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UDITORIA_CLMF\Desktop\ipasgo.py\joaop\"/>
    </mc:Choice>
  </mc:AlternateContent>
  <xr:revisionPtr revIDLastSave="0" documentId="8_{30BC1122-3193-47C4-986E-CA91346995AB}" xr6:coauthVersionLast="47" xr6:coauthVersionMax="47" xr10:uidLastSave="{00000000-0000-0000-0000-000000000000}"/>
  <bookViews>
    <workbookView xWindow="2820" yWindow="2820" windowWidth="17280" windowHeight="8880" activeTab="1" xr2:uid="{03D2F73E-1306-4442-B80F-19D34A3A87F9}"/>
  </bookViews>
  <sheets>
    <sheet name="Base_Profissionais" sheetId="4" r:id="rId1"/>
    <sheet name="AUTORIZACOES" sheetId="5" r:id="rId2"/>
    <sheet name="Planilha1" sheetId="9" r:id="rId3"/>
    <sheet name="CARTEIRAS" sheetId="8" r:id="rId4"/>
    <sheet name="BASE_RC" sheetId="7" r:id="rId5"/>
    <sheet name="SALDO_GUIAS" sheetId="6" r:id="rId6"/>
    <sheet name="atendimentos" sheetId="1" r:id="rId7"/>
    <sheet name="Códigos_IPASGO" sheetId="3" r:id="rId8"/>
  </sheets>
  <definedNames>
    <definedName name="DadosExternos_1" localSheetId="1" hidden="1">AUTORIZACOES!$A$1:$I$186</definedName>
    <definedName name="DadosExternos_1" localSheetId="0" hidden="1">Base_Profissionais!$A$1:$L$153</definedName>
    <definedName name="DadosExternos_1" localSheetId="7" hidden="1">'Códigos_IPASGO'!$A$1:$E$10</definedName>
  </definedNames>
  <calcPr calcId="181029"/>
</workbook>
</file>

<file path=xl/calcChain.xml><?xml version="1.0" encoding="utf-8"?>
<calcChain xmlns="http://schemas.openxmlformats.org/spreadsheetml/2006/main">
  <c r="L34" i="5" l="1" a="1"/>
  <c r="L34" i="5" s="1"/>
  <c r="L2" i="5" a="1"/>
  <c r="L2" i="5" s="1"/>
  <c r="L3" i="5" a="1"/>
  <c r="L3" i="5" s="1"/>
  <c r="L4" i="5" a="1"/>
  <c r="L4" i="5" s="1"/>
  <c r="L5" i="5" a="1"/>
  <c r="L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5" i="5" a="1"/>
  <c r="L35" i="5"/>
  <c r="L36" i="5" a="1"/>
  <c r="L36" i="5"/>
  <c r="L37" i="5" a="1"/>
  <c r="L37" i="5" s="1"/>
  <c r="L38" i="5" a="1"/>
  <c r="L38" i="5"/>
  <c r="L39" i="5" a="1"/>
  <c r="L39" i="5" s="1"/>
  <c r="L40" i="5" a="1"/>
  <c r="L40" i="5"/>
  <c r="L41" i="5" a="1"/>
  <c r="L41" i="5" s="1"/>
  <c r="L42" i="5" a="1"/>
  <c r="L42" i="5"/>
  <c r="L43" i="5" a="1"/>
  <c r="L43" i="5" s="1"/>
  <c r="L44" i="5" a="1"/>
  <c r="L44" i="5"/>
  <c r="L45" i="5" a="1"/>
  <c r="L45" i="5" s="1"/>
  <c r="L46" i="5" a="1"/>
  <c r="L46" i="5"/>
  <c r="L47" i="5" a="1"/>
  <c r="L47" i="5" s="1"/>
  <c r="L48" i="5" a="1"/>
  <c r="L48" i="5"/>
  <c r="L49" i="5" a="1"/>
  <c r="L49" i="5" s="1"/>
  <c r="L50" i="5" a="1"/>
  <c r="L50" i="5"/>
  <c r="L51" i="5" a="1"/>
  <c r="L51" i="5" s="1"/>
  <c r="L52" i="5" a="1"/>
  <c r="L52" i="5"/>
  <c r="L53" i="5" a="1"/>
  <c r="L53" i="5" s="1"/>
  <c r="L54" i="5" a="1"/>
  <c r="L54" i="5"/>
  <c r="L55" i="5" a="1"/>
  <c r="L55" i="5" s="1"/>
  <c r="L56" i="5" a="1"/>
  <c r="L56" i="5"/>
  <c r="L57" i="5" a="1"/>
  <c r="L57" i="5" s="1"/>
  <c r="L58" i="5" a="1"/>
  <c r="L58" i="5"/>
  <c r="L59" i="5" a="1"/>
  <c r="L59" i="5" s="1"/>
  <c r="L60" i="5" a="1"/>
  <c r="L60" i="5"/>
  <c r="L61" i="5" a="1"/>
  <c r="L61" i="5" s="1"/>
  <c r="L62" i="5" a="1"/>
  <c r="L62" i="5"/>
  <c r="L63" i="5" a="1"/>
  <c r="L63" i="5" s="1"/>
  <c r="L64" i="5" a="1"/>
  <c r="L64" i="5"/>
  <c r="L65" i="5" a="1"/>
  <c r="L65" i="5" s="1"/>
  <c r="L66" i="5" a="1"/>
  <c r="L66" i="5"/>
  <c r="L67" i="5" a="1"/>
  <c r="L67" i="5" s="1"/>
  <c r="L68" i="5" a="1"/>
  <c r="L68" i="5"/>
  <c r="L69" i="5" a="1"/>
  <c r="L69" i="5" s="1"/>
  <c r="L70" i="5" a="1"/>
  <c r="L70" i="5"/>
  <c r="L71" i="5" a="1"/>
  <c r="L71" i="5" s="1"/>
  <c r="L72" i="5" a="1"/>
  <c r="L72" i="5"/>
  <c r="L73" i="5" a="1"/>
  <c r="L73" i="5" s="1"/>
  <c r="L74" i="5" a="1"/>
  <c r="L74" i="5"/>
  <c r="L75" i="5" a="1"/>
  <c r="L75" i="5" s="1"/>
  <c r="L76" i="5" a="1"/>
  <c r="L76" i="5"/>
  <c r="L77" i="5" a="1"/>
  <c r="L77" i="5" s="1"/>
  <c r="L78" i="5" a="1"/>
  <c r="L78" i="5"/>
  <c r="L79" i="5" a="1"/>
  <c r="L79" i="5" s="1"/>
  <c r="L80" i="5" a="1"/>
  <c r="L80" i="5"/>
  <c r="L81" i="5" a="1"/>
  <c r="L81" i="5" s="1"/>
  <c r="L82" i="5" a="1"/>
  <c r="L82" i="5"/>
  <c r="L83" i="5" a="1"/>
  <c r="L83" i="5" s="1"/>
  <c r="L84" i="5" a="1"/>
  <c r="L84" i="5"/>
  <c r="L85" i="5" a="1"/>
  <c r="L85" i="5" s="1"/>
  <c r="L86" i="5" a="1"/>
  <c r="L86" i="5"/>
  <c r="L87" i="5" a="1"/>
  <c r="L87" i="5" s="1"/>
  <c r="L88" i="5" a="1"/>
  <c r="L88" i="5"/>
  <c r="L89" i="5" a="1"/>
  <c r="L89" i="5" s="1"/>
  <c r="L90" i="5" a="1"/>
  <c r="L90" i="5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155" i="5" a="1"/>
  <c r="L155" i="5" s="1"/>
  <c r="L156" i="5" a="1"/>
  <c r="L156" i="5" s="1"/>
  <c r="L157" i="5" a="1"/>
  <c r="L157" i="5" s="1"/>
  <c r="L158" i="5" a="1"/>
  <c r="L158" i="5" s="1"/>
  <c r="L159" i="5" a="1"/>
  <c r="L159" i="5" s="1"/>
  <c r="L160" i="5" a="1"/>
  <c r="L160" i="5" s="1"/>
  <c r="L161" i="5" a="1"/>
  <c r="L161" i="5" s="1"/>
  <c r="L162" i="5" a="1"/>
  <c r="L162" i="5" s="1"/>
  <c r="L163" i="5" a="1"/>
  <c r="L163" i="5" s="1"/>
  <c r="L164" i="5" a="1"/>
  <c r="L164" i="5" s="1"/>
  <c r="L165" i="5" a="1"/>
  <c r="L165" i="5" s="1"/>
  <c r="L166" i="5" a="1"/>
  <c r="L166" i="5" s="1"/>
  <c r="L167" i="5" a="1"/>
  <c r="L167" i="5" s="1"/>
  <c r="L168" i="5" a="1"/>
  <c r="L168" i="5" s="1"/>
  <c r="L169" i="5" a="1"/>
  <c r="L169" i="5" s="1"/>
  <c r="L170" i="5" a="1"/>
  <c r="L170" i="5" s="1"/>
  <c r="L171" i="5" a="1"/>
  <c r="L171" i="5" s="1"/>
  <c r="L172" i="5" a="1"/>
  <c r="L172" i="5" s="1"/>
  <c r="L173" i="5" a="1"/>
  <c r="L173" i="5" s="1"/>
  <c r="L174" i="5" a="1"/>
  <c r="L174" i="5" s="1"/>
  <c r="L175" i="5" a="1"/>
  <c r="L175" i="5" s="1"/>
  <c r="L176" i="5" a="1"/>
  <c r="L176" i="5" s="1"/>
  <c r="L177" i="5" a="1"/>
  <c r="L177" i="5" s="1"/>
  <c r="L178" i="5" a="1"/>
  <c r="L178" i="5" s="1"/>
  <c r="L179" i="5" a="1"/>
  <c r="L179" i="5" s="1"/>
  <c r="L180" i="5" a="1"/>
  <c r="L180" i="5" s="1"/>
  <c r="L181" i="5" a="1"/>
  <c r="L181" i="5" s="1"/>
  <c r="L182" i="5" a="1"/>
  <c r="L182" i="5" s="1"/>
  <c r="L183" i="5" a="1"/>
  <c r="L183" i="5" s="1"/>
  <c r="L184" i="5" a="1"/>
  <c r="L184" i="5" s="1"/>
  <c r="L185" i="5" a="1"/>
  <c r="L185" i="5" s="1"/>
  <c r="L186" i="5" a="1"/>
  <c r="L186" i="5" s="1"/>
  <c r="H177" i="5"/>
  <c r="H168" i="5"/>
  <c r="K91" i="5" a="1"/>
  <c r="K91" i="5" s="1"/>
  <c r="K66" i="5" a="1"/>
  <c r="K66" i="5" s="1"/>
  <c r="K62" i="5" a="1"/>
  <c r="K62" i="5" s="1"/>
  <c r="K52" i="5" a="1"/>
  <c r="K52" i="5" s="1"/>
  <c r="K51" i="5" a="1"/>
  <c r="K51" i="5" s="1"/>
  <c r="H47" i="5"/>
  <c r="K141" i="5" a="1"/>
  <c r="K141" i="5" s="1"/>
  <c r="K149" i="5" a="1"/>
  <c r="K149" i="5" s="1"/>
  <c r="K156" i="5" a="1"/>
  <c r="K156" i="5" s="1"/>
  <c r="K157" i="5" a="1"/>
  <c r="K157" i="5" s="1"/>
  <c r="K165" i="5" a="1"/>
  <c r="K165" i="5" s="1"/>
  <c r="K173" i="5" a="1"/>
  <c r="K173" i="5" s="1"/>
  <c r="K181" i="5" a="1"/>
  <c r="K181" i="5" s="1"/>
  <c r="S2" i="7" a="1"/>
  <c r="S2" i="7" s="1"/>
  <c r="S3" i="7" a="1"/>
  <c r="S3" i="7" s="1"/>
  <c r="S4" i="7" a="1"/>
  <c r="S4" i="7" s="1"/>
  <c r="S5" i="7" a="1"/>
  <c r="S5" i="7" s="1"/>
  <c r="K5" i="5" s="1" a="1"/>
  <c r="K5" i="5" s="1"/>
  <c r="S6" i="7" a="1"/>
  <c r="S6" i="7" s="1"/>
  <c r="S7" i="7" a="1"/>
  <c r="S7" i="7" s="1"/>
  <c r="S8" i="7" a="1"/>
  <c r="S8" i="7" s="1"/>
  <c r="K6" i="5" s="1" a="1"/>
  <c r="K6" i="5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K13" i="5" s="1" a="1"/>
  <c r="K13" i="5" s="1"/>
  <c r="S14" i="7" a="1"/>
  <c r="S14" i="7" s="1"/>
  <c r="S15" i="7" a="1"/>
  <c r="S15" i="7" s="1"/>
  <c r="K15" i="5" s="1" a="1"/>
  <c r="K15" i="5" s="1"/>
  <c r="S16" i="7" a="1"/>
  <c r="S16" i="7" s="1"/>
  <c r="S17" i="7" a="1"/>
  <c r="S17" i="7" s="1"/>
  <c r="K17" i="5" s="1" a="1"/>
  <c r="K17" i="5" s="1"/>
  <c r="S18" i="7" a="1"/>
  <c r="S18" i="7" s="1"/>
  <c r="S19" i="7" a="1"/>
  <c r="S19" i="7" s="1"/>
  <c r="S20" i="7" a="1"/>
  <c r="S20" i="7" s="1"/>
  <c r="S21" i="7" a="1"/>
  <c r="S21" i="7" s="1"/>
  <c r="K20" i="5" s="1" a="1"/>
  <c r="K20" i="5" s="1"/>
  <c r="S22" i="7" a="1"/>
  <c r="S22" i="7" s="1"/>
  <c r="K21" i="5" s="1" a="1"/>
  <c r="K21" i="5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K26" i="5" s="1" a="1"/>
  <c r="K26" i="5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K31" i="5" s="1" a="1"/>
  <c r="K31" i="5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K35" i="5" s="1" a="1"/>
  <c r="K35" i="5" s="1"/>
  <c r="S50" i="7" a="1"/>
  <c r="S50" i="7" s="1"/>
  <c r="S51" i="7" a="1"/>
  <c r="S51" i="7" s="1"/>
  <c r="S52" i="7" a="1"/>
  <c r="S52" i="7" s="1"/>
  <c r="S53" i="7" a="1"/>
  <c r="S53" i="7" s="1"/>
  <c r="K37" i="5" s="1" a="1"/>
  <c r="K37" i="5" s="1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K41" i="5" s="1" a="1"/>
  <c r="K41" i="5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K47" i="5" s="1" a="1"/>
  <c r="K47" i="5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 s="1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K53" i="5" s="1" a="1"/>
  <c r="K53" i="5" s="1"/>
  <c r="S97" i="7" a="1"/>
  <c r="S97" i="7" s="1"/>
  <c r="S98" i="7" a="1"/>
  <c r="S98" i="7" s="1"/>
  <c r="S99" i="7" a="1"/>
  <c r="S99" i="7" s="1"/>
  <c r="K56" i="5" s="1" a="1"/>
  <c r="K56" i="5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K57" i="5" s="1" a="1"/>
  <c r="K57" i="5" s="1"/>
  <c r="S106" i="7" a="1"/>
  <c r="S106" i="7" s="1"/>
  <c r="S107" i="7" a="1"/>
  <c r="S107" i="7" s="1"/>
  <c r="S108" i="7" a="1"/>
  <c r="S108" i="7" s="1"/>
  <c r="K58" i="5" s="1" a="1"/>
  <c r="K58" i="5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K72" i="5" s="1" a="1"/>
  <c r="K72" i="5" s="1"/>
  <c r="S130" i="7" a="1"/>
  <c r="S130" i="7" s="1"/>
  <c r="K75" i="5" s="1" a="1"/>
  <c r="K75" i="5" s="1"/>
  <c r="S131" i="7" a="1"/>
  <c r="S131" i="7" s="1"/>
  <c r="K77" i="5" s="1" a="1"/>
  <c r="K77" i="5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K80" i="5" s="1" a="1"/>
  <c r="K80" i="5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K85" i="5" s="1" a="1"/>
  <c r="K85" i="5" s="1"/>
  <c r="S145" i="7" a="1"/>
  <c r="S145" i="7" s="1"/>
  <c r="S146" i="7" a="1"/>
  <c r="S146" i="7" s="1"/>
  <c r="S147" i="7" a="1"/>
  <c r="S147" i="7" s="1"/>
  <c r="K87" i="5" s="1" a="1"/>
  <c r="K87" i="5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 s="1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K92" i="5" s="1" a="1"/>
  <c r="K92" i="5" s="1"/>
  <c r="S166" i="7" a="1"/>
  <c r="S166" i="7" s="1"/>
  <c r="S167" i="7" a="1"/>
  <c r="S167" i="7" s="1"/>
  <c r="K93" i="5" s="1" a="1"/>
  <c r="K93" i="5" s="1"/>
  <c r="S168" i="7" a="1"/>
  <c r="S168" i="7" s="1"/>
  <c r="S169" i="7" a="1"/>
  <c r="S169" i="7" s="1"/>
  <c r="S170" i="7" a="1"/>
  <c r="S170" i="7" s="1"/>
  <c r="K95" i="5" s="1" a="1"/>
  <c r="K95" i="5" s="1"/>
  <c r="S171" i="7" a="1"/>
  <c r="S171" i="7" s="1"/>
  <c r="S172" i="7" a="1"/>
  <c r="S172" i="7" s="1"/>
  <c r="S173" i="7" a="1"/>
  <c r="S173" i="7" s="1"/>
  <c r="K96" i="5" s="1" a="1"/>
  <c r="K96" i="5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K99" i="5" s="1" a="1"/>
  <c r="K99" i="5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K104" i="5" s="1" a="1"/>
  <c r="K104" i="5" s="1"/>
  <c r="S186" i="7" a="1"/>
  <c r="S186" i="7" s="1"/>
  <c r="S187" i="7" a="1"/>
  <c r="S187" i="7" s="1"/>
  <c r="K106" i="5" s="1" a="1"/>
  <c r="K106" i="5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K114" i="5" s="1" a="1"/>
  <c r="K114" i="5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K115" i="5" s="1" a="1"/>
  <c r="K115" i="5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K118" i="5" s="1" a="1"/>
  <c r="K118" i="5" s="1"/>
  <c r="S216" i="7" a="1"/>
  <c r="S216" i="7" s="1"/>
  <c r="K120" i="5" s="1" a="1"/>
  <c r="K120" i="5" s="1"/>
  <c r="S217" i="7" a="1"/>
  <c r="S217" i="7" s="1"/>
  <c r="S218" i="7" a="1"/>
  <c r="S218" i="7" s="1"/>
  <c r="S219" i="7" a="1"/>
  <c r="S219" i="7" s="1"/>
  <c r="S220" i="7" a="1"/>
  <c r="S220" i="7"/>
  <c r="S221" i="7" a="1"/>
  <c r="S221" i="7" s="1"/>
  <c r="K122" i="5" s="1" a="1"/>
  <c r="K122" i="5" s="1"/>
  <c r="S222" i="7" a="1"/>
  <c r="S222" i="7" s="1"/>
  <c r="K123" i="5" s="1" a="1"/>
  <c r="K123" i="5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 s="1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K127" i="5" s="1" a="1"/>
  <c r="K127" i="5" s="1"/>
  <c r="S234" i="7" a="1"/>
  <c r="S234" i="7" s="1"/>
  <c r="S235" i="7" a="1"/>
  <c r="S235" i="7" s="1"/>
  <c r="S236" i="7" a="1"/>
  <c r="S236" i="7" s="1"/>
  <c r="K129" i="5" s="1" a="1"/>
  <c r="K129" i="5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K131" i="5" s="1" a="1"/>
  <c r="K131" i="5" s="1"/>
  <c r="S243" i="7" a="1"/>
  <c r="S243" i="7" s="1"/>
  <c r="S244" i="7" a="1"/>
  <c r="S244" i="7" s="1"/>
  <c r="S245" i="7" a="1"/>
  <c r="S245" i="7" s="1"/>
  <c r="K132" i="5" s="1" a="1"/>
  <c r="K132" i="5" s="1"/>
  <c r="S246" i="7" a="1"/>
  <c r="S246" i="7" s="1"/>
  <c r="S247" i="7" a="1"/>
  <c r="S247" i="7" s="1"/>
  <c r="S248" i="7" a="1"/>
  <c r="S248" i="7" s="1"/>
  <c r="K133" i="5" s="1" a="1"/>
  <c r="K133" i="5" s="1"/>
  <c r="S249" i="7" a="1"/>
  <c r="S249" i="7" s="1"/>
  <c r="S250" i="7" a="1"/>
  <c r="S250" i="7" s="1"/>
  <c r="K134" i="5" s="1" a="1"/>
  <c r="K134" i="5" s="1"/>
  <c r="S251" i="7" a="1"/>
  <c r="S251" i="7" s="1"/>
  <c r="K135" i="5" s="1" a="1"/>
  <c r="K135" i="5" s="1"/>
  <c r="S252" i="7" a="1"/>
  <c r="S252" i="7" s="1"/>
  <c r="K136" i="5" s="1" a="1"/>
  <c r="K136" i="5" s="1"/>
  <c r="S253" i="7" a="1"/>
  <c r="S253" i="7" s="1"/>
  <c r="K137" i="5" s="1" a="1"/>
  <c r="K137" i="5" s="1"/>
  <c r="S254" i="7" a="1"/>
  <c r="S254" i="7" s="1"/>
  <c r="K138" i="5" s="1" a="1"/>
  <c r="K138" i="5" s="1"/>
  <c r="S255" i="7" a="1"/>
  <c r="S255" i="7" s="1"/>
  <c r="K139" i="5" s="1" a="1"/>
  <c r="K139" i="5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K140" i="5" s="1" a="1"/>
  <c r="K140" i="5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K142" i="5" s="1" a="1"/>
  <c r="K142" i="5" s="1"/>
  <c r="S268" i="7" a="1"/>
  <c r="S268" i="7" s="1"/>
  <c r="K143" i="5" s="1" a="1"/>
  <c r="K143" i="5" s="1"/>
  <c r="S269" i="7" a="1"/>
  <c r="S269" i="7" s="1"/>
  <c r="S270" i="7" a="1"/>
  <c r="S270" i="7" s="1"/>
  <c r="S271" i="7" a="1"/>
  <c r="S271" i="7" s="1"/>
  <c r="K144" i="5" s="1" a="1"/>
  <c r="K144" i="5" s="1"/>
  <c r="S272" i="7" a="1"/>
  <c r="S272" i="7" s="1"/>
  <c r="K145" i="5" s="1" a="1"/>
  <c r="K145" i="5" s="1"/>
  <c r="S273" i="7" a="1"/>
  <c r="S273" i="7" s="1"/>
  <c r="S274" i="7" a="1"/>
  <c r="S274" i="7" s="1"/>
  <c r="S275" i="7" a="1"/>
  <c r="S275" i="7" s="1"/>
  <c r="K146" i="5" s="1" a="1"/>
  <c r="K146" i="5" s="1"/>
  <c r="S276" i="7" a="1"/>
  <c r="S276" i="7" s="1"/>
  <c r="K147" i="5" s="1" a="1"/>
  <c r="K147" i="5" s="1"/>
  <c r="S277" i="7" a="1"/>
  <c r="S277" i="7" s="1"/>
  <c r="K148" i="5" s="1" a="1"/>
  <c r="K148" i="5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K150" i="5" s="1" a="1"/>
  <c r="K150" i="5" s="1"/>
  <c r="S285" i="7" a="1"/>
  <c r="S285" i="7" s="1"/>
  <c r="K151" i="5" s="1" a="1"/>
  <c r="K151" i="5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K152" i="5" s="1" a="1"/>
  <c r="K152" i="5" s="1"/>
  <c r="S291" i="7" a="1"/>
  <c r="S291" i="7" s="1"/>
  <c r="S292" i="7" a="1"/>
  <c r="S292" i="7" s="1"/>
  <c r="K153" i="5" s="1" a="1"/>
  <c r="K153" i="5" s="1"/>
  <c r="S293" i="7" a="1"/>
  <c r="S293" i="7" s="1"/>
  <c r="K154" i="5" s="1" a="1"/>
  <c r="K154" i="5" s="1"/>
  <c r="S294" i="7" a="1"/>
  <c r="S294" i="7" s="1"/>
  <c r="S295" i="7" a="1"/>
  <c r="S295" i="7" s="1"/>
  <c r="S296" i="7" a="1"/>
  <c r="S296" i="7" s="1"/>
  <c r="K155" i="5" s="1" a="1"/>
  <c r="K155" i="5" s="1"/>
  <c r="S297" i="7" a="1"/>
  <c r="S297" i="7" s="1"/>
  <c r="S298" i="7" a="1"/>
  <c r="S298" i="7" s="1"/>
  <c r="K158" i="5" s="1" a="1"/>
  <c r="K158" i="5" s="1"/>
  <c r="S299" i="7" a="1"/>
  <c r="S299" i="7" s="1"/>
  <c r="S300" i="7" a="1"/>
  <c r="S300" i="7" s="1"/>
  <c r="K159" i="5" s="1" a="1"/>
  <c r="K159" i="5" s="1"/>
  <c r="S301" i="7" a="1"/>
  <c r="S301" i="7" s="1"/>
  <c r="K160" i="5" s="1" a="1"/>
  <c r="K160" i="5" s="1"/>
  <c r="S302" i="7" a="1"/>
  <c r="S302" i="7" s="1"/>
  <c r="K161" i="5" s="1" a="1"/>
  <c r="K161" i="5" s="1"/>
  <c r="S303" i="7" a="1"/>
  <c r="S303" i="7" s="1"/>
  <c r="S304" i="7" a="1"/>
  <c r="S304" i="7" s="1"/>
  <c r="K162" i="5" s="1" a="1"/>
  <c r="K162" i="5" s="1"/>
  <c r="S305" i="7" a="1"/>
  <c r="S305" i="7" s="1"/>
  <c r="K163" i="5" s="1" a="1"/>
  <c r="K163" i="5" s="1"/>
  <c r="S306" i="7" a="1"/>
  <c r="S306" i="7" s="1"/>
  <c r="K164" i="5" s="1" a="1"/>
  <c r="K164" i="5" s="1"/>
  <c r="S307" i="7" a="1"/>
  <c r="S307" i="7" s="1"/>
  <c r="S308" i="7" a="1"/>
  <c r="S308" i="7" s="1"/>
  <c r="S309" i="7" a="1"/>
  <c r="S309" i="7" s="1"/>
  <c r="K166" i="5" s="1" a="1"/>
  <c r="K166" i="5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K167" i="5" s="1" a="1"/>
  <c r="K167" i="5" s="1"/>
  <c r="S316" i="7" a="1"/>
  <c r="S316" i="7" s="1"/>
  <c r="K168" i="5" s="1" a="1"/>
  <c r="K168" i="5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K169" i="5" s="1" a="1"/>
  <c r="K169" i="5" s="1"/>
  <c r="S326" i="7" a="1"/>
  <c r="S326" i="7" s="1"/>
  <c r="K170" i="5" s="1" a="1"/>
  <c r="K170" i="5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K171" i="5" s="1" a="1"/>
  <c r="K171" i="5" s="1"/>
  <c r="S333" i="7" a="1"/>
  <c r="S333" i="7" s="1"/>
  <c r="K172" i="5" s="1" a="1"/>
  <c r="K172" i="5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K174" i="5" s="1" a="1"/>
  <c r="K174" i="5" s="1"/>
  <c r="S344" i="7" a="1"/>
  <c r="S344" i="7" s="1"/>
  <c r="K175" i="5" s="1" a="1"/>
  <c r="K175" i="5" s="1"/>
  <c r="S345" i="7" a="1"/>
  <c r="S345" i="7" s="1"/>
  <c r="K176" i="5" s="1" a="1"/>
  <c r="K176" i="5" s="1"/>
  <c r="S346" i="7" a="1"/>
  <c r="S346" i="7" s="1"/>
  <c r="K177" i="5" s="1" a="1"/>
  <c r="K177" i="5" s="1"/>
  <c r="S347" i="7" a="1"/>
  <c r="S347" i="7" s="1"/>
  <c r="K178" i="5" s="1" a="1"/>
  <c r="K178" i="5" s="1"/>
  <c r="S348" i="7" a="1"/>
  <c r="S348" i="7" s="1"/>
  <c r="K179" i="5" s="1" a="1"/>
  <c r="K179" i="5" s="1"/>
  <c r="S349" i="7" a="1"/>
  <c r="S349" i="7" s="1"/>
  <c r="K180" i="5" s="1" a="1"/>
  <c r="K180" i="5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K182" i="5" s="1" a="1"/>
  <c r="K182" i="5" s="1"/>
  <c r="S368" i="7" a="1"/>
  <c r="S368" i="7" s="1"/>
  <c r="K183" i="5" s="1" a="1"/>
  <c r="K183" i="5" s="1"/>
  <c r="S369" i="7" a="1"/>
  <c r="S369" i="7" s="1"/>
  <c r="K184" i="5" s="1" a="1"/>
  <c r="K184" i="5" s="1"/>
  <c r="S370" i="7" a="1"/>
  <c r="S370" i="7" s="1"/>
  <c r="S371" i="7" a="1"/>
  <c r="S371" i="7" s="1"/>
  <c r="S372" i="7" a="1"/>
  <c r="S372" i="7" s="1"/>
  <c r="S373" i="7" a="1"/>
  <c r="S373" i="7" s="1"/>
  <c r="S374" i="7" a="1"/>
  <c r="S374" i="7" s="1"/>
  <c r="K185" i="5" s="1" a="1"/>
  <c r="K185" i="5" s="1"/>
  <c r="S375" i="7" a="1"/>
  <c r="S375" i="7" s="1"/>
  <c r="K186" i="5" s="1" a="1"/>
  <c r="K186" i="5" s="1"/>
  <c r="S376" i="7" a="1"/>
  <c r="S376" i="7" s="1"/>
  <c r="S377" i="7" a="1"/>
  <c r="S377" i="7" s="1"/>
  <c r="K74" i="5" s="1" a="1"/>
  <c r="K74" i="5" s="1"/>
  <c r="H4" i="5"/>
  <c r="H61" i="5"/>
  <c r="H122" i="5"/>
  <c r="H130" i="5"/>
  <c r="H11" i="5"/>
  <c r="H36" i="5"/>
  <c r="H67" i="5"/>
  <c r="H117" i="5"/>
  <c r="H136" i="5"/>
  <c r="H5" i="5"/>
  <c r="H17" i="5"/>
  <c r="H35" i="5"/>
  <c r="H51" i="5"/>
  <c r="H55" i="5"/>
  <c r="H142" i="5"/>
  <c r="H16" i="5"/>
  <c r="H24" i="5"/>
  <c r="H52" i="5"/>
  <c r="H54" i="5"/>
  <c r="H60" i="5"/>
  <c r="H123" i="5"/>
  <c r="H143" i="5"/>
  <c r="H23" i="5"/>
  <c r="H26" i="5"/>
  <c r="H53" i="5"/>
  <c r="H56" i="5"/>
  <c r="H145" i="5"/>
  <c r="H89" i="5"/>
  <c r="H105" i="5"/>
  <c r="H107" i="5"/>
  <c r="H169" i="5"/>
  <c r="H9" i="5"/>
  <c r="H15" i="5"/>
  <c r="H20" i="5"/>
  <c r="H88" i="5"/>
  <c r="H118" i="5"/>
  <c r="H182" i="5"/>
  <c r="H184" i="5"/>
  <c r="H73" i="5"/>
  <c r="H141" i="5"/>
  <c r="H149" i="5"/>
  <c r="H183" i="5"/>
  <c r="H70" i="5"/>
  <c r="H74" i="5"/>
  <c r="H156" i="5"/>
  <c r="H166" i="5"/>
  <c r="H8" i="5"/>
  <c r="H157" i="5"/>
  <c r="H81" i="5"/>
  <c r="H99" i="5"/>
  <c r="H127" i="5"/>
  <c r="H80" i="5"/>
  <c r="H84" i="5"/>
  <c r="H100" i="5"/>
  <c r="H124" i="5"/>
  <c r="H128" i="5"/>
  <c r="H152" i="5"/>
  <c r="H154" i="5"/>
  <c r="H18" i="5"/>
  <c r="H109" i="5"/>
  <c r="H125" i="5"/>
  <c r="H40" i="5"/>
  <c r="H108" i="5"/>
  <c r="H121" i="5"/>
  <c r="H148" i="5"/>
  <c r="H153" i="5"/>
  <c r="H155" i="5"/>
  <c r="H158" i="5"/>
  <c r="H180" i="5"/>
  <c r="H37" i="5"/>
  <c r="H104" i="5"/>
  <c r="H110" i="5"/>
  <c r="H113" i="5"/>
  <c r="H116" i="5"/>
  <c r="H133" i="5"/>
  <c r="H162" i="5"/>
  <c r="H164" i="5"/>
  <c r="H77" i="5"/>
  <c r="H96" i="5"/>
  <c r="H140" i="5"/>
  <c r="H163" i="5"/>
  <c r="H10" i="5"/>
  <c r="H45" i="5"/>
  <c r="H175" i="5"/>
  <c r="H165" i="5"/>
  <c r="H13" i="5"/>
  <c r="H21" i="5"/>
  <c r="H50" i="5"/>
  <c r="H135" i="5"/>
  <c r="H12" i="5"/>
  <c r="H22" i="5"/>
  <c r="H25" i="5"/>
  <c r="H42" i="5"/>
  <c r="H49" i="5"/>
  <c r="H131" i="5"/>
  <c r="H33" i="5"/>
  <c r="H39" i="5"/>
  <c r="H93" i="5"/>
  <c r="H112" i="5"/>
  <c r="H132" i="5"/>
  <c r="H32" i="5"/>
  <c r="H46" i="5"/>
  <c r="H92" i="5"/>
  <c r="H31" i="5"/>
  <c r="H126" i="5"/>
  <c r="H178" i="5"/>
  <c r="H179" i="5"/>
  <c r="H38" i="5"/>
  <c r="H44" i="5"/>
  <c r="H63" i="5"/>
  <c r="H90" i="5"/>
  <c r="H97" i="5"/>
  <c r="H170" i="5"/>
  <c r="H64" i="5"/>
  <c r="H98" i="5"/>
  <c r="H181" i="5"/>
  <c r="H186" i="5"/>
  <c r="H65" i="5"/>
  <c r="H75" i="5"/>
  <c r="H79" i="5"/>
  <c r="H129" i="5"/>
  <c r="H134" i="5"/>
  <c r="H173" i="5"/>
  <c r="H185" i="5"/>
  <c r="H6" i="5"/>
  <c r="H30" i="5"/>
  <c r="H57" i="5"/>
  <c r="H115" i="5"/>
  <c r="H2" i="5"/>
  <c r="H68" i="5"/>
  <c r="H103" i="5"/>
  <c r="H114" i="5"/>
  <c r="H3" i="5"/>
  <c r="H41" i="5"/>
  <c r="H69" i="5"/>
  <c r="H150" i="5"/>
  <c r="H58" i="5"/>
  <c r="H102" i="5"/>
  <c r="H151" i="5"/>
  <c r="H27" i="5"/>
  <c r="H59" i="5"/>
  <c r="H72" i="5"/>
  <c r="H7" i="5"/>
  <c r="H71" i="5"/>
  <c r="H144" i="5"/>
  <c r="H19" i="5"/>
  <c r="H62" i="5"/>
  <c r="H83" i="5"/>
  <c r="H111" i="5"/>
  <c r="H119" i="5"/>
  <c r="H76" i="5"/>
  <c r="H87" i="5"/>
  <c r="H159" i="5"/>
  <c r="H48" i="5"/>
  <c r="H160" i="5"/>
  <c r="H14" i="5"/>
  <c r="H138" i="5"/>
  <c r="H82" i="5"/>
  <c r="H106" i="5"/>
  <c r="H43" i="5"/>
  <c r="H85" i="5"/>
  <c r="H78" i="5"/>
  <c r="H86" i="5"/>
  <c r="H137" i="5"/>
  <c r="H146" i="5"/>
  <c r="H66" i="5"/>
  <c r="H94" i="5"/>
  <c r="H147" i="5"/>
  <c r="H101" i="5"/>
  <c r="H120" i="5"/>
  <c r="H29" i="5"/>
  <c r="H172" i="5"/>
  <c r="H28" i="5"/>
  <c r="H139" i="5"/>
  <c r="H95" i="5"/>
  <c r="H161" i="5"/>
  <c r="H34" i="5"/>
  <c r="H176" i="5"/>
  <c r="H91" i="5"/>
  <c r="H174" i="5"/>
  <c r="H167" i="5"/>
  <c r="H171" i="5"/>
  <c r="K4" i="5" a="1"/>
  <c r="K4" i="5" s="1"/>
  <c r="K130" i="5" a="1"/>
  <c r="K130" i="5" s="1"/>
  <c r="K11" i="5" a="1"/>
  <c r="K11" i="5" s="1"/>
  <c r="K36" i="5" a="1"/>
  <c r="K36" i="5" s="1"/>
  <c r="K16" i="5" a="1"/>
  <c r="K16" i="5" s="1"/>
  <c r="K24" i="5" a="1"/>
  <c r="K24" i="5" s="1"/>
  <c r="K60" i="5" a="1"/>
  <c r="K60" i="5" s="1"/>
  <c r="K23" i="5" a="1"/>
  <c r="K23" i="5" s="1"/>
  <c r="K107" i="5" a="1"/>
  <c r="K107" i="5" s="1"/>
  <c r="K9" i="5" a="1"/>
  <c r="K9" i="5" s="1"/>
  <c r="K88" i="5" a="1"/>
  <c r="K88" i="5" s="1"/>
  <c r="K73" i="5" a="1"/>
  <c r="K73" i="5" s="1"/>
  <c r="K70" i="5" a="1"/>
  <c r="K70" i="5" s="1"/>
  <c r="K8" i="5" a="1"/>
  <c r="K8" i="5" s="1"/>
  <c r="K18" i="5" a="1"/>
  <c r="K18" i="5" s="1"/>
  <c r="K40" i="5" a="1"/>
  <c r="K40" i="5" s="1"/>
  <c r="K113" i="5" a="1"/>
  <c r="K113" i="5" s="1"/>
  <c r="K116" i="5" a="1"/>
  <c r="K116" i="5" s="1"/>
  <c r="K10" i="5" a="1"/>
  <c r="K10" i="5" s="1"/>
  <c r="K45" i="5" a="1"/>
  <c r="K45" i="5" s="1"/>
  <c r="K12" i="5" a="1"/>
  <c r="K12" i="5" s="1"/>
  <c r="K22" i="5" a="1"/>
  <c r="K22" i="5" s="1"/>
  <c r="K39" i="5" a="1"/>
  <c r="K39" i="5" s="1"/>
  <c r="K112" i="5" a="1"/>
  <c r="K112" i="5" s="1"/>
  <c r="K46" i="5" a="1"/>
  <c r="K46" i="5" s="1"/>
  <c r="K44" i="5" a="1"/>
  <c r="K44" i="5" s="1"/>
  <c r="K63" i="5" a="1"/>
  <c r="K63" i="5" s="1"/>
  <c r="K90" i="5" a="1"/>
  <c r="K90" i="5" s="1"/>
  <c r="K97" i="5" a="1"/>
  <c r="K97" i="5" s="1"/>
  <c r="K64" i="5" a="1"/>
  <c r="K64" i="5" s="1"/>
  <c r="K65" i="5" a="1"/>
  <c r="K65" i="5" s="1"/>
  <c r="K79" i="5" a="1"/>
  <c r="K79" i="5" s="1"/>
  <c r="K30" i="5" a="1"/>
  <c r="K30" i="5" s="1"/>
  <c r="K2" i="5" a="1"/>
  <c r="K2" i="5" s="1"/>
  <c r="K68" i="5" a="1"/>
  <c r="K68" i="5" s="1"/>
  <c r="K103" i="5" a="1"/>
  <c r="K103" i="5" s="1"/>
  <c r="K3" i="5" a="1"/>
  <c r="K3" i="5" s="1"/>
  <c r="K69" i="5" a="1"/>
  <c r="K69" i="5" s="1"/>
  <c r="K102" i="5" a="1"/>
  <c r="K102" i="5" s="1"/>
  <c r="K27" i="5" a="1"/>
  <c r="K27" i="5" s="1"/>
  <c r="K7" i="5" a="1"/>
  <c r="K7" i="5" s="1"/>
  <c r="K71" i="5" a="1"/>
  <c r="K71" i="5" s="1"/>
  <c r="K19" i="5" a="1"/>
  <c r="K19" i="5" s="1"/>
  <c r="K111" i="5" a="1"/>
  <c r="K111" i="5" s="1"/>
  <c r="K119" i="5" a="1"/>
  <c r="K119" i="5" s="1"/>
  <c r="K48" i="5" a="1"/>
  <c r="K48" i="5" s="1"/>
  <c r="K14" i="5" a="1"/>
  <c r="K14" i="5" s="1"/>
  <c r="K82" i="5" a="1"/>
  <c r="K82" i="5" s="1"/>
  <c r="K78" i="5" a="1"/>
  <c r="K78" i="5" s="1"/>
  <c r="K94" i="5" a="1"/>
  <c r="K94" i="5" s="1"/>
  <c r="K34" i="5" a="1"/>
  <c r="K34" i="5" s="1"/>
  <c r="M4" i="5"/>
  <c r="M61" i="5"/>
  <c r="M122" i="5"/>
  <c r="M130" i="5"/>
  <c r="M11" i="5"/>
  <c r="M36" i="5"/>
  <c r="M67" i="5"/>
  <c r="M117" i="5"/>
  <c r="M136" i="5"/>
  <c r="M5" i="5"/>
  <c r="M17" i="5"/>
  <c r="M35" i="5"/>
  <c r="M51" i="5"/>
  <c r="M55" i="5"/>
  <c r="M142" i="5"/>
  <c r="M16" i="5"/>
  <c r="M24" i="5"/>
  <c r="M52" i="5"/>
  <c r="M54" i="5"/>
  <c r="M60" i="5"/>
  <c r="M123" i="5"/>
  <c r="M143" i="5"/>
  <c r="M23" i="5"/>
  <c r="M26" i="5"/>
  <c r="M53" i="5"/>
  <c r="M56" i="5"/>
  <c r="M145" i="5"/>
  <c r="M89" i="5"/>
  <c r="M105" i="5"/>
  <c r="M107" i="5"/>
  <c r="M169" i="5"/>
  <c r="M9" i="5"/>
  <c r="M15" i="5"/>
  <c r="M20" i="5"/>
  <c r="M88" i="5"/>
  <c r="M118" i="5"/>
  <c r="M182" i="5"/>
  <c r="M184" i="5"/>
  <c r="M73" i="5"/>
  <c r="M141" i="5"/>
  <c r="M149" i="5"/>
  <c r="M183" i="5"/>
  <c r="M70" i="5"/>
  <c r="M74" i="5"/>
  <c r="M156" i="5"/>
  <c r="M166" i="5"/>
  <c r="M8" i="5"/>
  <c r="M157" i="5"/>
  <c r="M81" i="5"/>
  <c r="M99" i="5"/>
  <c r="M127" i="5"/>
  <c r="M80" i="5"/>
  <c r="M84" i="5"/>
  <c r="M100" i="5"/>
  <c r="M124" i="5"/>
  <c r="M128" i="5"/>
  <c r="M152" i="5"/>
  <c r="M154" i="5"/>
  <c r="M18" i="5"/>
  <c r="M109" i="5"/>
  <c r="M125" i="5"/>
  <c r="M40" i="5"/>
  <c r="M108" i="5"/>
  <c r="M121" i="5"/>
  <c r="M148" i="5"/>
  <c r="M153" i="5"/>
  <c r="M155" i="5"/>
  <c r="M158" i="5"/>
  <c r="M180" i="5"/>
  <c r="M37" i="5"/>
  <c r="M104" i="5"/>
  <c r="M110" i="5"/>
  <c r="M113" i="5"/>
  <c r="M116" i="5"/>
  <c r="M133" i="5"/>
  <c r="M162" i="5"/>
  <c r="M164" i="5"/>
  <c r="M77" i="5"/>
  <c r="M96" i="5"/>
  <c r="M140" i="5"/>
  <c r="M163" i="5"/>
  <c r="M10" i="5"/>
  <c r="M45" i="5"/>
  <c r="M175" i="5"/>
  <c r="M165" i="5"/>
  <c r="M13" i="5"/>
  <c r="M21" i="5"/>
  <c r="M50" i="5"/>
  <c r="M135" i="5"/>
  <c r="M12" i="5"/>
  <c r="M22" i="5"/>
  <c r="M25" i="5"/>
  <c r="M42" i="5"/>
  <c r="M49" i="5"/>
  <c r="M131" i="5"/>
  <c r="M33" i="5"/>
  <c r="M39" i="5"/>
  <c r="M93" i="5"/>
  <c r="M112" i="5"/>
  <c r="M132" i="5"/>
  <c r="M32" i="5"/>
  <c r="M46" i="5"/>
  <c r="M92" i="5"/>
  <c r="M31" i="5"/>
  <c r="M126" i="5"/>
  <c r="M178" i="5"/>
  <c r="M179" i="5"/>
  <c r="M38" i="5"/>
  <c r="M44" i="5"/>
  <c r="M63" i="5"/>
  <c r="M90" i="5"/>
  <c r="M97" i="5"/>
  <c r="M170" i="5"/>
  <c r="M64" i="5"/>
  <c r="M98" i="5"/>
  <c r="M181" i="5"/>
  <c r="M186" i="5"/>
  <c r="M65" i="5"/>
  <c r="M75" i="5"/>
  <c r="M79" i="5"/>
  <c r="M129" i="5"/>
  <c r="M134" i="5"/>
  <c r="M173" i="5"/>
  <c r="M185" i="5"/>
  <c r="M6" i="5"/>
  <c r="M30" i="5"/>
  <c r="M47" i="5"/>
  <c r="M57" i="5"/>
  <c r="M115" i="5"/>
  <c r="M2" i="5"/>
  <c r="M68" i="5"/>
  <c r="M103" i="5"/>
  <c r="M114" i="5"/>
  <c r="M3" i="5"/>
  <c r="M41" i="5"/>
  <c r="M69" i="5"/>
  <c r="M150" i="5"/>
  <c r="M168" i="5"/>
  <c r="M58" i="5"/>
  <c r="M102" i="5"/>
  <c r="M151" i="5"/>
  <c r="M27" i="5"/>
  <c r="M59" i="5"/>
  <c r="M72" i="5"/>
  <c r="M7" i="5"/>
  <c r="M71" i="5"/>
  <c r="M144" i="5"/>
  <c r="M19" i="5"/>
  <c r="M62" i="5"/>
  <c r="M83" i="5"/>
  <c r="M111" i="5"/>
  <c r="M119" i="5"/>
  <c r="M76" i="5"/>
  <c r="M87" i="5"/>
  <c r="M159" i="5"/>
  <c r="M48" i="5"/>
  <c r="M160" i="5"/>
  <c r="M14" i="5"/>
  <c r="M138" i="5"/>
  <c r="M82" i="5"/>
  <c r="M106" i="5"/>
  <c r="M43" i="5"/>
  <c r="M85" i="5"/>
  <c r="M78" i="5"/>
  <c r="M86" i="5"/>
  <c r="M137" i="5"/>
  <c r="M146" i="5"/>
  <c r="M66" i="5"/>
  <c r="M94" i="5"/>
  <c r="M147" i="5"/>
  <c r="M101" i="5"/>
  <c r="M120" i="5"/>
  <c r="M29" i="5"/>
  <c r="M172" i="5"/>
  <c r="M28" i="5"/>
  <c r="M139" i="5"/>
  <c r="M177" i="5"/>
  <c r="M95" i="5"/>
  <c r="M161" i="5"/>
  <c r="M34" i="5"/>
  <c r="M176" i="5"/>
  <c r="M91" i="5"/>
  <c r="M174" i="5"/>
  <c r="M167" i="5"/>
  <c r="M171" i="5"/>
  <c r="J148" i="4"/>
  <c r="J147" i="4"/>
  <c r="J145" i="4"/>
  <c r="J141" i="4"/>
  <c r="J138" i="4"/>
  <c r="J137" i="4"/>
  <c r="J135" i="4"/>
  <c r="J134" i="4"/>
  <c r="J132" i="4"/>
  <c r="J128" i="4"/>
  <c r="J125" i="4"/>
  <c r="J124" i="4"/>
  <c r="J122" i="4"/>
  <c r="J121" i="4"/>
  <c r="J119" i="4"/>
  <c r="J118" i="4"/>
  <c r="J114" i="4"/>
  <c r="J113" i="4"/>
  <c r="J111" i="4"/>
  <c r="J109" i="4"/>
  <c r="J108" i="4"/>
  <c r="J104" i="4"/>
  <c r="J103" i="4"/>
  <c r="J97" i="4"/>
  <c r="J96" i="4"/>
  <c r="J91" i="4"/>
  <c r="J90" i="4"/>
  <c r="J86" i="4"/>
  <c r="J85" i="4"/>
  <c r="J81" i="4"/>
  <c r="J80" i="4"/>
  <c r="J77" i="4"/>
  <c r="J76" i="4"/>
  <c r="J73" i="4"/>
  <c r="J72" i="4"/>
  <c r="J70" i="4"/>
  <c r="J69" i="4"/>
  <c r="J67" i="4"/>
  <c r="J66" i="4"/>
  <c r="J64" i="4"/>
  <c r="J63" i="4"/>
  <c r="J60" i="4"/>
  <c r="J59" i="4"/>
  <c r="J57" i="4"/>
  <c r="J53" i="4"/>
  <c r="J52" i="4"/>
  <c r="J51" i="4"/>
  <c r="J50" i="4"/>
  <c r="J49" i="4"/>
  <c r="J46" i="4"/>
  <c r="J45" i="4"/>
  <c r="J43" i="4"/>
  <c r="J42" i="4"/>
  <c r="J39" i="4"/>
  <c r="J34" i="4"/>
  <c r="J31" i="4"/>
  <c r="J30" i="4"/>
  <c r="J28" i="4"/>
  <c r="J27" i="4"/>
  <c r="J25" i="4"/>
  <c r="J24" i="4"/>
  <c r="J21" i="4"/>
  <c r="J20" i="4"/>
  <c r="J19" i="4"/>
  <c r="J16" i="4"/>
  <c r="J15" i="4"/>
  <c r="J13" i="4"/>
  <c r="J11" i="4"/>
  <c r="J8" i="4"/>
  <c r="J5" i="4"/>
  <c r="J4" i="4"/>
  <c r="K125" i="5" l="1" a="1"/>
  <c r="K125" i="5" s="1"/>
  <c r="K89" i="5" a="1"/>
  <c r="K89" i="5" s="1"/>
  <c r="K25" i="5" a="1"/>
  <c r="K25" i="5" s="1"/>
  <c r="K29" i="5" a="1"/>
  <c r="K29" i="5" s="1"/>
  <c r="K124" i="5" a="1"/>
  <c r="K124" i="5" s="1"/>
  <c r="K61" i="5" a="1"/>
  <c r="K61" i="5" s="1"/>
  <c r="K121" i="5" a="1"/>
  <c r="K121" i="5" s="1"/>
  <c r="K110" i="5" a="1"/>
  <c r="K110" i="5" s="1"/>
  <c r="K55" i="5" a="1"/>
  <c r="K55" i="5" s="1"/>
  <c r="K38" i="5" a="1"/>
  <c r="K38" i="5" s="1"/>
  <c r="K76" i="5" a="1"/>
  <c r="K76" i="5" s="1"/>
  <c r="K100" i="5" a="1"/>
  <c r="K100" i="5" s="1"/>
  <c r="K117" i="5" a="1"/>
  <c r="K117" i="5" s="1"/>
  <c r="K105" i="5" a="1"/>
  <c r="K105" i="5" s="1"/>
  <c r="K59" i="5" a="1"/>
  <c r="K59" i="5" s="1"/>
  <c r="K67" i="5" a="1"/>
  <c r="K67" i="5" s="1"/>
  <c r="K108" i="5" a="1"/>
  <c r="K108" i="5" s="1"/>
  <c r="K109" i="5" a="1"/>
  <c r="K109" i="5" s="1"/>
  <c r="K83" i="5" a="1"/>
  <c r="K83" i="5" s="1"/>
  <c r="K84" i="5" a="1"/>
  <c r="K84" i="5" s="1"/>
  <c r="K49" i="5" a="1"/>
  <c r="K49" i="5" s="1"/>
  <c r="K50" i="5" a="1"/>
  <c r="K50" i="5" s="1"/>
  <c r="K28" i="5" a="1"/>
  <c r="K28" i="5" s="1"/>
  <c r="K128" i="5" a="1"/>
  <c r="K128" i="5" s="1"/>
  <c r="K126" i="5" a="1"/>
  <c r="K126" i="5" s="1"/>
  <c r="K98" i="5" a="1"/>
  <c r="K98" i="5" s="1"/>
  <c r="K43" i="5" a="1"/>
  <c r="K43" i="5" s="1"/>
  <c r="K33" i="5" a="1"/>
  <c r="K33" i="5" s="1"/>
  <c r="K54" i="5" a="1"/>
  <c r="K54" i="5" s="1"/>
  <c r="K42" i="5" a="1"/>
  <c r="K42" i="5" s="1"/>
  <c r="K32" i="5" a="1"/>
  <c r="K32" i="5" s="1"/>
  <c r="K81" i="5" a="1"/>
  <c r="K81" i="5" s="1"/>
  <c r="K101" i="5" a="1"/>
  <c r="K101" i="5" s="1"/>
  <c r="K86" i="5" a="1"/>
  <c r="K86" i="5" s="1"/>
  <c r="R362" i="9"/>
  <c r="R361" i="9"/>
  <c r="R359" i="9"/>
  <c r="R360" i="9"/>
  <c r="R358" i="9"/>
  <c r="R357" i="9"/>
  <c r="R356" i="9"/>
  <c r="R355" i="9"/>
  <c r="R354" i="9"/>
  <c r="R353" i="9"/>
  <c r="R352" i="9"/>
  <c r="R351" i="9"/>
  <c r="R350" i="9"/>
  <c r="R349" i="9"/>
  <c r="R348" i="9"/>
  <c r="R347" i="9"/>
  <c r="R346" i="9"/>
  <c r="R345" i="9"/>
  <c r="R343" i="9"/>
  <c r="R344" i="9"/>
  <c r="N4" i="1" l="1"/>
  <c r="N5" i="1"/>
  <c r="N6" i="1"/>
  <c r="N7" i="1"/>
  <c r="N8" i="1"/>
  <c r="J117" i="5" s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J123" i="5" s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J184" i="5" s="1"/>
  <c r="N42" i="1"/>
  <c r="N43" i="1"/>
  <c r="N44" i="1"/>
  <c r="J15" i="5" s="1"/>
  <c r="N45" i="1"/>
  <c r="J118" i="5" s="1"/>
  <c r="N46" i="1"/>
  <c r="J20" i="5" s="1"/>
  <c r="N47" i="1"/>
  <c r="N48" i="1"/>
  <c r="N49" i="1"/>
  <c r="N50" i="1"/>
  <c r="N51" i="1"/>
  <c r="N52" i="1"/>
  <c r="N53" i="1"/>
  <c r="J141" i="5" s="1"/>
  <c r="N54" i="1"/>
  <c r="N55" i="1"/>
  <c r="J70" i="5" s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J18" i="5" s="1"/>
  <c r="N81" i="1"/>
  <c r="N82" i="1"/>
  <c r="N83" i="1"/>
  <c r="N84" i="1"/>
  <c r="N85" i="1"/>
  <c r="N86" i="1"/>
  <c r="N87" i="1"/>
  <c r="N88" i="1"/>
  <c r="N89" i="1"/>
  <c r="N90" i="1"/>
  <c r="N91" i="1"/>
  <c r="J148" i="5" s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J133" i="5" s="1"/>
  <c r="N109" i="1"/>
  <c r="N110" i="1"/>
  <c r="N111" i="1"/>
  <c r="N112" i="1"/>
  <c r="N113" i="1"/>
  <c r="J162" i="5" s="1"/>
  <c r="N114" i="1"/>
  <c r="N115" i="1"/>
  <c r="N116" i="1"/>
  <c r="N117" i="1"/>
  <c r="J96" i="5" s="1"/>
  <c r="N118" i="1"/>
  <c r="J140" i="5" s="1"/>
  <c r="N119" i="1"/>
  <c r="N120" i="1"/>
  <c r="N121" i="1"/>
  <c r="N122" i="1"/>
  <c r="N123" i="1"/>
  <c r="N124" i="1"/>
  <c r="N12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R2" i="9"/>
  <c r="S2" i="9" s="1" a="1"/>
  <c r="S2" i="9" s="1"/>
  <c r="R3" i="9"/>
  <c r="S3" i="9" s="1" a="1"/>
  <c r="S3" i="9" s="1"/>
  <c r="R4" i="9"/>
  <c r="S4" i="9" s="1" a="1"/>
  <c r="S4" i="9" s="1"/>
  <c r="R5" i="9"/>
  <c r="S5" i="9" s="1" a="1"/>
  <c r="S5" i="9" s="1"/>
  <c r="R6" i="9"/>
  <c r="R7" i="9"/>
  <c r="S7" i="9" s="1" a="1"/>
  <c r="S7" i="9" s="1"/>
  <c r="R8" i="9"/>
  <c r="S8" i="9" s="1" a="1"/>
  <c r="S8" i="9" s="1"/>
  <c r="R9" i="9"/>
  <c r="S9" i="9" s="1" a="1"/>
  <c r="S9" i="9" s="1"/>
  <c r="R10" i="9"/>
  <c r="S10" i="9" s="1" a="1"/>
  <c r="S10" i="9" s="1"/>
  <c r="R11" i="9"/>
  <c r="R12" i="9"/>
  <c r="S12" i="9" s="1" a="1"/>
  <c r="S12" i="9" s="1"/>
  <c r="R13" i="9"/>
  <c r="S13" i="9" s="1" a="1"/>
  <c r="S13" i="9" s="1"/>
  <c r="R14" i="9"/>
  <c r="R15" i="9"/>
  <c r="S15" i="9" s="1" a="1"/>
  <c r="S15" i="9" s="1"/>
  <c r="R16" i="9"/>
  <c r="S16" i="9" s="1" a="1"/>
  <c r="S16" i="9" s="1"/>
  <c r="R17" i="9"/>
  <c r="R18" i="9"/>
  <c r="S18" i="9" s="1" a="1"/>
  <c r="S18" i="9" s="1"/>
  <c r="R19" i="9"/>
  <c r="S19" i="9" s="1" a="1"/>
  <c r="S19" i="9" s="1"/>
  <c r="R20" i="9"/>
  <c r="S20" i="9" s="1" a="1"/>
  <c r="S20" i="9" s="1"/>
  <c r="R21" i="9"/>
  <c r="S21" i="9" s="1" a="1"/>
  <c r="S21" i="9" s="1"/>
  <c r="R22" i="9"/>
  <c r="S22" i="9" s="1" a="1"/>
  <c r="S22" i="9" s="1"/>
  <c r="R23" i="9"/>
  <c r="S23" i="9" s="1" a="1"/>
  <c r="S23" i="9" s="1"/>
  <c r="R24" i="9"/>
  <c r="S24" i="9" s="1" a="1"/>
  <c r="S24" i="9" s="1"/>
  <c r="R25" i="9"/>
  <c r="S25" i="9" s="1" a="1"/>
  <c r="S25" i="9" s="1"/>
  <c r="R26" i="9"/>
  <c r="S26" i="9" s="1" a="1"/>
  <c r="S26" i="9" s="1"/>
  <c r="R27" i="9"/>
  <c r="S27" i="9" s="1" a="1"/>
  <c r="S27" i="9" s="1"/>
  <c r="R28" i="9"/>
  <c r="R29" i="9"/>
  <c r="S29" i="9" s="1" a="1"/>
  <c r="S29" i="9" s="1"/>
  <c r="R30" i="9"/>
  <c r="R31" i="9"/>
  <c r="S31" i="9" s="1" a="1"/>
  <c r="S31" i="9" s="1"/>
  <c r="R32" i="9"/>
  <c r="S32" i="9" s="1" a="1"/>
  <c r="S32" i="9" s="1"/>
  <c r="R33" i="9"/>
  <c r="S33" i="9" s="1" a="1"/>
  <c r="S33" i="9" s="1"/>
  <c r="R34" i="9"/>
  <c r="S34" i="9" s="1" a="1"/>
  <c r="S34" i="9" s="1"/>
  <c r="R35" i="9"/>
  <c r="S35" i="9" s="1" a="1"/>
  <c r="S35" i="9" s="1"/>
  <c r="R36" i="9"/>
  <c r="S36" i="9" s="1" a="1"/>
  <c r="S36" i="9" s="1"/>
  <c r="R37" i="9"/>
  <c r="S37" i="9" s="1" a="1"/>
  <c r="S37" i="9" s="1"/>
  <c r="R38" i="9"/>
  <c r="S38" i="9" s="1" a="1"/>
  <c r="S38" i="9" s="1"/>
  <c r="R39" i="9"/>
  <c r="S39" i="9" s="1" a="1"/>
  <c r="S39" i="9" s="1"/>
  <c r="R40" i="9"/>
  <c r="S40" i="9" s="1" a="1"/>
  <c r="S40" i="9" s="1"/>
  <c r="R41" i="9"/>
  <c r="S41" i="9" s="1" a="1"/>
  <c r="S41" i="9" s="1"/>
  <c r="R42" i="9"/>
  <c r="S42" i="9" s="1" a="1"/>
  <c r="S42" i="9" s="1"/>
  <c r="R43" i="9"/>
  <c r="S43" i="9" s="1" a="1"/>
  <c r="S43" i="9" s="1"/>
  <c r="R44" i="9"/>
  <c r="S44" i="9" s="1" a="1"/>
  <c r="S44" i="9" s="1"/>
  <c r="R45" i="9"/>
  <c r="S45" i="9" s="1" a="1"/>
  <c r="S45" i="9" s="1"/>
  <c r="R46" i="9"/>
  <c r="S46" i="9" s="1" a="1"/>
  <c r="S46" i="9" s="1"/>
  <c r="R47" i="9"/>
  <c r="S47" i="9" s="1" a="1"/>
  <c r="S47" i="9" s="1"/>
  <c r="R48" i="9"/>
  <c r="S48" i="9" s="1" a="1"/>
  <c r="S48" i="9" s="1"/>
  <c r="R49" i="9"/>
  <c r="S49" i="9" s="1" a="1"/>
  <c r="S49" i="9" s="1"/>
  <c r="R50" i="9"/>
  <c r="S50" i="9" s="1" a="1"/>
  <c r="S50" i="9" s="1"/>
  <c r="R51" i="9"/>
  <c r="S51" i="9" s="1" a="1"/>
  <c r="S51" i="9" s="1"/>
  <c r="R52" i="9"/>
  <c r="S52" i="9" s="1" a="1"/>
  <c r="S52" i="9" s="1"/>
  <c r="R53" i="9"/>
  <c r="S53" i="9" s="1" a="1"/>
  <c r="S53" i="9" s="1"/>
  <c r="R54" i="9"/>
  <c r="R55" i="9"/>
  <c r="S55" i="9" s="1" a="1"/>
  <c r="S55" i="9" s="1"/>
  <c r="R56" i="9"/>
  <c r="R57" i="9"/>
  <c r="S57" i="9" s="1" a="1"/>
  <c r="S57" i="9" s="1"/>
  <c r="R58" i="9"/>
  <c r="S58" i="9" s="1" a="1"/>
  <c r="S58" i="9" s="1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75" i="9"/>
  <c r="R76" i="9"/>
  <c r="R77" i="9"/>
  <c r="R78" i="9"/>
  <c r="R79" i="9"/>
  <c r="R80" i="9"/>
  <c r="R81" i="9"/>
  <c r="R82" i="9"/>
  <c r="R83" i="9"/>
  <c r="R84" i="9"/>
  <c r="R85" i="9"/>
  <c r="R86" i="9"/>
  <c r="R87" i="9"/>
  <c r="R88" i="9"/>
  <c r="R89" i="9"/>
  <c r="R90" i="9"/>
  <c r="R91" i="9"/>
  <c r="R92" i="9"/>
  <c r="R93" i="9"/>
  <c r="R94" i="9"/>
  <c r="R95" i="9"/>
  <c r="R96" i="9"/>
  <c r="R97" i="9"/>
  <c r="R98" i="9"/>
  <c r="R99" i="9"/>
  <c r="R100" i="9"/>
  <c r="R101" i="9"/>
  <c r="R102" i="9"/>
  <c r="R103" i="9"/>
  <c r="R104" i="9"/>
  <c r="R105" i="9"/>
  <c r="R106" i="9"/>
  <c r="R107" i="9"/>
  <c r="R108" i="9"/>
  <c r="R109" i="9"/>
  <c r="R110" i="9"/>
  <c r="R111" i="9"/>
  <c r="R112" i="9"/>
  <c r="R113" i="9"/>
  <c r="R114" i="9"/>
  <c r="R115" i="9"/>
  <c r="R116" i="9"/>
  <c r="R117" i="9"/>
  <c r="R118" i="9"/>
  <c r="R119" i="9"/>
  <c r="R120" i="9"/>
  <c r="R121" i="9"/>
  <c r="R122" i="9"/>
  <c r="R123" i="9"/>
  <c r="R124" i="9"/>
  <c r="R125" i="9"/>
  <c r="R126" i="9"/>
  <c r="R127" i="9"/>
  <c r="R128" i="9"/>
  <c r="R129" i="9"/>
  <c r="R130" i="9"/>
  <c r="R131" i="9"/>
  <c r="R132" i="9"/>
  <c r="R133" i="9"/>
  <c r="R134" i="9"/>
  <c r="R135" i="9"/>
  <c r="R136" i="9"/>
  <c r="R137" i="9"/>
  <c r="R138" i="9"/>
  <c r="R139" i="9"/>
  <c r="R140" i="9"/>
  <c r="R141" i="9"/>
  <c r="R142" i="9"/>
  <c r="R143" i="9"/>
  <c r="R144" i="9"/>
  <c r="R145" i="9"/>
  <c r="R146" i="9"/>
  <c r="R147" i="9"/>
  <c r="R148" i="9"/>
  <c r="R149" i="9"/>
  <c r="R150" i="9"/>
  <c r="R151" i="9"/>
  <c r="R152" i="9"/>
  <c r="R153" i="9"/>
  <c r="R154" i="9"/>
  <c r="R155" i="9"/>
  <c r="R156" i="9"/>
  <c r="R157" i="9"/>
  <c r="R158" i="9"/>
  <c r="R159" i="9"/>
  <c r="R160" i="9"/>
  <c r="R161" i="9"/>
  <c r="R162" i="9"/>
  <c r="R163" i="9"/>
  <c r="R164" i="9"/>
  <c r="R165" i="9"/>
  <c r="R166" i="9"/>
  <c r="R167" i="9"/>
  <c r="R168" i="9"/>
  <c r="R169" i="9"/>
  <c r="R170" i="9"/>
  <c r="R171" i="9"/>
  <c r="R172" i="9"/>
  <c r="R173" i="9"/>
  <c r="R174" i="9"/>
  <c r="R175" i="9"/>
  <c r="R176" i="9"/>
  <c r="R177" i="9"/>
  <c r="R178" i="9"/>
  <c r="R179" i="9"/>
  <c r="R180" i="9"/>
  <c r="R181" i="9"/>
  <c r="R182" i="9"/>
  <c r="R183" i="9"/>
  <c r="R184" i="9"/>
  <c r="R185" i="9"/>
  <c r="R186" i="9"/>
  <c r="R187" i="9"/>
  <c r="R188" i="9"/>
  <c r="R189" i="9"/>
  <c r="R190" i="9"/>
  <c r="R191" i="9"/>
  <c r="R192" i="9"/>
  <c r="R193" i="9"/>
  <c r="R194" i="9"/>
  <c r="R195" i="9"/>
  <c r="R196" i="9"/>
  <c r="R197" i="9"/>
  <c r="R198" i="9"/>
  <c r="R199" i="9"/>
  <c r="R200" i="9"/>
  <c r="R201" i="9"/>
  <c r="R202" i="9"/>
  <c r="R203" i="9"/>
  <c r="R204" i="9"/>
  <c r="R205" i="9"/>
  <c r="R206" i="9"/>
  <c r="R207" i="9"/>
  <c r="R208" i="9"/>
  <c r="R209" i="9"/>
  <c r="R210" i="9"/>
  <c r="R211" i="9"/>
  <c r="R212" i="9"/>
  <c r="R213" i="9"/>
  <c r="R214" i="9"/>
  <c r="R215" i="9"/>
  <c r="R216" i="9"/>
  <c r="R217" i="9"/>
  <c r="R218" i="9"/>
  <c r="R219" i="9"/>
  <c r="R220" i="9"/>
  <c r="R221" i="9"/>
  <c r="R222" i="9"/>
  <c r="R223" i="9"/>
  <c r="R224" i="9"/>
  <c r="R225" i="9"/>
  <c r="R226" i="9"/>
  <c r="R227" i="9"/>
  <c r="R228" i="9"/>
  <c r="R229" i="9"/>
  <c r="R230" i="9"/>
  <c r="R231" i="9"/>
  <c r="R232" i="9"/>
  <c r="R233" i="9"/>
  <c r="R234" i="9"/>
  <c r="R235" i="9"/>
  <c r="R236" i="9"/>
  <c r="R237" i="9"/>
  <c r="R238" i="9"/>
  <c r="R239" i="9"/>
  <c r="R240" i="9"/>
  <c r="R241" i="9"/>
  <c r="R242" i="9"/>
  <c r="R243" i="9"/>
  <c r="R244" i="9"/>
  <c r="R245" i="9"/>
  <c r="R246" i="9"/>
  <c r="R247" i="9"/>
  <c r="R248" i="9"/>
  <c r="R249" i="9"/>
  <c r="R250" i="9"/>
  <c r="R251" i="9"/>
  <c r="R252" i="9"/>
  <c r="R253" i="9"/>
  <c r="R254" i="9"/>
  <c r="R255" i="9"/>
  <c r="R256" i="9"/>
  <c r="R257" i="9"/>
  <c r="R258" i="9"/>
  <c r="R259" i="9"/>
  <c r="R260" i="9"/>
  <c r="R261" i="9"/>
  <c r="R262" i="9"/>
  <c r="R263" i="9"/>
  <c r="R264" i="9"/>
  <c r="R265" i="9"/>
  <c r="R266" i="9"/>
  <c r="R267" i="9"/>
  <c r="R268" i="9"/>
  <c r="R269" i="9"/>
  <c r="R270" i="9"/>
  <c r="R271" i="9"/>
  <c r="R272" i="9"/>
  <c r="R273" i="9"/>
  <c r="R274" i="9"/>
  <c r="R275" i="9"/>
  <c r="R276" i="9"/>
  <c r="R277" i="9"/>
  <c r="R278" i="9"/>
  <c r="R279" i="9"/>
  <c r="R280" i="9"/>
  <c r="R281" i="9"/>
  <c r="R282" i="9"/>
  <c r="R283" i="9"/>
  <c r="R284" i="9"/>
  <c r="R285" i="9"/>
  <c r="R286" i="9"/>
  <c r="R287" i="9"/>
  <c r="R288" i="9"/>
  <c r="R289" i="9"/>
  <c r="R290" i="9"/>
  <c r="R291" i="9"/>
  <c r="R292" i="9"/>
  <c r="R293" i="9"/>
  <c r="R294" i="9"/>
  <c r="R295" i="9"/>
  <c r="R296" i="9"/>
  <c r="R297" i="9"/>
  <c r="R298" i="9"/>
  <c r="R299" i="9"/>
  <c r="R300" i="9"/>
  <c r="R301" i="9"/>
  <c r="R302" i="9"/>
  <c r="R303" i="9"/>
  <c r="R304" i="9"/>
  <c r="R305" i="9"/>
  <c r="R306" i="9"/>
  <c r="R307" i="9"/>
  <c r="R308" i="9"/>
  <c r="R309" i="9"/>
  <c r="R310" i="9"/>
  <c r="R311" i="9"/>
  <c r="R312" i="9"/>
  <c r="R313" i="9"/>
  <c r="R314" i="9"/>
  <c r="R315" i="9"/>
  <c r="R316" i="9"/>
  <c r="R317" i="9"/>
  <c r="R318" i="9"/>
  <c r="R319" i="9"/>
  <c r="R320" i="9"/>
  <c r="R321" i="9"/>
  <c r="R322" i="9"/>
  <c r="R323" i="9"/>
  <c r="R324" i="9"/>
  <c r="R325" i="9"/>
  <c r="R326" i="9"/>
  <c r="R327" i="9"/>
  <c r="R328" i="9"/>
  <c r="R329" i="9"/>
  <c r="R330" i="9"/>
  <c r="R331" i="9"/>
  <c r="R332" i="9"/>
  <c r="R333" i="9"/>
  <c r="R334" i="9"/>
  <c r="R335" i="9"/>
  <c r="R336" i="9"/>
  <c r="R337" i="9"/>
  <c r="R338" i="9"/>
  <c r="R339" i="9"/>
  <c r="R340" i="9"/>
  <c r="R341" i="9"/>
  <c r="R342" i="9"/>
  <c r="N321" i="1"/>
  <c r="N320" i="1"/>
  <c r="J167" i="5" s="1"/>
  <c r="N319" i="1"/>
  <c r="N318" i="1"/>
  <c r="J91" i="5" s="1"/>
  <c r="N317" i="1"/>
  <c r="N316" i="1"/>
  <c r="N314" i="1"/>
  <c r="J34" i="5" s="1"/>
  <c r="N315" i="1"/>
  <c r="N313" i="1"/>
  <c r="N312" i="1"/>
  <c r="N311" i="1"/>
  <c r="N310" i="1"/>
  <c r="N309" i="1"/>
  <c r="J95" i="5" s="1"/>
  <c r="N308" i="1"/>
  <c r="N307" i="1"/>
  <c r="N306" i="1"/>
  <c r="N305" i="1"/>
  <c r="N304" i="1"/>
  <c r="N303" i="1"/>
  <c r="N302" i="1"/>
  <c r="N301" i="1"/>
  <c r="N300" i="1"/>
  <c r="N299" i="1"/>
  <c r="N298" i="1"/>
  <c r="N296" i="1"/>
  <c r="N297" i="1"/>
  <c r="N295" i="1"/>
  <c r="N294" i="1"/>
  <c r="N293" i="1"/>
  <c r="N292" i="1"/>
  <c r="N291" i="1"/>
  <c r="N289" i="1"/>
  <c r="N290" i="1"/>
  <c r="N288" i="1"/>
  <c r="N287" i="1"/>
  <c r="N286" i="1"/>
  <c r="N285" i="1"/>
  <c r="N283" i="1"/>
  <c r="N284" i="1"/>
  <c r="N282" i="1"/>
  <c r="N281" i="1"/>
  <c r="N280" i="1"/>
  <c r="N279" i="1"/>
  <c r="N278" i="1"/>
  <c r="N277" i="1"/>
  <c r="N276" i="1"/>
  <c r="N275" i="1"/>
  <c r="J78" i="5" s="1"/>
  <c r="N274" i="1"/>
  <c r="N273" i="1"/>
  <c r="N272" i="1"/>
  <c r="N271" i="1"/>
  <c r="N270" i="1"/>
  <c r="J106" i="5" s="1"/>
  <c r="N269" i="1"/>
  <c r="N267" i="1"/>
  <c r="N268" i="1"/>
  <c r="N266" i="1"/>
  <c r="N265" i="1"/>
  <c r="J14" i="5" s="1"/>
  <c r="N264" i="1"/>
  <c r="N262" i="1"/>
  <c r="N263" i="1"/>
  <c r="N261" i="1"/>
  <c r="N260" i="1"/>
  <c r="J48" i="5" s="1"/>
  <c r="N258" i="1"/>
  <c r="N259" i="1"/>
  <c r="N257" i="1"/>
  <c r="N256" i="1"/>
  <c r="N255" i="1"/>
  <c r="N254" i="1"/>
  <c r="N252" i="1"/>
  <c r="N253" i="1"/>
  <c r="J87" i="5" s="1"/>
  <c r="N251" i="1"/>
  <c r="N250" i="1"/>
  <c r="N249" i="1"/>
  <c r="J19" i="5" s="1"/>
  <c r="N248" i="1"/>
  <c r="N247" i="1"/>
  <c r="J62" i="5" s="1"/>
  <c r="N246" i="1"/>
  <c r="J119" i="5" s="1"/>
  <c r="N244" i="1"/>
  <c r="N245" i="1"/>
  <c r="N243" i="1"/>
  <c r="N241" i="1"/>
  <c r="N242" i="1"/>
  <c r="N240" i="1"/>
  <c r="N239" i="1"/>
  <c r="N238" i="1"/>
  <c r="J7" i="5" s="1"/>
  <c r="N237" i="1"/>
  <c r="N236" i="1"/>
  <c r="N235" i="1"/>
  <c r="N234" i="1"/>
  <c r="N232" i="1"/>
  <c r="N233" i="1"/>
  <c r="N231" i="1"/>
  <c r="N230" i="1"/>
  <c r="N229" i="1"/>
  <c r="N228" i="1"/>
  <c r="N227" i="1"/>
  <c r="N226" i="1"/>
  <c r="N225" i="1"/>
  <c r="N222" i="1"/>
  <c r="N223" i="1"/>
  <c r="N224" i="1"/>
  <c r="N221" i="1"/>
  <c r="J102" i="5" s="1"/>
  <c r="N220" i="1"/>
  <c r="N219" i="1"/>
  <c r="N218" i="1"/>
  <c r="N217" i="1"/>
  <c r="J168" i="5" s="1"/>
  <c r="N216" i="1"/>
  <c r="N215" i="1"/>
  <c r="N214" i="1"/>
  <c r="N213" i="1"/>
  <c r="N212" i="1"/>
  <c r="N211" i="1"/>
  <c r="N210" i="1"/>
  <c r="N209" i="1"/>
  <c r="N207" i="1"/>
  <c r="J103" i="5" s="1"/>
  <c r="N208" i="1"/>
  <c r="J114" i="5" s="1"/>
  <c r="N206" i="1"/>
  <c r="N205" i="1"/>
  <c r="N204" i="1"/>
  <c r="N203" i="1"/>
  <c r="J115" i="5" s="1"/>
  <c r="N202" i="1"/>
  <c r="N200" i="1"/>
  <c r="N201" i="1"/>
  <c r="J57" i="5" s="1"/>
  <c r="N199" i="1"/>
  <c r="J47" i="5" s="1"/>
  <c r="N198" i="1"/>
  <c r="J6" i="5" s="1"/>
  <c r="N197" i="1"/>
  <c r="N196" i="1"/>
  <c r="J173" i="5" s="1"/>
  <c r="N195" i="1"/>
  <c r="J79" i="5" s="1"/>
  <c r="N194" i="1"/>
  <c r="J134" i="5" s="1"/>
  <c r="N193" i="1"/>
  <c r="N192" i="1"/>
  <c r="J75" i="5" s="1"/>
  <c r="N191" i="1"/>
  <c r="N190" i="1"/>
  <c r="N189" i="1"/>
  <c r="J129" i="5" s="1"/>
  <c r="N188" i="1"/>
  <c r="N187" i="1"/>
  <c r="N186" i="1"/>
  <c r="N184" i="1"/>
  <c r="N185" i="1"/>
  <c r="N183" i="1"/>
  <c r="N182" i="1"/>
  <c r="N181" i="1"/>
  <c r="N180" i="1"/>
  <c r="N179" i="1"/>
  <c r="N178" i="1"/>
  <c r="N177" i="1"/>
  <c r="N176" i="1"/>
  <c r="N175" i="1"/>
  <c r="N174" i="1"/>
  <c r="N173" i="1"/>
  <c r="N171" i="1"/>
  <c r="N172" i="1"/>
  <c r="N170" i="1"/>
  <c r="N169" i="1"/>
  <c r="N168" i="1"/>
  <c r="N167" i="1"/>
  <c r="N166" i="1"/>
  <c r="J178" i="5" s="1"/>
  <c r="N165" i="1"/>
  <c r="N164" i="1"/>
  <c r="N163" i="1"/>
  <c r="N162" i="1"/>
  <c r="N161" i="1"/>
  <c r="J46" i="5" s="1"/>
  <c r="N160" i="1"/>
  <c r="N159" i="1"/>
  <c r="N158" i="1"/>
  <c r="N157" i="1"/>
  <c r="N156" i="1"/>
  <c r="N155" i="1"/>
  <c r="N154" i="1"/>
  <c r="N153" i="1"/>
  <c r="N152" i="1"/>
  <c r="N151" i="1"/>
  <c r="N149" i="1"/>
  <c r="N150" i="1"/>
  <c r="N147" i="1"/>
  <c r="N148" i="1"/>
  <c r="N146" i="1"/>
  <c r="N145" i="1"/>
  <c r="J132" i="5" s="1"/>
  <c r="N144" i="1"/>
  <c r="N143" i="1"/>
  <c r="N142" i="1"/>
  <c r="N140" i="1"/>
  <c r="N141" i="1"/>
  <c r="N138" i="1"/>
  <c r="N139" i="1"/>
  <c r="N137" i="1"/>
  <c r="N135" i="1"/>
  <c r="N136" i="1"/>
  <c r="N134" i="1"/>
  <c r="N133" i="1"/>
  <c r="N132" i="1"/>
  <c r="N131" i="1"/>
  <c r="N130" i="1"/>
  <c r="N129" i="1"/>
  <c r="N128" i="1"/>
  <c r="N127" i="1"/>
  <c r="N126" i="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J82" i="5" l="1"/>
  <c r="J110" i="5"/>
  <c r="J30" i="5"/>
  <c r="J80" i="5"/>
  <c r="J81" i="5"/>
  <c r="J156" i="5"/>
  <c r="J157" i="5"/>
  <c r="J182" i="5"/>
  <c r="J183" i="5"/>
  <c r="J24" i="5"/>
  <c r="J23" i="5"/>
  <c r="J55" i="5"/>
  <c r="J56" i="5"/>
  <c r="J11" i="5"/>
  <c r="J13" i="5"/>
  <c r="J12" i="5"/>
  <c r="J92" i="5"/>
  <c r="J116" i="5"/>
  <c r="J164" i="5"/>
  <c r="J163" i="5"/>
  <c r="J120" i="5"/>
  <c r="J121" i="5"/>
  <c r="J125" i="5"/>
  <c r="J124" i="5"/>
  <c r="J126" i="5"/>
  <c r="J101" i="5"/>
  <c r="J100" i="5"/>
  <c r="J99" i="5"/>
  <c r="J51" i="5"/>
  <c r="J52" i="5"/>
  <c r="J137" i="5"/>
  <c r="J136" i="5"/>
  <c r="J135" i="5"/>
  <c r="J58" i="5"/>
  <c r="J59" i="5"/>
  <c r="J38" i="5"/>
  <c r="J37" i="5"/>
  <c r="J152" i="5"/>
  <c r="J165" i="5"/>
  <c r="J166" i="5"/>
  <c r="J54" i="5"/>
  <c r="J53" i="5"/>
  <c r="J67" i="5"/>
  <c r="J66" i="5"/>
  <c r="J42" i="5"/>
  <c r="J41" i="5"/>
  <c r="J43" i="5"/>
  <c r="J159" i="5"/>
  <c r="J161" i="5"/>
  <c r="J160" i="5"/>
  <c r="J177" i="5"/>
  <c r="J94" i="5"/>
  <c r="J93" i="5"/>
  <c r="J111" i="5"/>
  <c r="J138" i="5"/>
  <c r="J139" i="5"/>
  <c r="J86" i="5"/>
  <c r="J85" i="5"/>
  <c r="J146" i="5"/>
  <c r="J147" i="5"/>
  <c r="J158" i="5"/>
  <c r="J84" i="5"/>
  <c r="J83" i="5"/>
  <c r="J9" i="5"/>
  <c r="J8" i="5"/>
  <c r="J10" i="5"/>
  <c r="J170" i="5"/>
  <c r="J169" i="5"/>
  <c r="J27" i="5"/>
  <c r="J26" i="5"/>
  <c r="J22" i="5"/>
  <c r="J21" i="5"/>
  <c r="J63" i="5"/>
  <c r="J65" i="5"/>
  <c r="J64" i="5"/>
  <c r="J72" i="5"/>
  <c r="J71" i="5"/>
  <c r="J112" i="5"/>
  <c r="J113" i="5"/>
  <c r="J179" i="5"/>
  <c r="J181" i="5"/>
  <c r="J180" i="5"/>
  <c r="J40" i="5"/>
  <c r="J39" i="5"/>
  <c r="J107" i="5"/>
  <c r="J60" i="5"/>
  <c r="J61" i="5"/>
  <c r="J49" i="5"/>
  <c r="J50" i="5"/>
  <c r="J25" i="5"/>
  <c r="J155" i="5"/>
  <c r="J154" i="5"/>
  <c r="J153" i="5"/>
  <c r="J74" i="5"/>
  <c r="J73" i="5"/>
  <c r="J88" i="5"/>
  <c r="J89" i="5"/>
  <c r="J90" i="5"/>
  <c r="J145" i="5"/>
  <c r="J144" i="5"/>
  <c r="J17" i="5"/>
  <c r="J16" i="5"/>
  <c r="J5" i="5"/>
  <c r="J4" i="5"/>
  <c r="J3" i="5"/>
  <c r="J2" i="5"/>
  <c r="J32" i="5"/>
  <c r="J33" i="5"/>
  <c r="J31" i="5"/>
  <c r="J98" i="5"/>
  <c r="J97" i="5"/>
  <c r="J185" i="5"/>
  <c r="J186" i="5"/>
  <c r="J68" i="5"/>
  <c r="J69" i="5"/>
  <c r="J151" i="5"/>
  <c r="J150" i="5"/>
  <c r="J172" i="5"/>
  <c r="J171" i="5"/>
  <c r="J45" i="5"/>
  <c r="J44" i="5"/>
  <c r="J109" i="5"/>
  <c r="J108" i="5"/>
  <c r="J105" i="5"/>
  <c r="J104" i="5"/>
  <c r="J122" i="5"/>
  <c r="J29" i="5"/>
  <c r="J28" i="5"/>
  <c r="J175" i="5"/>
  <c r="J176" i="5"/>
  <c r="J174" i="5"/>
  <c r="J76" i="5"/>
  <c r="J77" i="5"/>
  <c r="J127" i="5"/>
  <c r="J128" i="5"/>
  <c r="J149" i="5"/>
  <c r="J143" i="5"/>
  <c r="J142" i="5"/>
  <c r="J35" i="5"/>
  <c r="J36" i="5"/>
  <c r="J130" i="5"/>
  <c r="J131" i="5"/>
  <c r="S311" i="9" a="1"/>
  <c r="S311" i="9" s="1"/>
  <c r="S255" i="9" a="1"/>
  <c r="S255" i="9" s="1"/>
  <c r="S183" i="9" a="1"/>
  <c r="S183" i="9" s="1"/>
  <c r="S135" i="9" a="1"/>
  <c r="S135" i="9" s="1"/>
  <c r="S79" i="9" a="1"/>
  <c r="S79" i="9" s="1"/>
  <c r="S339" i="9" a="1"/>
  <c r="S339" i="9" s="1"/>
  <c r="S331" i="9" a="1"/>
  <c r="S331" i="9" s="1"/>
  <c r="S323" i="9" a="1"/>
  <c r="S323" i="9" s="1"/>
  <c r="S315" i="9" a="1"/>
  <c r="S315" i="9" s="1"/>
  <c r="S307" i="9" a="1"/>
  <c r="S307" i="9" s="1"/>
  <c r="S299" i="9" a="1"/>
  <c r="S299" i="9" s="1"/>
  <c r="S291" i="9" a="1"/>
  <c r="S291" i="9" s="1"/>
  <c r="S283" i="9" a="1"/>
  <c r="S283" i="9" s="1"/>
  <c r="S275" i="9" a="1"/>
  <c r="S275" i="9" s="1"/>
  <c r="S267" i="9" a="1"/>
  <c r="S267" i="9" s="1"/>
  <c r="S259" i="9" a="1"/>
  <c r="S259" i="9" s="1"/>
  <c r="S251" i="9" a="1"/>
  <c r="S251" i="9" s="1"/>
  <c r="S243" i="9" a="1"/>
  <c r="S243" i="9" s="1"/>
  <c r="S235" i="9" a="1"/>
  <c r="S235" i="9" s="1"/>
  <c r="S227" i="9" a="1"/>
  <c r="S227" i="9" s="1"/>
  <c r="S219" i="9" a="1"/>
  <c r="S219" i="9" s="1"/>
  <c r="S211" i="9" a="1"/>
  <c r="S211" i="9" s="1"/>
  <c r="S203" i="9" a="1"/>
  <c r="S203" i="9" s="1"/>
  <c r="S195" i="9" a="1"/>
  <c r="S195" i="9" s="1"/>
  <c r="S187" i="9" a="1"/>
  <c r="S187" i="9" s="1"/>
  <c r="S179" i="9" a="1"/>
  <c r="S179" i="9" s="1"/>
  <c r="S171" i="9" a="1"/>
  <c r="S171" i="9" s="1"/>
  <c r="S163" i="9" a="1"/>
  <c r="S163" i="9" s="1"/>
  <c r="S155" i="9" a="1"/>
  <c r="S155" i="9" s="1"/>
  <c r="S147" i="9" a="1"/>
  <c r="S147" i="9" s="1"/>
  <c r="S139" i="9" a="1"/>
  <c r="S139" i="9" s="1"/>
  <c r="S131" i="9" a="1"/>
  <c r="S131" i="9" s="1"/>
  <c r="S123" i="9" a="1"/>
  <c r="S123" i="9" s="1"/>
  <c r="S115" i="9" a="1"/>
  <c r="S115" i="9" s="1"/>
  <c r="S107" i="9" a="1"/>
  <c r="S107" i="9" s="1"/>
  <c r="S99" i="9" a="1"/>
  <c r="S99" i="9" s="1"/>
  <c r="S91" i="9" a="1"/>
  <c r="S91" i="9" s="1"/>
  <c r="S83" i="9" a="1"/>
  <c r="S83" i="9" s="1"/>
  <c r="S75" i="9" a="1"/>
  <c r="S75" i="9" s="1"/>
  <c r="S67" i="9" a="1"/>
  <c r="S67" i="9" s="1"/>
  <c r="S59" i="9" a="1"/>
  <c r="S59" i="9" s="1"/>
  <c r="S11" i="9" a="1"/>
  <c r="S11" i="9" s="1"/>
  <c r="S303" i="9" a="1"/>
  <c r="S303" i="9" s="1"/>
  <c r="S247" i="9" a="1"/>
  <c r="S247" i="9" s="1"/>
  <c r="S191" i="9" a="1"/>
  <c r="S191" i="9" s="1"/>
  <c r="S127" i="9" a="1"/>
  <c r="S127" i="9" s="1"/>
  <c r="S71" i="9" a="1"/>
  <c r="S71" i="9" s="1"/>
  <c r="S338" i="9" a="1"/>
  <c r="S338" i="9" s="1"/>
  <c r="S330" i="9" a="1"/>
  <c r="S330" i="9" s="1"/>
  <c r="S322" i="9" a="1"/>
  <c r="S322" i="9" s="1"/>
  <c r="S314" i="9" a="1"/>
  <c r="S314" i="9" s="1"/>
  <c r="S306" i="9" a="1"/>
  <c r="S306" i="9" s="1"/>
  <c r="S298" i="9" a="1"/>
  <c r="S298" i="9" s="1"/>
  <c r="S290" i="9" a="1"/>
  <c r="S290" i="9" s="1"/>
  <c r="S282" i="9" a="1"/>
  <c r="S282" i="9" s="1"/>
  <c r="S274" i="9" a="1"/>
  <c r="S274" i="9" s="1"/>
  <c r="S266" i="9" a="1"/>
  <c r="S266" i="9" s="1"/>
  <c r="S258" i="9" a="1"/>
  <c r="S258" i="9" s="1"/>
  <c r="S250" i="9" a="1"/>
  <c r="S250" i="9" s="1"/>
  <c r="S242" i="9" a="1"/>
  <c r="S242" i="9" s="1"/>
  <c r="S234" i="9" a="1"/>
  <c r="S234" i="9" s="1"/>
  <c r="S226" i="9" a="1"/>
  <c r="S226" i="9" s="1"/>
  <c r="S218" i="9" a="1"/>
  <c r="S218" i="9" s="1"/>
  <c r="S210" i="9" a="1"/>
  <c r="S210" i="9" s="1"/>
  <c r="S202" i="9" a="1"/>
  <c r="S202" i="9" s="1"/>
  <c r="S194" i="9" a="1"/>
  <c r="S194" i="9" s="1"/>
  <c r="S186" i="9" a="1"/>
  <c r="S186" i="9" s="1"/>
  <c r="S178" i="9" a="1"/>
  <c r="S178" i="9" s="1"/>
  <c r="S170" i="9" a="1"/>
  <c r="S170" i="9" s="1"/>
  <c r="S162" i="9" a="1"/>
  <c r="S162" i="9" s="1"/>
  <c r="S154" i="9" a="1"/>
  <c r="S154" i="9" s="1"/>
  <c r="S146" i="9" a="1"/>
  <c r="S146" i="9" s="1"/>
  <c r="S138" i="9" a="1"/>
  <c r="S138" i="9" s="1"/>
  <c r="S130" i="9" a="1"/>
  <c r="S130" i="9" s="1"/>
  <c r="S122" i="9" a="1"/>
  <c r="S122" i="9" s="1"/>
  <c r="S114" i="9" a="1"/>
  <c r="S114" i="9" s="1"/>
  <c r="S106" i="9" a="1"/>
  <c r="S106" i="9" s="1"/>
  <c r="S98" i="9" a="1"/>
  <c r="S98" i="9" s="1"/>
  <c r="S90" i="9" a="1"/>
  <c r="S90" i="9" s="1"/>
  <c r="S82" i="9" a="1"/>
  <c r="S82" i="9" s="1"/>
  <c r="S74" i="9" a="1"/>
  <c r="S74" i="9" s="1"/>
  <c r="S66" i="9" a="1"/>
  <c r="S66" i="9" s="1"/>
  <c r="S279" i="9" a="1"/>
  <c r="S279" i="9" s="1"/>
  <c r="S231" i="9" a="1"/>
  <c r="S231" i="9" s="1"/>
  <c r="S175" i="9" a="1"/>
  <c r="S175" i="9" s="1"/>
  <c r="S111" i="9" a="1"/>
  <c r="S111" i="9" s="1"/>
  <c r="S337" i="9" a="1"/>
  <c r="S337" i="9" s="1"/>
  <c r="S321" i="9" a="1"/>
  <c r="S321" i="9" s="1"/>
  <c r="S305" i="9" a="1"/>
  <c r="S305" i="9" s="1"/>
  <c r="S297" i="9" a="1"/>
  <c r="S297" i="9" s="1"/>
  <c r="S289" i="9" a="1"/>
  <c r="S289" i="9" s="1"/>
  <c r="S281" i="9" a="1"/>
  <c r="S281" i="9" s="1"/>
  <c r="S273" i="9" a="1"/>
  <c r="S273" i="9" s="1"/>
  <c r="S265" i="9" a="1"/>
  <c r="S265" i="9" s="1"/>
  <c r="S257" i="9" a="1"/>
  <c r="S257" i="9" s="1"/>
  <c r="S249" i="9" a="1"/>
  <c r="S249" i="9" s="1"/>
  <c r="S241" i="9" a="1"/>
  <c r="S241" i="9" s="1"/>
  <c r="S233" i="9" a="1"/>
  <c r="S233" i="9" s="1"/>
  <c r="S225" i="9" a="1"/>
  <c r="S225" i="9" s="1"/>
  <c r="S217" i="9" a="1"/>
  <c r="S217" i="9" s="1"/>
  <c r="S209" i="9" a="1"/>
  <c r="S209" i="9" s="1"/>
  <c r="S201" i="9" a="1"/>
  <c r="S201" i="9" s="1"/>
  <c r="S193" i="9" a="1"/>
  <c r="S193" i="9" s="1"/>
  <c r="S185" i="9" a="1"/>
  <c r="S185" i="9" s="1"/>
  <c r="S177" i="9" a="1"/>
  <c r="S177" i="9" s="1"/>
  <c r="S169" i="9" a="1"/>
  <c r="S169" i="9" s="1"/>
  <c r="S161" i="9" a="1"/>
  <c r="S161" i="9" s="1"/>
  <c r="S153" i="9" a="1"/>
  <c r="S153" i="9" s="1"/>
  <c r="S145" i="9" a="1"/>
  <c r="S145" i="9" s="1"/>
  <c r="S137" i="9" a="1"/>
  <c r="S137" i="9" s="1"/>
  <c r="S129" i="9" a="1"/>
  <c r="S129" i="9" s="1"/>
  <c r="S121" i="9" a="1"/>
  <c r="S121" i="9" s="1"/>
  <c r="S113" i="9" a="1"/>
  <c r="S113" i="9" s="1"/>
  <c r="S105" i="9" a="1"/>
  <c r="S105" i="9" s="1"/>
  <c r="S97" i="9" a="1"/>
  <c r="S97" i="9" s="1"/>
  <c r="S89" i="9" a="1"/>
  <c r="S89" i="9" s="1"/>
  <c r="S81" i="9" a="1"/>
  <c r="S81" i="9" s="1"/>
  <c r="S73" i="9" a="1"/>
  <c r="S73" i="9" s="1"/>
  <c r="S65" i="9" a="1"/>
  <c r="S65" i="9" s="1"/>
  <c r="S17" i="9" a="1"/>
  <c r="S17" i="9" s="1"/>
  <c r="S295" i="9" a="1"/>
  <c r="S295" i="9" s="1"/>
  <c r="S263" i="9" a="1"/>
  <c r="S263" i="9" s="1"/>
  <c r="S199" i="9" a="1"/>
  <c r="S199" i="9" s="1"/>
  <c r="S143" i="9" a="1"/>
  <c r="S143" i="9" s="1"/>
  <c r="S87" i="9" a="1"/>
  <c r="S87" i="9" s="1"/>
  <c r="S329" i="9" a="1"/>
  <c r="S329" i="9" s="1"/>
  <c r="S313" i="9" a="1"/>
  <c r="S313" i="9" s="1"/>
  <c r="S336" i="9" a="1"/>
  <c r="S336" i="9" s="1"/>
  <c r="S328" i="9" a="1"/>
  <c r="S328" i="9" s="1"/>
  <c r="S320" i="9" a="1"/>
  <c r="S320" i="9" s="1"/>
  <c r="S312" i="9" a="1"/>
  <c r="S312" i="9" s="1"/>
  <c r="S304" i="9" a="1"/>
  <c r="S304" i="9" s="1"/>
  <c r="S288" i="9" a="1"/>
  <c r="S288" i="9" s="1"/>
  <c r="S280" i="9" a="1"/>
  <c r="S280" i="9" s="1"/>
  <c r="S272" i="9" a="1"/>
  <c r="S272" i="9" s="1"/>
  <c r="S264" i="9" a="1"/>
  <c r="S264" i="9" s="1"/>
  <c r="S256" i="9" a="1"/>
  <c r="S256" i="9" s="1"/>
  <c r="S248" i="9" a="1"/>
  <c r="S248" i="9" s="1"/>
  <c r="S240" i="9" a="1"/>
  <c r="S240" i="9" s="1"/>
  <c r="S232" i="9" a="1"/>
  <c r="S232" i="9" s="1"/>
  <c r="S224" i="9" a="1"/>
  <c r="S224" i="9" s="1"/>
  <c r="S216" i="9" a="1"/>
  <c r="S216" i="9" s="1"/>
  <c r="S208" i="9" a="1"/>
  <c r="S208" i="9" s="1"/>
  <c r="S200" i="9" a="1"/>
  <c r="S200" i="9" s="1"/>
  <c r="S192" i="9" a="1"/>
  <c r="S192" i="9" s="1"/>
  <c r="S184" i="9" a="1"/>
  <c r="S184" i="9" s="1"/>
  <c r="S176" i="9" a="1"/>
  <c r="S176" i="9" s="1"/>
  <c r="S168" i="9" a="1"/>
  <c r="S168" i="9" s="1"/>
  <c r="S160" i="9" a="1"/>
  <c r="S160" i="9" s="1"/>
  <c r="S152" i="9" a="1"/>
  <c r="S152" i="9" s="1"/>
  <c r="S144" i="9" a="1"/>
  <c r="S144" i="9" s="1"/>
  <c r="S136" i="9" a="1"/>
  <c r="S136" i="9" s="1"/>
  <c r="S128" i="9" a="1"/>
  <c r="S128" i="9" s="1"/>
  <c r="S120" i="9" a="1"/>
  <c r="S120" i="9" s="1"/>
  <c r="S112" i="9" a="1"/>
  <c r="S112" i="9" s="1"/>
  <c r="S104" i="9" a="1"/>
  <c r="S104" i="9" s="1"/>
  <c r="S96" i="9" a="1"/>
  <c r="S96" i="9" s="1"/>
  <c r="S88" i="9" a="1"/>
  <c r="S88" i="9" s="1"/>
  <c r="S80" i="9" a="1"/>
  <c r="S80" i="9" s="1"/>
  <c r="S72" i="9" a="1"/>
  <c r="S72" i="9" s="1"/>
  <c r="S64" i="9" a="1"/>
  <c r="S64" i="9" s="1"/>
  <c r="S56" i="9" a="1"/>
  <c r="S56" i="9" s="1"/>
  <c r="S335" i="9" a="1"/>
  <c r="S335" i="9" s="1"/>
  <c r="S287" i="9" a="1"/>
  <c r="S287" i="9" s="1"/>
  <c r="S239" i="9" a="1"/>
  <c r="S239" i="9" s="1"/>
  <c r="S207" i="9" a="1"/>
  <c r="S207" i="9" s="1"/>
  <c r="S151" i="9" a="1"/>
  <c r="S151" i="9" s="1"/>
  <c r="S95" i="9" a="1"/>
  <c r="S95" i="9" s="1"/>
  <c r="S342" i="9" a="1"/>
  <c r="S342" i="9" s="1"/>
  <c r="S334" i="9" a="1"/>
  <c r="S334" i="9" s="1"/>
  <c r="S326" i="9" a="1"/>
  <c r="S326" i="9" s="1"/>
  <c r="S318" i="9" a="1"/>
  <c r="S318" i="9" s="1"/>
  <c r="S310" i="9" a="1"/>
  <c r="S310" i="9" s="1"/>
  <c r="S302" i="9" a="1"/>
  <c r="S302" i="9" s="1"/>
  <c r="S294" i="9" a="1"/>
  <c r="S294" i="9" s="1"/>
  <c r="S286" i="9" a="1"/>
  <c r="S286" i="9" s="1"/>
  <c r="S278" i="9" a="1"/>
  <c r="S278" i="9" s="1"/>
  <c r="S270" i="9" a="1"/>
  <c r="S270" i="9" s="1"/>
  <c r="S262" i="9" a="1"/>
  <c r="S262" i="9" s="1"/>
  <c r="S254" i="9" a="1"/>
  <c r="S254" i="9" s="1"/>
  <c r="S246" i="9" a="1"/>
  <c r="S246" i="9" s="1"/>
  <c r="S238" i="9" a="1"/>
  <c r="S238" i="9" s="1"/>
  <c r="S230" i="9" a="1"/>
  <c r="S230" i="9" s="1"/>
  <c r="S222" i="9" a="1"/>
  <c r="S222" i="9" s="1"/>
  <c r="S214" i="9" a="1"/>
  <c r="S214" i="9" s="1"/>
  <c r="S206" i="9" a="1"/>
  <c r="S206" i="9" s="1"/>
  <c r="S198" i="9" a="1"/>
  <c r="S198" i="9" s="1"/>
  <c r="S190" i="9" a="1"/>
  <c r="S190" i="9" s="1"/>
  <c r="S182" i="9" a="1"/>
  <c r="S182" i="9" s="1"/>
  <c r="S174" i="9" a="1"/>
  <c r="S174" i="9" s="1"/>
  <c r="S166" i="9" a="1"/>
  <c r="S166" i="9" s="1"/>
  <c r="S158" i="9" a="1"/>
  <c r="S158" i="9" s="1"/>
  <c r="S150" i="9" a="1"/>
  <c r="S150" i="9" s="1"/>
  <c r="S142" i="9" a="1"/>
  <c r="S142" i="9" s="1"/>
  <c r="S126" i="9" a="1"/>
  <c r="S126" i="9" s="1"/>
  <c r="S118" i="9" a="1"/>
  <c r="S118" i="9" s="1"/>
  <c r="S110" i="9" a="1"/>
  <c r="S110" i="9" s="1"/>
  <c r="S102" i="9" a="1"/>
  <c r="S102" i="9" s="1"/>
  <c r="S86" i="9" a="1"/>
  <c r="S86" i="9" s="1"/>
  <c r="S78" i="9" a="1"/>
  <c r="S78" i="9" s="1"/>
  <c r="S70" i="9" a="1"/>
  <c r="S70" i="9" s="1"/>
  <c r="S62" i="9" a="1"/>
  <c r="S62" i="9" s="1"/>
  <c r="S14" i="9" a="1"/>
  <c r="S14" i="9" s="1"/>
  <c r="S6" i="9" a="1"/>
  <c r="S6" i="9" s="1"/>
  <c r="S327" i="9" a="1"/>
  <c r="S327" i="9" s="1"/>
  <c r="S271" i="9" a="1"/>
  <c r="S271" i="9" s="1"/>
  <c r="S215" i="9" a="1"/>
  <c r="S215" i="9" s="1"/>
  <c r="S167" i="9" a="1"/>
  <c r="S167" i="9" s="1"/>
  <c r="S119" i="9" a="1"/>
  <c r="S119" i="9" s="1"/>
  <c r="S63" i="9" a="1"/>
  <c r="S63" i="9" s="1"/>
  <c r="S341" i="9" a="1"/>
  <c r="S341" i="9" s="1"/>
  <c r="S333" i="9" a="1"/>
  <c r="S333" i="9" s="1"/>
  <c r="S325" i="9" a="1"/>
  <c r="S325" i="9" s="1"/>
  <c r="S317" i="9" a="1"/>
  <c r="S317" i="9" s="1"/>
  <c r="S309" i="9" a="1"/>
  <c r="S309" i="9" s="1"/>
  <c r="S301" i="9" a="1"/>
  <c r="S301" i="9" s="1"/>
  <c r="S293" i="9" a="1"/>
  <c r="S293" i="9" s="1"/>
  <c r="S285" i="9" a="1"/>
  <c r="S285" i="9" s="1"/>
  <c r="S277" i="9" a="1"/>
  <c r="S277" i="9" s="1"/>
  <c r="S269" i="9" a="1"/>
  <c r="S269" i="9" s="1"/>
  <c r="S261" i="9" a="1"/>
  <c r="S261" i="9" s="1"/>
  <c r="S253" i="9" a="1"/>
  <c r="S253" i="9" s="1"/>
  <c r="S245" i="9" a="1"/>
  <c r="S245" i="9" s="1"/>
  <c r="S237" i="9" a="1"/>
  <c r="S237" i="9" s="1"/>
  <c r="S229" i="9" a="1"/>
  <c r="S229" i="9" s="1"/>
  <c r="S221" i="9" a="1"/>
  <c r="S221" i="9" s="1"/>
  <c r="S213" i="9" a="1"/>
  <c r="S213" i="9" s="1"/>
  <c r="S205" i="9" a="1"/>
  <c r="S205" i="9" s="1"/>
  <c r="S197" i="9" a="1"/>
  <c r="S197" i="9" s="1"/>
  <c r="S189" i="9" a="1"/>
  <c r="S189" i="9" s="1"/>
  <c r="S181" i="9" a="1"/>
  <c r="S181" i="9" s="1"/>
  <c r="S173" i="9" a="1"/>
  <c r="S173" i="9" s="1"/>
  <c r="S165" i="9" a="1"/>
  <c r="S165" i="9" s="1"/>
  <c r="S157" i="9" a="1"/>
  <c r="S157" i="9" s="1"/>
  <c r="S149" i="9" a="1"/>
  <c r="S149" i="9" s="1"/>
  <c r="S141" i="9" a="1"/>
  <c r="S141" i="9" s="1"/>
  <c r="S133" i="9" a="1"/>
  <c r="S133" i="9" s="1"/>
  <c r="S125" i="9" a="1"/>
  <c r="S125" i="9" s="1"/>
  <c r="S117" i="9" a="1"/>
  <c r="S117" i="9" s="1"/>
  <c r="S109" i="9" a="1"/>
  <c r="S109" i="9" s="1"/>
  <c r="S101" i="9" a="1"/>
  <c r="S101" i="9" s="1"/>
  <c r="S93" i="9" a="1"/>
  <c r="S93" i="9" s="1"/>
  <c r="S85" i="9" a="1"/>
  <c r="S85" i="9" s="1"/>
  <c r="S77" i="9" a="1"/>
  <c r="S77" i="9" s="1"/>
  <c r="S69" i="9" a="1"/>
  <c r="S69" i="9" s="1"/>
  <c r="S61" i="9" a="1"/>
  <c r="S61" i="9" s="1"/>
  <c r="S319" i="9" a="1"/>
  <c r="S319" i="9" s="1"/>
  <c r="S223" i="9" a="1"/>
  <c r="S223" i="9" s="1"/>
  <c r="S159" i="9" a="1"/>
  <c r="S159" i="9" s="1"/>
  <c r="S103" i="9" a="1"/>
  <c r="S103" i="9" s="1"/>
  <c r="S340" i="9" a="1"/>
  <c r="S340" i="9" s="1"/>
  <c r="S332" i="9" a="1"/>
  <c r="S332" i="9" s="1"/>
  <c r="S324" i="9" a="1"/>
  <c r="S324" i="9" s="1"/>
  <c r="S316" i="9" a="1"/>
  <c r="S316" i="9" s="1"/>
  <c r="S308" i="9" a="1"/>
  <c r="S308" i="9" s="1"/>
  <c r="S300" i="9" a="1"/>
  <c r="S300" i="9" s="1"/>
  <c r="S292" i="9" a="1"/>
  <c r="S292" i="9" s="1"/>
  <c r="S284" i="9" a="1"/>
  <c r="S284" i="9" s="1"/>
  <c r="S276" i="9" a="1"/>
  <c r="S276" i="9" s="1"/>
  <c r="S268" i="9" a="1"/>
  <c r="S268" i="9" s="1"/>
  <c r="S260" i="9" a="1"/>
  <c r="S260" i="9" s="1"/>
  <c r="S252" i="9" a="1"/>
  <c r="S252" i="9" s="1"/>
  <c r="S244" i="9" a="1"/>
  <c r="S244" i="9" s="1"/>
  <c r="S236" i="9" a="1"/>
  <c r="S236" i="9" s="1"/>
  <c r="S228" i="9" a="1"/>
  <c r="S228" i="9" s="1"/>
  <c r="S220" i="9" a="1"/>
  <c r="S220" i="9" s="1"/>
  <c r="S212" i="9" a="1"/>
  <c r="S212" i="9" s="1"/>
  <c r="S204" i="9" a="1"/>
  <c r="S204" i="9" s="1"/>
  <c r="S196" i="9" a="1"/>
  <c r="S196" i="9" s="1"/>
  <c r="S188" i="9" a="1"/>
  <c r="S188" i="9" s="1"/>
  <c r="S180" i="9" a="1"/>
  <c r="S180" i="9" s="1"/>
  <c r="S172" i="9" a="1"/>
  <c r="S172" i="9" s="1"/>
  <c r="S164" i="9" a="1"/>
  <c r="S164" i="9" s="1"/>
  <c r="S156" i="9" a="1"/>
  <c r="S156" i="9" s="1"/>
  <c r="S148" i="9" a="1"/>
  <c r="S148" i="9" s="1"/>
  <c r="S140" i="9" a="1"/>
  <c r="S140" i="9" s="1"/>
  <c r="S132" i="9" a="1"/>
  <c r="S132" i="9" s="1"/>
  <c r="S124" i="9" a="1"/>
  <c r="S124" i="9" s="1"/>
  <c r="S116" i="9" a="1"/>
  <c r="S116" i="9" s="1"/>
  <c r="S108" i="9" a="1"/>
  <c r="S108" i="9" s="1"/>
  <c r="S100" i="9" a="1"/>
  <c r="S100" i="9" s="1"/>
  <c r="S92" i="9" a="1"/>
  <c r="S92" i="9" s="1"/>
  <c r="S84" i="9" a="1"/>
  <c r="S84" i="9" s="1"/>
  <c r="S76" i="9" a="1"/>
  <c r="S76" i="9" s="1"/>
  <c r="S68" i="9" a="1"/>
  <c r="S68" i="9" s="1"/>
  <c r="S60" i="9" a="1"/>
  <c r="S60" i="9" s="1"/>
  <c r="S28" i="9" a="1"/>
  <c r="S28" i="9" s="1"/>
  <c r="S353" i="9" a="1"/>
  <c r="S353" i="9" s="1"/>
  <c r="S358" i="9" a="1"/>
  <c r="S358" i="9" s="1"/>
  <c r="S345" i="9" a="1"/>
  <c r="S345" i="9" s="1"/>
  <c r="S347" i="9" a="1"/>
  <c r="S347" i="9" s="1"/>
  <c r="S344" i="9" a="1"/>
  <c r="S344" i="9" s="1"/>
  <c r="S346" i="9" a="1"/>
  <c r="S346" i="9" s="1"/>
  <c r="S355" i="9" a="1"/>
  <c r="S355" i="9" s="1"/>
  <c r="S351" i="9" a="1"/>
  <c r="S351" i="9" s="1"/>
  <c r="S354" i="9" a="1"/>
  <c r="S354" i="9" s="1"/>
  <c r="S348" i="9" a="1"/>
  <c r="S348" i="9" s="1"/>
  <c r="S360" i="9" a="1"/>
  <c r="S360" i="9" s="1"/>
  <c r="S362" i="9" a="1"/>
  <c r="S362" i="9" s="1"/>
  <c r="S359" i="9" a="1"/>
  <c r="S359" i="9" s="1"/>
  <c r="S356" i="9" a="1"/>
  <c r="S356" i="9" s="1"/>
  <c r="S343" i="9" a="1"/>
  <c r="S343" i="9" s="1"/>
  <c r="S349" i="9" a="1"/>
  <c r="S349" i="9" s="1"/>
  <c r="S352" i="9" a="1"/>
  <c r="S352" i="9" s="1"/>
  <c r="S357" i="9" a="1"/>
  <c r="S357" i="9" s="1"/>
  <c r="S350" i="9" a="1"/>
  <c r="S350" i="9" s="1"/>
  <c r="S361" i="9" a="1"/>
  <c r="S361" i="9" s="1"/>
  <c r="P7" i="1" a="1"/>
  <c r="P7" i="1" s="1"/>
  <c r="P266" i="1" a="1"/>
  <c r="P266" i="1" s="1"/>
  <c r="P210" i="1" a="1"/>
  <c r="P210" i="1" s="1"/>
  <c r="P154" i="1" a="1"/>
  <c r="P154" i="1" s="1"/>
  <c r="P106" i="1" a="1"/>
  <c r="P106" i="1" s="1"/>
  <c r="P90" i="1" a="1"/>
  <c r="P90" i="1" s="1"/>
  <c r="P313" i="1" a="1"/>
  <c r="P313" i="1" s="1"/>
  <c r="P257" i="1" a="1"/>
  <c r="P257" i="1" s="1"/>
  <c r="P209" i="1" a="1"/>
  <c r="P209" i="1" s="1"/>
  <c r="P161" i="1" a="1"/>
  <c r="P161" i="1" s="1"/>
  <c r="P105" i="1" a="1"/>
  <c r="P105" i="1" s="1"/>
  <c r="P81" i="1" a="1"/>
  <c r="P81" i="1" s="1"/>
  <c r="P314" i="1" a="1"/>
  <c r="P314" i="1" s="1"/>
  <c r="P258" i="1" a="1"/>
  <c r="P258" i="1" s="1"/>
  <c r="P202" i="1" a="1"/>
  <c r="P202" i="1" s="1"/>
  <c r="P146" i="1" a="1"/>
  <c r="P146" i="1" s="1"/>
  <c r="P66" i="1" a="1"/>
  <c r="P66" i="1" s="1"/>
  <c r="P321" i="1" a="1"/>
  <c r="P321" i="1" s="1"/>
  <c r="P249" i="1" a="1"/>
  <c r="P249" i="1" s="1"/>
  <c r="P193" i="1" a="1"/>
  <c r="P193" i="1" s="1"/>
  <c r="P137" i="1" a="1"/>
  <c r="P137" i="1" s="1"/>
  <c r="P97" i="1" a="1"/>
  <c r="P97" i="1" s="1"/>
  <c r="P290" i="1" a="1"/>
  <c r="P290" i="1" s="1"/>
  <c r="P234" i="1" a="1"/>
  <c r="P234" i="1" s="1"/>
  <c r="P178" i="1" a="1"/>
  <c r="P178" i="1" s="1"/>
  <c r="P130" i="1" a="1"/>
  <c r="P130" i="1" s="1"/>
  <c r="P82" i="1" a="1"/>
  <c r="P82" i="1" s="1"/>
  <c r="P281" i="1" a="1"/>
  <c r="P281" i="1" s="1"/>
  <c r="P225" i="1" a="1"/>
  <c r="P225" i="1" s="1"/>
  <c r="P177" i="1" a="1"/>
  <c r="P177" i="1" s="1"/>
  <c r="P129" i="1" a="1"/>
  <c r="P129" i="1" s="1"/>
  <c r="P296" i="1" a="1"/>
  <c r="P296" i="1" s="1"/>
  <c r="P298" i="1" a="1"/>
  <c r="P298" i="1" s="1"/>
  <c r="P242" i="1" a="1"/>
  <c r="P242" i="1" s="1"/>
  <c r="P186" i="1" a="1"/>
  <c r="P186" i="1" s="1"/>
  <c r="P122" i="1" a="1"/>
  <c r="P122" i="1" s="1"/>
  <c r="P74" i="1" a="1"/>
  <c r="P74" i="1" s="1"/>
  <c r="P273" i="1" a="1"/>
  <c r="P273" i="1" s="1"/>
  <c r="P217" i="1" a="1"/>
  <c r="P217" i="1" s="1"/>
  <c r="P169" i="1" a="1"/>
  <c r="P169" i="1" s="1"/>
  <c r="P113" i="1" a="1"/>
  <c r="P113" i="1" s="1"/>
  <c r="P87" i="1" a="1"/>
  <c r="P87" i="1" s="1"/>
  <c r="P274" i="1" a="1"/>
  <c r="P274" i="1" s="1"/>
  <c r="P218" i="1" a="1"/>
  <c r="P218" i="1" s="1"/>
  <c r="P162" i="1" a="1"/>
  <c r="P162" i="1" s="1"/>
  <c r="P138" i="1" a="1"/>
  <c r="P138" i="1" s="1"/>
  <c r="P98" i="1" a="1"/>
  <c r="P98" i="1" s="1"/>
  <c r="P289" i="1" a="1"/>
  <c r="P289" i="1" s="1"/>
  <c r="P233" i="1" a="1"/>
  <c r="P233" i="1" s="1"/>
  <c r="P185" i="1" a="1"/>
  <c r="P185" i="1" s="1"/>
  <c r="P145" i="1" a="1"/>
  <c r="P145" i="1" s="1"/>
  <c r="P121" i="1" a="1"/>
  <c r="P121" i="1" s="1"/>
  <c r="P89" i="1" a="1"/>
  <c r="P89" i="1" s="1"/>
  <c r="P282" i="1" a="1"/>
  <c r="P282" i="1" s="1"/>
  <c r="P226" i="1" a="1"/>
  <c r="P226" i="1" s="1"/>
  <c r="P170" i="1" a="1"/>
  <c r="P170" i="1" s="1"/>
  <c r="P114" i="1" a="1"/>
  <c r="P114" i="1" s="1"/>
  <c r="P58" i="1" a="1"/>
  <c r="P58" i="1" s="1"/>
  <c r="P297" i="1" a="1"/>
  <c r="P297" i="1" s="1"/>
  <c r="P189" i="1" a="1"/>
  <c r="P189" i="1" s="1"/>
  <c r="P305" i="1" a="1"/>
  <c r="P305" i="1" s="1"/>
  <c r="P241" i="1" a="1"/>
  <c r="P241" i="1" s="1"/>
  <c r="P201" i="1" a="1"/>
  <c r="P201" i="1" s="1"/>
  <c r="P153" i="1" a="1"/>
  <c r="P153" i="1" s="1"/>
  <c r="P23" i="1" a="1"/>
  <c r="P23" i="1" s="1"/>
  <c r="P311" i="1" a="1"/>
  <c r="P311" i="1" s="1"/>
  <c r="P306" i="1" a="1"/>
  <c r="P306" i="1" s="1"/>
  <c r="P250" i="1" a="1"/>
  <c r="P250" i="1" s="1"/>
  <c r="P194" i="1" a="1"/>
  <c r="P194" i="1" s="1"/>
  <c r="P50" i="1" a="1"/>
  <c r="P50" i="1" s="1"/>
  <c r="P42" i="1" a="1"/>
  <c r="P42" i="1" s="1"/>
  <c r="P34" i="1" a="1"/>
  <c r="P34" i="1" s="1"/>
  <c r="P26" i="1" a="1"/>
  <c r="P26" i="1" s="1"/>
  <c r="P18" i="1" a="1"/>
  <c r="P18" i="1" s="1"/>
  <c r="P10" i="1" a="1"/>
  <c r="P10" i="1" s="1"/>
  <c r="P215" i="1" a="1"/>
  <c r="P215" i="1" s="1"/>
  <c r="P56" i="1" a="1"/>
  <c r="P56" i="1" s="1"/>
  <c r="P32" i="1" a="1"/>
  <c r="P32" i="1" s="1"/>
  <c r="P16" i="1" a="1"/>
  <c r="P16" i="1" s="1"/>
  <c r="P183" i="1" a="1"/>
  <c r="P183" i="1" s="1"/>
  <c r="P319" i="1" a="1"/>
  <c r="P319" i="1" s="1"/>
  <c r="P303" i="1" a="1"/>
  <c r="P303" i="1" s="1"/>
  <c r="P295" i="1" a="1"/>
  <c r="P295" i="1" s="1"/>
  <c r="P287" i="1" a="1"/>
  <c r="P287" i="1" s="1"/>
  <c r="P279" i="1" a="1"/>
  <c r="P279" i="1" s="1"/>
  <c r="P263" i="1" a="1"/>
  <c r="P263" i="1" s="1"/>
  <c r="P255" i="1" a="1"/>
  <c r="P255" i="1" s="1"/>
  <c r="P247" i="1" a="1"/>
  <c r="P247" i="1" s="1"/>
  <c r="P239" i="1" a="1"/>
  <c r="P239" i="1" s="1"/>
  <c r="P231" i="1" a="1"/>
  <c r="P231" i="1" s="1"/>
  <c r="P223" i="1" a="1"/>
  <c r="P223" i="1" s="1"/>
  <c r="P207" i="1" a="1"/>
  <c r="P207" i="1" s="1"/>
  <c r="P199" i="1" a="1"/>
  <c r="P199" i="1" s="1"/>
  <c r="P191" i="1" a="1"/>
  <c r="P191" i="1" s="1"/>
  <c r="P175" i="1" a="1"/>
  <c r="P175" i="1" s="1"/>
  <c r="P167" i="1" a="1"/>
  <c r="P167" i="1" s="1"/>
  <c r="P159" i="1" a="1"/>
  <c r="P159" i="1" s="1"/>
  <c r="P143" i="1" a="1"/>
  <c r="P143" i="1" s="1"/>
  <c r="P135" i="1" a="1"/>
  <c r="P135" i="1" s="1"/>
  <c r="P127" i="1" a="1"/>
  <c r="P127" i="1" s="1"/>
  <c r="P111" i="1" a="1"/>
  <c r="P111" i="1" s="1"/>
  <c r="P103" i="1" a="1"/>
  <c r="P103" i="1" s="1"/>
  <c r="P95" i="1" a="1"/>
  <c r="P95" i="1" s="1"/>
  <c r="P79" i="1" a="1"/>
  <c r="P79" i="1" s="1"/>
  <c r="P71" i="1" a="1"/>
  <c r="P71" i="1" s="1"/>
  <c r="P63" i="1" a="1"/>
  <c r="P63" i="1" s="1"/>
  <c r="P47" i="1" a="1"/>
  <c r="P47" i="1" s="1"/>
  <c r="P39" i="1" a="1"/>
  <c r="P39" i="1" s="1"/>
  <c r="P31" i="1" a="1"/>
  <c r="P31" i="1" s="1"/>
  <c r="P15" i="1" a="1"/>
  <c r="P15" i="1" s="1"/>
  <c r="P151" i="1" a="1"/>
  <c r="P151" i="1" s="1"/>
  <c r="P318" i="1" a="1"/>
  <c r="P318" i="1" s="1"/>
  <c r="P310" i="1" a="1"/>
  <c r="P310" i="1" s="1"/>
  <c r="P302" i="1" a="1"/>
  <c r="P302" i="1" s="1"/>
  <c r="P294" i="1" a="1"/>
  <c r="P294" i="1" s="1"/>
  <c r="P286" i="1" a="1"/>
  <c r="P286" i="1" s="1"/>
  <c r="P278" i="1" a="1"/>
  <c r="P278" i="1" s="1"/>
  <c r="P270" i="1" a="1"/>
  <c r="P270" i="1" s="1"/>
  <c r="P262" i="1" a="1"/>
  <c r="P262" i="1" s="1"/>
  <c r="P254" i="1" a="1"/>
  <c r="P254" i="1" s="1"/>
  <c r="P246" i="1" a="1"/>
  <c r="P246" i="1" s="1"/>
  <c r="P238" i="1" a="1"/>
  <c r="P238" i="1" s="1"/>
  <c r="P230" i="1" a="1"/>
  <c r="P230" i="1" s="1"/>
  <c r="P222" i="1" a="1"/>
  <c r="P222" i="1" s="1"/>
  <c r="P214" i="1" a="1"/>
  <c r="P214" i="1" s="1"/>
  <c r="P206" i="1" a="1"/>
  <c r="P206" i="1" s="1"/>
  <c r="P198" i="1" a="1"/>
  <c r="P198" i="1" s="1"/>
  <c r="P190" i="1" a="1"/>
  <c r="P190" i="1" s="1"/>
  <c r="P182" i="1" a="1"/>
  <c r="P182" i="1" s="1"/>
  <c r="P174" i="1" a="1"/>
  <c r="P174" i="1" s="1"/>
  <c r="P166" i="1" a="1"/>
  <c r="P166" i="1" s="1"/>
  <c r="P158" i="1" a="1"/>
  <c r="P158" i="1" s="1"/>
  <c r="P150" i="1" a="1"/>
  <c r="P150" i="1" s="1"/>
  <c r="P142" i="1" a="1"/>
  <c r="P142" i="1" s="1"/>
  <c r="P134" i="1" a="1"/>
  <c r="P134" i="1" s="1"/>
  <c r="P126" i="1" a="1"/>
  <c r="P126" i="1" s="1"/>
  <c r="P118" i="1" a="1"/>
  <c r="P118" i="1" s="1"/>
  <c r="P110" i="1" a="1"/>
  <c r="P110" i="1" s="1"/>
  <c r="P102" i="1" a="1"/>
  <c r="P102" i="1" s="1"/>
  <c r="P94" i="1" a="1"/>
  <c r="P94" i="1" s="1"/>
  <c r="P86" i="1" a="1"/>
  <c r="P86" i="1" s="1"/>
  <c r="P78" i="1" a="1"/>
  <c r="P78" i="1" s="1"/>
  <c r="P70" i="1" a="1"/>
  <c r="P70" i="1" s="1"/>
  <c r="P62" i="1" a="1"/>
  <c r="P62" i="1" s="1"/>
  <c r="P54" i="1" a="1"/>
  <c r="P54" i="1" s="1"/>
  <c r="P46" i="1" a="1"/>
  <c r="P46" i="1" s="1"/>
  <c r="P38" i="1" a="1"/>
  <c r="P38" i="1" s="1"/>
  <c r="P30" i="1" a="1"/>
  <c r="P30" i="1" s="1"/>
  <c r="P22" i="1" a="1"/>
  <c r="P22" i="1" s="1"/>
  <c r="P14" i="1" a="1"/>
  <c r="P14" i="1" s="1"/>
  <c r="P6" i="1" a="1"/>
  <c r="P6" i="1" s="1"/>
  <c r="P271" i="1" a="1"/>
  <c r="P271" i="1" s="1"/>
  <c r="P119" i="1" a="1"/>
  <c r="P119" i="1" s="1"/>
  <c r="P73" i="1" a="1"/>
  <c r="P73" i="1" s="1"/>
  <c r="P57" i="1" a="1"/>
  <c r="P57" i="1" s="1"/>
  <c r="P33" i="1" a="1"/>
  <c r="P33" i="1" s="1"/>
  <c r="P17" i="1" a="1"/>
  <c r="P17" i="1" s="1"/>
  <c r="P320" i="1" a="1"/>
  <c r="P320" i="1" s="1"/>
  <c r="P288" i="1" a="1"/>
  <c r="P288" i="1" s="1"/>
  <c r="P272" i="1" a="1"/>
  <c r="P272" i="1" s="1"/>
  <c r="P256" i="1" a="1"/>
  <c r="P256" i="1" s="1"/>
  <c r="P224" i="1" a="1"/>
  <c r="P224" i="1" s="1"/>
  <c r="P208" i="1" a="1"/>
  <c r="P208" i="1" s="1"/>
  <c r="P192" i="1" a="1"/>
  <c r="P192" i="1" s="1"/>
  <c r="P168" i="1" a="1"/>
  <c r="P168" i="1" s="1"/>
  <c r="P152" i="1" a="1"/>
  <c r="P152" i="1" s="1"/>
  <c r="P128" i="1" a="1"/>
  <c r="P128" i="1" s="1"/>
  <c r="P104" i="1" a="1"/>
  <c r="P104" i="1" s="1"/>
  <c r="P80" i="1" a="1"/>
  <c r="P80" i="1" s="1"/>
  <c r="P65" i="1" a="1"/>
  <c r="P65" i="1" s="1"/>
  <c r="P41" i="1" a="1"/>
  <c r="P41" i="1" s="1"/>
  <c r="P9" i="1" a="1"/>
  <c r="P9" i="1" s="1"/>
  <c r="P312" i="1" a="1"/>
  <c r="P312" i="1" s="1"/>
  <c r="P280" i="1" a="1"/>
  <c r="P280" i="1" s="1"/>
  <c r="P232" i="1" a="1"/>
  <c r="P232" i="1" s="1"/>
  <c r="P200" i="1" a="1"/>
  <c r="P200" i="1" s="1"/>
  <c r="P176" i="1" a="1"/>
  <c r="P176" i="1" s="1"/>
  <c r="P144" i="1" a="1"/>
  <c r="P144" i="1" s="1"/>
  <c r="P120" i="1" a="1"/>
  <c r="P120" i="1" s="1"/>
  <c r="P88" i="1" a="1"/>
  <c r="P88" i="1" s="1"/>
  <c r="P64" i="1" a="1"/>
  <c r="P64" i="1" s="1"/>
  <c r="P40" i="1" a="1"/>
  <c r="P40" i="1" s="1"/>
  <c r="P8" i="1" a="1"/>
  <c r="P8" i="1" s="1"/>
  <c r="P309" i="1" a="1"/>
  <c r="P309" i="1" s="1"/>
  <c r="P293" i="1" a="1"/>
  <c r="P293" i="1" s="1"/>
  <c r="P269" i="1" a="1"/>
  <c r="P269" i="1" s="1"/>
  <c r="P253" i="1" a="1"/>
  <c r="P253" i="1" s="1"/>
  <c r="P229" i="1" a="1"/>
  <c r="P229" i="1" s="1"/>
  <c r="P213" i="1" a="1"/>
  <c r="P213" i="1" s="1"/>
  <c r="P197" i="1" a="1"/>
  <c r="P197" i="1" s="1"/>
  <c r="P173" i="1" a="1"/>
  <c r="P173" i="1" s="1"/>
  <c r="P149" i="1" a="1"/>
  <c r="P149" i="1" s="1"/>
  <c r="P133" i="1" a="1"/>
  <c r="P133" i="1" s="1"/>
  <c r="P117" i="1" a="1"/>
  <c r="P117" i="1" s="1"/>
  <c r="P101" i="1" a="1"/>
  <c r="P101" i="1" s="1"/>
  <c r="P77" i="1" a="1"/>
  <c r="P77" i="1" s="1"/>
  <c r="P61" i="1" a="1"/>
  <c r="P61" i="1" s="1"/>
  <c r="P45" i="1" a="1"/>
  <c r="P45" i="1" s="1"/>
  <c r="P29" i="1" a="1"/>
  <c r="P29" i="1" s="1"/>
  <c r="P13" i="1" a="1"/>
  <c r="P13" i="1" s="1"/>
  <c r="P265" i="1" a="1"/>
  <c r="P265" i="1" s="1"/>
  <c r="P316" i="1" a="1"/>
  <c r="P316" i="1" s="1"/>
  <c r="P308" i="1" a="1"/>
  <c r="P308" i="1" s="1"/>
  <c r="P300" i="1" a="1"/>
  <c r="P300" i="1" s="1"/>
  <c r="P292" i="1" a="1"/>
  <c r="P292" i="1" s="1"/>
  <c r="P284" i="1" a="1"/>
  <c r="P284" i="1" s="1"/>
  <c r="P276" i="1" a="1"/>
  <c r="P276" i="1" s="1"/>
  <c r="P268" i="1" a="1"/>
  <c r="P268" i="1" s="1"/>
  <c r="P260" i="1" a="1"/>
  <c r="P260" i="1" s="1"/>
  <c r="P252" i="1" a="1"/>
  <c r="P252" i="1" s="1"/>
  <c r="P244" i="1" a="1"/>
  <c r="P244" i="1" s="1"/>
  <c r="P236" i="1" a="1"/>
  <c r="P236" i="1" s="1"/>
  <c r="P228" i="1" a="1"/>
  <c r="P228" i="1" s="1"/>
  <c r="P220" i="1" a="1"/>
  <c r="P220" i="1" s="1"/>
  <c r="P212" i="1" a="1"/>
  <c r="P212" i="1" s="1"/>
  <c r="P204" i="1" a="1"/>
  <c r="P204" i="1" s="1"/>
  <c r="P196" i="1" a="1"/>
  <c r="P196" i="1" s="1"/>
  <c r="P188" i="1" a="1"/>
  <c r="P188" i="1" s="1"/>
  <c r="P180" i="1" a="1"/>
  <c r="P180" i="1" s="1"/>
  <c r="P172" i="1" a="1"/>
  <c r="P172" i="1" s="1"/>
  <c r="P164" i="1" a="1"/>
  <c r="P164" i="1" s="1"/>
  <c r="P156" i="1" a="1"/>
  <c r="P156" i="1" s="1"/>
  <c r="P148" i="1" a="1"/>
  <c r="P148" i="1" s="1"/>
  <c r="P140" i="1" a="1"/>
  <c r="P140" i="1" s="1"/>
  <c r="P132" i="1" a="1"/>
  <c r="P132" i="1" s="1"/>
  <c r="P124" i="1" a="1"/>
  <c r="P124" i="1" s="1"/>
  <c r="P116" i="1" a="1"/>
  <c r="P116" i="1" s="1"/>
  <c r="P108" i="1" a="1"/>
  <c r="P108" i="1" s="1"/>
  <c r="P100" i="1" a="1"/>
  <c r="P100" i="1" s="1"/>
  <c r="P92" i="1" a="1"/>
  <c r="P92" i="1" s="1"/>
  <c r="P84" i="1" a="1"/>
  <c r="P84" i="1" s="1"/>
  <c r="P76" i="1" a="1"/>
  <c r="P76" i="1" s="1"/>
  <c r="P68" i="1" a="1"/>
  <c r="P68" i="1" s="1"/>
  <c r="P60" i="1" a="1"/>
  <c r="P60" i="1" s="1"/>
  <c r="P52" i="1" a="1"/>
  <c r="P52" i="1" s="1"/>
  <c r="P44" i="1" a="1"/>
  <c r="P44" i="1" s="1"/>
  <c r="P36" i="1" a="1"/>
  <c r="P36" i="1" s="1"/>
  <c r="P28" i="1" a="1"/>
  <c r="P28" i="1" s="1"/>
  <c r="P20" i="1" a="1"/>
  <c r="P20" i="1" s="1"/>
  <c r="P12" i="1" a="1"/>
  <c r="P12" i="1" s="1"/>
  <c r="P4" i="1" a="1"/>
  <c r="P4" i="1" s="1"/>
  <c r="P245" i="1" a="1"/>
  <c r="P245" i="1" s="1"/>
  <c r="P55" i="1" a="1"/>
  <c r="P55" i="1" s="1"/>
  <c r="P49" i="1" a="1"/>
  <c r="P49" i="1" s="1"/>
  <c r="P25" i="1" a="1"/>
  <c r="P25" i="1" s="1"/>
  <c r="P304" i="1" a="1"/>
  <c r="P304" i="1" s="1"/>
  <c r="P264" i="1" a="1"/>
  <c r="P264" i="1" s="1"/>
  <c r="P248" i="1" a="1"/>
  <c r="P248" i="1" s="1"/>
  <c r="P216" i="1" a="1"/>
  <c r="P216" i="1" s="1"/>
  <c r="P184" i="1" a="1"/>
  <c r="P184" i="1" s="1"/>
  <c r="P160" i="1" a="1"/>
  <c r="P160" i="1" s="1"/>
  <c r="P136" i="1" a="1"/>
  <c r="P136" i="1" s="1"/>
  <c r="P112" i="1" a="1"/>
  <c r="P112" i="1" s="1"/>
  <c r="P96" i="1" a="1"/>
  <c r="P96" i="1" s="1"/>
  <c r="P72" i="1" a="1"/>
  <c r="P72" i="1" s="1"/>
  <c r="P48" i="1" a="1"/>
  <c r="P48" i="1" s="1"/>
  <c r="P24" i="1" a="1"/>
  <c r="P24" i="1" s="1"/>
  <c r="P317" i="1" a="1"/>
  <c r="P317" i="1" s="1"/>
  <c r="P301" i="1" a="1"/>
  <c r="P301" i="1" s="1"/>
  <c r="P285" i="1" a="1"/>
  <c r="P285" i="1" s="1"/>
  <c r="P277" i="1" a="1"/>
  <c r="P277" i="1" s="1"/>
  <c r="P261" i="1" a="1"/>
  <c r="P261" i="1" s="1"/>
  <c r="P237" i="1" a="1"/>
  <c r="P237" i="1" s="1"/>
  <c r="P221" i="1" a="1"/>
  <c r="P221" i="1" s="1"/>
  <c r="P205" i="1" a="1"/>
  <c r="P205" i="1" s="1"/>
  <c r="P181" i="1" a="1"/>
  <c r="P181" i="1" s="1"/>
  <c r="P165" i="1" a="1"/>
  <c r="P165" i="1" s="1"/>
  <c r="P157" i="1" a="1"/>
  <c r="P157" i="1" s="1"/>
  <c r="P141" i="1" a="1"/>
  <c r="P141" i="1" s="1"/>
  <c r="P125" i="1" a="1"/>
  <c r="P125" i="1" s="1"/>
  <c r="P109" i="1" a="1"/>
  <c r="P109" i="1" s="1"/>
  <c r="P93" i="1" a="1"/>
  <c r="P93" i="1" s="1"/>
  <c r="P85" i="1" a="1"/>
  <c r="P85" i="1" s="1"/>
  <c r="P69" i="1" a="1"/>
  <c r="P69" i="1" s="1"/>
  <c r="P53" i="1" a="1"/>
  <c r="P53" i="1" s="1"/>
  <c r="P37" i="1" a="1"/>
  <c r="P37" i="1" s="1"/>
  <c r="P21" i="1" a="1"/>
  <c r="P21" i="1" s="1"/>
  <c r="P5" i="1" a="1"/>
  <c r="P5" i="1" s="1"/>
  <c r="P315" i="1" a="1"/>
  <c r="P315" i="1" s="1"/>
  <c r="P307" i="1" a="1"/>
  <c r="P307" i="1" s="1"/>
  <c r="P299" i="1" a="1"/>
  <c r="P299" i="1" s="1"/>
  <c r="P291" i="1" a="1"/>
  <c r="P291" i="1" s="1"/>
  <c r="P283" i="1" a="1"/>
  <c r="P283" i="1" s="1"/>
  <c r="P275" i="1" a="1"/>
  <c r="P275" i="1" s="1"/>
  <c r="P267" i="1" a="1"/>
  <c r="P267" i="1" s="1"/>
  <c r="P259" i="1" a="1"/>
  <c r="P259" i="1" s="1"/>
  <c r="P251" i="1" a="1"/>
  <c r="P251" i="1" s="1"/>
  <c r="P243" i="1" a="1"/>
  <c r="P243" i="1" s="1"/>
  <c r="P235" i="1" a="1"/>
  <c r="P235" i="1" s="1"/>
  <c r="P227" i="1" a="1"/>
  <c r="P227" i="1" s="1"/>
  <c r="P219" i="1" a="1"/>
  <c r="P219" i="1" s="1"/>
  <c r="P211" i="1" a="1"/>
  <c r="P211" i="1" s="1"/>
  <c r="P203" i="1" a="1"/>
  <c r="P203" i="1" s="1"/>
  <c r="P195" i="1" a="1"/>
  <c r="P195" i="1" s="1"/>
  <c r="P187" i="1" a="1"/>
  <c r="P187" i="1" s="1"/>
  <c r="P179" i="1" a="1"/>
  <c r="P179" i="1" s="1"/>
  <c r="P171" i="1" a="1"/>
  <c r="P171" i="1" s="1"/>
  <c r="P163" i="1" a="1"/>
  <c r="P163" i="1" s="1"/>
  <c r="P155" i="1" a="1"/>
  <c r="P155" i="1" s="1"/>
  <c r="P147" i="1" a="1"/>
  <c r="P147" i="1" s="1"/>
  <c r="P139" i="1" a="1"/>
  <c r="P139" i="1" s="1"/>
  <c r="P131" i="1" a="1"/>
  <c r="P131" i="1" s="1"/>
  <c r="P123" i="1" a="1"/>
  <c r="P123" i="1" s="1"/>
  <c r="P115" i="1" a="1"/>
  <c r="P115" i="1" s="1"/>
  <c r="P107" i="1" a="1"/>
  <c r="P107" i="1" s="1"/>
  <c r="P99" i="1" a="1"/>
  <c r="P99" i="1" s="1"/>
  <c r="P91" i="1" a="1"/>
  <c r="P91" i="1" s="1"/>
  <c r="P83" i="1" a="1"/>
  <c r="P83" i="1" s="1"/>
  <c r="P75" i="1" a="1"/>
  <c r="P75" i="1" s="1"/>
  <c r="P67" i="1" a="1"/>
  <c r="P67" i="1" s="1"/>
  <c r="P59" i="1" a="1"/>
  <c r="P59" i="1" s="1"/>
  <c r="P51" i="1" a="1"/>
  <c r="P51" i="1" s="1"/>
  <c r="P43" i="1" a="1"/>
  <c r="P43" i="1" s="1"/>
  <c r="P35" i="1" a="1"/>
  <c r="P35" i="1" s="1"/>
  <c r="P27" i="1" a="1"/>
  <c r="P27" i="1" s="1"/>
  <c r="P19" i="1" a="1"/>
  <c r="P19" i="1" s="1"/>
  <c r="P11" i="1" a="1"/>
  <c r="P11" i="1" s="1"/>
  <c r="P240" i="1" a="1"/>
  <c r="P24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41197-78F4-4D89-998A-813FA189988E}" keepAlive="1" name="Consulta - Base_Profissionais" description="Conexão com a consulta 'Base_Profissionais' na pasta de trabalho." type="5" refreshedVersion="8" background="1" saveData="1">
    <dbPr connection="Provider=Microsoft.Mashup.OleDb.1;Data Source=$Workbook$;Location=Base_Profissionais;Extended Properties=&quot;&quot;" command="SELECT * FROM [Base_Profissionais]"/>
  </connection>
  <connection id="2" xr16:uid="{6BE5F718-178E-4795-A962-F9640704BF0C}" keepAlive="1" name="Consulta - Códigos_IPASGO" description="Conexão com a consulta 'Códigos_IPASGO' na pasta de trabalho." type="5" refreshedVersion="8" background="1" saveData="1">
    <dbPr connection="Provider=Microsoft.Mashup.OleDb.1;Data Source=$Workbook$;Location=Códigos_IPASGO;Extended Properties=&quot;&quot;" command="SELECT * FROM [Códigos_IPASGO]"/>
  </connection>
  <connection id="3" xr16:uid="{984C1696-F99C-4F14-A1FC-E98F11C861EF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<sst xmlns="http://schemas.openxmlformats.org/spreadsheetml/2006/main" count="12222" uniqueCount="1387">
  <si>
    <t>ATENDIMENTOS A FATURAR</t>
  </si>
  <si>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</si>
  <si>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</si>
  <si>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</si>
  <si>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</si>
  <si>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</si>
  <si>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</si>
  <si>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</si>
  <si>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</si>
  <si>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</si>
  <si>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</si>
  <si>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</si>
  <si>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</si>
  <si>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Status</t>
  </si>
  <si>
    <t>Elegibilidade</t>
  </si>
  <si>
    <t>Substituicao</t>
  </si>
  <si>
    <t>Tipo de Falta</t>
  </si>
  <si>
    <t>Unidade Oeste</t>
  </si>
  <si>
    <t>EDUARDA MARTINS RAMOS</t>
  </si>
  <si>
    <t>CONSULTA</t>
  </si>
  <si>
    <t>DANIELLA SANDES PEREIRA</t>
  </si>
  <si>
    <t>CLEBER ALVES DE MIRANDA</t>
  </si>
  <si>
    <t>GABRIEL PEREIRA DE SIQUEIRA</t>
  </si>
  <si>
    <t>C 03</t>
  </si>
  <si>
    <t>Unidade Bueno</t>
  </si>
  <si>
    <t>EVANIA PERES BATISTA</t>
  </si>
  <si>
    <t>6673.7314.3</t>
  </si>
  <si>
    <t>BERNARDO DOS SANTOS ABREU DE SA</t>
  </si>
  <si>
    <t>IPASGO - TEA</t>
  </si>
  <si>
    <t>C 32</t>
  </si>
  <si>
    <t>GISELE FERNANDA DE QUEIROZ</t>
  </si>
  <si>
    <t>C 05</t>
  </si>
  <si>
    <t>YURI KOZIMA PACHECO</t>
  </si>
  <si>
    <t>FERNANDA BARROS ATAIDES HELRIGER</t>
  </si>
  <si>
    <t>C 02</t>
  </si>
  <si>
    <t>LETICIA MARTINS LOBO VINHAL</t>
  </si>
  <si>
    <t>SAGELLA MILENA ARAUJO VIEIRA</t>
  </si>
  <si>
    <t>KHAIO GONCALVES ROCHA GAMA</t>
  </si>
  <si>
    <t>MARIA CRISTINA ARRUDA</t>
  </si>
  <si>
    <t>6672.1356.1</t>
  </si>
  <si>
    <t>JOAO FYLYPY SANTOS OLIVEIRA</t>
  </si>
  <si>
    <t>C 35</t>
  </si>
  <si>
    <t>HELAYNE NEVES DE JESUS SILVA</t>
  </si>
  <si>
    <t>C 47</t>
  </si>
  <si>
    <t>RAQUEL LOPES GUIMARAES DA SILVA</t>
  </si>
  <si>
    <t>6674.1453.6</t>
  </si>
  <si>
    <t>SAMUEL OLIVEIRA TEIXEIRA</t>
  </si>
  <si>
    <t>EDINALIA MARIA GARCIA</t>
  </si>
  <si>
    <t>MILENA SOARES XAVIER SILVA</t>
  </si>
  <si>
    <t>PSICOMOTRICIDADE</t>
  </si>
  <si>
    <t>C 28</t>
  </si>
  <si>
    <t>RAYANE KOJIMA PIMENTEL</t>
  </si>
  <si>
    <t>MARIANITA BARRETO BRAGA NOGUEIRA</t>
  </si>
  <si>
    <t>6673.8411.9</t>
  </si>
  <si>
    <t>HEITOR LUCINA MATOS AMORIM</t>
  </si>
  <si>
    <t>C 14</t>
  </si>
  <si>
    <t>TATIELE DA SILVA BARBOSA</t>
  </si>
  <si>
    <t>C 08</t>
  </si>
  <si>
    <t>KARINE SANTOS FIGUEIREDO</t>
  </si>
  <si>
    <t>C 49</t>
  </si>
  <si>
    <t>ISADORA DIAS MENDONCA</t>
  </si>
  <si>
    <t>6673.6993.4</t>
  </si>
  <si>
    <t>IAN MELO ROSSI</t>
  </si>
  <si>
    <t>JAQUELINE RODRIGUES LEAL</t>
  </si>
  <si>
    <t>SAMARA NEVES BORGES</t>
  </si>
  <si>
    <t>6672.6585.5</t>
  </si>
  <si>
    <t>MIGUEL ANTONIO SILVA SANTOS</t>
  </si>
  <si>
    <t>6673.0211.3</t>
  </si>
  <si>
    <t>GREGORIO TAVARES FRANCA</t>
  </si>
  <si>
    <t>IPASGO - GERAL</t>
  </si>
  <si>
    <t>RAYSSA DE SOUSA SANTOS</t>
  </si>
  <si>
    <t>C 51</t>
  </si>
  <si>
    <t>OrientaÃ§Ã£o de Pais</t>
  </si>
  <si>
    <t>EVELIN DE SOUSA SILVA</t>
  </si>
  <si>
    <t>LARISSA PEREIRA ROCHA</t>
  </si>
  <si>
    <t>C 15</t>
  </si>
  <si>
    <t>PATRICIA APARECIDA MATIAS P DE MORAIS</t>
  </si>
  <si>
    <t>6673.6407.4</t>
  </si>
  <si>
    <t>NOAH MAGALHAES RIBEIRO WENCESLAU</t>
  </si>
  <si>
    <t>RUBIANA MAIA PORTO</t>
  </si>
  <si>
    <t>ANNA LYDIA LOPES DE ALMEIDA CORNELIO</t>
  </si>
  <si>
    <t>C 10</t>
  </si>
  <si>
    <t>C 24</t>
  </si>
  <si>
    <t>SARAH LEDO FRANCA</t>
  </si>
  <si>
    <t>C 39</t>
  </si>
  <si>
    <t>JOSE GOMES FERNANDES MORAIS</t>
  </si>
  <si>
    <t>ISABELLA RHARENA RIBEIRO DE MAGALHAES SERQUEIRA</t>
  </si>
  <si>
    <t>6672.9934.8</t>
  </si>
  <si>
    <t>MICKAEL BOMTEMPO E SILVA</t>
  </si>
  <si>
    <t>C 34</t>
  </si>
  <si>
    <t>GABRIELA ARAUJO GONCALVES DE SOUZA</t>
  </si>
  <si>
    <t>6673.8636.6</t>
  </si>
  <si>
    <t>JOAO FELIPE DOURADO MORAIS</t>
  </si>
  <si>
    <t>ALESSANDRA BARBOSA DE PAULA FRAZAO S. MARTINS</t>
  </si>
  <si>
    <t>ELESSANDRA CRISTINA DE OLIVEIRA</t>
  </si>
  <si>
    <t>C 31</t>
  </si>
  <si>
    <t>RAFAELA LOPES PINHEIRO</t>
  </si>
  <si>
    <t>C 44</t>
  </si>
  <si>
    <t>6673.8407.6</t>
  </si>
  <si>
    <t>ARTHUR ROBERTO GONCALVES FERNANDES DE SOUSA</t>
  </si>
  <si>
    <t>C 22</t>
  </si>
  <si>
    <t>GISELEN FERRAZ DA SILVA</t>
  </si>
  <si>
    <t>BEATRIZ OLIVEIRA COSTA</t>
  </si>
  <si>
    <t>6673.7822.5</t>
  </si>
  <si>
    <t>IAN MORAES BRANDAO</t>
  </si>
  <si>
    <t>GABRIEL ARAUJO SODRE</t>
  </si>
  <si>
    <t>6672.2100.1</t>
  </si>
  <si>
    <t>CECILIA LIMA RODRIGUES</t>
  </si>
  <si>
    <t>THAIS DA SILVA BRITO</t>
  </si>
  <si>
    <t>LUCAS DIAS NAZARE</t>
  </si>
  <si>
    <t>6673.9172.3</t>
  </si>
  <si>
    <t>DEBORAH RAQUEL OLIVEIRA LEMOS</t>
  </si>
  <si>
    <t>ISTEFANI BASILIO DE OLIVEIRA GUIMARAES</t>
  </si>
  <si>
    <t>LAINY ANDRIELY RIBEIRO DE PINHO</t>
  </si>
  <si>
    <t>CAROLINA ALVES CARDOSO</t>
  </si>
  <si>
    <t>ANA KAROLINY TEIXEIRA SILVA</t>
  </si>
  <si>
    <t>TANIA CRISTINA SILVEIRA CAMPOS QUEIROZ</t>
  </si>
  <si>
    <t>6673.8255.5</t>
  </si>
  <si>
    <t>AUGUSTO DA SILVA DOMINGUES</t>
  </si>
  <si>
    <t>6671.5709.8</t>
  </si>
  <si>
    <t>YAGO MARTINS FERNANDES</t>
  </si>
  <si>
    <t>ITALO MULLER ALVES DOS SANTOS FREITAS</t>
  </si>
  <si>
    <t>NATHALIA ALMEIDA MACHADO</t>
  </si>
  <si>
    <t>6672.2360.3</t>
  </si>
  <si>
    <t>ARTHUR FELLYPE CAVALCANTE SANTOS LIMA</t>
  </si>
  <si>
    <t>6673.7802.4</t>
  </si>
  <si>
    <t>SOPHIA SOUZA BATISTA</t>
  </si>
  <si>
    <t>KATLHEEN CARVALHO MACHADO GONCALVES</t>
  </si>
  <si>
    <t>6672.0085.5</t>
  </si>
  <si>
    <t>MIGUEL ALVES BARBOSA</t>
  </si>
  <si>
    <t>ISABELA FERRAZ LIMA</t>
  </si>
  <si>
    <t>6673.9276.4</t>
  </si>
  <si>
    <t>PEDRO OLIVEIRA DO AMARAL</t>
  </si>
  <si>
    <t>6673.7305.7</t>
  </si>
  <si>
    <t>ITALO URZEDA WANDERLEY</t>
  </si>
  <si>
    <t>6674.0315.5</t>
  </si>
  <si>
    <t>BENJAMIM CORTES DA SILVA</t>
  </si>
  <si>
    <t>6673.5320.7</t>
  </si>
  <si>
    <t>SOPHIA QUERINO SIQUEIRA</t>
  </si>
  <si>
    <t>6671.8307.5</t>
  </si>
  <si>
    <t>HEITOR BERNARDES BARCELOS CARVALHO</t>
  </si>
  <si>
    <t>USLEIA CARNEIRO DE SOUSA</t>
  </si>
  <si>
    <t>ESPECIALIDDE</t>
  </si>
  <si>
    <t>COD</t>
  </si>
  <si>
    <t>Especialidade</t>
  </si>
  <si>
    <t>AREA</t>
  </si>
  <si>
    <t>TIPO</t>
  </si>
  <si>
    <t>Chave</t>
  </si>
  <si>
    <t>PSICOLOGIA - CONSULTA</t>
  </si>
  <si>
    <t>PSICOLOGIA - ANAMNESE</t>
  </si>
  <si>
    <t>ANAMNESE</t>
  </si>
  <si>
    <t>00011193</t>
  </si>
  <si>
    <t>PSICOLOGIA - TEA</t>
  </si>
  <si>
    <t>PSICOLOGIA</t>
  </si>
  <si>
    <t>00011185</t>
  </si>
  <si>
    <t>FONOAUDIOLOGIA - TEA</t>
  </si>
  <si>
    <t>FONOAUDIOLOGIA</t>
  </si>
  <si>
    <t>00011185-FONOAUDIOLOGIA-IPASGO - TEA</t>
  </si>
  <si>
    <t>00040045</t>
  </si>
  <si>
    <t>TERAPIA OCUPACIONAL</t>
  </si>
  <si>
    <t>00010111</t>
  </si>
  <si>
    <t>TERAPIA OCUPACIONAL - GERAL</t>
  </si>
  <si>
    <t>TERAPIA OCUPACIONAL GERAL</t>
  </si>
  <si>
    <t>00010111-TERAPIA OCUPACIONAL GERAL-IPASGO - GERAL</t>
  </si>
  <si>
    <t>PSICOLOGIA - GERAL</t>
  </si>
  <si>
    <t>PSICOLOGIA GERAL</t>
  </si>
  <si>
    <t>80010016-PSICOLOGIA GERAL-IPASGO - GERAL</t>
  </si>
  <si>
    <t>60020016</t>
  </si>
  <si>
    <t>FONOAUDIOLOGIA EM VOZ</t>
  </si>
  <si>
    <t>FONOAUDIOLOGIA GERAL</t>
  </si>
  <si>
    <t>60020016-FONOAUDIOLOGIA GERAL-IPASGO - GERAL</t>
  </si>
  <si>
    <t>FONOAUDIOLOGIA EM LINGUAGEM</t>
  </si>
  <si>
    <t>60030020</t>
  </si>
  <si>
    <t>FONOAUDIOLOGIA EM MOTRICIDADE OROFACIAL</t>
  </si>
  <si>
    <t>60030020-FONOAUDIOLOGIA GERAL-IPASGO - GERAL</t>
  </si>
  <si>
    <t>50000616</t>
  </si>
  <si>
    <t>50000470-PSICOLOGIA-IPASGO - TEA</t>
  </si>
  <si>
    <t>50000071-TERAPIA OCUPACIONAL-IPASGO - TEA</t>
  </si>
  <si>
    <t>50000616-FONOAUDIOLOGIA GERAL-IPASGO - GERAL</t>
  </si>
  <si>
    <t>50001221-PSICOLOGIA - ANAMNESE-ANAMNESE</t>
  </si>
  <si>
    <t>id</t>
  </si>
  <si>
    <t>CodTerminologia</t>
  </si>
  <si>
    <t>Nome Completo</t>
  </si>
  <si>
    <t>CPF</t>
  </si>
  <si>
    <t>Conselho</t>
  </si>
  <si>
    <t>Registro</t>
  </si>
  <si>
    <t>ConselhoUF</t>
  </si>
  <si>
    <t>CBO</t>
  </si>
  <si>
    <t>CHAVE</t>
  </si>
  <si>
    <t>Coluna1</t>
  </si>
  <si>
    <t>2250005189</t>
  </si>
  <si>
    <t>ADRIELE ASSUNCAO ALVES</t>
  </si>
  <si>
    <t>040.217.211-69</t>
  </si>
  <si>
    <t>CREFONO</t>
  </si>
  <si>
    <t>GO</t>
  </si>
  <si>
    <t>8452250005189</t>
  </si>
  <si>
    <t>2250005103</t>
  </si>
  <si>
    <t>ALESSANDRA BARBOSA DE PAULA FRAZAO</t>
  </si>
  <si>
    <t>061.190.911-14</t>
  </si>
  <si>
    <t>CRP</t>
  </si>
  <si>
    <t>5722250005103</t>
  </si>
  <si>
    <t>57280010016</t>
  </si>
  <si>
    <t>57200011193</t>
  </si>
  <si>
    <t>ANA BEATRIZ GONÇALVES MAGALHAES</t>
  </si>
  <si>
    <t>052.290.151-44</t>
  </si>
  <si>
    <t>24582250005189</t>
  </si>
  <si>
    <t>705.537.351-44</t>
  </si>
  <si>
    <t>21582250005189</t>
  </si>
  <si>
    <t>215800011185</t>
  </si>
  <si>
    <t>2250005170</t>
  </si>
  <si>
    <t>ANA KAROLYNA DOS SANTOS CARDOSO</t>
  </si>
  <si>
    <t>702.617.291-36</t>
  </si>
  <si>
    <t>CREFITO</t>
  </si>
  <si>
    <t>4512250005170</t>
  </si>
  <si>
    <t>ANGELLYCA PEREIRA CANDINI</t>
  </si>
  <si>
    <t>064.077.961-13</t>
  </si>
  <si>
    <t>4992250005189</t>
  </si>
  <si>
    <t>49900011185</t>
  </si>
  <si>
    <t>950.548.631-68</t>
  </si>
  <si>
    <t>16722250005189</t>
  </si>
  <si>
    <t>167200011185</t>
  </si>
  <si>
    <t>BEATRIZ ALVES GUIMARAES SIQUEIRA</t>
  </si>
  <si>
    <t>049.667.871-06</t>
  </si>
  <si>
    <t>13832250005103</t>
  </si>
  <si>
    <t>138380010016</t>
  </si>
  <si>
    <t>138300011193</t>
  </si>
  <si>
    <t>50000012</t>
  </si>
  <si>
    <t>043.655.201-99</t>
  </si>
  <si>
    <t>266050000012</t>
  </si>
  <si>
    <t>BRENDA LARA SILVA BORGES</t>
  </si>
  <si>
    <t>099.681.206-77</t>
  </si>
  <si>
    <t>6062250005103</t>
  </si>
  <si>
    <t>60600010030</t>
  </si>
  <si>
    <t>60680010016</t>
  </si>
  <si>
    <t>60600011193</t>
  </si>
  <si>
    <t>2250005278</t>
  </si>
  <si>
    <t>6062250005278</t>
  </si>
  <si>
    <t>PSICOPEDAGOGIA</t>
  </si>
  <si>
    <t>BRENDA MIKAELY HONORATO AIRES</t>
  </si>
  <si>
    <t>703.167.001-26</t>
  </si>
  <si>
    <t>26232250005103</t>
  </si>
  <si>
    <t>262380010016</t>
  </si>
  <si>
    <t>262300011193</t>
  </si>
  <si>
    <t>701.224.831-97</t>
  </si>
  <si>
    <t>18372250005103</t>
  </si>
  <si>
    <t>183780010016</t>
  </si>
  <si>
    <t>183700011193</t>
  </si>
  <si>
    <t>007.065.891-90</t>
  </si>
  <si>
    <t>4862250005103</t>
  </si>
  <si>
    <t>48680010016</t>
  </si>
  <si>
    <t>48600011193</t>
  </si>
  <si>
    <t>008.695.231-55</t>
  </si>
  <si>
    <t>16432250005103</t>
  </si>
  <si>
    <t>836.260.501-49</t>
  </si>
  <si>
    <t>15842250005189</t>
  </si>
  <si>
    <t>158400011185</t>
  </si>
  <si>
    <t>2250005111</t>
  </si>
  <si>
    <t>009.375.791-30</t>
  </si>
  <si>
    <t>16072250005111</t>
  </si>
  <si>
    <t>FISIOTERAPIA</t>
  </si>
  <si>
    <t>916.378.991-49</t>
  </si>
  <si>
    <t>612250005103</t>
  </si>
  <si>
    <t>612250005278</t>
  </si>
  <si>
    <t>931.803.571-34</t>
  </si>
  <si>
    <t>19732250005189</t>
  </si>
  <si>
    <t>197300011185</t>
  </si>
  <si>
    <t>703.927.171-07</t>
  </si>
  <si>
    <t>23722250005103</t>
  </si>
  <si>
    <t>998.464.701-34</t>
  </si>
  <si>
    <t>17352250005103</t>
  </si>
  <si>
    <t>173580010016</t>
  </si>
  <si>
    <t>173500011193</t>
  </si>
  <si>
    <t>GABRIEL LUIZ SANT ANA MOREIRA</t>
  </si>
  <si>
    <t>702.055.811-96</t>
  </si>
  <si>
    <t>22852250005103</t>
  </si>
  <si>
    <t>228500011193</t>
  </si>
  <si>
    <t>228580010016</t>
  </si>
  <si>
    <t>026.833.011-54</t>
  </si>
  <si>
    <t>23922250005170</t>
  </si>
  <si>
    <t>030.969.731-05</t>
  </si>
  <si>
    <t>20572250005103</t>
  </si>
  <si>
    <t>205700010030</t>
  </si>
  <si>
    <t>205780010016</t>
  </si>
  <si>
    <t>205700011193</t>
  </si>
  <si>
    <t>GABRIELA LOPES DE OLIVEIRA PEIXOTO</t>
  </si>
  <si>
    <t>975.277.181-53</t>
  </si>
  <si>
    <t>2580010016</t>
  </si>
  <si>
    <t>2500011193</t>
  </si>
  <si>
    <t>GABRIELA LOPES OLIVEIRA PEIXOTO</t>
  </si>
  <si>
    <t>252250005103</t>
  </si>
  <si>
    <t>252250005278</t>
  </si>
  <si>
    <t>GABRIELLA BERNARDES DE MENEZES MARTINS</t>
  </si>
  <si>
    <t>038.440.771-46</t>
  </si>
  <si>
    <t>17292250005189</t>
  </si>
  <si>
    <t>172900011185</t>
  </si>
  <si>
    <t>335.214.118-50</t>
  </si>
  <si>
    <t>8842250005170</t>
  </si>
  <si>
    <t>88400040045</t>
  </si>
  <si>
    <t>88400010111</t>
  </si>
  <si>
    <t>50001213</t>
  </si>
  <si>
    <t>GUILHERME CAMARGO</t>
  </si>
  <si>
    <t>113.400.916-07</t>
  </si>
  <si>
    <t>AGMT</t>
  </si>
  <si>
    <t>265750001213</t>
  </si>
  <si>
    <t>MUSICOTERAPIA</t>
  </si>
  <si>
    <t>009.569.941-48</t>
  </si>
  <si>
    <t>18392250005103</t>
  </si>
  <si>
    <t>183980010016</t>
  </si>
  <si>
    <t>183900011193</t>
  </si>
  <si>
    <t>701.727.401-69</t>
  </si>
  <si>
    <t>18152250005103</t>
  </si>
  <si>
    <t>181580010016</t>
  </si>
  <si>
    <t>181500011193</t>
  </si>
  <si>
    <t>037.191.731-00</t>
  </si>
  <si>
    <t>13642250005103</t>
  </si>
  <si>
    <t>136480010016</t>
  </si>
  <si>
    <t>136400011193</t>
  </si>
  <si>
    <t>755.591.371-20</t>
  </si>
  <si>
    <t>15422250005103</t>
  </si>
  <si>
    <t>154280010016</t>
  </si>
  <si>
    <t>154200011193</t>
  </si>
  <si>
    <t>703.573.871-75</t>
  </si>
  <si>
    <t>16412250005103</t>
  </si>
  <si>
    <t>757.902.461-68</t>
  </si>
  <si>
    <t>16442250005103</t>
  </si>
  <si>
    <t>164480010016</t>
  </si>
  <si>
    <t>164400011193</t>
  </si>
  <si>
    <t>039.329.251-73</t>
  </si>
  <si>
    <t>67750001213</t>
  </si>
  <si>
    <t>KAMILLA SOARES DE OLIVEIRA</t>
  </si>
  <si>
    <t>049.008.961-52</t>
  </si>
  <si>
    <t>8812250005103</t>
  </si>
  <si>
    <t>88180010016</t>
  </si>
  <si>
    <t>88100011193</t>
  </si>
  <si>
    <t>8812250005278</t>
  </si>
  <si>
    <t>047.269.141-46</t>
  </si>
  <si>
    <t>23672250005189</t>
  </si>
  <si>
    <t>KARLA CRISTIANE RAMOS DA SILVA SOUSA</t>
  </si>
  <si>
    <t>038.263.201-07</t>
  </si>
  <si>
    <t>18332250005103</t>
  </si>
  <si>
    <t>183380010016</t>
  </si>
  <si>
    <t>183300011193</t>
  </si>
  <si>
    <t>028.523.261-40</t>
  </si>
  <si>
    <t>18602250005170</t>
  </si>
  <si>
    <t>KHRYSNNA WALLESKA QUEIROZ JORGE</t>
  </si>
  <si>
    <t>778.854.651-87</t>
  </si>
  <si>
    <t>16402250005103</t>
  </si>
  <si>
    <t>751.035.671-72</t>
  </si>
  <si>
    <t>268650001213</t>
  </si>
  <si>
    <t>LARISSA MARTINS FERREIRA</t>
  </si>
  <si>
    <t>029.486.441-51</t>
  </si>
  <si>
    <t>480010016</t>
  </si>
  <si>
    <t>400011193</t>
  </si>
  <si>
    <t>42250005278</t>
  </si>
  <si>
    <t>035.618.031-05</t>
  </si>
  <si>
    <t>13612250005103</t>
  </si>
  <si>
    <t>MAIRA APARECIDA DA SILVA DE OLIVEIRA</t>
  </si>
  <si>
    <t>022.997.991-25</t>
  </si>
  <si>
    <t>18292250005111</t>
  </si>
  <si>
    <t>945.250.051-49</t>
  </si>
  <si>
    <t>18062250005103</t>
  </si>
  <si>
    <t>180680010016</t>
  </si>
  <si>
    <t>180600011193</t>
  </si>
  <si>
    <t>623.246.751-53</t>
  </si>
  <si>
    <t>CREF</t>
  </si>
  <si>
    <t>5350000012</t>
  </si>
  <si>
    <t>MARTHA GONÇALVES VAZ</t>
  </si>
  <si>
    <t>066.893.031-44</t>
  </si>
  <si>
    <t>19742250005103</t>
  </si>
  <si>
    <t>700.228.331-61</t>
  </si>
  <si>
    <t>26852250005111</t>
  </si>
  <si>
    <t>268550000012</t>
  </si>
  <si>
    <t>064.436.971-03</t>
  </si>
  <si>
    <t>11912250005103</t>
  </si>
  <si>
    <t>119180010016</t>
  </si>
  <si>
    <t>119100011193</t>
  </si>
  <si>
    <t>043.233.081-08</t>
  </si>
  <si>
    <t>23522250005103</t>
  </si>
  <si>
    <t>705.493.721-05</t>
  </si>
  <si>
    <t>24372250005189</t>
  </si>
  <si>
    <t>702.268.592-40</t>
  </si>
  <si>
    <t>6092250005103</t>
  </si>
  <si>
    <t>60980010016</t>
  </si>
  <si>
    <t>60900011193</t>
  </si>
  <si>
    <t>701.374.761-08</t>
  </si>
  <si>
    <t>7722250005189</t>
  </si>
  <si>
    <t>77200011185</t>
  </si>
  <si>
    <t>RUBIA SALES DOS SANTOS ALMEIDA</t>
  </si>
  <si>
    <t>286.224.088-50</t>
  </si>
  <si>
    <t>5992250005103</t>
  </si>
  <si>
    <t>59980010016</t>
  </si>
  <si>
    <t>59900011193</t>
  </si>
  <si>
    <t>5992250005278</t>
  </si>
  <si>
    <t>043.427.051-25</t>
  </si>
  <si>
    <t>25112250005103</t>
  </si>
  <si>
    <t>033.315.761-31</t>
  </si>
  <si>
    <t>22602250005103</t>
  </si>
  <si>
    <t>226080010016</t>
  </si>
  <si>
    <t>226000011193</t>
  </si>
  <si>
    <t>700.960.691-98</t>
  </si>
  <si>
    <t>18322250005103</t>
  </si>
  <si>
    <t>183280010016</t>
  </si>
  <si>
    <t>183200011193</t>
  </si>
  <si>
    <t>701.678.551-31</t>
  </si>
  <si>
    <t>11802250005103</t>
  </si>
  <si>
    <t>118080010016</t>
  </si>
  <si>
    <t>118000011193</t>
  </si>
  <si>
    <t>11802250005278</t>
  </si>
  <si>
    <t>TAIS LIMA DE DEUS ESPERANCA</t>
  </si>
  <si>
    <t>998.975.711-91</t>
  </si>
  <si>
    <t>19672250005189</t>
  </si>
  <si>
    <t>196700011185</t>
  </si>
  <si>
    <t>TALITA HELRIGLE ANDRADE</t>
  </si>
  <si>
    <t>056.894.791-60</t>
  </si>
  <si>
    <t>1932250005111</t>
  </si>
  <si>
    <t>015.233.481-51</t>
  </si>
  <si>
    <t>18412250005103</t>
  </si>
  <si>
    <t>753.996.521-53</t>
  </si>
  <si>
    <t>18302250005189</t>
  </si>
  <si>
    <t>183000011185</t>
  </si>
  <si>
    <t>THIAGO HENRIQUE FELIPE DE CARVALHO</t>
  </si>
  <si>
    <t>032.801.081-28</t>
  </si>
  <si>
    <t>4412250005170</t>
  </si>
  <si>
    <t>44100040045</t>
  </si>
  <si>
    <t>44100010111</t>
  </si>
  <si>
    <t>034.731.743-00</t>
  </si>
  <si>
    <t>5772250005103</t>
  </si>
  <si>
    <t>57780010016</t>
  </si>
  <si>
    <t>57700011193</t>
  </si>
  <si>
    <t>5772250005278</t>
  </si>
  <si>
    <t>VANESSA RUBIA MUNIZ CORREA</t>
  </si>
  <si>
    <t>756.262.251-53</t>
  </si>
  <si>
    <t>23862250005189</t>
  </si>
  <si>
    <t>238600011185</t>
  </si>
  <si>
    <t xml:space="preserve">	BEATRIZ OLIVEIRA COSTA</t>
  </si>
  <si>
    <t>700.642.041-54</t>
  </si>
  <si>
    <t>587.100.001-00</t>
  </si>
  <si>
    <t>518.924.482-20</t>
  </si>
  <si>
    <t>VALDEMAR HARUO KUBO JUNIOR</t>
  </si>
  <si>
    <t>035.044.751-96</t>
  </si>
  <si>
    <t>750.761.601-00</t>
  </si>
  <si>
    <t>RAYSSA DE SOUSA</t>
  </si>
  <si>
    <t>053.000.321-07</t>
  </si>
  <si>
    <t>703.428.431-84</t>
  </si>
  <si>
    <t>TERAPIA OCUPACIONAL - TEA</t>
  </si>
  <si>
    <t>TOTAL</t>
  </si>
  <si>
    <t>667392764</t>
  </si>
  <si>
    <t>667414536</t>
  </si>
  <si>
    <t>667353207</t>
  </si>
  <si>
    <t>667378024</t>
  </si>
  <si>
    <t>667382555</t>
  </si>
  <si>
    <t>667183075</t>
  </si>
  <si>
    <t>667384119</t>
  </si>
  <si>
    <t>667373057</t>
  </si>
  <si>
    <t>4200.8531.1</t>
  </si>
  <si>
    <t>JULYANA DOS SANTOS OLIVEIRA</t>
  </si>
  <si>
    <t>6673.3831.6</t>
  </si>
  <si>
    <t>GABRIEL RIBEIRO LIMA</t>
  </si>
  <si>
    <t>C 13</t>
  </si>
  <si>
    <t>6673.9168.3</t>
  </si>
  <si>
    <t>ALLAN NEVES JACOB</t>
  </si>
  <si>
    <t>C 43</t>
  </si>
  <si>
    <t>6671.9496.0</t>
  </si>
  <si>
    <t>MARIA ISABEL DE LIS LOPES</t>
  </si>
  <si>
    <t>C 38</t>
  </si>
  <si>
    <t>6673.2310.7</t>
  </si>
  <si>
    <t>FELIPE ZAGO NUNES CHUVA</t>
  </si>
  <si>
    <t>C 45</t>
  </si>
  <si>
    <t>C 50</t>
  </si>
  <si>
    <t>C 46</t>
  </si>
  <si>
    <t>6674.0512.9</t>
  </si>
  <si>
    <t>RAVI CASTRO PORTO</t>
  </si>
  <si>
    <t>C 41</t>
  </si>
  <si>
    <t>C 25</t>
  </si>
  <si>
    <t>6673.0598.3</t>
  </si>
  <si>
    <t>JOAO FRANCISCO REZENDE SANTIAGO</t>
  </si>
  <si>
    <t>C 06</t>
  </si>
  <si>
    <t>6673.0379.8</t>
  </si>
  <si>
    <t>ESDRAS OLIVEIRA FRAUZINO</t>
  </si>
  <si>
    <t>C 12</t>
  </si>
  <si>
    <t>6673.9049.7</t>
  </si>
  <si>
    <t>DANTE RODRIGUES SILVA</t>
  </si>
  <si>
    <t>C 48</t>
  </si>
  <si>
    <t>6673.8664.5</t>
  </si>
  <si>
    <t>NICOLAS IVENS AGUIAR</t>
  </si>
  <si>
    <t>6673.4385.6</t>
  </si>
  <si>
    <t>DEBORA DIAS NAZARE</t>
  </si>
  <si>
    <t>6672.3191.5</t>
  </si>
  <si>
    <t>GABRIEL VIEIRA ROSA</t>
  </si>
  <si>
    <t>C 17</t>
  </si>
  <si>
    <t>6673.7039.4</t>
  </si>
  <si>
    <t>ARTHUR SILVEIRA DE MEDEIROS</t>
  </si>
  <si>
    <t>6672.2908.1</t>
  </si>
  <si>
    <t>PEDRO AUGUSTO VILELA CORTES</t>
  </si>
  <si>
    <t>C 04</t>
  </si>
  <si>
    <t>6673.3230.3</t>
  </si>
  <si>
    <t>ALICE MARTINS TEIXEIRA</t>
  </si>
  <si>
    <t>0426.9380.2</t>
  </si>
  <si>
    <t>FLAVIA PIRES MONTEIRO</t>
  </si>
  <si>
    <t>6674.2087.3</t>
  </si>
  <si>
    <t>HEITOR FREIRE MOTA</t>
  </si>
  <si>
    <t>6673.6686.8</t>
  </si>
  <si>
    <t>JOHN LUIZ MARQUES MARTINS</t>
  </si>
  <si>
    <t>6672.3665.3</t>
  </si>
  <si>
    <t>RAUL MARTINS ROCHA</t>
  </si>
  <si>
    <t>C 18</t>
  </si>
  <si>
    <t>1056.7190.6</t>
  </si>
  <si>
    <t>PEDRO LUCAS BUENO DO CARMO</t>
  </si>
  <si>
    <t>C 29</t>
  </si>
  <si>
    <t>6673.5728.6</t>
  </si>
  <si>
    <t>THEO TRISTAO SABATH</t>
  </si>
  <si>
    <t>6673.3356.5</t>
  </si>
  <si>
    <t>HEITOR PISSARRO SERRA CARDOSO</t>
  </si>
  <si>
    <t>C 27</t>
  </si>
  <si>
    <t>6673.8181.9</t>
  </si>
  <si>
    <t>GEORGE CAVALCANTE MACEDO</t>
  </si>
  <si>
    <t>6673.7250.7</t>
  </si>
  <si>
    <t>CALEBE HENRIQUE DE PAIVA CARNEIRO</t>
  </si>
  <si>
    <t>6674.1102.4</t>
  </si>
  <si>
    <t>GAEL AKILLES CLMENTE SILVA</t>
  </si>
  <si>
    <t>C 37</t>
  </si>
  <si>
    <t>PISCOTERAPIA - FAMILIAR</t>
  </si>
  <si>
    <t>6673.7420.4</t>
  </si>
  <si>
    <t>BENJAMIN KAMI FARIA DE NORONHA</t>
  </si>
  <si>
    <t>paciente</t>
  </si>
  <si>
    <t>carteira</t>
  </si>
  <si>
    <t>guia</t>
  </si>
  <si>
    <t>guia2</t>
  </si>
  <si>
    <t>Data autorização</t>
  </si>
  <si>
    <t>Data mudança profissional</t>
  </si>
  <si>
    <t>profissional</t>
  </si>
  <si>
    <t>Autorizado</t>
  </si>
  <si>
    <t>EXEC</t>
  </si>
  <si>
    <t>Assinado</t>
  </si>
  <si>
    <t>Evolução</t>
  </si>
  <si>
    <t xml:space="preserve">Verificação </t>
  </si>
  <si>
    <t>Ano</t>
  </si>
  <si>
    <t>Competência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</si>
  <si>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</si>
  <si>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</si>
  <si>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</si>
  <si>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</si>
  <si>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</si>
  <si>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</si>
  <si>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</si>
  <si>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</si>
  <si>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</si>
  <si>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</si>
  <si>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EXEC2</t>
  </si>
  <si>
    <t>SLD</t>
  </si>
  <si>
    <t>SLD_1</t>
  </si>
  <si>
    <t>STATUS_pcte</t>
  </si>
  <si>
    <t>196-757932.3-6</t>
  </si>
  <si>
    <t>19675793236</t>
  </si>
  <si>
    <t>OK</t>
  </si>
  <si>
    <t>Faturado</t>
  </si>
  <si>
    <t/>
  </si>
  <si>
    <t>196-966201.3-8</t>
  </si>
  <si>
    <t>19696620138</t>
  </si>
  <si>
    <t>PENDENTE</t>
  </si>
  <si>
    <t>667303798</t>
  </si>
  <si>
    <t>196-761574.3-8</t>
  </si>
  <si>
    <t>19676157438</t>
  </si>
  <si>
    <t>667338316</t>
  </si>
  <si>
    <t>196-935258.3-2</t>
  </si>
  <si>
    <t>19693525832</t>
  </si>
  <si>
    <t>667231915</t>
  </si>
  <si>
    <t>196-936441.3-6</t>
  </si>
  <si>
    <t>19693644136</t>
  </si>
  <si>
    <t>667381819</t>
  </si>
  <si>
    <t>196-727563.3-7</t>
  </si>
  <si>
    <t>19672756337</t>
  </si>
  <si>
    <t>196-176810.3-0</t>
  </si>
  <si>
    <t>19617681030</t>
  </si>
  <si>
    <t>667420873</t>
  </si>
  <si>
    <t>193-822499.3-0</t>
  </si>
  <si>
    <t>19382249930</t>
  </si>
  <si>
    <t>TERAPIA OCUPACIONAL TEA</t>
  </si>
  <si>
    <t>193-833899.3-5</t>
  </si>
  <si>
    <t>19383389935</t>
  </si>
  <si>
    <t>196-765462.3-0</t>
  </si>
  <si>
    <t>19676546230</t>
  </si>
  <si>
    <t>667366868</t>
  </si>
  <si>
    <t>196-939926.3-0</t>
  </si>
  <si>
    <t>19693992630</t>
  </si>
  <si>
    <t>PEDRO OLIVEIRA AMARAL</t>
  </si>
  <si>
    <t>196-769053.3-7</t>
  </si>
  <si>
    <t>19676905337</t>
  </si>
  <si>
    <t>196-942464.3-8</t>
  </si>
  <si>
    <t>19694246438</t>
  </si>
  <si>
    <t>196-180401.3-8</t>
  </si>
  <si>
    <t>19618040138</t>
  </si>
  <si>
    <t>Pendente</t>
  </si>
  <si>
    <t>190-196103.3-6</t>
  </si>
  <si>
    <t>19019610336</t>
  </si>
  <si>
    <t>196-736661.3-6</t>
  </si>
  <si>
    <t>19673666136</t>
  </si>
  <si>
    <t>196-976716.3-2</t>
  </si>
  <si>
    <t>19697671632</t>
  </si>
  <si>
    <t>667357286</t>
  </si>
  <si>
    <t>195-884524.3-8</t>
  </si>
  <si>
    <t>19588452438</t>
  </si>
  <si>
    <t>667391683</t>
  </si>
  <si>
    <t>197-142350.3-5</t>
  </si>
  <si>
    <t>19714235035</t>
  </si>
  <si>
    <t>667323107</t>
  </si>
  <si>
    <t>197-146774.3-0</t>
  </si>
  <si>
    <t>19714677430</t>
  </si>
  <si>
    <t>cadastrar código ipasgo</t>
  </si>
  <si>
    <t>Horário</t>
  </si>
  <si>
    <t>Data mudança</t>
  </si>
  <si>
    <t>Profissional2</t>
  </si>
  <si>
    <t>Id Profissional3</t>
  </si>
  <si>
    <t>RM</t>
  </si>
  <si>
    <t>RC</t>
  </si>
  <si>
    <t>Mínimo</t>
  </si>
  <si>
    <t>Agenda</t>
  </si>
  <si>
    <t xml:space="preserve">Diferença </t>
  </si>
  <si>
    <t>Diferença Total</t>
  </si>
  <si>
    <t>ADELIA LOURENCO DE BARROS</t>
  </si>
  <si>
    <t>Tarde</t>
  </si>
  <si>
    <t>Ativo</t>
  </si>
  <si>
    <t>AGNES RODRIGUES CARNEIRO</t>
  </si>
  <si>
    <t>ALEXANDRE BRINGEL SILVA</t>
  </si>
  <si>
    <t>-</t>
  </si>
  <si>
    <t>Inativo</t>
  </si>
  <si>
    <t>ALEXANDRE PEREIRA BRITO</t>
  </si>
  <si>
    <t>Manhã</t>
  </si>
  <si>
    <t>ALICE DOS SANTOS BRITO</t>
  </si>
  <si>
    <t>ANDRE GONCALVES SIQUEIRA</t>
  </si>
  <si>
    <t>ANDRE NEVES JACOB</t>
  </si>
  <si>
    <t>ANGELINA SOUZA NOGUEIRA</t>
  </si>
  <si>
    <t>ANNA CAROLYNE MARTINS DE OLIVEIRA</t>
  </si>
  <si>
    <t>ANNA CLARA BUENO DO CARMO</t>
  </si>
  <si>
    <t>ANNA LARA RODRIGUES REGO</t>
  </si>
  <si>
    <t>ARTHUR FELIPE SANTANA BATISTA</t>
  </si>
  <si>
    <t>ARTHUR MENDES SOARES</t>
  </si>
  <si>
    <t>ARTHUR SILVA FERREIRA#</t>
  </si>
  <si>
    <t>AUGUSTO CORREIA PINHEIRO TAVARES</t>
  </si>
  <si>
    <t>AYME VITORIA DIAS MACEDO</t>
  </si>
  <si>
    <t>BEATRIZ DE OLIVEIRA LOPES XAVIER</t>
  </si>
  <si>
    <t>BEATRIZ RIBEIRO MACIEL</t>
  </si>
  <si>
    <t>BENICIO DE ALMEIDA MENEZES</t>
  </si>
  <si>
    <t>BENJAMIM LUCCA TEIXEIRA DE SOUZA</t>
  </si>
  <si>
    <t>BENJAMIN KEMPS RODRIGUES CARDOSO</t>
  </si>
  <si>
    <t>BENJAMIN PINHEIRO VERIDIANO</t>
  </si>
  <si>
    <t>BENTO ATAEL DIAS BORGES</t>
  </si>
  <si>
    <t>BERNARDO ALBANO SALVIANO SIQUEIRA</t>
  </si>
  <si>
    <t>BERNARDO DOS SANTOS ABREU DE AS</t>
  </si>
  <si>
    <t>BRYAN HENRIQUE BESSA CAMARGO SANTOS</t>
  </si>
  <si>
    <t>CALEBE FERRO BARCELOS PINHEIRO</t>
  </si>
  <si>
    <t xml:space="preserve">CECILIA LIMA RODRIGUES </t>
  </si>
  <si>
    <t>CECILIA RAMALHO RODRIGUES</t>
  </si>
  <si>
    <t>CEZAR FORTUNATO MOREIRA</t>
  </si>
  <si>
    <t>CHARLOTTE SOPHIE CORREIA SLYWITCH</t>
  </si>
  <si>
    <t>CLARICE BARREIRA FOLHA DE JESUS</t>
  </si>
  <si>
    <t>DAVI AUGUSTO REZENDE DUTRA</t>
  </si>
  <si>
    <t>DAVI DE SOUSA MARTINS</t>
  </si>
  <si>
    <t>DAVI GOMES PADOVANE</t>
  </si>
  <si>
    <t>DAVI LUCAS GONCALVES ALVES</t>
  </si>
  <si>
    <t>DAVI LUCCA RODRIGUES ARANTES</t>
  </si>
  <si>
    <t>DAVI LUCIANO BRAGA FERREIRA MARTINS</t>
  </si>
  <si>
    <t>DAVI LUIZ GONCALVES DE MORAIS</t>
  </si>
  <si>
    <t>DEBORA RIUSSE ALVES FEITOSA</t>
  </si>
  <si>
    <t>DIANA PRADO DE SOUZA PAPACOSTA</t>
  </si>
  <si>
    <t>EDUARDO BARBOSA DAS ALMAS</t>
  </si>
  <si>
    <t>EDUARDO CANDIDO DIAS</t>
  </si>
  <si>
    <t>EDUARDO MENDES GALVAO</t>
  </si>
  <si>
    <t>EDUARDO SILVESTRE CAPONI</t>
  </si>
  <si>
    <t>EMANUEL GONCALVES DE ALMEIDA</t>
  </si>
  <si>
    <t>FELIPE TIZZO BARBOSA</t>
  </si>
  <si>
    <t>GABRIEL ARAUJO GONCALVES MIRANDA</t>
  </si>
  <si>
    <t>GABRIEL GONCALVES LOPES</t>
  </si>
  <si>
    <t>GABRIEL SILVERIO CUNHA</t>
  </si>
  <si>
    <t>GABRIEL VIENRA ROSA</t>
  </si>
  <si>
    <t>GAEL MOREIRA LIMA SOARES</t>
  </si>
  <si>
    <t>GUSTAVO MENDONCA MOREIRA ALVES</t>
  </si>
  <si>
    <t>HANNAH JULIA ALVES DE ALMEIDA</t>
  </si>
  <si>
    <t>HEITOR RIBEIRO NAZARE</t>
  </si>
  <si>
    <t>HEITOR RODRIGUES DOS SANTOS</t>
  </si>
  <si>
    <t>HEITOR SANTOS DA LUZ</t>
  </si>
  <si>
    <t>HELENA ALVES FERREIRA</t>
  </si>
  <si>
    <t>HENRIQUE GALVAO ADRIANO DE FARIA</t>
  </si>
  <si>
    <t>HENRIQUE MOREIRA DO PRADO</t>
  </si>
  <si>
    <t>HENRIQUE NASCIMENTO DE OLIVEIRA</t>
  </si>
  <si>
    <t>HESTER CAVALCANTE SILVA</t>
  </si>
  <si>
    <t>IGOR SANTANA GARCIA FERREIRA</t>
  </si>
  <si>
    <t>60040017</t>
  </si>
  <si>
    <t>ISADORA CABRAL PECLAT</t>
  </si>
  <si>
    <t>ISRAEL CAMPOS</t>
  </si>
  <si>
    <t>JOAO EDUARDO GIROTO DE SOUZA</t>
  </si>
  <si>
    <t>JOAO HENRIQUE NASCIMENTO FREITAS</t>
  </si>
  <si>
    <t>JOAO MIGUEL CAIXETA FLEURY</t>
  </si>
  <si>
    <t>JOAO PAULO DE ASSIS PEREIRA</t>
  </si>
  <si>
    <t>JOAO PAULO LOPES DOS SANTOS</t>
  </si>
  <si>
    <t>JOAO VICTOR OLIVEIRA REZENDE</t>
  </si>
  <si>
    <t>JOSE HEDUARDO SILVA COSTA</t>
  </si>
  <si>
    <t>KAMILE VITORIA SILVA FARIA</t>
  </si>
  <si>
    <t>KAUE ASSIS RAMOS</t>
  </si>
  <si>
    <t>KELVIN GABRIEL HONORIO RODRIGUES</t>
  </si>
  <si>
    <t>LAURA ALVES CRUVINEL</t>
  </si>
  <si>
    <t>LEONARDO CANDIDO DIAS</t>
  </si>
  <si>
    <t>LEONARDO JOSE DE OLIVEIRA</t>
  </si>
  <si>
    <t>LEONARDO MIRANDA SOUZA DE JESUS</t>
  </si>
  <si>
    <t>LORENZO DANIEL ALVES COSTA</t>
  </si>
  <si>
    <t>LORENZO MIILLER SILVA BRITO</t>
  </si>
  <si>
    <t>LORENZO SABOIA VAZ CRUZ</t>
  </si>
  <si>
    <t>LUCAS LIMA OLIVEIRA</t>
  </si>
  <si>
    <t>LUCAS PARENTE ROCHA</t>
  </si>
  <si>
    <t>LUCELIA VASCONCELOS MENEZES COSTA</t>
  </si>
  <si>
    <t>LUIS FELIPE PRAXEDES FERREIRA OLIVEIRA</t>
  </si>
  <si>
    <t>LUIZ ANTONIO MOREIRA</t>
  </si>
  <si>
    <t>LUIZ MIGUEL ALVES E SILVA</t>
  </si>
  <si>
    <t>LUNA RODRIGUES DE SOUZA</t>
  </si>
  <si>
    <t>MANUELA ANDRADE FERNANDES</t>
  </si>
  <si>
    <t>MARCO ANTONIO CORREIA RODRIGUES</t>
  </si>
  <si>
    <t>MARCOS VINICIUS QUINTINO FRANCA</t>
  </si>
  <si>
    <t>MARIA LUIZA COSTA FELIX</t>
  </si>
  <si>
    <t>MARIANA ALVES BORGES VASCONCELOS</t>
  </si>
  <si>
    <t>MARIANA ARAUJO DUARTE</t>
  </si>
  <si>
    <t>MARIELLE ABAYOMI DIAS</t>
  </si>
  <si>
    <t>MARLON AZEVEDO GALVAO</t>
  </si>
  <si>
    <t>MATEUS LIMA MARCORIO</t>
  </si>
  <si>
    <t>MICKAEL BOMTEMPO EDMUNDO SILVA</t>
  </si>
  <si>
    <t>MIGUEL HENRIQUE BARBOSA DE MELLO</t>
  </si>
  <si>
    <t>MIGUEL MAGNO GOMES DE MATOS</t>
  </si>
  <si>
    <t>MIGUEL MARTINS RODRIGUES</t>
  </si>
  <si>
    <t>MIGUEL MOTA ALEXANDRE</t>
  </si>
  <si>
    <t>MIGUEL PRADO DA SILVA</t>
  </si>
  <si>
    <t>MIGUEL RAMOS RODRIGUES</t>
  </si>
  <si>
    <t>MIGUEL REIS MARTINS</t>
  </si>
  <si>
    <t>NATAN CANEDO FALEIRO DA SILVA</t>
  </si>
  <si>
    <t>NATHAN JAYME MARQUES</t>
  </si>
  <si>
    <t>NICOLAS MOREIRA DE OLIVEIRA</t>
  </si>
  <si>
    <t>NICOLAS WAGNER DE ALMEIDA RIBEIRO</t>
  </si>
  <si>
    <t>NICOLE NUNES NERI</t>
  </si>
  <si>
    <t>NOAH GARCIA MELO</t>
  </si>
  <si>
    <t>OLIVIA SANTANA DA CUNHA</t>
  </si>
  <si>
    <t>OTAVIO AUGUSTO GOULART ALVES DE CARVALHO</t>
  </si>
  <si>
    <t>PEDRO AUGUSTO MENEZES DA SILVA</t>
  </si>
  <si>
    <t>PEDRO HENRIQUE NEVES DE OLIVEIRA</t>
  </si>
  <si>
    <t>PEDRO LUCAS FERREIRA SILVA</t>
  </si>
  <si>
    <t>PEDRO PAULO DE ALMEIDA ROCHA</t>
  </si>
  <si>
    <t>PETROS TAIGUARA DE OLIVEIRA CARNEIRO</t>
  </si>
  <si>
    <t>PIETRO MESSIAS BRAGA DE AS</t>
  </si>
  <si>
    <t>RAFAEL CAIADO FLEURY FRANCA</t>
  </si>
  <si>
    <t>RAFAEL GOMES DOS SANTOS</t>
  </si>
  <si>
    <t>RAFAEL RODRIGUES RIBEIRO</t>
  </si>
  <si>
    <t>RAFAELA AGUIAR D ESPIRITO TELES</t>
  </si>
  <si>
    <t>RAVI MIGUEL DE OLIVEIRA MARQUES</t>
  </si>
  <si>
    <t>RAYAN HENRYK MARTINS DE SOUSA ROCHA</t>
  </si>
  <si>
    <t>RENAN MIGUEL DINAPOLIS DA SILVA</t>
  </si>
  <si>
    <t>SAMUEL GOMES PEREIRA</t>
  </si>
  <si>
    <t>SAMUEL HENRIQUE BATISTA KERN</t>
  </si>
  <si>
    <t>SAMUEL SILVA BRITO</t>
  </si>
  <si>
    <t>SANDRO MAURO PEREIRA DE ALMEIDA FILHO</t>
  </si>
  <si>
    <t>SARA CRISTINA ALMEIDA DUARTE</t>
  </si>
  <si>
    <t>SARA VIANA REIS</t>
  </si>
  <si>
    <t>SOPHIA ARAUJO NEVES</t>
  </si>
  <si>
    <t>THAIS OLIVEIRA CARMO DE PAULA</t>
  </si>
  <si>
    <t>THEO VIEIRA SIMOES</t>
  </si>
  <si>
    <t>VALENTINA COSTA LOURENCO</t>
  </si>
  <si>
    <t>VALENTINA LUIZ SILVA</t>
  </si>
  <si>
    <t>VICTOR EMANUEL TAVARES LOPES</t>
  </si>
  <si>
    <t>VITOR DOS SANTOS ARAUJO</t>
  </si>
  <si>
    <t>VITOR GABRIEL CARNEIRO DE SOUSA PRICINOTE</t>
  </si>
  <si>
    <t>VITORIA LUIZ SILVA</t>
  </si>
  <si>
    <t>YAN LOURENCO GOMES</t>
  </si>
  <si>
    <t>YAN MARCAL MAIA</t>
  </si>
  <si>
    <t>YURI ALMEIDA NOVAIS</t>
  </si>
  <si>
    <t>YURI GABRIEL LEVINO ALVES DE SA</t>
  </si>
  <si>
    <t>cad_ipasgo</t>
  </si>
  <si>
    <t>48104-0</t>
  </si>
  <si>
    <t>48106-0</t>
  </si>
  <si>
    <t>48107-0</t>
  </si>
  <si>
    <t>48108-0</t>
  </si>
  <si>
    <t>48109-0</t>
  </si>
  <si>
    <t>48111-0</t>
  </si>
  <si>
    <t>48113-0</t>
  </si>
  <si>
    <t>48115-0</t>
  </si>
  <si>
    <t>48116-0</t>
  </si>
  <si>
    <t>48117-0</t>
  </si>
  <si>
    <t>48118-0</t>
  </si>
  <si>
    <t>48119-0</t>
  </si>
  <si>
    <t>48120-0</t>
  </si>
  <si>
    <t>48122-0</t>
  </si>
  <si>
    <t>48123-0</t>
  </si>
  <si>
    <t>48125-0</t>
  </si>
  <si>
    <t>48127-0</t>
  </si>
  <si>
    <t>48128-0</t>
  </si>
  <si>
    <t>48129-0</t>
  </si>
  <si>
    <t>48133-0</t>
  </si>
  <si>
    <t>48134-0</t>
  </si>
  <si>
    <t>48135-0</t>
  </si>
  <si>
    <t>48136-0</t>
  </si>
  <si>
    <t>48146-0</t>
  </si>
  <si>
    <t>48147-0</t>
  </si>
  <si>
    <t>48148-0</t>
  </si>
  <si>
    <t>48150-0</t>
  </si>
  <si>
    <t>48154-0</t>
  </si>
  <si>
    <t>48155-0</t>
  </si>
  <si>
    <t>48157-0</t>
  </si>
  <si>
    <t>48046-0</t>
  </si>
  <si>
    <t>CARTEIRA</t>
  </si>
  <si>
    <t>Cad_ipasgo</t>
  </si>
  <si>
    <t>CID</t>
  </si>
  <si>
    <t>dv</t>
  </si>
  <si>
    <t>667374175</t>
  </si>
  <si>
    <t>F840</t>
  </si>
  <si>
    <t>TEA</t>
  </si>
  <si>
    <t>6673741- 75</t>
  </si>
  <si>
    <t>667390042</t>
  </si>
  <si>
    <t>6673900- 42</t>
  </si>
  <si>
    <t>667216764</t>
  </si>
  <si>
    <t>6672167- 64</t>
  </si>
  <si>
    <t>667294629</t>
  </si>
  <si>
    <t>6672946- 29</t>
  </si>
  <si>
    <t>ALICE AMARAL JACOB</t>
  </si>
  <si>
    <t>667318855</t>
  </si>
  <si>
    <t>f90</t>
  </si>
  <si>
    <t>GERAL</t>
  </si>
  <si>
    <t>6673188- 55</t>
  </si>
  <si>
    <t>667307783</t>
  </si>
  <si>
    <t>6673077- 83</t>
  </si>
  <si>
    <t>667332303</t>
  </si>
  <si>
    <t>6673323- 03</t>
  </si>
  <si>
    <t>6673916- 83</t>
  </si>
  <si>
    <t>ANA LUIZA ALVES BARBOSA</t>
  </si>
  <si>
    <t>667317204</t>
  </si>
  <si>
    <t>6673172- 04</t>
  </si>
  <si>
    <t>667381471</t>
  </si>
  <si>
    <t>6673814- 71</t>
  </si>
  <si>
    <t>667254410</t>
  </si>
  <si>
    <t>6672544- 10</t>
  </si>
  <si>
    <t>667394793</t>
  </si>
  <si>
    <t>6673947- 93</t>
  </si>
  <si>
    <t>667205665</t>
  </si>
  <si>
    <t>F90</t>
  </si>
  <si>
    <t>6672056- 65</t>
  </si>
  <si>
    <t>667154312</t>
  </si>
  <si>
    <t>6671543- 12</t>
  </si>
  <si>
    <t>061702405</t>
  </si>
  <si>
    <t>F849</t>
  </si>
  <si>
    <t>0617024- 05</t>
  </si>
  <si>
    <t>667272762</t>
  </si>
  <si>
    <t>6672727- 62</t>
  </si>
  <si>
    <t>667223603</t>
  </si>
  <si>
    <t>6672236- 03</t>
  </si>
  <si>
    <t>667240954</t>
  </si>
  <si>
    <t>6672409- 54</t>
  </si>
  <si>
    <t>667384076</t>
  </si>
  <si>
    <t>6673840- 76</t>
  </si>
  <si>
    <t>667337741</t>
  </si>
  <si>
    <t>6673377- 41</t>
  </si>
  <si>
    <t>667370394</t>
  </si>
  <si>
    <t>6673703- 94</t>
  </si>
  <si>
    <t>667189991</t>
  </si>
  <si>
    <t>6671899- 91</t>
  </si>
  <si>
    <t>6673825- 55</t>
  </si>
  <si>
    <t>667326947</t>
  </si>
  <si>
    <t>6673269- 47</t>
  </si>
  <si>
    <t>667327533</t>
  </si>
  <si>
    <t>6673275- 33</t>
  </si>
  <si>
    <t>055717014</t>
  </si>
  <si>
    <t>0557170- 14</t>
  </si>
  <si>
    <t>667391441</t>
  </si>
  <si>
    <t>6673914- 41</t>
  </si>
  <si>
    <t>667403155</t>
  </si>
  <si>
    <t>6674031- 55</t>
  </si>
  <si>
    <t>667360080</t>
  </si>
  <si>
    <t>F41</t>
  </si>
  <si>
    <t>6673600- 80</t>
  </si>
  <si>
    <t>667374204</t>
  </si>
  <si>
    <t>6673742- 04</t>
  </si>
  <si>
    <t>667346816</t>
  </si>
  <si>
    <t>6673468- 16</t>
  </si>
  <si>
    <t>667353414</t>
  </si>
  <si>
    <t>6673534- 14</t>
  </si>
  <si>
    <t>667419438</t>
  </si>
  <si>
    <t>6674194- 38</t>
  </si>
  <si>
    <t>667302962</t>
  </si>
  <si>
    <t>6673029- 62</t>
  </si>
  <si>
    <t>667373143</t>
  </si>
  <si>
    <t>6673731- 43</t>
  </si>
  <si>
    <t>667316244</t>
  </si>
  <si>
    <t>6673162- 44</t>
  </si>
  <si>
    <t>667277640</t>
  </si>
  <si>
    <t>6672776- 40</t>
  </si>
  <si>
    <t>667372507</t>
  </si>
  <si>
    <t>6673725- 07</t>
  </si>
  <si>
    <t>667221001</t>
  </si>
  <si>
    <t>6672210- 01</t>
  </si>
  <si>
    <t>667381328</t>
  </si>
  <si>
    <t>6673813- 28</t>
  </si>
  <si>
    <t>667360199</t>
  </si>
  <si>
    <t>6673601- 99</t>
  </si>
  <si>
    <t>667336497</t>
  </si>
  <si>
    <t>6673364- 97</t>
  </si>
  <si>
    <t>667332816</t>
  </si>
  <si>
    <t>6673328- 16</t>
  </si>
  <si>
    <t>667390497</t>
  </si>
  <si>
    <t>6673904- 97</t>
  </si>
  <si>
    <t>296880113</t>
  </si>
  <si>
    <t>2968801- 13</t>
  </si>
  <si>
    <t>6673427- 63</t>
  </si>
  <si>
    <t>667342763</t>
  </si>
  <si>
    <t>f840</t>
  </si>
  <si>
    <t>DAVI FREITAS DA COSTA</t>
  </si>
  <si>
    <t>667374623</t>
  </si>
  <si>
    <t>6673746- 23</t>
  </si>
  <si>
    <t>667381469</t>
  </si>
  <si>
    <t>6673814- 69</t>
  </si>
  <si>
    <t>667375946</t>
  </si>
  <si>
    <t>6673759- 46</t>
  </si>
  <si>
    <t>667288630</t>
  </si>
  <si>
    <t>6672886- 30</t>
  </si>
  <si>
    <t>667290490</t>
  </si>
  <si>
    <t>6672904- 90</t>
  </si>
  <si>
    <t>667249084</t>
  </si>
  <si>
    <t>6672490- 84</t>
  </si>
  <si>
    <t>667343856</t>
  </si>
  <si>
    <t>6673438- 56</t>
  </si>
  <si>
    <t>667291060</t>
  </si>
  <si>
    <t>6672910- 60</t>
  </si>
  <si>
    <t>667391723</t>
  </si>
  <si>
    <t>6673917- 23</t>
  </si>
  <si>
    <t>667388949</t>
  </si>
  <si>
    <t>6673889- 49</t>
  </si>
  <si>
    <t>667338646</t>
  </si>
  <si>
    <t>6673386- 46</t>
  </si>
  <si>
    <t>667383369</t>
  </si>
  <si>
    <t>6673833- 69</t>
  </si>
  <si>
    <t>667263304</t>
  </si>
  <si>
    <t>6672633- 04</t>
  </si>
  <si>
    <t>667218235</t>
  </si>
  <si>
    <t>6672182- 35</t>
  </si>
  <si>
    <t>667355523</t>
  </si>
  <si>
    <t>6673555- 23</t>
  </si>
  <si>
    <t>6673037- 98</t>
  </si>
  <si>
    <t>667188913</t>
  </si>
  <si>
    <t>6671889- 13</t>
  </si>
  <si>
    <t>6673231- 07</t>
  </si>
  <si>
    <t>042693802</t>
  </si>
  <si>
    <t>0426938- 02</t>
  </si>
  <si>
    <t>667383163</t>
  </si>
  <si>
    <t>6673831- 63</t>
  </si>
  <si>
    <t>667386399</t>
  </si>
  <si>
    <t>6673863- 99</t>
  </si>
  <si>
    <t>667190474</t>
  </si>
  <si>
    <t>6671904- 74</t>
  </si>
  <si>
    <t>6673383- 16</t>
  </si>
  <si>
    <t>667281364</t>
  </si>
  <si>
    <t>6672813- 64</t>
  </si>
  <si>
    <t>6672319- 15</t>
  </si>
  <si>
    <t>667357124</t>
  </si>
  <si>
    <t>6673571- 24</t>
  </si>
  <si>
    <t>6673818- 19</t>
  </si>
  <si>
    <t>667302113</t>
  </si>
  <si>
    <t>6673021- 13</t>
  </si>
  <si>
    <t>GUILHERME QUIRINO CARNEIRO DA SILVA</t>
  </si>
  <si>
    <t>667407244</t>
  </si>
  <si>
    <t>6674072- 44</t>
  </si>
  <si>
    <t>667396382</t>
  </si>
  <si>
    <t>6673963- 82</t>
  </si>
  <si>
    <t>667274212</t>
  </si>
  <si>
    <t>6672742- 12</t>
  </si>
  <si>
    <t>6671830- 75</t>
  </si>
  <si>
    <t>6674208- 73</t>
  </si>
  <si>
    <t>6673841- 19</t>
  </si>
  <si>
    <t>667333565</t>
  </si>
  <si>
    <t>F509</t>
  </si>
  <si>
    <t>6673335- 65</t>
  </si>
  <si>
    <t>667354491</t>
  </si>
  <si>
    <t>6673544- 91</t>
  </si>
  <si>
    <t>667351862</t>
  </si>
  <si>
    <t>6673518- 62</t>
  </si>
  <si>
    <t>667360202</t>
  </si>
  <si>
    <t>6673602- 02</t>
  </si>
  <si>
    <t>HEITOR SOUZA MARQUES</t>
  </si>
  <si>
    <t>667360091</t>
  </si>
  <si>
    <t>6673600- 91</t>
  </si>
  <si>
    <t>667304913</t>
  </si>
  <si>
    <t>6673049- 13</t>
  </si>
  <si>
    <t>667412170</t>
  </si>
  <si>
    <t>6674121- 70</t>
  </si>
  <si>
    <t>667130560</t>
  </si>
  <si>
    <t>6671305- 60</t>
  </si>
  <si>
    <t>667423501</t>
  </si>
  <si>
    <t>6674235- 01</t>
  </si>
  <si>
    <t>667342929</t>
  </si>
  <si>
    <t>F80</t>
  </si>
  <si>
    <t>6673429- 29</t>
  </si>
  <si>
    <t>667369934</t>
  </si>
  <si>
    <t>6673699- 34</t>
  </si>
  <si>
    <t>667378225</t>
  </si>
  <si>
    <t>6673782- 25</t>
  </si>
  <si>
    <t>667366798</t>
  </si>
  <si>
    <t>6673667- 98</t>
  </si>
  <si>
    <t>667341451</t>
  </si>
  <si>
    <t>6673414- 51</t>
  </si>
  <si>
    <t>435953405</t>
  </si>
  <si>
    <t>4359534- 05</t>
  </si>
  <si>
    <t>667353785</t>
  </si>
  <si>
    <t>6673537- 85</t>
  </si>
  <si>
    <t>6673730- 57</t>
  </si>
  <si>
    <t>667282608</t>
  </si>
  <si>
    <t>6672826- 08</t>
  </si>
  <si>
    <t>667386366</t>
  </si>
  <si>
    <t>6673863- 66</t>
  </si>
  <si>
    <t>667305983</t>
  </si>
  <si>
    <t>6673059- 83</t>
  </si>
  <si>
    <t>667213561</t>
  </si>
  <si>
    <t>6672135- 61</t>
  </si>
  <si>
    <t>667266809</t>
  </si>
  <si>
    <t>6672668- 09</t>
  </si>
  <si>
    <t>667347289</t>
  </si>
  <si>
    <t>6673472- 89</t>
  </si>
  <si>
    <t>667370184</t>
  </si>
  <si>
    <t>6673701- 84</t>
  </si>
  <si>
    <t>667359125</t>
  </si>
  <si>
    <t>6673591- 25</t>
  </si>
  <si>
    <t>JOAO PEDRO GOMES LEITE BARBOSA</t>
  </si>
  <si>
    <t>667140787</t>
  </si>
  <si>
    <t>6671407- 87</t>
  </si>
  <si>
    <t>667285452</t>
  </si>
  <si>
    <t>6672854- 52</t>
  </si>
  <si>
    <t>6673668- 68</t>
  </si>
  <si>
    <t>JOSE EDUARDO REIS FREITAS</t>
  </si>
  <si>
    <t>667379211</t>
  </si>
  <si>
    <t>6673792- 11</t>
  </si>
  <si>
    <t>667377427</t>
  </si>
  <si>
    <t>6673774- 27</t>
  </si>
  <si>
    <t>JOSE VAZ DE CASTRO NETO</t>
  </si>
  <si>
    <t>667380015</t>
  </si>
  <si>
    <t>6673800- 15</t>
  </si>
  <si>
    <t>420085311</t>
  </si>
  <si>
    <t>4200853- 11</t>
  </si>
  <si>
    <t>261963605</t>
  </si>
  <si>
    <t>2619636- 05</t>
  </si>
  <si>
    <t>667382563</t>
  </si>
  <si>
    <t>6673825- 63</t>
  </si>
  <si>
    <t>224922703</t>
  </si>
  <si>
    <t>2249227- 03</t>
  </si>
  <si>
    <t>667334523</t>
  </si>
  <si>
    <t>6673345- 23</t>
  </si>
  <si>
    <t>667358163</t>
  </si>
  <si>
    <t>6673581- 63</t>
  </si>
  <si>
    <t>190531702</t>
  </si>
  <si>
    <t>1905317- 02</t>
  </si>
  <si>
    <t>667231596</t>
  </si>
  <si>
    <t>6672315- 96</t>
  </si>
  <si>
    <t>667347627</t>
  </si>
  <si>
    <t>Q909</t>
  </si>
  <si>
    <t>6673476- 27</t>
  </si>
  <si>
    <t>667257522</t>
  </si>
  <si>
    <t>6672575- 22</t>
  </si>
  <si>
    <t>667376484</t>
  </si>
  <si>
    <t>6673764- 84</t>
  </si>
  <si>
    <t>667410660</t>
  </si>
  <si>
    <t>6674106- 60</t>
  </si>
  <si>
    <t>LUCAS FERREIRA BORBA</t>
  </si>
  <si>
    <t>667373310</t>
  </si>
  <si>
    <t>6673733- 10</t>
  </si>
  <si>
    <t>667323318</t>
  </si>
  <si>
    <t>6673233- 18</t>
  </si>
  <si>
    <t>667291944</t>
  </si>
  <si>
    <t>6672919- 44</t>
  </si>
  <si>
    <t>276499702</t>
  </si>
  <si>
    <t>2764997- 02</t>
  </si>
  <si>
    <t>LUIS AUGUSTO CAMPOS PAZ</t>
  </si>
  <si>
    <t>667429182</t>
  </si>
  <si>
    <t>6674291- 82</t>
  </si>
  <si>
    <t>275450908</t>
  </si>
  <si>
    <t>2754509- 08</t>
  </si>
  <si>
    <t>667427242</t>
  </si>
  <si>
    <t>6674272- 42</t>
  </si>
  <si>
    <t>LUIZ FERNANDO ALVES NOLETO</t>
  </si>
  <si>
    <t>667301226</t>
  </si>
  <si>
    <t>6673012- 26</t>
  </si>
  <si>
    <t>667291347</t>
  </si>
  <si>
    <t>6672913- 47</t>
  </si>
  <si>
    <t>667291830</t>
  </si>
  <si>
    <t>6672918- 30</t>
  </si>
  <si>
    <t>667345744</t>
  </si>
  <si>
    <t>6673457- 44</t>
  </si>
  <si>
    <t>667343680</t>
  </si>
  <si>
    <t>6673436- 80</t>
  </si>
  <si>
    <t>430254102</t>
  </si>
  <si>
    <t>4302541- 02</t>
  </si>
  <si>
    <t>MARIA EDUARDA RIVES DA SILVA</t>
  </si>
  <si>
    <t>667280712</t>
  </si>
  <si>
    <t>6672807- 12</t>
  </si>
  <si>
    <t>667194960</t>
  </si>
  <si>
    <t>6671949- 60</t>
  </si>
  <si>
    <t>667267969</t>
  </si>
  <si>
    <t>6672679- 69</t>
  </si>
  <si>
    <t>667438199</t>
  </si>
  <si>
    <t>6674381- 99</t>
  </si>
  <si>
    <t>667351192</t>
  </si>
  <si>
    <t>6673511- 92</t>
  </si>
  <si>
    <t>667355727</t>
  </si>
  <si>
    <t>6673557- 27</t>
  </si>
  <si>
    <t>667214543</t>
  </si>
  <si>
    <t>6672145- 43</t>
  </si>
  <si>
    <t>667197256</t>
  </si>
  <si>
    <t>6671972- 56</t>
  </si>
  <si>
    <t>667299348</t>
  </si>
  <si>
    <t>6672993- 48</t>
  </si>
  <si>
    <t>667200855</t>
  </si>
  <si>
    <t>6672008- 55</t>
  </si>
  <si>
    <t>667265855</t>
  </si>
  <si>
    <t>6672658- 55</t>
  </si>
  <si>
    <t>MIGUEL FERRO BARCELOS PINHEIRO</t>
  </si>
  <si>
    <t>667305390</t>
  </si>
  <si>
    <t>6673053- 90</t>
  </si>
  <si>
    <t>667197852</t>
  </si>
  <si>
    <t>6671978- 52</t>
  </si>
  <si>
    <t>667401599</t>
  </si>
  <si>
    <t>6674015- 99</t>
  </si>
  <si>
    <t>667374307</t>
  </si>
  <si>
    <t>6673743- 07</t>
  </si>
  <si>
    <t>667324072</t>
  </si>
  <si>
    <t>6673240- 72</t>
  </si>
  <si>
    <t>667157814</t>
  </si>
  <si>
    <t>6671578- 14</t>
  </si>
  <si>
    <t>667334910</t>
  </si>
  <si>
    <t>6673349- 10</t>
  </si>
  <si>
    <t>667340139</t>
  </si>
  <si>
    <t>6673401- 39</t>
  </si>
  <si>
    <t>MIGUEL RIBEIRO ARAUJO VANDERLEI</t>
  </si>
  <si>
    <t>667401289</t>
  </si>
  <si>
    <t>6674012- 89</t>
  </si>
  <si>
    <t>MIGUEL VIEIRA DE SOUZA</t>
  </si>
  <si>
    <t>667433464</t>
  </si>
  <si>
    <t>F913</t>
  </si>
  <si>
    <t>6674334- 64</t>
  </si>
  <si>
    <t>667371590</t>
  </si>
  <si>
    <t>6673715- 90</t>
  </si>
  <si>
    <t>667243394</t>
  </si>
  <si>
    <t>6672433- 94</t>
  </si>
  <si>
    <t>667386645</t>
  </si>
  <si>
    <t>6673866- 45</t>
  </si>
  <si>
    <t>667369002</t>
  </si>
  <si>
    <t>6673690- 02</t>
  </si>
  <si>
    <t>667345488</t>
  </si>
  <si>
    <t>6673454- 88</t>
  </si>
  <si>
    <t>667191518</t>
  </si>
  <si>
    <t>6671915- 18</t>
  </si>
  <si>
    <t>667384528</t>
  </si>
  <si>
    <t>6673845- 28</t>
  </si>
  <si>
    <t>667364074</t>
  </si>
  <si>
    <t>6673640- 74</t>
  </si>
  <si>
    <t>667203796</t>
  </si>
  <si>
    <t>6672037- 96</t>
  </si>
  <si>
    <t>667215247</t>
  </si>
  <si>
    <t>6672152- 47</t>
  </si>
  <si>
    <t>PEDRO ANTONIO PEREIRA FRANCA</t>
  </si>
  <si>
    <t>667259738</t>
  </si>
  <si>
    <t>6672597- 38</t>
  </si>
  <si>
    <t>667288253</t>
  </si>
  <si>
    <t>6672882- 53</t>
  </si>
  <si>
    <t>667229081</t>
  </si>
  <si>
    <t>6672290- 81</t>
  </si>
  <si>
    <t>457575502</t>
  </si>
  <si>
    <t>4575755- 02</t>
  </si>
  <si>
    <t>105671906</t>
  </si>
  <si>
    <t>1056719- 06</t>
  </si>
  <si>
    <t>295349802</t>
  </si>
  <si>
    <t>2953498- 02</t>
  </si>
  <si>
    <t>6673927- 64</t>
  </si>
  <si>
    <t>667330803</t>
  </si>
  <si>
    <t>6673308- 03</t>
  </si>
  <si>
    <t>201766108</t>
  </si>
  <si>
    <t>2017661- 08</t>
  </si>
  <si>
    <t>667352011</t>
  </si>
  <si>
    <t>6673520- 11</t>
  </si>
  <si>
    <t>667388560</t>
  </si>
  <si>
    <t>6673885- 60</t>
  </si>
  <si>
    <t>667366574</t>
  </si>
  <si>
    <t>6673665- 74</t>
  </si>
  <si>
    <t>667350765</t>
  </si>
  <si>
    <t>6673507- 65</t>
  </si>
  <si>
    <t>667353550</t>
  </si>
  <si>
    <t>6673535- 50</t>
  </si>
  <si>
    <t>667236653</t>
  </si>
  <si>
    <t>6672366- 53</t>
  </si>
  <si>
    <t>667405129</t>
  </si>
  <si>
    <t>6674051- 29</t>
  </si>
  <si>
    <t>667397322</t>
  </si>
  <si>
    <t>6673973- 22</t>
  </si>
  <si>
    <t>667350999</t>
  </si>
  <si>
    <t>6673509- 99</t>
  </si>
  <si>
    <t>667357193</t>
  </si>
  <si>
    <t>6673571- 93</t>
  </si>
  <si>
    <t>667306186</t>
  </si>
  <si>
    <t>6673061- 86</t>
  </si>
  <si>
    <t>667348408</t>
  </si>
  <si>
    <t>6673484- 08</t>
  </si>
  <si>
    <t>6674145- 36</t>
  </si>
  <si>
    <t>667293386</t>
  </si>
  <si>
    <t>6672933- 86</t>
  </si>
  <si>
    <t>164845411</t>
  </si>
  <si>
    <t>1648454- 11</t>
  </si>
  <si>
    <t>667388745</t>
  </si>
  <si>
    <t>6673887- 45</t>
  </si>
  <si>
    <t>667158571</t>
  </si>
  <si>
    <t>6671585- 71</t>
  </si>
  <si>
    <t>SOPHIA ALVES BARBOSA</t>
  </si>
  <si>
    <t>667253086</t>
  </si>
  <si>
    <t>6672530- 86</t>
  </si>
  <si>
    <t>667215229</t>
  </si>
  <si>
    <t>6672152- 29</t>
  </si>
  <si>
    <t>6673532- 07</t>
  </si>
  <si>
    <t>6673780- 24</t>
  </si>
  <si>
    <t>168740902</t>
  </si>
  <si>
    <t>1687409- 02</t>
  </si>
  <si>
    <t>6673572- 86</t>
  </si>
  <si>
    <t>667361308</t>
  </si>
  <si>
    <t>6673613- 08</t>
  </si>
  <si>
    <t>667309457</t>
  </si>
  <si>
    <t>6673094- 57</t>
  </si>
  <si>
    <t>667310277</t>
  </si>
  <si>
    <t>6673102- 77</t>
  </si>
  <si>
    <t>667241337</t>
  </si>
  <si>
    <t>6672413- 37</t>
  </si>
  <si>
    <t>667346321</t>
  </si>
  <si>
    <t>6673463- 21</t>
  </si>
  <si>
    <t>667338263</t>
  </si>
  <si>
    <t>6673382- 63</t>
  </si>
  <si>
    <t>667310276</t>
  </si>
  <si>
    <t>6673102- 76</t>
  </si>
  <si>
    <t>667157098</t>
  </si>
  <si>
    <t>6671570- 98</t>
  </si>
  <si>
    <t>667160248</t>
  </si>
  <si>
    <t>6671602- 48</t>
  </si>
  <si>
    <t>667383409</t>
  </si>
  <si>
    <t>6673834- 09</t>
  </si>
  <si>
    <t>YAN VICTOR VIEIRA</t>
  </si>
  <si>
    <t>020476505</t>
  </si>
  <si>
    <t>0204765- 05</t>
  </si>
  <si>
    <t>YASMIN SOUSA BUENO</t>
  </si>
  <si>
    <t>667409122</t>
  </si>
  <si>
    <t>6674091- 22</t>
  </si>
  <si>
    <t>667338026</t>
  </si>
  <si>
    <t>6673380- 26</t>
  </si>
  <si>
    <t>667363448</t>
  </si>
  <si>
    <t>6673634- 48</t>
  </si>
  <si>
    <t>ZACK FREITAS DA COSTA</t>
  </si>
  <si>
    <t>667360725</t>
  </si>
  <si>
    <t>6673607- 25</t>
  </si>
  <si>
    <t>667411024</t>
  </si>
  <si>
    <t>6674110- 24</t>
  </si>
  <si>
    <t>Guia_Cod</t>
  </si>
  <si>
    <t>OBS</t>
  </si>
  <si>
    <t xml:space="preserve"> 2 guias pois eram duas cada uma tem qt 1</t>
  </si>
  <si>
    <t>6673.9004.2</t>
  </si>
  <si>
    <t>6674.3819.9</t>
  </si>
  <si>
    <t>6671.9047.4</t>
  </si>
  <si>
    <t>6673.8639.9</t>
  </si>
  <si>
    <t>C 26</t>
  </si>
  <si>
    <t>6672.9134.7</t>
  </si>
  <si>
    <t>6673.4762.7</t>
  </si>
  <si>
    <t>6673.7159.0</t>
  </si>
  <si>
    <t>6673.8894.9</t>
  </si>
  <si>
    <t>6673.9479.3</t>
  </si>
  <si>
    <t>2764.9970.2</t>
  </si>
  <si>
    <t>6673.7018.4</t>
  </si>
  <si>
    <t>6673.5186.2</t>
  </si>
  <si>
    <t>6672.6680.9</t>
  </si>
  <si>
    <t>6673.5719.3</t>
  </si>
  <si>
    <t>6673.7648.4</t>
  </si>
  <si>
    <t>0617.0240.5</t>
  </si>
  <si>
    <t>6672.5441.0</t>
  </si>
  <si>
    <t>6671.6024.8</t>
  </si>
  <si>
    <t>6673.8316.3</t>
  </si>
  <si>
    <t>6671.9151.8</t>
  </si>
  <si>
    <t>6673.3491.0</t>
  </si>
  <si>
    <t>6673.8856.0</t>
  </si>
  <si>
    <t>4575.7550.2</t>
  </si>
  <si>
    <t>6672.8863.0</t>
  </si>
  <si>
    <t>6673.4728.9</t>
  </si>
  <si>
    <t>GRUPO - HS</t>
  </si>
  <si>
    <t>6673.4368.0</t>
  </si>
  <si>
    <t>6672.8136.4</t>
  </si>
  <si>
    <t>6672.7421.2</t>
  </si>
  <si>
    <t>6672.1524.7</t>
  </si>
  <si>
    <t>6672.8825.3</t>
  </si>
  <si>
    <t>6673.4574.4</t>
  </si>
  <si>
    <t>6673.5076.5</t>
  </si>
  <si>
    <t>6672.0566.5</t>
  </si>
  <si>
    <t>6673.9144.1</t>
  </si>
  <si>
    <t>6673.5912.5</t>
  </si>
  <si>
    <t>6673.4548.8</t>
  </si>
  <si>
    <t>6674.1943.8</t>
  </si>
  <si>
    <t>6674.1066.0</t>
  </si>
  <si>
    <t>C 07</t>
  </si>
  <si>
    <t>6673.5099.9</t>
  </si>
  <si>
    <t>C 09</t>
  </si>
  <si>
    <t>6672.1454.3</t>
  </si>
  <si>
    <t>6673.3452.3</t>
  </si>
  <si>
    <t>6672.8545.2</t>
  </si>
  <si>
    <t>6673.5201.1</t>
  </si>
  <si>
    <t>PIETRO MESSIAS BRAGA DE SA</t>
  </si>
  <si>
    <t>2017.6610.8</t>
  </si>
  <si>
    <t>6673.7742.7</t>
  </si>
  <si>
    <t>6673.5341.4</t>
  </si>
  <si>
    <t>6674.0159.9</t>
  </si>
  <si>
    <t>4359.5340.5</t>
  </si>
  <si>
    <t>6673.3080.3</t>
  </si>
  <si>
    <t>C 20</t>
  </si>
  <si>
    <t>6672.7276.2</t>
  </si>
  <si>
    <t>SABRINA RITCHELY LOPES INACIO</t>
  </si>
  <si>
    <t>6673.5119.2</t>
  </si>
  <si>
    <t>1687.4090.2</t>
  </si>
  <si>
    <t>C 19</t>
  </si>
  <si>
    <t>C 11</t>
  </si>
  <si>
    <t>6673.3802.6</t>
  </si>
  <si>
    <t>6673.6020.2</t>
  </si>
  <si>
    <t>6671.8402.5</t>
  </si>
  <si>
    <t>GUSTAVO RAMOS FERNANDES</t>
  </si>
  <si>
    <t>6673.5712.4</t>
  </si>
  <si>
    <t>6671.9725.6</t>
  </si>
  <si>
    <t>6672.1522.9</t>
  </si>
  <si>
    <t>4302.5410.2</t>
  </si>
  <si>
    <t>6673.8452.8</t>
  </si>
  <si>
    <t>6672.1823.5</t>
  </si>
  <si>
    <t>6673.2753.3</t>
  </si>
  <si>
    <t>6673.8132.8</t>
  </si>
  <si>
    <t>1523.8130.3</t>
  </si>
  <si>
    <t>LUCAS BORGES FLEURY FERNANDES</t>
  </si>
  <si>
    <t>6673.1885.5</t>
  </si>
  <si>
    <t>6672.9462.9</t>
  </si>
  <si>
    <t>2249.2270.3</t>
  </si>
  <si>
    <t>6673.7417.5</t>
  </si>
  <si>
    <t>6671.5431.2</t>
  </si>
  <si>
    <t>6673.3281.6</t>
  </si>
  <si>
    <t>6674.3454.9</t>
  </si>
  <si>
    <t>ANA CLARA TAVARES MARQUES</t>
  </si>
  <si>
    <t>6673.6900.2</t>
  </si>
  <si>
    <t>6673.4145.1</t>
  </si>
  <si>
    <t>6673.4292.9</t>
  </si>
  <si>
    <t>50001221</t>
  </si>
  <si>
    <t>20104219</t>
  </si>
  <si>
    <t>Qtd Sess</t>
  </si>
  <si>
    <t>Confirmado</t>
  </si>
  <si>
    <t>Nao</t>
  </si>
  <si>
    <t>N</t>
  </si>
  <si>
    <t>6672.9194.4</t>
  </si>
  <si>
    <t>C 33</t>
  </si>
  <si>
    <t>Falta</t>
  </si>
  <si>
    <t>0019.1729.024863.30-3</t>
  </si>
  <si>
    <t>ALICE ZAGO DE MELO</t>
  </si>
  <si>
    <t>6672.0379.6</t>
  </si>
  <si>
    <t>FONOAUDIOLOGIA - GERAL</t>
  </si>
  <si>
    <t>DIA</t>
  </si>
  <si>
    <t>dia</t>
  </si>
  <si>
    <t>falta</t>
  </si>
  <si>
    <t>C 01</t>
  </si>
  <si>
    <t>A confirmar</t>
  </si>
  <si>
    <t>com</t>
  </si>
  <si>
    <t>UNIMED</t>
  </si>
  <si>
    <t>IPASGO</t>
  </si>
  <si>
    <t>=SE([@Pagamento] = "IPASGO - GERAL";ÍNDICE(Base_Profissionais[AREA];CORRESP([@[Id Profissional]];Base_Profissionais[id];0)) &amp; " - GERAL"; ÍNDICE(Base_Profissionais[AREA];CORRESP([@[Id Profissional]];Base_Profissionais[id];0)) &amp;" - TEA")</t>
  </si>
  <si>
    <t>=ÍNDICE(Códigos_IPASGO[COD];CORRESP([@ESPECIALIDDE];Códigos_IPASGO[Especialidade];0))</t>
  </si>
  <si>
    <t>Relativo atendimentos de 05/08/2024 a 10/08/2024  anexo relatório médico e relatório Clínico</t>
  </si>
  <si>
    <t> 5982348</t>
  </si>
  <si>
    <t>  5982717</t>
  </si>
  <si>
    <t> 5984249</t>
  </si>
  <si>
    <t>suspenso pelo plano</t>
  </si>
  <si>
    <t>s/relatório clinico de To</t>
  </si>
  <si>
    <t xml:space="preserve"> incerteza sobre a qt solicitada, conferir</t>
  </si>
  <si>
    <t xml:space="preserve"> solicitado no cid errado</t>
  </si>
  <si>
    <t>solicitado com cid errado</t>
  </si>
  <si>
    <t> 6000753</t>
  </si>
  <si>
    <t> 6001084</t>
  </si>
  <si>
    <t>    6001443</t>
  </si>
  <si>
    <t> 6005475</t>
  </si>
  <si>
    <t> 6005859</t>
  </si>
  <si>
    <t> 6006717</t>
  </si>
  <si>
    <t> 6006925</t>
  </si>
  <si>
    <t> 6007164</t>
  </si>
  <si>
    <t> 6007620</t>
  </si>
  <si>
    <t> 6007742</t>
  </si>
  <si>
    <t>Autorização negada para todos os procedimentos</t>
  </si>
  <si>
    <t>indicacao_clinica</t>
  </si>
  <si>
    <t>JUSTIFICATIVA</t>
  </si>
  <si>
    <t>COD_PROFISSIONAL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</si>
</sst>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Verdana"/>
      <family val="2"/>
    </font>
    <font>
      <sz val="9"/>
      <name val="Segoe UI"/>
      <family val="2"/>
    </font>
    <font>
      <sz val="10"/>
      <name val="Verdana"/>
      <family val="2"/>
    </font>
    <font>
      <sz val="9"/>
      <color rgb="FF428BCA"/>
      <name val="Segoe UI"/>
      <family val="2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19" fillId="0" borderId="0" xfId="0" applyFont="1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wrapText="1"/>
    </xf>
    <xf numFmtId="0" fontId="0" fillId="35" borderId="0" xfId="0" applyFill="1"/>
    <xf numFmtId="0" fontId="20" fillId="0" borderId="0" xfId="0" applyFont="1"/>
    <xf numFmtId="0" fontId="0" fillId="36" borderId="0" xfId="0" applyFill="1"/>
    <xf numFmtId="0" fontId="21" fillId="0" borderId="0" xfId="0" applyFont="1"/>
    <xf numFmtId="0" fontId="22" fillId="0" borderId="0" xfId="0" applyFont="1"/>
    <xf numFmtId="0" fontId="23" fillId="34" borderId="0" xfId="0" applyFont="1" applyFill="1"/>
    <xf numFmtId="0" fontId="23" fillId="0" borderId="0" xfId="0" applyFont="1"/>
    <xf numFmtId="14" fontId="0" fillId="35" borderId="0" xfId="0" applyNumberFormat="1" applyFill="1"/>
    <xf numFmtId="164" fontId="0" fillId="35" borderId="0" xfId="0" applyNumberFormat="1" applyFill="1"/>
    <xf numFmtId="0" fontId="0" fillId="35" borderId="0" xfId="0" applyFill="1" applyAlignment="1">
      <alignment wrapText="1"/>
    </xf>
    <xf numFmtId="0" fontId="19" fillId="35" borderId="0" xfId="0" applyFont="1" applyFill="1"/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6" formatCode="hh:mm:ss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6BEFD37-3AB7-4F33-9A28-D4685FF87504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CodTerminologia" tableColumnId="2"/>
      <queryTableField id="3" name="Nome Completo" tableColumnId="3"/>
      <queryTableField id="4" name="CPF" tableColumnId="4"/>
      <queryTableField id="5" name="Conselho" tableColumnId="5"/>
      <queryTableField id="6" name="Registro" tableColumnId="6"/>
      <queryTableField id="7" name="ConselhoUF" tableColumnId="7"/>
      <queryTableField id="8" name="CBO" tableColumnId="8"/>
      <queryTableField id="9" name="CHAVE" tableColumnId="9"/>
      <queryTableField id="10" name="AREA" tableColumnId="10"/>
      <queryTableField id="11" name="Coluna1" tableColumnId="11"/>
      <queryTableField id="12" name="cad_ipasgo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D8C06E2-5938-4A27-9827-BB43EDDADE0F}" autoFormatId="16" applyNumberFormats="0" applyBorderFormats="0" applyFontFormats="0" applyPatternFormats="0" applyAlignmentFormats="0" applyWidthHeightFormats="0">
  <queryTableRefresh nextId="23" unboundColumnsRight="8">
    <queryTableFields count="17">
      <queryTableField id="1" name="Carteirinha" tableColumnId="1"/>
      <queryTableField id="2" name="Cod. Paciente" tableColumnId="2"/>
      <queryTableField id="3" name="Paciente" tableColumnId="3"/>
      <queryTableField id="4" name="Pagamento" tableColumnId="4"/>
      <queryTableField id="5" name="Data" tableColumnId="5"/>
      <queryTableField id="6" name="Hora inicial" tableColumnId="6"/>
      <queryTableField id="7" name="ESPECIALIDDE" tableColumnId="7"/>
      <queryTableField id="10" dataBound="0" tableColumnId="10"/>
      <queryTableField id="8" name="Status" tableColumnId="8"/>
      <queryTableField id="9" dataBound="0" tableColumnId="9"/>
      <queryTableField id="16" dataBound="0" tableColumnId="14"/>
      <queryTableField id="19" dataBound="0" tableColumnId="13"/>
      <queryTableField id="17" dataBound="0" tableColumnId="11"/>
      <queryTableField id="18" dataBound="0" tableColumnId="12"/>
      <queryTableField id="20" dataBound="0" tableColumnId="15"/>
      <queryTableField id="21" dataBound="0" tableColumnId="16"/>
      <queryTableField id="22" dataBound="0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0C403F8-EC33-4941-A95A-93498D35142B}" autoFormatId="16" applyNumberFormats="0" applyBorderFormats="0" applyFontFormats="0" applyPatternFormats="0" applyAlignmentFormats="0" applyWidthHeightFormats="0">
  <queryTableRefresh nextId="6">
    <queryTableFields count="5">
      <queryTableField id="1" name="COD" tableColumnId="1"/>
      <queryTableField id="2" name="Especialidade" tableColumnId="2"/>
      <queryTableField id="3" name="AREA" tableColumnId="3"/>
      <queryTableField id="4" name="TIPO" tableColumnId="4"/>
      <queryTableField id="5" name="Chav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DF56C-F1FE-4E4A-85BD-7EBC328D0817}" name="Base_Profissionais" displayName="Base_Profissionais" ref="A1:M153" tableType="queryTable" totalsRowShown="0">
  <autoFilter ref="A1:M153" xr:uid="{1CFDF56C-F1FE-4E4A-85BD-7EBC328D0817}">
    <filterColumn colId="1">
      <filters>
        <filter val="20104219"/>
      </filters>
    </filterColumn>
  </autoFilter>
  <sortState xmlns:xlrd2="http://schemas.microsoft.com/office/spreadsheetml/2017/richdata2" ref="A2:L153">
    <sortCondition descending="1" ref="K1:K153"/>
  </sortState>
  <tableColumns count="13">
    <tableColumn id="1" xr3:uid="{7BAB94D0-CCDB-4138-A56B-C4CC9DC38D61}" uniqueName="1" name="id" queryTableFieldId="1"/>
    <tableColumn id="2" xr3:uid="{BCEF524B-1480-4DBD-A29D-1F8A914C57E5}" uniqueName="2" name="CodTerminologia" queryTableFieldId="2" dataDxfId="55"/>
    <tableColumn id="3" xr3:uid="{E9895AFF-9B80-4307-BFE2-8A67D8B04066}" uniqueName="3" name="Nome Completo" queryTableFieldId="3" dataDxfId="54"/>
    <tableColumn id="4" xr3:uid="{02788753-1CCB-4B67-852B-D7DF58C7768B}" uniqueName="4" name="CPF" queryTableFieldId="4" dataDxfId="53"/>
    <tableColumn id="5" xr3:uid="{1D4E7647-7615-4FCC-9689-04ED68849D89}" uniqueName="5" name="Conselho" queryTableFieldId="5" dataDxfId="52"/>
    <tableColumn id="6" xr3:uid="{B3AFB7B3-EED7-45E2-8CA0-F15F6D50506B}" uniqueName="6" name="Registro" queryTableFieldId="6"/>
    <tableColumn id="7" xr3:uid="{E11D22E0-D8BD-4BC4-9D18-3AEEBFDC6695}" uniqueName="7" name="ConselhoUF" queryTableFieldId="7" dataDxfId="51"/>
    <tableColumn id="8" xr3:uid="{8E462898-F8BB-456E-84D7-4CF561C47A21}" uniqueName="8" name="CBO" queryTableFieldId="8"/>
    <tableColumn id="9" xr3:uid="{CCFB65A7-3433-4E0E-9325-B8F0415E3FA6}" uniqueName="9" name="CHAVE" queryTableFieldId="9" dataDxfId="50"/>
    <tableColumn id="10" xr3:uid="{66C4C885-BD54-4ECA-B4DA-76FD5A7A9027}" uniqueName="10" name="AREA" queryTableFieldId="10" dataDxfId="49"/>
    <tableColumn id="11" xr3:uid="{215BD7D3-2FAF-4CD8-B2A9-1D4011305B07}" uniqueName="11" name="Coluna1" queryTableFieldId="11"/>
    <tableColumn id="12" xr3:uid="{F761CF4A-814B-440C-B791-4372C1881175}" uniqueName="12" name="cad_ipasgo" queryTableFieldId="12"/>
    <tableColumn id="13" xr3:uid="{B2451735-BB15-4746-935A-BFDED7B2F290}" uniqueName="13" name="com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A6B41-8B72-4A9C-8A8F-34E57C994E38}" name="Tabela1_1" displayName="Tabela1_1" ref="A1:Q186" tableType="queryTable" totalsRowShown="0">
  <autoFilter ref="A1:Q186" xr:uid="{85AA6B41-8B72-4A9C-8A8F-34E57C994E38}"/>
  <sortState xmlns:xlrd2="http://schemas.microsoft.com/office/spreadsheetml/2017/richdata2" ref="A2:Q186">
    <sortCondition ref="C2:C186"/>
    <sortCondition ref="G2:G186"/>
  </sortState>
  <tableColumns count="17">
    <tableColumn id="1" xr3:uid="{61C88341-B33B-4981-93F8-B75D55E442A0}" uniqueName="1" name="Carteirinha" queryTableFieldId="1" dataDxfId="48"/>
    <tableColumn id="2" xr3:uid="{122F8C56-BAED-4444-BC26-1D0B20C82619}" uniqueName="2" name="Cod. Paciente" queryTableFieldId="2"/>
    <tableColumn id="3" xr3:uid="{2A6AFB60-A01D-472E-8174-9AD20308DFE0}" uniqueName="3" name="Paciente" queryTableFieldId="3" dataDxfId="47"/>
    <tableColumn id="4" xr3:uid="{5A14D88C-0E66-43AC-A105-478083E72DD4}" uniqueName="4" name="Pagamento" queryTableFieldId="4" dataDxfId="46"/>
    <tableColumn id="5" xr3:uid="{A9081B8C-4DF5-44FD-BB76-14D47D2A82A6}" uniqueName="5" name="Data" queryTableFieldId="5" dataDxfId="45"/>
    <tableColumn id="6" xr3:uid="{0A94EE3A-A880-496E-A711-BCC9644C64BD}" uniqueName="6" name="Hora inicial" queryTableFieldId="6" dataDxfId="44"/>
    <tableColumn id="7" xr3:uid="{B228354D-73A8-4BBB-AC71-B36FA64C2C0F}" uniqueName="7" name="ESPECIALIDDE" queryTableFieldId="7" dataDxfId="43"/>
    <tableColumn id="10" xr3:uid="{BA9563D0-D0F6-4105-B860-D0EF3B5B93CD}" uniqueName="10" name="CARTEIRA" queryTableFieldId="10" dataDxfId="42">
      <calculatedColumnFormula>SUBSTITUTE(Tabela1_1[[#This Row],[Carteirinha]],".","")</calculatedColumnFormula>
    </tableColumn>
    <tableColumn id="8" xr3:uid="{960BD92F-1495-4A47-95CE-46548D6F0B95}" uniqueName="8" name="Status" queryTableFieldId="8" dataDxfId="41"/>
    <tableColumn id="9" xr3:uid="{F25DAB8E-4B7E-4723-A4BA-41B637A4F12E}" uniqueName="9" name="TOTAL" queryTableFieldId="9" dataDxfId="40">
      <calculatedColumnFormula>COUNTIFS(Tabela1[Cod. Paciente],Tabela1_1[[#This Row],[Cod. Paciente]],Tabela1[Status],Tabela1_1[[#This Row],[Status]])</calculatedColumnFormula>
    </tableColumn>
    <tableColumn id="14" xr3:uid="{5D2A4C3A-E8EE-46F3-B442-96DD4457EDBA}" uniqueName="14" name="COD_PROFISSIONAL" queryTableFieldId="16" dataDxfId="39">
      <calculatedColumnFormula array="1">INDEX(Tabela6[Cad_ipasgo],MATCH(Tabela1_1[[#This Row],[Cod. Paciente]]&amp;Tabela1_1[[#This Row],[Status]],Tabela6[id]&amp;Tabela6[COD],0))</calculatedColumnFormula>
    </tableColumn>
    <tableColumn id="13" xr3:uid="{C557E038-D242-47B6-A855-6BEE2B551E30}" uniqueName="13" name="CBO" queryTableFieldId="19" dataDxfId="38">
      <calculatedColumnFormula array="1">INDEX(Tabela6[CBO],MATCH(Tabela1_1[[#This Row],[Cod. Paciente]]&amp;Tabela1_1[[#This Row],[Status]],Tabela6[id]&amp;Tabela6[COD],0))</calculatedColumnFormula>
    </tableColumn>
    <tableColumn id="11" xr3:uid="{F2B2DBDE-57B3-4906-B707-259976CC9C03}" uniqueName="11" name="indicacao_clinica" queryTableFieldId="17" dataDxfId="37">
      <calculatedColumnFormula>"CID - " &amp;INDEX(Tabela7[CID],MATCH(Tabela1_1[[#This Row],[Cod. Paciente]],Tabela7[id],0))</calculatedColumnFormula>
    </tableColumn>
    <tableColumn id="12" xr3:uid="{1A6C2C20-D667-43AD-BA4D-C0EA7FEA9FDF}" uniqueName="12" name="JUSTIFICATIVA" queryTableFieldId="18" dataDxfId="36"/>
    <tableColumn id="15" xr3:uid="{4B5A32A9-175E-4879-951E-91B0785935E0}" uniqueName="15" name="Guia_Cod" queryTableFieldId="20"/>
    <tableColumn id="16" xr3:uid="{92484853-DB90-4AC0-AF3D-62EBC3319D56}" uniqueName="16" name="OBS" queryTableFieldId="21"/>
    <tableColumn id="17" xr3:uid="{EE50AE9F-ECEA-4795-AA14-71800509DE44}" uniqueName="17" name="Coluna1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AA137A-FFED-4A96-B421-20C1A555DA46}" name="Tabela8" displayName="Tabela8" ref="A1:S362" totalsRowShown="0">
  <autoFilter ref="A1:S362" xr:uid="{D6AA137A-FFED-4A96-B421-20C1A555DA46}">
    <filterColumn colId="4">
      <filters>
        <filter val="ALICE ZAGO DE MELO"/>
      </filters>
    </filterColumn>
    <filterColumn colId="13">
      <filters>
        <filter val="A confirmar"/>
        <filter val="Confirmado"/>
      </filters>
    </filterColumn>
  </autoFilter>
  <tableColumns count="19">
    <tableColumn id="1" xr3:uid="{63845299-49FA-4C5E-80CA-C4A988FCDA73}" name="Id Atendimento"/>
    <tableColumn id="2" xr3:uid="{00B1F037-A1FF-4007-807B-CC83225C922E}" name="Unidade"/>
    <tableColumn id="3" xr3:uid="{7517F920-AD44-46D3-88AF-7208086CE0AE}" name="Carteirinha"/>
    <tableColumn id="4" xr3:uid="{A023DDAD-6FB7-465B-AC52-9FB848B24F11}" name="Cod. Paciente"/>
    <tableColumn id="5" xr3:uid="{745C5BC0-C4C1-45E1-9C7B-896C032A859C}" name="Paciente"/>
    <tableColumn id="6" xr3:uid="{CBB544C2-AD86-432A-997F-8AF7725B0A47}" name="Pagamento"/>
    <tableColumn id="7" xr3:uid="{77BDBB12-E76F-485B-BB5D-A1AD95EB7CF6}" name="Data" dataDxfId="35"/>
    <tableColumn id="8" xr3:uid="{747ACB0E-9A4F-4A0C-B38A-F0E5E1066447}" name="Hora inicial" dataDxfId="34"/>
    <tableColumn id="9" xr3:uid="{B987CA5B-08B7-47ED-8F99-E55AF0B46A42}" name="Sala"/>
    <tableColumn id="10" xr3:uid="{43A73DA7-277E-4CFB-8C52-F0235308DEA7}" name="Id Profissional"/>
    <tableColumn id="11" xr3:uid="{A2EC50A2-B0A3-45CF-9773-928C0629AD62}" name="Profissional"/>
    <tableColumn id="12" xr3:uid="{34AAE78B-3AAF-4FD2-99B3-DE5967423827}" name="Tipo Atend"/>
    <tableColumn id="13" xr3:uid="{1968F2C4-28D4-4D14-8977-A66F6DABA7AF}" name="Qtd Sess"/>
    <tableColumn id="14" xr3:uid="{CE641FC4-2F1B-4AAB-97D5-2EE3D5D618FE}" name="Status"/>
    <tableColumn id="15" xr3:uid="{0C080620-319E-475D-8E7E-1BB08279D036}" name="Elegibilidade"/>
    <tableColumn id="16" xr3:uid="{1294CC72-5E2E-4279-8806-885AF0AD0C7F}" name="Substituicao"/>
    <tableColumn id="17" xr3:uid="{D781302A-9FC6-4ED8-8CFC-0619F0DC52A4}" name="Tipo de Falta"/>
    <tableColumn id="18" xr3:uid="{B80B610F-E239-4468-8EF2-05E472E084D8}" name="DIA" dataDxfId="33">
      <calculatedColumnFormula>TEXT(Tabela8[[#This Row],[Data]],"dddd")</calculatedColumnFormula>
    </tableColumn>
    <tableColumn id="19" xr3:uid="{7912F34A-2B99-4BCF-B294-A3231B1FCEB0}" name="Coluna1" dataDxfId="32">
      <calculatedColumnFormula array="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7DB8DB-181E-4FF6-887B-9D39A3632593}" name="Tabela7" displayName="Tabela7" ref="A1:F217" totalsRowShown="0">
  <autoFilter ref="A1:F217" xr:uid="{287DB8DB-181E-4FF6-887B-9D39A3632593}"/>
  <tableColumns count="6">
    <tableColumn id="1" xr3:uid="{24FCFAE9-01AD-4214-88E4-220734AAC3A7}" name="id"/>
    <tableColumn id="2" xr3:uid="{3549FF61-CEEB-48C4-9699-499B09921FBB}" name="paciente"/>
    <tableColumn id="3" xr3:uid="{5FD4F8A9-E30A-4334-B9C5-0B5C646A57B5}" name="carteira"/>
    <tableColumn id="4" xr3:uid="{71648C39-1D3C-4B2F-A52C-F9964E48E5F5}" name="CID"/>
    <tableColumn id="5" xr3:uid="{B82C609C-97D9-4D7B-8ABB-920B04F7F4FD}" name="TIPO"/>
    <tableColumn id="6" xr3:uid="{C4781F38-8311-4CA7-B5E8-2685494AA292}" name="d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FDB73-1334-4E4F-9214-4C288218CF5C}" name="Tabela6" displayName="Tabela6" ref="A1:T377" totalsRowShown="0">
  <autoFilter ref="A1:T377" xr:uid="{827FDB73-1334-4E4F-9214-4C288218CF5C}">
    <filterColumn colId="2">
      <filters>
        <filter val="80010016"/>
      </filters>
    </filterColumn>
  </autoFilter>
  <tableColumns count="20">
    <tableColumn id="1" xr3:uid="{1B1FCA44-0C89-4E9F-BE2F-8ECED5070FB6}" name="id"/>
    <tableColumn id="2" xr3:uid="{0E92F705-4328-4040-8FAD-50D27698D77C}" name="paciente"/>
    <tableColumn id="3" xr3:uid="{027A2835-819E-4605-BF70-81EF8E7ADD4F}" name="COD" dataDxfId="31"/>
    <tableColumn id="4" xr3:uid="{5B939B74-A692-4EBE-8C25-6F8EA336D673}" name="Especialidade"/>
    <tableColumn id="5" xr3:uid="{F7BCE5DD-5B75-4C11-9E74-CC71D57F56BB}" name="Horário"/>
    <tableColumn id="6" xr3:uid="{BD7EF118-7804-4FD6-B268-F50F18EB6859}" name="Profissional"/>
    <tableColumn id="7" xr3:uid="{E9D1E5C5-38DF-48D6-A6FF-029695799B5F}" name="Id Profissional"/>
    <tableColumn id="8" xr3:uid="{1951D6F1-71FD-4EDC-9BB4-D04B39514E43}" name="Data mudança"/>
    <tableColumn id="9" xr3:uid="{7AE1C71E-5D78-4FCB-B099-5D4297996B00}" name="Profissional2"/>
    <tableColumn id="10" xr3:uid="{05E8FC8C-1860-474B-8FBB-28C52805E5ED}" name="Id Profissional3"/>
    <tableColumn id="11" xr3:uid="{A60683F9-0F03-4DEF-BFE0-90C56E5164AE}" name="RM"/>
    <tableColumn id="12" xr3:uid="{C995101F-E519-48D2-95BB-CF7053F3CECA}" name="RC"/>
    <tableColumn id="13" xr3:uid="{675AC161-3ADB-461D-94BA-46B8F21EED74}" name="Mínimo"/>
    <tableColumn id="14" xr3:uid="{D6D39995-A7F9-4805-A662-F7C00C99C798}" name="Agenda"/>
    <tableColumn id="15" xr3:uid="{E15038C9-8A48-426B-A440-A6C49923667A}" name="Diferença "/>
    <tableColumn id="16" xr3:uid="{C6254BCB-40FF-4638-8A04-8155FD75BED3}" name="Diferença Total"/>
    <tableColumn id="17" xr3:uid="{DB26825E-FD78-4B74-884C-865B71139E75}" name="Status"/>
    <tableColumn id="18" xr3:uid="{6901E0C3-5347-48EF-B988-23C257C17034}" name="Conselho"/>
    <tableColumn id="19" xr3:uid="{355E5CB5-2186-486D-AFE8-DC38AC86DC5E}" name="Cad_ipasgo" dataDxfId="30">
      <calculatedColumnFormula array="1">INDEX(Base_Profissionais[cad_ipasgo],MATCH(Tabela6[[#This Row],[Id Profissional]]&amp;"IPASGO",Base_Profissionais[id]&amp;Base_Profissionais[com],0))</calculatedColumnFormula>
    </tableColumn>
    <tableColumn id="20" xr3:uid="{26F76B3E-8F2B-4397-B13F-28280AD0DCFC}" name="CBO" dataDxfId="29">
      <calculatedColumnFormula>INDEX(Base_Profissionais[CBO],MATCH(Tabela6[[#This Row],[Id Profissional]],Base_Profissionais[id],0))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AB0E-EDA4-48D1-B484-F67E35526F75}" name="Tabela2" displayName="Tabela2" ref="A1:AG21" totalsRowShown="0">
  <autoFilter ref="A1:AG21" xr:uid="{2065AB0E-EDA4-48D1-B484-F67E35526F75}"/>
  <tableColumns count="33">
    <tableColumn id="1" xr3:uid="{78FB0FAE-50DA-4FB1-9366-733B0D9E24BF}" name="id"/>
    <tableColumn id="2" xr3:uid="{F086A5DE-8B9F-48FF-8939-3B336D66A45B}" name="paciente"/>
    <tableColumn id="3" xr3:uid="{701DA140-8052-40BA-9AD0-F72E9785DFEA}" name="carteira"/>
    <tableColumn id="4" xr3:uid="{62015ADD-E2E4-45FA-99FE-911CDF056E1D}" name="guia"/>
    <tableColumn id="5" xr3:uid="{8D608231-9A73-441A-91E9-BF36311F5F58}" name="guia2"/>
    <tableColumn id="6" xr3:uid="{C13FBC45-3D70-4391-A3C8-8BA43C717E5C}" name="Data autorização" dataDxfId="28"/>
    <tableColumn id="7" xr3:uid="{5FEE4F31-242D-44BB-8797-EB288A6BE401}" name="Data mudança profissional"/>
    <tableColumn id="8" xr3:uid="{3E9E25E5-A651-4385-933F-91F18166E40A}" name="COD"/>
    <tableColumn id="9" xr3:uid="{5DF1AFA7-BCE5-46DD-9599-538B2CDC78EC}" name="Especialidade"/>
    <tableColumn id="10" xr3:uid="{EF0A0D0B-EBC0-41D9-8BFD-EFF1605805BE}" name="profissional"/>
    <tableColumn id="11" xr3:uid="{0D6A5503-EEC0-4583-B094-6ECAFF383EB3}" name="Autorizado"/>
    <tableColumn id="12" xr3:uid="{7703F6F7-65A4-4B58-A58E-FFB871D08174}" name="EXEC"/>
    <tableColumn id="13" xr3:uid="{C29CD7A4-A231-41DC-8585-4B7D895D8929}" name="Assinado"/>
    <tableColumn id="14" xr3:uid="{F7EF1E36-A167-4B73-9F19-72A79D3F0C2F}" name="Evolução"/>
    <tableColumn id="15" xr3:uid="{B11D47F1-B04D-4F80-A5A9-EF3E7B52FEAE}" name="Verificação "/>
    <tableColumn id="16" xr3:uid="{D0E9095E-E5C7-4F33-A6DC-C6072680BA00}" name="Status"/>
    <tableColumn id="17" xr3:uid="{A7817885-8E02-4036-A1D1-A06B27AF0874}" name="Ano"/>
    <tableColumn id="18" xr3:uid="{B8CF3D2B-B98A-430C-922E-89B5BA5E7B6B}" name="Competência"/>
    <tableColumn id="19" xr3:uid="{BBFEF69A-4E21-4450-87C1-82764E368E56}" name="Seq1" dataDxfId="27"/>
    <tableColumn id="20" xr3:uid="{9FA2702E-BE74-4565-8058-55F749E8AB6D}" name="Seq2" dataDxfId="26"/>
    <tableColumn id="21" xr3:uid="{F3425F06-A71A-41D9-A9A3-5B2FCC55A9F3}" name="Seq3" dataDxfId="25"/>
    <tableColumn id="22" xr3:uid="{9E888BAD-DCAB-4403-A5DE-BD9F6358DCCC}" name="Seq4" dataDxfId="24"/>
    <tableColumn id="23" xr3:uid="{F187397C-A848-4BB7-BC4F-326FC74A54A7}" name="Seq5"/>
    <tableColumn id="24" xr3:uid="{B4393BA8-6ACD-4246-B73A-43E8037B0DE3}" name="Seq6"/>
    <tableColumn id="25" xr3:uid="{52322CFC-7DC5-438F-8896-069C3EBE5804}" name="Seq7"/>
    <tableColumn id="26" xr3:uid="{0E2EBB8F-EEA6-4FB5-A384-BAE205ACD667}" name="Seq8"/>
    <tableColumn id="27" xr3:uid="{0929C4AE-2958-4629-A915-7BE600FA8290}" name="Seq9"/>
    <tableColumn id="28" xr3:uid="{1FAFE0AE-1496-4074-B968-03B18E5B8F22}" name="Seq10"/>
    <tableColumn id="29" xr3:uid="{6B2CF01C-B516-42C4-9C7A-AD29878DAC42}" name="EXEC2"/>
    <tableColumn id="30" xr3:uid="{279CD919-9077-45DD-B426-971076D0F06A}" name="SLD"/>
    <tableColumn id="31" xr3:uid="{947C647A-1A48-4B2E-A126-1C8861281EA8}" name="SLD_1"/>
    <tableColumn id="32" xr3:uid="{434829CB-2091-4B10-9D07-285813460084}" name="STATUS_pcte"/>
    <tableColumn id="33" xr3:uid="{CB615F18-4A06-4A65-861E-BA3E921FEB80}" name="Coluna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643D-0344-4711-BF19-AC7E1B66E996}" name="Tabela1" displayName="Tabela1" ref="A3:Q321" totalsRowShown="0" headerRowDxfId="23" dataDxfId="22">
  <autoFilter ref="A3:Q321" xr:uid="{4F6E643D-0344-4711-BF19-AC7E1B66E996}"/>
  <tableColumns count="17">
    <tableColumn id="1" xr3:uid="{F28464A0-42B7-4C04-ACA7-B81CB3CDE53D}" name="Id Atendimento" dataDxfId="21"/>
    <tableColumn id="2" xr3:uid="{5E1CFD96-3B1D-4230-92F1-4B65B1F4A65C}" name="Unidade" dataDxfId="20"/>
    <tableColumn id="3" xr3:uid="{1F07CDB9-10EF-42D7-9B2F-183CE5FB2546}" name="Carteirinha" dataDxfId="19"/>
    <tableColumn id="4" xr3:uid="{7CAF7AF3-7A7F-4512-A7F7-C3BA056CE2D1}" name="Cod. Paciente" dataDxfId="18"/>
    <tableColumn id="5" xr3:uid="{FFEA1457-5076-4D2D-8FBD-9A5DE0788674}" name="Paciente" dataDxfId="17"/>
    <tableColumn id="6" xr3:uid="{35B0EB25-1801-4794-9A44-27B5DAD8BFFC}" name="Pagamento" dataDxfId="16"/>
    <tableColumn id="7" xr3:uid="{CD00959E-1F1A-418A-88DD-80BCC9C985CF}" name="Data" dataDxfId="15"/>
    <tableColumn id="8" xr3:uid="{FBA35DEA-B9CC-4CAB-8EA0-F4624E23AA42}" name="Hora inicial" dataDxfId="14"/>
    <tableColumn id="9" xr3:uid="{22797250-8B0C-4BDE-B8FE-049DFC1C385C}" name="Sala" dataDxfId="13"/>
    <tableColumn id="10" xr3:uid="{FFFDBCF1-1FF5-4C34-812A-5672D5CBD07E}" name="Id Profissional" dataDxfId="12"/>
    <tableColumn id="11" xr3:uid="{69C3C963-1DE1-4336-9BC7-A4A21BA13216}" name="Profissional" dataDxfId="11">
      <calculatedColumnFormula array="1">INDEX(Tabela8[Profissional],MATCH(Tabela1[[#This Row],[Cod. Paciente]]&amp;Tabela1[[#This Row],[dia]]&amp;Tabela1[[#This Row],[Hora inicial]],Tabela8[Cod. Paciente]&amp;Tabela8[DIA]&amp;Tabela8[Hora inicial],0))</calculatedColumnFormula>
    </tableColumn>
    <tableColumn id="12" xr3:uid="{E49A588B-6409-4C42-8C65-37344EE0BFB8}" name="Tipo Atend" dataDxfId="10"/>
    <tableColumn id="13" xr3:uid="{3E914AD9-3C02-4ABC-AF98-FC690BE0943E}" name="ESPECIALIDDE" dataDxfId="9">
      <calculatedColumnFormula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calculatedColumnFormula>
    </tableColumn>
    <tableColumn id="14" xr3:uid="{63764AD7-8E44-410A-89AC-1916BFED9E42}" name="Status" dataDxfId="8">
      <calculatedColumnFormula>INDEX(Códigos_IPASGO[COD],MATCH(Tabela1[[#This Row],[ESPECIALIDDE]],Códigos_IPASGO[Especialidade],0))</calculatedColumnFormula>
    </tableColumn>
    <tableColumn id="15" xr3:uid="{2549DD04-719E-402C-A0CA-87411375D9AC}" name="dia" dataDxfId="7">
      <calculatedColumnFormula>TEXT(Tabela1[[#This Row],[Data]],"dddd")</calculatedColumnFormula>
    </tableColumn>
    <tableColumn id="16" xr3:uid="{A7122447-7786-4662-9BE4-257401F75A69}" name="falta" dataDxfId="6">
      <calculatedColumnFormula array="1">INDEX(Tabela8[Status],MATCH(Tabela1[[#This Row],[Cod. Paciente]]&amp;Tabela1[[#This Row],[dia]]&amp;Tabela1[[#This Row],[Hora inicial]],Tabela8[Cod. Paciente]&amp;Tabela8[DIA]&amp;Tabela8[Hora inicial],0))</calculatedColumnFormula>
    </tableColumn>
    <tableColumn id="17" xr3:uid="{7B6EDF1E-9CD8-4D9D-851E-004ADAFC4BCE}" name="Tipo de Falta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52C48-C1C6-43C2-8035-508C08388EF0}" name="Códigos_IPASGO" displayName="Códigos_IPASGO" ref="A1:E10" tableType="queryTable" totalsRowShown="0">
  <autoFilter ref="A1:E10" xr:uid="{BB852C48-C1C6-43C2-8035-508C08388EF0}"/>
  <tableColumns count="5">
    <tableColumn id="1" xr3:uid="{4E55BA72-2D8A-4B66-AA97-93517EFADCE0}" uniqueName="1" name="COD" queryTableFieldId="1" dataDxfId="4"/>
    <tableColumn id="2" xr3:uid="{CB179382-6D4E-459B-9254-E39F5B3DFBCE}" uniqueName="2" name="Especialidade" queryTableFieldId="2" dataDxfId="3"/>
    <tableColumn id="3" xr3:uid="{CA9E85A4-9C7A-4721-9511-34990C5F3DAF}" uniqueName="3" name="AREA" queryTableFieldId="3" dataDxfId="2"/>
    <tableColumn id="4" xr3:uid="{5AFB576E-5B97-45EB-9873-857083479AEC}" uniqueName="4" name="TIPO" queryTableFieldId="4" dataDxfId="1"/>
    <tableColumn id="5" xr3:uid="{EACA7D7F-1BCB-46AA-ADF1-2EB46C4F559A}" uniqueName="5" name="Chav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9D79-429B-4E68-B460-0DAED53D9AE5}">
  <sheetPr codeName="Planilha4"/>
  <dimension ref="A1:Q153"/>
  <sheetViews>
    <sheetView topLeftCell="A24" workbookViewId="0">
      <selection activeCell="C24" sqref="C24"/>
    </sheetView>
  </sheetViews>
  <sheetFormatPr defaultRowHeight="14.4" x14ac:dyDescent="0.3"/>
  <cols>
    <col min="1" max="1" width="5" bestFit="1" customWidth="1"/>
    <col min="2" max="2" width="18.5546875" bestFit="1" customWidth="1"/>
    <col min="3" max="3" width="51.33203125" bestFit="1" customWidth="1"/>
    <col min="4" max="4" width="14" bestFit="1" customWidth="1"/>
    <col min="5" max="5" width="11.5546875" bestFit="1" customWidth="1"/>
    <col min="6" max="6" width="10.5546875" bestFit="1" customWidth="1"/>
    <col min="7" max="7" width="14" bestFit="1" customWidth="1"/>
    <col min="8" max="8" width="7" bestFit="1" customWidth="1"/>
    <col min="9" max="9" width="15.109375" bestFit="1" customWidth="1"/>
    <col min="10" max="10" width="22.33203125" bestFit="1" customWidth="1"/>
    <col min="11" max="11" width="10.44140625" bestFit="1" customWidth="1"/>
    <col min="12" max="12" width="13" bestFit="1" customWidth="1"/>
  </cols>
  <sheetData>
    <row r="1" spans="1:17" x14ac:dyDescent="0.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145</v>
      </c>
      <c r="K1" t="s">
        <v>189</v>
      </c>
      <c r="L1" t="s">
        <v>771</v>
      </c>
      <c r="M1" t="s">
        <v>1359</v>
      </c>
      <c r="Q1" t="s">
        <v>608</v>
      </c>
    </row>
    <row r="2" spans="1:17" hidden="1" x14ac:dyDescent="0.3">
      <c r="A2">
        <v>845</v>
      </c>
      <c r="B2" t="s">
        <v>190</v>
      </c>
      <c r="C2" t="s">
        <v>191</v>
      </c>
      <c r="D2" t="s">
        <v>192</v>
      </c>
      <c r="E2" t="s">
        <v>193</v>
      </c>
      <c r="F2">
        <v>12404</v>
      </c>
      <c r="G2" t="s">
        <v>194</v>
      </c>
      <c r="H2">
        <v>223810</v>
      </c>
      <c r="I2" t="s">
        <v>195</v>
      </c>
      <c r="J2" t="s">
        <v>156</v>
      </c>
      <c r="K2">
        <v>1</v>
      </c>
      <c r="M2" t="s">
        <v>1360</v>
      </c>
    </row>
    <row r="3" spans="1:17" hidden="1" x14ac:dyDescent="0.3">
      <c r="A3">
        <v>572</v>
      </c>
      <c r="B3" t="s">
        <v>196</v>
      </c>
      <c r="C3" t="s">
        <v>197</v>
      </c>
      <c r="D3" t="s">
        <v>198</v>
      </c>
      <c r="E3" t="s">
        <v>199</v>
      </c>
      <c r="F3">
        <v>14477</v>
      </c>
      <c r="G3" t="s">
        <v>194</v>
      </c>
      <c r="H3">
        <v>251510</v>
      </c>
      <c r="I3" t="s">
        <v>200</v>
      </c>
      <c r="J3" t="s">
        <v>153</v>
      </c>
      <c r="K3">
        <v>1</v>
      </c>
      <c r="M3" t="s">
        <v>1360</v>
      </c>
    </row>
    <row r="4" spans="1:17" x14ac:dyDescent="0.3">
      <c r="A4">
        <v>572</v>
      </c>
      <c r="B4" s="14">
        <v>50001183</v>
      </c>
      <c r="C4" t="s">
        <v>93</v>
      </c>
      <c r="D4" t="s">
        <v>198</v>
      </c>
      <c r="E4" t="s">
        <v>199</v>
      </c>
      <c r="F4">
        <v>14477</v>
      </c>
      <c r="G4" t="s">
        <v>194</v>
      </c>
      <c r="H4">
        <v>251510</v>
      </c>
      <c r="I4" t="s">
        <v>201</v>
      </c>
      <c r="J4" t="e">
        <f>IF(Base_Profissionais[[#This Row],[com]]="IPASGO",INDEX(Códigos_IPASGO[Especialidade],MATCH(Base_Profissionais[[#This Row],[CodTerminologia]],Códigos_IPASGO[COD],0)))</f>
        <v>#N/A</v>
      </c>
      <c r="K4">
        <v>1</v>
      </c>
      <c r="L4" t="s">
        <v>772</v>
      </c>
      <c r="M4" t="s">
        <v>1361</v>
      </c>
    </row>
    <row r="5" spans="1:17" hidden="1" x14ac:dyDescent="0.3">
      <c r="A5">
        <v>572</v>
      </c>
      <c r="B5" t="s">
        <v>151</v>
      </c>
      <c r="C5" t="s">
        <v>93</v>
      </c>
      <c r="D5" t="s">
        <v>198</v>
      </c>
      <c r="E5" t="s">
        <v>199</v>
      </c>
      <c r="F5">
        <v>14477</v>
      </c>
      <c r="G5" t="s">
        <v>194</v>
      </c>
      <c r="H5">
        <v>251510</v>
      </c>
      <c r="I5" t="s">
        <v>202</v>
      </c>
      <c r="J5" t="str">
        <f>IF(Base_Profissionais[[#This Row],[com]]="IPASGO",INDEX(Códigos_IPASGO[Especialidade],MATCH(Base_Profissionais[[#This Row],[CodTerminologia]],Códigos_IPASGO[COD],0)))</f>
        <v>PSICOLOGIA - TEA</v>
      </c>
      <c r="K5">
        <v>1</v>
      </c>
      <c r="L5" t="s">
        <v>772</v>
      </c>
      <c r="M5" t="s">
        <v>1361</v>
      </c>
    </row>
    <row r="6" spans="1:17" hidden="1" x14ac:dyDescent="0.3">
      <c r="A6">
        <v>2458</v>
      </c>
      <c r="B6" t="s">
        <v>190</v>
      </c>
      <c r="C6" t="s">
        <v>203</v>
      </c>
      <c r="D6" t="s">
        <v>204</v>
      </c>
      <c r="E6" t="s">
        <v>193</v>
      </c>
      <c r="F6">
        <v>13240</v>
      </c>
      <c r="G6" t="s">
        <v>194</v>
      </c>
      <c r="H6">
        <v>223810</v>
      </c>
      <c r="I6" t="s">
        <v>205</v>
      </c>
      <c r="J6" t="s">
        <v>156</v>
      </c>
      <c r="K6">
        <v>1</v>
      </c>
      <c r="M6" t="s">
        <v>1360</v>
      </c>
    </row>
    <row r="7" spans="1:17" hidden="1" x14ac:dyDescent="0.3">
      <c r="A7">
        <v>2158</v>
      </c>
      <c r="B7" t="s">
        <v>190</v>
      </c>
      <c r="C7" t="s">
        <v>115</v>
      </c>
      <c r="D7" t="s">
        <v>206</v>
      </c>
      <c r="E7" t="s">
        <v>193</v>
      </c>
      <c r="F7">
        <v>13510</v>
      </c>
      <c r="G7" t="s">
        <v>194</v>
      </c>
      <c r="H7">
        <v>223810</v>
      </c>
      <c r="I7" t="s">
        <v>207</v>
      </c>
      <c r="J7" t="s">
        <v>156</v>
      </c>
      <c r="K7">
        <v>1</v>
      </c>
      <c r="M7" t="s">
        <v>1360</v>
      </c>
    </row>
    <row r="8" spans="1:17" hidden="1" x14ac:dyDescent="0.3">
      <c r="A8">
        <v>2158</v>
      </c>
      <c r="B8" t="s">
        <v>154</v>
      </c>
      <c r="C8" t="s">
        <v>115</v>
      </c>
      <c r="D8" t="s">
        <v>206</v>
      </c>
      <c r="E8" t="s">
        <v>193</v>
      </c>
      <c r="F8">
        <v>13510</v>
      </c>
      <c r="G8" t="s">
        <v>194</v>
      </c>
      <c r="H8">
        <v>223810</v>
      </c>
      <c r="I8" t="s">
        <v>208</v>
      </c>
      <c r="J8" t="str">
        <f>IF(Base_Profissionais[[#This Row],[com]]="IPASGO",INDEX(Códigos_IPASGO[Especialidade],MATCH(Base_Profissionais[[#This Row],[CodTerminologia]],Códigos_IPASGO[COD],0)))</f>
        <v>FONOAUDIOLOGIA - TEA</v>
      </c>
      <c r="K8">
        <v>1</v>
      </c>
      <c r="M8" t="s">
        <v>1361</v>
      </c>
    </row>
    <row r="9" spans="1:17" hidden="1" x14ac:dyDescent="0.3">
      <c r="A9">
        <v>451</v>
      </c>
      <c r="B9" t="s">
        <v>209</v>
      </c>
      <c r="C9" t="s">
        <v>210</v>
      </c>
      <c r="D9" t="s">
        <v>211</v>
      </c>
      <c r="E9" t="s">
        <v>212</v>
      </c>
      <c r="F9">
        <v>21278</v>
      </c>
      <c r="G9" t="s">
        <v>194</v>
      </c>
      <c r="H9">
        <v>223905</v>
      </c>
      <c r="I9" t="s">
        <v>213</v>
      </c>
      <c r="J9" t="s">
        <v>159</v>
      </c>
      <c r="K9">
        <v>1</v>
      </c>
      <c r="M9" t="s">
        <v>1360</v>
      </c>
    </row>
    <row r="10" spans="1:17" hidden="1" x14ac:dyDescent="0.3">
      <c r="A10">
        <v>499</v>
      </c>
      <c r="B10" t="s">
        <v>190</v>
      </c>
      <c r="C10" t="s">
        <v>214</v>
      </c>
      <c r="D10" t="s">
        <v>215</v>
      </c>
      <c r="E10" t="s">
        <v>193</v>
      </c>
      <c r="F10">
        <v>12527</v>
      </c>
      <c r="G10" t="s">
        <v>194</v>
      </c>
      <c r="H10">
        <v>223810</v>
      </c>
      <c r="I10" t="s">
        <v>216</v>
      </c>
      <c r="J10" t="s">
        <v>156</v>
      </c>
      <c r="K10">
        <v>1</v>
      </c>
      <c r="M10" t="s">
        <v>1360</v>
      </c>
    </row>
    <row r="11" spans="1:17" hidden="1" x14ac:dyDescent="0.3">
      <c r="A11">
        <v>499</v>
      </c>
      <c r="B11" t="s">
        <v>154</v>
      </c>
      <c r="C11" t="s">
        <v>214</v>
      </c>
      <c r="D11" t="s">
        <v>215</v>
      </c>
      <c r="E11" t="s">
        <v>193</v>
      </c>
      <c r="F11">
        <v>12527</v>
      </c>
      <c r="G11" t="s">
        <v>194</v>
      </c>
      <c r="H11">
        <v>223810</v>
      </c>
      <c r="I11" t="s">
        <v>217</v>
      </c>
      <c r="J11" t="str">
        <f>IF(Base_Profissionais[[#This Row],[com]]="IPASGO",INDEX(Códigos_IPASGO[Especialidade],MATCH(Base_Profissionais[[#This Row],[CodTerminologia]],Códigos_IPASGO[COD],0)))</f>
        <v>FONOAUDIOLOGIA - TEA</v>
      </c>
      <c r="K11">
        <v>1</v>
      </c>
      <c r="L11" t="s">
        <v>773</v>
      </c>
      <c r="M11" t="s">
        <v>1361</v>
      </c>
    </row>
    <row r="12" spans="1:17" hidden="1" x14ac:dyDescent="0.3">
      <c r="A12">
        <v>1672</v>
      </c>
      <c r="B12" t="s">
        <v>190</v>
      </c>
      <c r="C12" t="s">
        <v>80</v>
      </c>
      <c r="D12" t="s">
        <v>218</v>
      </c>
      <c r="E12" t="s">
        <v>193</v>
      </c>
      <c r="F12">
        <v>7793</v>
      </c>
      <c r="G12" t="s">
        <v>194</v>
      </c>
      <c r="H12">
        <v>223810</v>
      </c>
      <c r="I12" t="s">
        <v>219</v>
      </c>
      <c r="J12" t="s">
        <v>156</v>
      </c>
      <c r="K12">
        <v>1</v>
      </c>
      <c r="M12" t="s">
        <v>1360</v>
      </c>
    </row>
    <row r="13" spans="1:17" hidden="1" x14ac:dyDescent="0.3">
      <c r="A13">
        <v>1672</v>
      </c>
      <c r="B13" t="s">
        <v>154</v>
      </c>
      <c r="C13" t="s">
        <v>80</v>
      </c>
      <c r="D13" t="s">
        <v>218</v>
      </c>
      <c r="E13" t="s">
        <v>193</v>
      </c>
      <c r="F13">
        <v>7793</v>
      </c>
      <c r="G13" t="s">
        <v>194</v>
      </c>
      <c r="H13">
        <v>223810</v>
      </c>
      <c r="I13" t="s">
        <v>220</v>
      </c>
      <c r="J13" t="str">
        <f>IF(Base_Profissionais[[#This Row],[com]]="IPASGO",INDEX(Códigos_IPASGO[Especialidade],MATCH(Base_Profissionais[[#This Row],[CodTerminologia]],Códigos_IPASGO[COD],0)))</f>
        <v>FONOAUDIOLOGIA - TEA</v>
      </c>
      <c r="K13">
        <v>1</v>
      </c>
      <c r="L13" t="s">
        <v>774</v>
      </c>
      <c r="M13" t="s">
        <v>1361</v>
      </c>
    </row>
    <row r="14" spans="1:17" hidden="1" x14ac:dyDescent="0.3">
      <c r="A14">
        <v>1383</v>
      </c>
      <c r="B14" t="s">
        <v>196</v>
      </c>
      <c r="C14" t="s">
        <v>221</v>
      </c>
      <c r="D14" t="s">
        <v>222</v>
      </c>
      <c r="E14" t="s">
        <v>199</v>
      </c>
      <c r="F14">
        <v>15752</v>
      </c>
      <c r="G14" t="s">
        <v>194</v>
      </c>
      <c r="H14">
        <v>251510</v>
      </c>
      <c r="I14" t="s">
        <v>223</v>
      </c>
      <c r="J14" t="s">
        <v>153</v>
      </c>
      <c r="K14">
        <v>1</v>
      </c>
      <c r="M14" t="s">
        <v>1360</v>
      </c>
    </row>
    <row r="15" spans="1:17" x14ac:dyDescent="0.3">
      <c r="A15">
        <v>1383</v>
      </c>
      <c r="B15" s="14">
        <v>50001183</v>
      </c>
      <c r="C15" t="s">
        <v>221</v>
      </c>
      <c r="D15" t="s">
        <v>222</v>
      </c>
      <c r="E15" t="s">
        <v>199</v>
      </c>
      <c r="F15">
        <v>15752</v>
      </c>
      <c r="G15" t="s">
        <v>194</v>
      </c>
      <c r="H15">
        <v>251510</v>
      </c>
      <c r="I15" t="s">
        <v>224</v>
      </c>
      <c r="J15" t="e">
        <f>IF(Base_Profissionais[[#This Row],[com]]="IPASGO",INDEX(Códigos_IPASGO[Especialidade],MATCH(Base_Profissionais[[#This Row],[CodTerminologia]],Códigos_IPASGO[COD],0)))</f>
        <v>#N/A</v>
      </c>
      <c r="K15">
        <v>1</v>
      </c>
      <c r="L15" t="s">
        <v>775</v>
      </c>
      <c r="M15" t="s">
        <v>1361</v>
      </c>
    </row>
    <row r="16" spans="1:17" hidden="1" x14ac:dyDescent="0.3">
      <c r="A16">
        <v>1383</v>
      </c>
      <c r="B16" t="s">
        <v>151</v>
      </c>
      <c r="C16" t="s">
        <v>221</v>
      </c>
      <c r="D16" t="s">
        <v>222</v>
      </c>
      <c r="E16" t="s">
        <v>199</v>
      </c>
      <c r="F16">
        <v>15752</v>
      </c>
      <c r="G16" t="s">
        <v>194</v>
      </c>
      <c r="H16">
        <v>251510</v>
      </c>
      <c r="I16" t="s">
        <v>225</v>
      </c>
      <c r="J16" t="str">
        <f>IF(Base_Profissionais[[#This Row],[com]]="IPASGO",INDEX(Códigos_IPASGO[Especialidade],MATCH(Base_Profissionais[[#This Row],[CodTerminologia]],Códigos_IPASGO[COD],0)))</f>
        <v>PSICOLOGIA - TEA</v>
      </c>
      <c r="K16">
        <v>1</v>
      </c>
      <c r="L16" t="s">
        <v>775</v>
      </c>
      <c r="M16" t="s">
        <v>1361</v>
      </c>
    </row>
    <row r="17" spans="1:13" hidden="1" x14ac:dyDescent="0.3">
      <c r="A17">
        <v>2660</v>
      </c>
      <c r="B17" t="s">
        <v>226</v>
      </c>
      <c r="C17" t="s">
        <v>102</v>
      </c>
      <c r="D17" t="s">
        <v>227</v>
      </c>
      <c r="E17" t="s">
        <v>212</v>
      </c>
      <c r="F17">
        <v>15096</v>
      </c>
      <c r="G17" t="s">
        <v>194</v>
      </c>
      <c r="H17">
        <v>223915</v>
      </c>
      <c r="I17" t="s">
        <v>228</v>
      </c>
      <c r="J17" t="s">
        <v>49</v>
      </c>
      <c r="K17">
        <v>1</v>
      </c>
      <c r="M17" t="s">
        <v>1360</v>
      </c>
    </row>
    <row r="18" spans="1:13" hidden="1" x14ac:dyDescent="0.3">
      <c r="A18">
        <v>606</v>
      </c>
      <c r="B18" t="s">
        <v>196</v>
      </c>
      <c r="C18" t="s">
        <v>229</v>
      </c>
      <c r="D18" t="s">
        <v>230</v>
      </c>
      <c r="E18" t="s">
        <v>199</v>
      </c>
      <c r="F18">
        <v>15646</v>
      </c>
      <c r="G18" t="s">
        <v>194</v>
      </c>
      <c r="H18">
        <v>251510</v>
      </c>
      <c r="I18" t="s">
        <v>231</v>
      </c>
      <c r="J18" t="s">
        <v>153</v>
      </c>
      <c r="K18">
        <v>1</v>
      </c>
      <c r="M18" t="s">
        <v>1360</v>
      </c>
    </row>
    <row r="19" spans="1:13" hidden="1" x14ac:dyDescent="0.3">
      <c r="A19">
        <v>606</v>
      </c>
      <c r="B19" t="s">
        <v>1341</v>
      </c>
      <c r="C19" t="s">
        <v>229</v>
      </c>
      <c r="D19" t="s">
        <v>230</v>
      </c>
      <c r="E19" t="s">
        <v>199</v>
      </c>
      <c r="F19">
        <v>15646</v>
      </c>
      <c r="G19" t="s">
        <v>194</v>
      </c>
      <c r="H19">
        <v>251510</v>
      </c>
      <c r="I19" t="s">
        <v>232</v>
      </c>
      <c r="J19" t="str">
        <f>IF(Base_Profissionais[[#This Row],[com]]="IPASGO",INDEX(Códigos_IPASGO[Especialidade],MATCH(Base_Profissionais[[#This Row],[CodTerminologia]],Códigos_IPASGO[COD],0)))</f>
        <v>PSICOLOGIA - CONSULTA</v>
      </c>
      <c r="K19">
        <v>1</v>
      </c>
      <c r="L19" t="s">
        <v>776</v>
      </c>
      <c r="M19" t="s">
        <v>1361</v>
      </c>
    </row>
    <row r="20" spans="1:13" x14ac:dyDescent="0.3">
      <c r="A20">
        <v>606</v>
      </c>
      <c r="B20" s="14">
        <v>50001183</v>
      </c>
      <c r="C20" t="s">
        <v>229</v>
      </c>
      <c r="D20" t="s">
        <v>230</v>
      </c>
      <c r="E20" t="s">
        <v>199</v>
      </c>
      <c r="F20">
        <v>15646</v>
      </c>
      <c r="G20" t="s">
        <v>194</v>
      </c>
      <c r="H20">
        <v>251510</v>
      </c>
      <c r="I20" t="s">
        <v>233</v>
      </c>
      <c r="J20" t="e">
        <f>IF(Base_Profissionais[[#This Row],[com]]="IPASGO",INDEX(Códigos_IPASGO[Especialidade],MATCH(Base_Profissionais[[#This Row],[CodTerminologia]],Códigos_IPASGO[COD],0)))</f>
        <v>#N/A</v>
      </c>
      <c r="K20">
        <v>1</v>
      </c>
      <c r="L20" t="s">
        <v>776</v>
      </c>
      <c r="M20" t="s">
        <v>1361</v>
      </c>
    </row>
    <row r="21" spans="1:13" hidden="1" x14ac:dyDescent="0.3">
      <c r="A21">
        <v>606</v>
      </c>
      <c r="B21" t="s">
        <v>151</v>
      </c>
      <c r="C21" t="s">
        <v>229</v>
      </c>
      <c r="D21" t="s">
        <v>230</v>
      </c>
      <c r="E21" t="s">
        <v>199</v>
      </c>
      <c r="F21">
        <v>15646</v>
      </c>
      <c r="G21" t="s">
        <v>194</v>
      </c>
      <c r="H21">
        <v>251510</v>
      </c>
      <c r="I21" t="s">
        <v>234</v>
      </c>
      <c r="J21" t="str">
        <f>IF(Base_Profissionais[[#This Row],[com]]="IPASGO",INDEX(Códigos_IPASGO[Especialidade],MATCH(Base_Profissionais[[#This Row],[CodTerminologia]],Códigos_IPASGO[COD],0)))</f>
        <v>PSICOLOGIA - TEA</v>
      </c>
      <c r="K21">
        <v>1</v>
      </c>
      <c r="L21" t="s">
        <v>776</v>
      </c>
      <c r="M21" t="s">
        <v>1361</v>
      </c>
    </row>
    <row r="22" spans="1:13" hidden="1" x14ac:dyDescent="0.3">
      <c r="A22">
        <v>606</v>
      </c>
      <c r="B22" t="s">
        <v>235</v>
      </c>
      <c r="C22" t="s">
        <v>229</v>
      </c>
      <c r="D22" t="s">
        <v>230</v>
      </c>
      <c r="E22" t="s">
        <v>199</v>
      </c>
      <c r="F22">
        <v>15646</v>
      </c>
      <c r="G22" t="s">
        <v>194</v>
      </c>
      <c r="H22">
        <v>251510</v>
      </c>
      <c r="I22" t="s">
        <v>236</v>
      </c>
      <c r="J22" t="s">
        <v>237</v>
      </c>
      <c r="K22">
        <v>1</v>
      </c>
      <c r="M22" t="s">
        <v>1360</v>
      </c>
    </row>
    <row r="23" spans="1:13" hidden="1" x14ac:dyDescent="0.3">
      <c r="A23">
        <v>2623</v>
      </c>
      <c r="B23" t="s">
        <v>196</v>
      </c>
      <c r="C23" t="s">
        <v>238</v>
      </c>
      <c r="D23" t="s">
        <v>239</v>
      </c>
      <c r="E23" t="s">
        <v>199</v>
      </c>
      <c r="F23">
        <v>16613</v>
      </c>
      <c r="G23" t="s">
        <v>194</v>
      </c>
      <c r="H23">
        <v>251510</v>
      </c>
      <c r="I23" t="s">
        <v>240</v>
      </c>
      <c r="J23" t="s">
        <v>153</v>
      </c>
      <c r="K23">
        <v>1</v>
      </c>
      <c r="M23" t="s">
        <v>1360</v>
      </c>
    </row>
    <row r="24" spans="1:13" x14ac:dyDescent="0.3">
      <c r="A24">
        <v>2623</v>
      </c>
      <c r="B24" s="14">
        <v>50001183</v>
      </c>
      <c r="C24" t="s">
        <v>238</v>
      </c>
      <c r="D24" t="s">
        <v>239</v>
      </c>
      <c r="E24" t="s">
        <v>199</v>
      </c>
      <c r="F24">
        <v>16613</v>
      </c>
      <c r="G24" t="s">
        <v>194</v>
      </c>
      <c r="H24">
        <v>251510</v>
      </c>
      <c r="I24" t="s">
        <v>241</v>
      </c>
      <c r="J24" t="e">
        <f>IF(Base_Profissionais[[#This Row],[com]]="IPASGO",INDEX(Códigos_IPASGO[Especialidade],MATCH(Base_Profissionais[[#This Row],[CodTerminologia]],Códigos_IPASGO[COD],0)))</f>
        <v>#N/A</v>
      </c>
      <c r="K24">
        <v>1</v>
      </c>
      <c r="M24" t="s">
        <v>1361</v>
      </c>
    </row>
    <row r="25" spans="1:13" hidden="1" x14ac:dyDescent="0.3">
      <c r="A25">
        <v>2623</v>
      </c>
      <c r="B25" t="s">
        <v>151</v>
      </c>
      <c r="C25" t="s">
        <v>238</v>
      </c>
      <c r="D25" t="s">
        <v>239</v>
      </c>
      <c r="E25" t="s">
        <v>199</v>
      </c>
      <c r="F25">
        <v>16613</v>
      </c>
      <c r="G25" t="s">
        <v>194</v>
      </c>
      <c r="H25">
        <v>251510</v>
      </c>
      <c r="I25" t="s">
        <v>242</v>
      </c>
      <c r="J25" t="str">
        <f>IF(Base_Profissionais[[#This Row],[com]]="IPASGO",INDEX(Códigos_IPASGO[Especialidade],MATCH(Base_Profissionais[[#This Row],[CodTerminologia]],Códigos_IPASGO[COD],0)))</f>
        <v>PSICOLOGIA - TEA</v>
      </c>
      <c r="K25">
        <v>1</v>
      </c>
      <c r="M25" t="s">
        <v>1361</v>
      </c>
    </row>
    <row r="26" spans="1:13" hidden="1" x14ac:dyDescent="0.3">
      <c r="A26">
        <v>1837</v>
      </c>
      <c r="B26" t="s">
        <v>196</v>
      </c>
      <c r="C26" t="s">
        <v>114</v>
      </c>
      <c r="D26" t="s">
        <v>243</v>
      </c>
      <c r="E26" t="s">
        <v>199</v>
      </c>
      <c r="F26">
        <v>13387</v>
      </c>
      <c r="G26" t="s">
        <v>194</v>
      </c>
      <c r="H26">
        <v>251510</v>
      </c>
      <c r="I26" t="s">
        <v>244</v>
      </c>
      <c r="J26" t="s">
        <v>153</v>
      </c>
      <c r="K26">
        <v>1</v>
      </c>
      <c r="M26" t="s">
        <v>1360</v>
      </c>
    </row>
    <row r="27" spans="1:13" x14ac:dyDescent="0.3">
      <c r="A27">
        <v>1837</v>
      </c>
      <c r="B27" s="14">
        <v>50001183</v>
      </c>
      <c r="C27" t="s">
        <v>114</v>
      </c>
      <c r="D27" t="s">
        <v>243</v>
      </c>
      <c r="E27" t="s">
        <v>199</v>
      </c>
      <c r="F27">
        <v>13387</v>
      </c>
      <c r="G27" t="s">
        <v>194</v>
      </c>
      <c r="H27">
        <v>251510</v>
      </c>
      <c r="I27" t="s">
        <v>245</v>
      </c>
      <c r="J27" t="e">
        <f>IF(Base_Profissionais[[#This Row],[com]]="IPASGO",INDEX(Códigos_IPASGO[Especialidade],MATCH(Base_Profissionais[[#This Row],[CodTerminologia]],Códigos_IPASGO[COD],0)))</f>
        <v>#N/A</v>
      </c>
      <c r="K27">
        <v>1</v>
      </c>
      <c r="M27" t="s">
        <v>1361</v>
      </c>
    </row>
    <row r="28" spans="1:13" hidden="1" x14ac:dyDescent="0.3">
      <c r="A28">
        <v>1837</v>
      </c>
      <c r="B28" t="s">
        <v>151</v>
      </c>
      <c r="C28" t="s">
        <v>114</v>
      </c>
      <c r="D28" t="s">
        <v>243</v>
      </c>
      <c r="E28" t="s">
        <v>199</v>
      </c>
      <c r="F28">
        <v>13387</v>
      </c>
      <c r="G28" t="s">
        <v>194</v>
      </c>
      <c r="H28">
        <v>251510</v>
      </c>
      <c r="I28" t="s">
        <v>246</v>
      </c>
      <c r="J28" t="str">
        <f>IF(Base_Profissionais[[#This Row],[com]]="IPASGO",INDEX(Códigos_IPASGO[Especialidade],MATCH(Base_Profissionais[[#This Row],[CodTerminologia]],Códigos_IPASGO[COD],0)))</f>
        <v>PSICOLOGIA - TEA</v>
      </c>
      <c r="K28">
        <v>1</v>
      </c>
      <c r="M28" t="s">
        <v>1361</v>
      </c>
    </row>
    <row r="29" spans="1:13" hidden="1" x14ac:dyDescent="0.3">
      <c r="A29">
        <v>486</v>
      </c>
      <c r="B29" t="s">
        <v>196</v>
      </c>
      <c r="C29" t="s">
        <v>21</v>
      </c>
      <c r="D29" t="s">
        <v>247</v>
      </c>
      <c r="E29" t="s">
        <v>199</v>
      </c>
      <c r="F29">
        <v>13718</v>
      </c>
      <c r="G29" t="s">
        <v>194</v>
      </c>
      <c r="H29">
        <v>251510</v>
      </c>
      <c r="I29" t="s">
        <v>248</v>
      </c>
      <c r="J29" t="s">
        <v>153</v>
      </c>
      <c r="K29">
        <v>1</v>
      </c>
      <c r="M29" t="s">
        <v>1360</v>
      </c>
    </row>
    <row r="30" spans="1:13" x14ac:dyDescent="0.3">
      <c r="A30">
        <v>486</v>
      </c>
      <c r="B30" s="14">
        <v>50001183</v>
      </c>
      <c r="C30" t="s">
        <v>21</v>
      </c>
      <c r="D30" t="s">
        <v>247</v>
      </c>
      <c r="E30" t="s">
        <v>199</v>
      </c>
      <c r="F30">
        <v>13718</v>
      </c>
      <c r="G30" t="s">
        <v>194</v>
      </c>
      <c r="H30">
        <v>251510</v>
      </c>
      <c r="I30" t="s">
        <v>249</v>
      </c>
      <c r="J30" t="e">
        <f>IF(Base_Profissionais[[#This Row],[com]]="IPASGO",INDEX(Códigos_IPASGO[Especialidade],MATCH(Base_Profissionais[[#This Row],[CodTerminologia]],Códigos_IPASGO[COD],0)))</f>
        <v>#N/A</v>
      </c>
      <c r="K30">
        <v>1</v>
      </c>
      <c r="L30" t="s">
        <v>777</v>
      </c>
      <c r="M30" t="s">
        <v>1361</v>
      </c>
    </row>
    <row r="31" spans="1:13" hidden="1" x14ac:dyDescent="0.3">
      <c r="A31">
        <v>486</v>
      </c>
      <c r="B31" t="s">
        <v>151</v>
      </c>
      <c r="C31" t="s">
        <v>21</v>
      </c>
      <c r="D31" t="s">
        <v>247</v>
      </c>
      <c r="E31" t="s">
        <v>199</v>
      </c>
      <c r="F31">
        <v>13718</v>
      </c>
      <c r="G31" t="s">
        <v>194</v>
      </c>
      <c r="H31">
        <v>251510</v>
      </c>
      <c r="I31" t="s">
        <v>250</v>
      </c>
      <c r="J31" t="str">
        <f>IF(Base_Profissionais[[#This Row],[com]]="IPASGO",INDEX(Códigos_IPASGO[Especialidade],MATCH(Base_Profissionais[[#This Row],[CodTerminologia]],Códigos_IPASGO[COD],0)))</f>
        <v>PSICOLOGIA - TEA</v>
      </c>
      <c r="K31">
        <v>1</v>
      </c>
      <c r="L31" t="s">
        <v>777</v>
      </c>
      <c r="M31" t="s">
        <v>1361</v>
      </c>
    </row>
    <row r="32" spans="1:13" hidden="1" x14ac:dyDescent="0.3">
      <c r="A32">
        <v>1643</v>
      </c>
      <c r="B32" t="s">
        <v>196</v>
      </c>
      <c r="C32" t="s">
        <v>20</v>
      </c>
      <c r="D32" t="s">
        <v>251</v>
      </c>
      <c r="E32" t="s">
        <v>199</v>
      </c>
      <c r="F32">
        <v>18209</v>
      </c>
      <c r="G32" t="s">
        <v>194</v>
      </c>
      <c r="H32">
        <v>251510</v>
      </c>
      <c r="I32" t="s">
        <v>252</v>
      </c>
      <c r="J32" t="s">
        <v>153</v>
      </c>
      <c r="K32">
        <v>1</v>
      </c>
      <c r="M32" t="s">
        <v>1360</v>
      </c>
    </row>
    <row r="33" spans="1:13" hidden="1" x14ac:dyDescent="0.3">
      <c r="A33">
        <v>1584</v>
      </c>
      <c r="B33" t="s">
        <v>190</v>
      </c>
      <c r="C33" t="s">
        <v>47</v>
      </c>
      <c r="D33" t="s">
        <v>253</v>
      </c>
      <c r="E33" t="s">
        <v>193</v>
      </c>
      <c r="F33">
        <v>12757</v>
      </c>
      <c r="G33" t="s">
        <v>194</v>
      </c>
      <c r="H33">
        <v>223810</v>
      </c>
      <c r="I33" t="s">
        <v>254</v>
      </c>
      <c r="J33" t="s">
        <v>156</v>
      </c>
      <c r="K33">
        <v>1</v>
      </c>
      <c r="M33" t="s">
        <v>1360</v>
      </c>
    </row>
    <row r="34" spans="1:13" hidden="1" x14ac:dyDescent="0.3">
      <c r="A34">
        <v>1584</v>
      </c>
      <c r="B34" t="s">
        <v>154</v>
      </c>
      <c r="C34" t="s">
        <v>47</v>
      </c>
      <c r="D34" t="s">
        <v>253</v>
      </c>
      <c r="E34" t="s">
        <v>193</v>
      </c>
      <c r="F34">
        <v>12757</v>
      </c>
      <c r="G34" t="s">
        <v>194</v>
      </c>
      <c r="H34">
        <v>223810</v>
      </c>
      <c r="I34" t="s">
        <v>255</v>
      </c>
      <c r="J34" t="str">
        <f>IF(Base_Profissionais[[#This Row],[com]]="IPASGO",INDEX(Códigos_IPASGO[Especialidade],MATCH(Base_Profissionais[[#This Row],[CodTerminologia]],Códigos_IPASGO[COD],0)))</f>
        <v>FONOAUDIOLOGIA - TEA</v>
      </c>
      <c r="K34">
        <v>1</v>
      </c>
      <c r="L34" t="s">
        <v>778</v>
      </c>
      <c r="M34" t="s">
        <v>1361</v>
      </c>
    </row>
    <row r="35" spans="1:13" hidden="1" x14ac:dyDescent="0.3">
      <c r="A35">
        <v>1607</v>
      </c>
      <c r="B35" t="s">
        <v>256</v>
      </c>
      <c r="C35" t="s">
        <v>18</v>
      </c>
      <c r="D35" t="s">
        <v>257</v>
      </c>
      <c r="E35" t="s">
        <v>212</v>
      </c>
      <c r="F35">
        <v>362723</v>
      </c>
      <c r="G35" t="s">
        <v>194</v>
      </c>
      <c r="H35">
        <v>223605</v>
      </c>
      <c r="I35" t="s">
        <v>258</v>
      </c>
      <c r="J35" t="s">
        <v>259</v>
      </c>
      <c r="K35">
        <v>1</v>
      </c>
      <c r="M35" t="s">
        <v>1360</v>
      </c>
    </row>
    <row r="36" spans="1:13" hidden="1" x14ac:dyDescent="0.3">
      <c r="A36">
        <v>61</v>
      </c>
      <c r="B36" t="s">
        <v>196</v>
      </c>
      <c r="C36" t="s">
        <v>94</v>
      </c>
      <c r="D36" t="s">
        <v>260</v>
      </c>
      <c r="E36" t="s">
        <v>199</v>
      </c>
      <c r="F36">
        <v>11606</v>
      </c>
      <c r="G36" t="s">
        <v>194</v>
      </c>
      <c r="H36">
        <v>251510</v>
      </c>
      <c r="I36" t="s">
        <v>261</v>
      </c>
      <c r="J36" t="s">
        <v>153</v>
      </c>
      <c r="K36">
        <v>1</v>
      </c>
      <c r="M36" t="s">
        <v>1360</v>
      </c>
    </row>
    <row r="37" spans="1:13" hidden="1" x14ac:dyDescent="0.3">
      <c r="A37">
        <v>61</v>
      </c>
      <c r="B37" t="s">
        <v>235</v>
      </c>
      <c r="C37" t="s">
        <v>94</v>
      </c>
      <c r="D37" t="s">
        <v>260</v>
      </c>
      <c r="E37" t="s">
        <v>199</v>
      </c>
      <c r="F37">
        <v>11606</v>
      </c>
      <c r="G37" t="s">
        <v>194</v>
      </c>
      <c r="H37">
        <v>251510</v>
      </c>
      <c r="I37" t="s">
        <v>262</v>
      </c>
      <c r="J37" t="s">
        <v>237</v>
      </c>
      <c r="K37">
        <v>1</v>
      </c>
      <c r="M37" t="s">
        <v>1360</v>
      </c>
    </row>
    <row r="38" spans="1:13" hidden="1" x14ac:dyDescent="0.3">
      <c r="A38">
        <v>1973</v>
      </c>
      <c r="B38" t="s">
        <v>190</v>
      </c>
      <c r="C38" t="s">
        <v>25</v>
      </c>
      <c r="D38" t="s">
        <v>263</v>
      </c>
      <c r="E38" t="s">
        <v>193</v>
      </c>
      <c r="F38">
        <v>9240</v>
      </c>
      <c r="G38" t="s">
        <v>194</v>
      </c>
      <c r="H38">
        <v>223810</v>
      </c>
      <c r="I38" t="s">
        <v>264</v>
      </c>
      <c r="J38" t="s">
        <v>156</v>
      </c>
      <c r="K38">
        <v>1</v>
      </c>
      <c r="M38" t="s">
        <v>1360</v>
      </c>
    </row>
    <row r="39" spans="1:13" hidden="1" x14ac:dyDescent="0.3">
      <c r="A39">
        <v>1973</v>
      </c>
      <c r="B39" t="s">
        <v>154</v>
      </c>
      <c r="C39" t="s">
        <v>25</v>
      </c>
      <c r="D39" t="s">
        <v>263</v>
      </c>
      <c r="E39" t="s">
        <v>193</v>
      </c>
      <c r="F39">
        <v>9240</v>
      </c>
      <c r="G39" t="s">
        <v>194</v>
      </c>
      <c r="H39">
        <v>223810</v>
      </c>
      <c r="I39" t="s">
        <v>265</v>
      </c>
      <c r="J39" t="str">
        <f>IF(Base_Profissionais[[#This Row],[com]]="IPASGO",INDEX(Códigos_IPASGO[Especialidade],MATCH(Base_Profissionais[[#This Row],[CodTerminologia]],Códigos_IPASGO[COD],0)))</f>
        <v>FONOAUDIOLOGIA - TEA</v>
      </c>
      <c r="K39">
        <v>1</v>
      </c>
      <c r="L39" t="s">
        <v>779</v>
      </c>
      <c r="M39" t="s">
        <v>1361</v>
      </c>
    </row>
    <row r="40" spans="1:13" hidden="1" x14ac:dyDescent="0.3">
      <c r="A40">
        <v>2372</v>
      </c>
      <c r="B40" t="s">
        <v>196</v>
      </c>
      <c r="C40" t="s">
        <v>73</v>
      </c>
      <c r="D40" t="s">
        <v>266</v>
      </c>
      <c r="E40" t="s">
        <v>199</v>
      </c>
      <c r="F40">
        <v>15030</v>
      </c>
      <c r="G40" t="s">
        <v>194</v>
      </c>
      <c r="H40">
        <v>251510</v>
      </c>
      <c r="I40" t="s">
        <v>267</v>
      </c>
      <c r="J40" t="s">
        <v>153</v>
      </c>
      <c r="K40">
        <v>1</v>
      </c>
      <c r="M40" t="s">
        <v>1360</v>
      </c>
    </row>
    <row r="41" spans="1:13" hidden="1" x14ac:dyDescent="0.3">
      <c r="A41">
        <v>1735</v>
      </c>
      <c r="B41" t="s">
        <v>196</v>
      </c>
      <c r="C41" t="s">
        <v>33</v>
      </c>
      <c r="D41" t="s">
        <v>268</v>
      </c>
      <c r="E41" t="s">
        <v>199</v>
      </c>
      <c r="F41">
        <v>17591</v>
      </c>
      <c r="G41" t="s">
        <v>194</v>
      </c>
      <c r="H41">
        <v>251510</v>
      </c>
      <c r="I41" t="s">
        <v>269</v>
      </c>
      <c r="J41" t="s">
        <v>153</v>
      </c>
      <c r="K41">
        <v>1</v>
      </c>
      <c r="M41" t="s">
        <v>1360</v>
      </c>
    </row>
    <row r="42" spans="1:13" x14ac:dyDescent="0.3">
      <c r="A42">
        <v>1735</v>
      </c>
      <c r="B42" s="14">
        <v>50001183</v>
      </c>
      <c r="C42" t="s">
        <v>33</v>
      </c>
      <c r="D42" t="s">
        <v>268</v>
      </c>
      <c r="E42" t="s">
        <v>199</v>
      </c>
      <c r="F42">
        <v>17591</v>
      </c>
      <c r="G42" t="s">
        <v>194</v>
      </c>
      <c r="H42">
        <v>251510</v>
      </c>
      <c r="I42" t="s">
        <v>270</v>
      </c>
      <c r="J42" t="e">
        <f>IF(Base_Profissionais[[#This Row],[com]]="IPASGO",INDEX(Códigos_IPASGO[Especialidade],MATCH(Base_Profissionais[[#This Row],[CodTerminologia]],Códigos_IPASGO[COD],0)))</f>
        <v>#N/A</v>
      </c>
      <c r="K42">
        <v>1</v>
      </c>
      <c r="L42" t="s">
        <v>780</v>
      </c>
      <c r="M42" t="s">
        <v>1361</v>
      </c>
    </row>
    <row r="43" spans="1:13" hidden="1" x14ac:dyDescent="0.3">
      <c r="A43">
        <v>1735</v>
      </c>
      <c r="B43" t="s">
        <v>151</v>
      </c>
      <c r="C43" t="s">
        <v>33</v>
      </c>
      <c r="D43" t="s">
        <v>268</v>
      </c>
      <c r="E43" t="s">
        <v>199</v>
      </c>
      <c r="F43">
        <v>17591</v>
      </c>
      <c r="G43" t="s">
        <v>194</v>
      </c>
      <c r="H43">
        <v>251510</v>
      </c>
      <c r="I43" t="s">
        <v>271</v>
      </c>
      <c r="J43" t="str">
        <f>IF(Base_Profissionais[[#This Row],[com]]="IPASGO",INDEX(Códigos_IPASGO[Especialidade],MATCH(Base_Profissionais[[#This Row],[CodTerminologia]],Códigos_IPASGO[COD],0)))</f>
        <v>PSICOLOGIA - TEA</v>
      </c>
      <c r="K43">
        <v>1</v>
      </c>
      <c r="L43" t="s">
        <v>780</v>
      </c>
      <c r="M43" t="s">
        <v>1361</v>
      </c>
    </row>
    <row r="44" spans="1:13" hidden="1" x14ac:dyDescent="0.3">
      <c r="A44">
        <v>2285</v>
      </c>
      <c r="B44" t="s">
        <v>196</v>
      </c>
      <c r="C44" t="s">
        <v>272</v>
      </c>
      <c r="D44" t="s">
        <v>273</v>
      </c>
      <c r="E44" t="s">
        <v>199</v>
      </c>
      <c r="F44">
        <v>18517</v>
      </c>
      <c r="G44" t="s">
        <v>194</v>
      </c>
      <c r="H44">
        <v>251510</v>
      </c>
      <c r="I44" t="s">
        <v>274</v>
      </c>
      <c r="J44" t="s">
        <v>153</v>
      </c>
      <c r="K44">
        <v>1</v>
      </c>
      <c r="M44" t="s">
        <v>1360</v>
      </c>
    </row>
    <row r="45" spans="1:13" hidden="1" x14ac:dyDescent="0.3">
      <c r="A45">
        <v>2285</v>
      </c>
      <c r="B45" t="s">
        <v>151</v>
      </c>
      <c r="C45" t="s">
        <v>272</v>
      </c>
      <c r="D45" t="s">
        <v>273</v>
      </c>
      <c r="E45" t="s">
        <v>199</v>
      </c>
      <c r="F45">
        <v>18517</v>
      </c>
      <c r="G45" t="s">
        <v>194</v>
      </c>
      <c r="H45">
        <v>251510</v>
      </c>
      <c r="I45" t="s">
        <v>275</v>
      </c>
      <c r="J45" t="str">
        <f>IF(Base_Profissionais[[#This Row],[com]]="IPASGO",INDEX(Códigos_IPASGO[Especialidade],MATCH(Base_Profissionais[[#This Row],[CodTerminologia]],Códigos_IPASGO[COD],0)))</f>
        <v>PSICOLOGIA - TEA</v>
      </c>
      <c r="K45">
        <v>1</v>
      </c>
      <c r="M45" t="s">
        <v>1361</v>
      </c>
    </row>
    <row r="46" spans="1:13" x14ac:dyDescent="0.3">
      <c r="A46">
        <v>2285</v>
      </c>
      <c r="B46" s="14">
        <v>50001183</v>
      </c>
      <c r="C46" t="s">
        <v>272</v>
      </c>
      <c r="D46" t="s">
        <v>273</v>
      </c>
      <c r="E46" t="s">
        <v>199</v>
      </c>
      <c r="F46">
        <v>18517</v>
      </c>
      <c r="G46" t="s">
        <v>194</v>
      </c>
      <c r="H46">
        <v>251510</v>
      </c>
      <c r="I46" t="s">
        <v>276</v>
      </c>
      <c r="J46" t="e">
        <f>IF(Base_Profissionais[[#This Row],[com]]="IPASGO",INDEX(Códigos_IPASGO[Especialidade],MATCH(Base_Profissionais[[#This Row],[CodTerminologia]],Códigos_IPASGO[COD],0)))</f>
        <v>#N/A</v>
      </c>
      <c r="K46">
        <v>1</v>
      </c>
      <c r="M46" t="s">
        <v>1361</v>
      </c>
    </row>
    <row r="47" spans="1:13" hidden="1" x14ac:dyDescent="0.3">
      <c r="A47">
        <v>2392</v>
      </c>
      <c r="B47" t="s">
        <v>209</v>
      </c>
      <c r="C47" t="s">
        <v>22</v>
      </c>
      <c r="D47" t="s">
        <v>277</v>
      </c>
      <c r="E47" t="s">
        <v>212</v>
      </c>
      <c r="F47">
        <v>25340</v>
      </c>
      <c r="G47" t="s">
        <v>194</v>
      </c>
      <c r="H47">
        <v>223905</v>
      </c>
      <c r="I47" t="s">
        <v>278</v>
      </c>
      <c r="J47" t="s">
        <v>159</v>
      </c>
      <c r="K47">
        <v>1</v>
      </c>
      <c r="M47" t="s">
        <v>1360</v>
      </c>
    </row>
    <row r="48" spans="1:13" hidden="1" x14ac:dyDescent="0.3">
      <c r="A48">
        <v>2057</v>
      </c>
      <c r="B48" t="s">
        <v>196</v>
      </c>
      <c r="C48" t="s">
        <v>90</v>
      </c>
      <c r="D48" t="s">
        <v>279</v>
      </c>
      <c r="E48" t="s">
        <v>199</v>
      </c>
      <c r="F48">
        <v>16170</v>
      </c>
      <c r="G48" t="s">
        <v>194</v>
      </c>
      <c r="H48">
        <v>251510</v>
      </c>
      <c r="I48" t="s">
        <v>280</v>
      </c>
      <c r="J48" t="s">
        <v>153</v>
      </c>
      <c r="K48">
        <v>1</v>
      </c>
      <c r="M48" t="s">
        <v>1360</v>
      </c>
    </row>
    <row r="49" spans="1:13" hidden="1" x14ac:dyDescent="0.3">
      <c r="A49">
        <v>2057</v>
      </c>
      <c r="B49" t="s">
        <v>1341</v>
      </c>
      <c r="C49" t="s">
        <v>90</v>
      </c>
      <c r="D49" t="s">
        <v>279</v>
      </c>
      <c r="E49" t="s">
        <v>199</v>
      </c>
      <c r="F49">
        <v>16170</v>
      </c>
      <c r="G49" t="s">
        <v>194</v>
      </c>
      <c r="H49">
        <v>251510</v>
      </c>
      <c r="I49" t="s">
        <v>281</v>
      </c>
      <c r="J49" t="str">
        <f>IF(Base_Profissionais[[#This Row],[com]]="IPASGO",INDEX(Códigos_IPASGO[Especialidade],MATCH(Base_Profissionais[[#This Row],[CodTerminologia]],Códigos_IPASGO[COD],0)))</f>
        <v>PSICOLOGIA - CONSULTA</v>
      </c>
      <c r="K49">
        <v>1</v>
      </c>
      <c r="L49" t="s">
        <v>781</v>
      </c>
      <c r="M49" t="s">
        <v>1361</v>
      </c>
    </row>
    <row r="50" spans="1:13" x14ac:dyDescent="0.3">
      <c r="A50">
        <v>2057</v>
      </c>
      <c r="B50" s="14">
        <v>50001183</v>
      </c>
      <c r="C50" t="s">
        <v>90</v>
      </c>
      <c r="D50" t="s">
        <v>279</v>
      </c>
      <c r="E50" t="s">
        <v>199</v>
      </c>
      <c r="F50">
        <v>16170</v>
      </c>
      <c r="G50" t="s">
        <v>194</v>
      </c>
      <c r="H50">
        <v>251510</v>
      </c>
      <c r="I50" t="s">
        <v>282</v>
      </c>
      <c r="J50" t="e">
        <f>IF(Base_Profissionais[[#This Row],[com]]="IPASGO",INDEX(Códigos_IPASGO[Especialidade],MATCH(Base_Profissionais[[#This Row],[CodTerminologia]],Códigos_IPASGO[COD],0)))</f>
        <v>#N/A</v>
      </c>
      <c r="K50">
        <v>1</v>
      </c>
      <c r="L50" t="s">
        <v>781</v>
      </c>
      <c r="M50" t="s">
        <v>1361</v>
      </c>
    </row>
    <row r="51" spans="1:13" hidden="1" x14ac:dyDescent="0.3">
      <c r="A51">
        <v>2057</v>
      </c>
      <c r="B51" t="s">
        <v>151</v>
      </c>
      <c r="C51" t="s">
        <v>90</v>
      </c>
      <c r="D51" t="s">
        <v>279</v>
      </c>
      <c r="E51" t="s">
        <v>199</v>
      </c>
      <c r="F51">
        <v>16170</v>
      </c>
      <c r="G51" t="s">
        <v>194</v>
      </c>
      <c r="H51">
        <v>251510</v>
      </c>
      <c r="I51" t="s">
        <v>283</v>
      </c>
      <c r="J51" t="str">
        <f>IF(Base_Profissionais[[#This Row],[com]]="IPASGO",INDEX(Códigos_IPASGO[Especialidade],MATCH(Base_Profissionais[[#This Row],[CodTerminologia]],Códigos_IPASGO[COD],0)))</f>
        <v>PSICOLOGIA - TEA</v>
      </c>
      <c r="K51">
        <v>1</v>
      </c>
      <c r="L51" t="s">
        <v>781</v>
      </c>
      <c r="M51" t="s">
        <v>1361</v>
      </c>
    </row>
    <row r="52" spans="1:13" x14ac:dyDescent="0.3">
      <c r="A52">
        <v>25</v>
      </c>
      <c r="B52" s="14">
        <v>50001183</v>
      </c>
      <c r="C52" t="s">
        <v>284</v>
      </c>
      <c r="D52" t="s">
        <v>285</v>
      </c>
      <c r="E52" t="s">
        <v>199</v>
      </c>
      <c r="F52">
        <v>5773</v>
      </c>
      <c r="G52" t="s">
        <v>194</v>
      </c>
      <c r="H52">
        <v>251510</v>
      </c>
      <c r="I52" t="s">
        <v>286</v>
      </c>
      <c r="J52" t="e">
        <f>IF(Base_Profissionais[[#This Row],[com]]="IPASGO",INDEX(Códigos_IPASGO[Especialidade],MATCH(Base_Profissionais[[#This Row],[CodTerminologia]],Códigos_IPASGO[COD],0)))</f>
        <v>#N/A</v>
      </c>
      <c r="K52">
        <v>1</v>
      </c>
      <c r="L52" t="s">
        <v>782</v>
      </c>
      <c r="M52" t="s">
        <v>1361</v>
      </c>
    </row>
    <row r="53" spans="1:13" hidden="1" x14ac:dyDescent="0.3">
      <c r="A53">
        <v>25</v>
      </c>
      <c r="B53" t="s">
        <v>151</v>
      </c>
      <c r="C53" t="s">
        <v>284</v>
      </c>
      <c r="D53" t="s">
        <v>285</v>
      </c>
      <c r="E53" t="s">
        <v>199</v>
      </c>
      <c r="F53">
        <v>5773</v>
      </c>
      <c r="G53" t="s">
        <v>194</v>
      </c>
      <c r="H53">
        <v>251510</v>
      </c>
      <c r="I53" t="s">
        <v>287</v>
      </c>
      <c r="J53" t="str">
        <f>IF(Base_Profissionais[[#This Row],[com]]="IPASGO",INDEX(Códigos_IPASGO[Especialidade],MATCH(Base_Profissionais[[#This Row],[CodTerminologia]],Códigos_IPASGO[COD],0)))</f>
        <v>PSICOLOGIA - TEA</v>
      </c>
      <c r="K53">
        <v>1</v>
      </c>
      <c r="L53" t="s">
        <v>782</v>
      </c>
      <c r="M53" t="s">
        <v>1361</v>
      </c>
    </row>
    <row r="54" spans="1:13" hidden="1" x14ac:dyDescent="0.3">
      <c r="A54">
        <v>25</v>
      </c>
      <c r="B54" t="s">
        <v>196</v>
      </c>
      <c r="C54" t="s">
        <v>288</v>
      </c>
      <c r="D54" t="s">
        <v>285</v>
      </c>
      <c r="E54" t="s">
        <v>199</v>
      </c>
      <c r="F54">
        <v>5773</v>
      </c>
      <c r="G54" t="s">
        <v>194</v>
      </c>
      <c r="H54">
        <v>251510</v>
      </c>
      <c r="I54" t="s">
        <v>289</v>
      </c>
      <c r="J54" t="s">
        <v>153</v>
      </c>
      <c r="K54">
        <v>1</v>
      </c>
      <c r="M54" t="s">
        <v>1360</v>
      </c>
    </row>
    <row r="55" spans="1:13" hidden="1" x14ac:dyDescent="0.3">
      <c r="A55">
        <v>25</v>
      </c>
      <c r="B55" t="s">
        <v>235</v>
      </c>
      <c r="C55" t="s">
        <v>288</v>
      </c>
      <c r="D55" t="s">
        <v>285</v>
      </c>
      <c r="E55" t="s">
        <v>199</v>
      </c>
      <c r="F55">
        <v>5773</v>
      </c>
      <c r="G55" t="s">
        <v>194</v>
      </c>
      <c r="H55">
        <v>251510</v>
      </c>
      <c r="I55" t="s">
        <v>290</v>
      </c>
      <c r="J55" t="s">
        <v>237</v>
      </c>
      <c r="K55">
        <v>1</v>
      </c>
      <c r="M55" t="s">
        <v>1360</v>
      </c>
    </row>
    <row r="56" spans="1:13" hidden="1" x14ac:dyDescent="0.3">
      <c r="A56">
        <v>1729</v>
      </c>
      <c r="B56" t="s">
        <v>190</v>
      </c>
      <c r="C56" t="s">
        <v>291</v>
      </c>
      <c r="D56" t="s">
        <v>292</v>
      </c>
      <c r="E56" t="s">
        <v>193</v>
      </c>
      <c r="F56">
        <v>13152</v>
      </c>
      <c r="G56" t="s">
        <v>194</v>
      </c>
      <c r="H56">
        <v>223810</v>
      </c>
      <c r="I56" t="s">
        <v>293</v>
      </c>
      <c r="J56" t="s">
        <v>156</v>
      </c>
      <c r="K56">
        <v>1</v>
      </c>
      <c r="M56" t="s">
        <v>1360</v>
      </c>
    </row>
    <row r="57" spans="1:13" hidden="1" x14ac:dyDescent="0.3">
      <c r="A57">
        <v>1729</v>
      </c>
      <c r="B57" t="s">
        <v>154</v>
      </c>
      <c r="C57" t="s">
        <v>291</v>
      </c>
      <c r="D57" t="s">
        <v>292</v>
      </c>
      <c r="E57" t="s">
        <v>193</v>
      </c>
      <c r="F57">
        <v>13152</v>
      </c>
      <c r="G57" t="s">
        <v>194</v>
      </c>
      <c r="H57">
        <v>223810</v>
      </c>
      <c r="I57" t="s">
        <v>294</v>
      </c>
      <c r="J57" t="str">
        <f>IF(Base_Profissionais[[#This Row],[com]]="IPASGO",INDEX(Códigos_IPASGO[Especialidade],MATCH(Base_Profissionais[[#This Row],[CodTerminologia]],Códigos_IPASGO[COD],0)))</f>
        <v>FONOAUDIOLOGIA - TEA</v>
      </c>
      <c r="K57">
        <v>1</v>
      </c>
      <c r="M57" t="s">
        <v>1361</v>
      </c>
    </row>
    <row r="58" spans="1:13" hidden="1" x14ac:dyDescent="0.3">
      <c r="A58">
        <v>884</v>
      </c>
      <c r="B58" t="s">
        <v>209</v>
      </c>
      <c r="C58" t="s">
        <v>30</v>
      </c>
      <c r="D58" t="s">
        <v>295</v>
      </c>
      <c r="E58" t="s">
        <v>212</v>
      </c>
      <c r="F58">
        <v>12101</v>
      </c>
      <c r="G58" t="s">
        <v>194</v>
      </c>
      <c r="H58">
        <v>223905</v>
      </c>
      <c r="I58" t="s">
        <v>296</v>
      </c>
      <c r="J58" t="s">
        <v>159</v>
      </c>
      <c r="K58">
        <v>1</v>
      </c>
      <c r="M58" t="s">
        <v>1360</v>
      </c>
    </row>
    <row r="59" spans="1:13" hidden="1" x14ac:dyDescent="0.3">
      <c r="A59">
        <v>884</v>
      </c>
      <c r="B59" t="s">
        <v>158</v>
      </c>
      <c r="C59" t="s">
        <v>30</v>
      </c>
      <c r="D59" t="s">
        <v>295</v>
      </c>
      <c r="E59" t="s">
        <v>212</v>
      </c>
      <c r="F59">
        <v>12101</v>
      </c>
      <c r="G59" t="s">
        <v>194</v>
      </c>
      <c r="H59">
        <v>223905</v>
      </c>
      <c r="I59" t="s">
        <v>297</v>
      </c>
      <c r="J59" t="str">
        <f>IF(Base_Profissionais[[#This Row],[com]]="IPASGO",INDEX(Códigos_IPASGO[Especialidade],MATCH(Base_Profissionais[[#This Row],[CodTerminologia]],Códigos_IPASGO[COD],0)))</f>
        <v>TERAPIA OCUPACIONAL - TEA</v>
      </c>
      <c r="K59">
        <v>1</v>
      </c>
      <c r="L59" t="s">
        <v>783</v>
      </c>
      <c r="M59" t="s">
        <v>1361</v>
      </c>
    </row>
    <row r="60" spans="1:13" hidden="1" x14ac:dyDescent="0.3">
      <c r="A60">
        <v>884</v>
      </c>
      <c r="B60" t="s">
        <v>160</v>
      </c>
      <c r="C60" t="s">
        <v>30</v>
      </c>
      <c r="D60" t="s">
        <v>295</v>
      </c>
      <c r="E60" t="s">
        <v>212</v>
      </c>
      <c r="F60">
        <v>12101</v>
      </c>
      <c r="G60" t="s">
        <v>194</v>
      </c>
      <c r="H60">
        <v>223905</v>
      </c>
      <c r="I60" t="s">
        <v>298</v>
      </c>
      <c r="J60" t="str">
        <f>IF(Base_Profissionais[[#This Row],[com]]="IPASGO",INDEX(Códigos_IPASGO[Especialidade],MATCH(Base_Profissionais[[#This Row],[CodTerminologia]],Códigos_IPASGO[COD],0)))</f>
        <v>TERAPIA OCUPACIONAL - GERAL</v>
      </c>
      <c r="K60">
        <v>1</v>
      </c>
      <c r="L60" t="s">
        <v>783</v>
      </c>
      <c r="M60" t="s">
        <v>1361</v>
      </c>
    </row>
    <row r="61" spans="1:13" hidden="1" x14ac:dyDescent="0.3">
      <c r="A61">
        <v>2657</v>
      </c>
      <c r="B61" t="s">
        <v>299</v>
      </c>
      <c r="C61" t="s">
        <v>300</v>
      </c>
      <c r="D61" t="s">
        <v>301</v>
      </c>
      <c r="E61" t="s">
        <v>302</v>
      </c>
      <c r="F61">
        <v>242</v>
      </c>
      <c r="G61" t="s">
        <v>194</v>
      </c>
      <c r="H61">
        <v>226305</v>
      </c>
      <c r="I61" t="s">
        <v>303</v>
      </c>
      <c r="J61" t="s">
        <v>304</v>
      </c>
      <c r="K61">
        <v>1</v>
      </c>
      <c r="M61" t="s">
        <v>1360</v>
      </c>
    </row>
    <row r="62" spans="1:13" hidden="1" x14ac:dyDescent="0.3">
      <c r="A62">
        <v>1839</v>
      </c>
      <c r="B62" t="s">
        <v>196</v>
      </c>
      <c r="C62" t="s">
        <v>42</v>
      </c>
      <c r="D62" t="s">
        <v>305</v>
      </c>
      <c r="E62" t="s">
        <v>199</v>
      </c>
      <c r="F62">
        <v>15783</v>
      </c>
      <c r="G62" t="s">
        <v>194</v>
      </c>
      <c r="H62">
        <v>251510</v>
      </c>
      <c r="I62" t="s">
        <v>306</v>
      </c>
      <c r="J62" t="s">
        <v>153</v>
      </c>
      <c r="K62">
        <v>1</v>
      </c>
      <c r="M62" t="s">
        <v>1360</v>
      </c>
    </row>
    <row r="63" spans="1:13" x14ac:dyDescent="0.3">
      <c r="A63">
        <v>1839</v>
      </c>
      <c r="B63" s="14">
        <v>50001183</v>
      </c>
      <c r="C63" t="s">
        <v>42</v>
      </c>
      <c r="D63" t="s">
        <v>305</v>
      </c>
      <c r="E63" t="s">
        <v>199</v>
      </c>
      <c r="F63">
        <v>15783</v>
      </c>
      <c r="G63" t="s">
        <v>194</v>
      </c>
      <c r="H63">
        <v>251510</v>
      </c>
      <c r="I63" t="s">
        <v>307</v>
      </c>
      <c r="J63" t="e">
        <f>IF(Base_Profissionais[[#This Row],[com]]="IPASGO",INDEX(Códigos_IPASGO[Especialidade],MATCH(Base_Profissionais[[#This Row],[CodTerminologia]],Códigos_IPASGO[COD],0)))</f>
        <v>#N/A</v>
      </c>
      <c r="K63">
        <v>1</v>
      </c>
      <c r="L63" t="s">
        <v>784</v>
      </c>
      <c r="M63" t="s">
        <v>1361</v>
      </c>
    </row>
    <row r="64" spans="1:13" hidden="1" x14ac:dyDescent="0.3">
      <c r="A64">
        <v>1839</v>
      </c>
      <c r="B64" t="s">
        <v>151</v>
      </c>
      <c r="C64" t="s">
        <v>42</v>
      </c>
      <c r="D64" t="s">
        <v>305</v>
      </c>
      <c r="E64" t="s">
        <v>199</v>
      </c>
      <c r="F64">
        <v>15783</v>
      </c>
      <c r="G64" t="s">
        <v>194</v>
      </c>
      <c r="H64">
        <v>251510</v>
      </c>
      <c r="I64" t="s">
        <v>308</v>
      </c>
      <c r="J64" t="str">
        <f>IF(Base_Profissionais[[#This Row],[com]]="IPASGO",INDEX(Códigos_IPASGO[Especialidade],MATCH(Base_Profissionais[[#This Row],[CodTerminologia]],Códigos_IPASGO[COD],0)))</f>
        <v>PSICOLOGIA - TEA</v>
      </c>
      <c r="K64">
        <v>1</v>
      </c>
      <c r="L64" t="s">
        <v>784</v>
      </c>
      <c r="M64" t="s">
        <v>1361</v>
      </c>
    </row>
    <row r="65" spans="1:13" hidden="1" x14ac:dyDescent="0.3">
      <c r="A65">
        <v>1815</v>
      </c>
      <c r="B65" t="s">
        <v>196</v>
      </c>
      <c r="C65" t="s">
        <v>86</v>
      </c>
      <c r="D65" t="s">
        <v>309</v>
      </c>
      <c r="E65" t="s">
        <v>199</v>
      </c>
      <c r="F65">
        <v>15754</v>
      </c>
      <c r="G65" t="s">
        <v>194</v>
      </c>
      <c r="H65">
        <v>251510</v>
      </c>
      <c r="I65" t="s">
        <v>310</v>
      </c>
      <c r="J65" t="s">
        <v>153</v>
      </c>
      <c r="K65">
        <v>1</v>
      </c>
      <c r="M65" t="s">
        <v>1360</v>
      </c>
    </row>
    <row r="66" spans="1:13" x14ac:dyDescent="0.3">
      <c r="A66">
        <v>1815</v>
      </c>
      <c r="B66" s="14">
        <v>50001183</v>
      </c>
      <c r="C66" t="s">
        <v>86</v>
      </c>
      <c r="D66" t="s">
        <v>309</v>
      </c>
      <c r="E66" t="s">
        <v>199</v>
      </c>
      <c r="F66">
        <v>15754</v>
      </c>
      <c r="G66" t="s">
        <v>194</v>
      </c>
      <c r="H66">
        <v>251510</v>
      </c>
      <c r="I66" t="s">
        <v>311</v>
      </c>
      <c r="J66" t="e">
        <f>IF(Base_Profissionais[[#This Row],[com]]="IPASGO",INDEX(Códigos_IPASGO[Especialidade],MATCH(Base_Profissionais[[#This Row],[CodTerminologia]],Códigos_IPASGO[COD],0)))</f>
        <v>#N/A</v>
      </c>
      <c r="K66">
        <v>1</v>
      </c>
      <c r="L66" t="s">
        <v>785</v>
      </c>
      <c r="M66" t="s">
        <v>1361</v>
      </c>
    </row>
    <row r="67" spans="1:13" hidden="1" x14ac:dyDescent="0.3">
      <c r="A67">
        <v>1815</v>
      </c>
      <c r="B67" t="s">
        <v>151</v>
      </c>
      <c r="C67" t="s">
        <v>86</v>
      </c>
      <c r="D67" t="s">
        <v>309</v>
      </c>
      <c r="E67" t="s">
        <v>199</v>
      </c>
      <c r="F67">
        <v>15754</v>
      </c>
      <c r="G67" t="s">
        <v>194</v>
      </c>
      <c r="H67">
        <v>251510</v>
      </c>
      <c r="I67" t="s">
        <v>312</v>
      </c>
      <c r="J67" t="str">
        <f>IF(Base_Profissionais[[#This Row],[com]]="IPASGO",INDEX(Códigos_IPASGO[Especialidade],MATCH(Base_Profissionais[[#This Row],[CodTerminologia]],Códigos_IPASGO[COD],0)))</f>
        <v>PSICOLOGIA - TEA</v>
      </c>
      <c r="K67">
        <v>1</v>
      </c>
      <c r="L67" t="s">
        <v>785</v>
      </c>
      <c r="M67" t="s">
        <v>1361</v>
      </c>
    </row>
    <row r="68" spans="1:13" hidden="1" x14ac:dyDescent="0.3">
      <c r="A68">
        <v>1364</v>
      </c>
      <c r="B68" t="s">
        <v>196</v>
      </c>
      <c r="C68" t="s">
        <v>60</v>
      </c>
      <c r="D68" t="s">
        <v>313</v>
      </c>
      <c r="E68" t="s">
        <v>199</v>
      </c>
      <c r="F68">
        <v>16003</v>
      </c>
      <c r="G68" t="s">
        <v>194</v>
      </c>
      <c r="H68">
        <v>251510</v>
      </c>
      <c r="I68" t="s">
        <v>314</v>
      </c>
      <c r="J68" t="s">
        <v>153</v>
      </c>
      <c r="K68">
        <v>1</v>
      </c>
      <c r="M68" t="s">
        <v>1360</v>
      </c>
    </row>
    <row r="69" spans="1:13" x14ac:dyDescent="0.3">
      <c r="A69">
        <v>1364</v>
      </c>
      <c r="B69" s="14">
        <v>50001183</v>
      </c>
      <c r="C69" t="s">
        <v>60</v>
      </c>
      <c r="D69" t="s">
        <v>313</v>
      </c>
      <c r="E69" t="s">
        <v>199</v>
      </c>
      <c r="F69">
        <v>16003</v>
      </c>
      <c r="G69" t="s">
        <v>194</v>
      </c>
      <c r="H69">
        <v>251510</v>
      </c>
      <c r="I69" t="s">
        <v>315</v>
      </c>
      <c r="J69" t="e">
        <f>IF(Base_Profissionais[[#This Row],[com]]="IPASGO",INDEX(Códigos_IPASGO[Especialidade],MATCH(Base_Profissionais[[#This Row],[CodTerminologia]],Códigos_IPASGO[COD],0)))</f>
        <v>#N/A</v>
      </c>
      <c r="K69">
        <v>1</v>
      </c>
      <c r="M69" t="s">
        <v>1361</v>
      </c>
    </row>
    <row r="70" spans="1:13" hidden="1" x14ac:dyDescent="0.3">
      <c r="A70">
        <v>1364</v>
      </c>
      <c r="B70" t="s">
        <v>151</v>
      </c>
      <c r="C70" t="s">
        <v>60</v>
      </c>
      <c r="D70" t="s">
        <v>313</v>
      </c>
      <c r="E70" t="s">
        <v>199</v>
      </c>
      <c r="F70">
        <v>16003</v>
      </c>
      <c r="G70" t="s">
        <v>194</v>
      </c>
      <c r="H70">
        <v>251510</v>
      </c>
      <c r="I70" t="s">
        <v>316</v>
      </c>
      <c r="J70" t="str">
        <f>IF(Base_Profissionais[[#This Row],[com]]="IPASGO",INDEX(Códigos_IPASGO[Especialidade],MATCH(Base_Profissionais[[#This Row],[CodTerminologia]],Códigos_IPASGO[COD],0)))</f>
        <v>PSICOLOGIA - TEA</v>
      </c>
      <c r="K70">
        <v>1</v>
      </c>
      <c r="M70" t="s">
        <v>1361</v>
      </c>
    </row>
    <row r="71" spans="1:13" hidden="1" x14ac:dyDescent="0.3">
      <c r="A71">
        <v>1542</v>
      </c>
      <c r="B71" t="s">
        <v>196</v>
      </c>
      <c r="C71" t="s">
        <v>112</v>
      </c>
      <c r="D71" t="s">
        <v>317</v>
      </c>
      <c r="E71" t="s">
        <v>199</v>
      </c>
      <c r="F71">
        <v>17111</v>
      </c>
      <c r="G71" t="s">
        <v>194</v>
      </c>
      <c r="H71">
        <v>251510</v>
      </c>
      <c r="I71" t="s">
        <v>318</v>
      </c>
      <c r="J71" t="s">
        <v>153</v>
      </c>
      <c r="K71">
        <v>1</v>
      </c>
      <c r="M71" t="s">
        <v>1360</v>
      </c>
    </row>
    <row r="72" spans="1:13" x14ac:dyDescent="0.3">
      <c r="A72">
        <v>1542</v>
      </c>
      <c r="B72" s="14">
        <v>50001183</v>
      </c>
      <c r="C72" t="s">
        <v>112</v>
      </c>
      <c r="D72" t="s">
        <v>317</v>
      </c>
      <c r="E72" t="s">
        <v>199</v>
      </c>
      <c r="F72">
        <v>17111</v>
      </c>
      <c r="G72" t="s">
        <v>194</v>
      </c>
      <c r="H72">
        <v>251510</v>
      </c>
      <c r="I72" t="s">
        <v>319</v>
      </c>
      <c r="J72" t="e">
        <f>IF(Base_Profissionais[[#This Row],[com]]="IPASGO",INDEX(Códigos_IPASGO[Especialidade],MATCH(Base_Profissionais[[#This Row],[CodTerminologia]],Códigos_IPASGO[COD],0)))</f>
        <v>#N/A</v>
      </c>
      <c r="K72">
        <v>1</v>
      </c>
      <c r="L72" t="s">
        <v>786</v>
      </c>
      <c r="M72" t="s">
        <v>1361</v>
      </c>
    </row>
    <row r="73" spans="1:13" hidden="1" x14ac:dyDescent="0.3">
      <c r="A73">
        <v>1542</v>
      </c>
      <c r="B73" t="s">
        <v>151</v>
      </c>
      <c r="C73" t="s">
        <v>112</v>
      </c>
      <c r="D73" t="s">
        <v>317</v>
      </c>
      <c r="E73" t="s">
        <v>199</v>
      </c>
      <c r="F73">
        <v>17111</v>
      </c>
      <c r="G73" t="s">
        <v>194</v>
      </c>
      <c r="H73">
        <v>251510</v>
      </c>
      <c r="I73" t="s">
        <v>320</v>
      </c>
      <c r="J73" t="str">
        <f>IF(Base_Profissionais[[#This Row],[com]]="IPASGO",INDEX(Códigos_IPASGO[Especialidade],MATCH(Base_Profissionais[[#This Row],[CodTerminologia]],Códigos_IPASGO[COD],0)))</f>
        <v>PSICOLOGIA - TEA</v>
      </c>
      <c r="K73">
        <v>1</v>
      </c>
      <c r="L73" t="s">
        <v>786</v>
      </c>
      <c r="M73" t="s">
        <v>1361</v>
      </c>
    </row>
    <row r="74" spans="1:13" hidden="1" x14ac:dyDescent="0.3">
      <c r="A74">
        <v>1641</v>
      </c>
      <c r="B74" t="s">
        <v>196</v>
      </c>
      <c r="C74" t="s">
        <v>121</v>
      </c>
      <c r="D74" t="s">
        <v>321</v>
      </c>
      <c r="E74" t="s">
        <v>199</v>
      </c>
      <c r="F74">
        <v>18045</v>
      </c>
      <c r="G74" t="s">
        <v>194</v>
      </c>
      <c r="H74">
        <v>251510</v>
      </c>
      <c r="I74" t="s">
        <v>322</v>
      </c>
      <c r="J74" t="s">
        <v>153</v>
      </c>
      <c r="K74">
        <v>1</v>
      </c>
      <c r="M74" t="s">
        <v>1360</v>
      </c>
    </row>
    <row r="75" spans="1:13" hidden="1" x14ac:dyDescent="0.3">
      <c r="A75">
        <v>1644</v>
      </c>
      <c r="B75" t="s">
        <v>196</v>
      </c>
      <c r="C75" t="s">
        <v>63</v>
      </c>
      <c r="D75" t="s">
        <v>323</v>
      </c>
      <c r="E75" t="s">
        <v>199</v>
      </c>
      <c r="F75">
        <v>18178</v>
      </c>
      <c r="G75" t="s">
        <v>194</v>
      </c>
      <c r="H75">
        <v>251510</v>
      </c>
      <c r="I75" t="s">
        <v>324</v>
      </c>
      <c r="J75" t="s">
        <v>153</v>
      </c>
      <c r="K75">
        <v>1</v>
      </c>
      <c r="M75" t="s">
        <v>1360</v>
      </c>
    </row>
    <row r="76" spans="1:13" x14ac:dyDescent="0.3">
      <c r="A76">
        <v>1644</v>
      </c>
      <c r="B76" s="14">
        <v>50001183</v>
      </c>
      <c r="C76" t="s">
        <v>63</v>
      </c>
      <c r="D76" t="s">
        <v>323</v>
      </c>
      <c r="E76" t="s">
        <v>199</v>
      </c>
      <c r="F76">
        <v>18178</v>
      </c>
      <c r="G76" t="s">
        <v>194</v>
      </c>
      <c r="H76">
        <v>251510</v>
      </c>
      <c r="I76" t="s">
        <v>325</v>
      </c>
      <c r="J76" t="e">
        <f>IF(Base_Profissionais[[#This Row],[com]]="IPASGO",INDEX(Códigos_IPASGO[Especialidade],MATCH(Base_Profissionais[[#This Row],[CodTerminologia]],Códigos_IPASGO[COD],0)))</f>
        <v>#N/A</v>
      </c>
      <c r="K76">
        <v>1</v>
      </c>
      <c r="L76" t="s">
        <v>787</v>
      </c>
      <c r="M76" t="s">
        <v>1361</v>
      </c>
    </row>
    <row r="77" spans="1:13" hidden="1" x14ac:dyDescent="0.3">
      <c r="A77">
        <v>1644</v>
      </c>
      <c r="B77" t="s">
        <v>151</v>
      </c>
      <c r="C77" t="s">
        <v>63</v>
      </c>
      <c r="D77" t="s">
        <v>323</v>
      </c>
      <c r="E77" t="s">
        <v>199</v>
      </c>
      <c r="F77">
        <v>18178</v>
      </c>
      <c r="G77" t="s">
        <v>194</v>
      </c>
      <c r="H77">
        <v>251510</v>
      </c>
      <c r="I77" t="s">
        <v>326</v>
      </c>
      <c r="J77" t="str">
        <f>IF(Base_Profissionais[[#This Row],[com]]="IPASGO",INDEX(Códigos_IPASGO[Especialidade],MATCH(Base_Profissionais[[#This Row],[CodTerminologia]],Códigos_IPASGO[COD],0)))</f>
        <v>PSICOLOGIA - TEA</v>
      </c>
      <c r="K77">
        <v>1</v>
      </c>
      <c r="L77" t="s">
        <v>787</v>
      </c>
      <c r="M77" t="s">
        <v>1361</v>
      </c>
    </row>
    <row r="78" spans="1:13" hidden="1" x14ac:dyDescent="0.3">
      <c r="A78">
        <v>677</v>
      </c>
      <c r="B78" t="s">
        <v>299</v>
      </c>
      <c r="C78" t="s">
        <v>85</v>
      </c>
      <c r="D78" t="s">
        <v>327</v>
      </c>
      <c r="E78" t="s">
        <v>302</v>
      </c>
      <c r="F78">
        <v>256</v>
      </c>
      <c r="G78" t="s">
        <v>194</v>
      </c>
      <c r="H78">
        <v>226305</v>
      </c>
      <c r="I78" t="s">
        <v>328</v>
      </c>
      <c r="J78" t="s">
        <v>304</v>
      </c>
      <c r="K78">
        <v>1</v>
      </c>
      <c r="M78" t="s">
        <v>1360</v>
      </c>
    </row>
    <row r="79" spans="1:13" hidden="1" x14ac:dyDescent="0.3">
      <c r="A79">
        <v>881</v>
      </c>
      <c r="B79" t="s">
        <v>196</v>
      </c>
      <c r="C79" t="s">
        <v>329</v>
      </c>
      <c r="D79" t="s">
        <v>330</v>
      </c>
      <c r="E79" t="s">
        <v>199</v>
      </c>
      <c r="F79">
        <v>13541</v>
      </c>
      <c r="G79" t="s">
        <v>194</v>
      </c>
      <c r="H79">
        <v>251510</v>
      </c>
      <c r="I79" t="s">
        <v>331</v>
      </c>
      <c r="J79" t="s">
        <v>153</v>
      </c>
      <c r="K79">
        <v>1</v>
      </c>
      <c r="M79" t="s">
        <v>1360</v>
      </c>
    </row>
    <row r="80" spans="1:13" x14ac:dyDescent="0.3">
      <c r="A80">
        <v>881</v>
      </c>
      <c r="B80" s="14">
        <v>50001183</v>
      </c>
      <c r="C80" t="s">
        <v>329</v>
      </c>
      <c r="D80" t="s">
        <v>330</v>
      </c>
      <c r="E80" t="s">
        <v>199</v>
      </c>
      <c r="F80">
        <v>13541</v>
      </c>
      <c r="G80" t="s">
        <v>194</v>
      </c>
      <c r="H80">
        <v>251510</v>
      </c>
      <c r="I80" t="s">
        <v>332</v>
      </c>
      <c r="J80" t="e">
        <f>IF(Base_Profissionais[[#This Row],[com]]="IPASGO",INDEX(Códigos_IPASGO[Especialidade],MATCH(Base_Profissionais[[#This Row],[CodTerminologia]],Códigos_IPASGO[COD],0)))</f>
        <v>#N/A</v>
      </c>
      <c r="K80">
        <v>1</v>
      </c>
      <c r="L80" t="s">
        <v>788</v>
      </c>
      <c r="M80" t="s">
        <v>1361</v>
      </c>
    </row>
    <row r="81" spans="1:13" hidden="1" x14ac:dyDescent="0.3">
      <c r="A81">
        <v>881</v>
      </c>
      <c r="B81" t="s">
        <v>151</v>
      </c>
      <c r="C81" t="s">
        <v>329</v>
      </c>
      <c r="D81" t="s">
        <v>330</v>
      </c>
      <c r="E81" t="s">
        <v>199</v>
      </c>
      <c r="F81">
        <v>13541</v>
      </c>
      <c r="G81" t="s">
        <v>194</v>
      </c>
      <c r="H81">
        <v>251510</v>
      </c>
      <c r="I81" t="s">
        <v>333</v>
      </c>
      <c r="J81" t="str">
        <f>IF(Base_Profissionais[[#This Row],[com]]="IPASGO",INDEX(Códigos_IPASGO[Especialidade],MATCH(Base_Profissionais[[#This Row],[CodTerminologia]],Códigos_IPASGO[COD],0)))</f>
        <v>PSICOLOGIA - TEA</v>
      </c>
      <c r="K81">
        <v>1</v>
      </c>
      <c r="L81" t="s">
        <v>788</v>
      </c>
      <c r="M81" t="s">
        <v>1361</v>
      </c>
    </row>
    <row r="82" spans="1:13" hidden="1" x14ac:dyDescent="0.3">
      <c r="A82">
        <v>881</v>
      </c>
      <c r="B82" t="s">
        <v>235</v>
      </c>
      <c r="C82" t="s">
        <v>329</v>
      </c>
      <c r="D82" t="s">
        <v>330</v>
      </c>
      <c r="E82" t="s">
        <v>199</v>
      </c>
      <c r="F82">
        <v>13541</v>
      </c>
      <c r="G82" t="s">
        <v>194</v>
      </c>
      <c r="H82">
        <v>251510</v>
      </c>
      <c r="I82" t="s">
        <v>334</v>
      </c>
      <c r="J82" t="s">
        <v>237</v>
      </c>
      <c r="K82">
        <v>1</v>
      </c>
      <c r="M82" t="s">
        <v>1360</v>
      </c>
    </row>
    <row r="83" spans="1:13" hidden="1" x14ac:dyDescent="0.3">
      <c r="A83">
        <v>2367</v>
      </c>
      <c r="B83" t="s">
        <v>190</v>
      </c>
      <c r="C83" t="s">
        <v>58</v>
      </c>
      <c r="D83" t="s">
        <v>335</v>
      </c>
      <c r="E83" t="s">
        <v>193</v>
      </c>
      <c r="F83">
        <v>13537</v>
      </c>
      <c r="G83" t="s">
        <v>194</v>
      </c>
      <c r="H83">
        <v>223810</v>
      </c>
      <c r="I83" t="s">
        <v>336</v>
      </c>
      <c r="J83" t="s">
        <v>156</v>
      </c>
      <c r="K83">
        <v>1</v>
      </c>
      <c r="M83" t="s">
        <v>1360</v>
      </c>
    </row>
    <row r="84" spans="1:13" hidden="1" x14ac:dyDescent="0.3">
      <c r="A84">
        <v>1833</v>
      </c>
      <c r="B84" t="s">
        <v>196</v>
      </c>
      <c r="C84" t="s">
        <v>337</v>
      </c>
      <c r="D84" t="s">
        <v>338</v>
      </c>
      <c r="E84" t="s">
        <v>199</v>
      </c>
      <c r="F84">
        <v>18034</v>
      </c>
      <c r="G84" t="s">
        <v>194</v>
      </c>
      <c r="H84">
        <v>251510</v>
      </c>
      <c r="I84" t="s">
        <v>339</v>
      </c>
      <c r="J84" t="s">
        <v>153</v>
      </c>
      <c r="K84">
        <v>1</v>
      </c>
      <c r="M84" t="s">
        <v>1360</v>
      </c>
    </row>
    <row r="85" spans="1:13" x14ac:dyDescent="0.3">
      <c r="A85">
        <v>1833</v>
      </c>
      <c r="B85" s="14">
        <v>50001183</v>
      </c>
      <c r="C85" t="s">
        <v>337</v>
      </c>
      <c r="D85" t="s">
        <v>338</v>
      </c>
      <c r="E85" t="s">
        <v>199</v>
      </c>
      <c r="F85">
        <v>18034</v>
      </c>
      <c r="G85" t="s">
        <v>194</v>
      </c>
      <c r="H85">
        <v>251510</v>
      </c>
      <c r="I85" t="s">
        <v>340</v>
      </c>
      <c r="J85" t="e">
        <f>IF(Base_Profissionais[[#This Row],[com]]="IPASGO",INDEX(Códigos_IPASGO[Especialidade],MATCH(Base_Profissionais[[#This Row],[CodTerminologia]],Códigos_IPASGO[COD],0)))</f>
        <v>#N/A</v>
      </c>
      <c r="K85">
        <v>1</v>
      </c>
      <c r="L85" t="s">
        <v>789</v>
      </c>
      <c r="M85" t="s">
        <v>1361</v>
      </c>
    </row>
    <row r="86" spans="1:13" hidden="1" x14ac:dyDescent="0.3">
      <c r="A86">
        <v>1833</v>
      </c>
      <c r="B86" t="s">
        <v>151</v>
      </c>
      <c r="C86" t="s">
        <v>337</v>
      </c>
      <c r="D86" t="s">
        <v>338</v>
      </c>
      <c r="E86" t="s">
        <v>199</v>
      </c>
      <c r="F86">
        <v>18034</v>
      </c>
      <c r="G86" t="s">
        <v>194</v>
      </c>
      <c r="H86">
        <v>251510</v>
      </c>
      <c r="I86" t="s">
        <v>341</v>
      </c>
      <c r="J86" t="str">
        <f>IF(Base_Profissionais[[#This Row],[com]]="IPASGO",INDEX(Códigos_IPASGO[Especialidade],MATCH(Base_Profissionais[[#This Row],[CodTerminologia]],Códigos_IPASGO[COD],0)))</f>
        <v>PSICOLOGIA - TEA</v>
      </c>
      <c r="K86">
        <v>1</v>
      </c>
      <c r="L86" t="s">
        <v>789</v>
      </c>
      <c r="M86" t="s">
        <v>1361</v>
      </c>
    </row>
    <row r="87" spans="1:13" hidden="1" x14ac:dyDescent="0.3">
      <c r="A87">
        <v>1860</v>
      </c>
      <c r="B87" t="s">
        <v>209</v>
      </c>
      <c r="C87" t="s">
        <v>37</v>
      </c>
      <c r="D87" t="s">
        <v>342</v>
      </c>
      <c r="E87" t="s">
        <v>212</v>
      </c>
      <c r="F87">
        <v>24621</v>
      </c>
      <c r="G87" t="s">
        <v>194</v>
      </c>
      <c r="H87">
        <v>223905</v>
      </c>
      <c r="I87" t="s">
        <v>343</v>
      </c>
      <c r="J87" t="s">
        <v>159</v>
      </c>
      <c r="K87">
        <v>1</v>
      </c>
      <c r="M87" t="s">
        <v>1360</v>
      </c>
    </row>
    <row r="88" spans="1:13" hidden="1" x14ac:dyDescent="0.3">
      <c r="A88">
        <v>1640</v>
      </c>
      <c r="B88" t="s">
        <v>196</v>
      </c>
      <c r="C88" t="s">
        <v>344</v>
      </c>
      <c r="D88" t="s">
        <v>345</v>
      </c>
      <c r="E88" t="s">
        <v>199</v>
      </c>
      <c r="F88">
        <v>18210</v>
      </c>
      <c r="G88" t="s">
        <v>194</v>
      </c>
      <c r="H88">
        <v>251510</v>
      </c>
      <c r="I88" t="s">
        <v>346</v>
      </c>
      <c r="J88" t="s">
        <v>153</v>
      </c>
      <c r="K88">
        <v>1</v>
      </c>
      <c r="M88" t="s">
        <v>1360</v>
      </c>
    </row>
    <row r="89" spans="1:13" hidden="1" x14ac:dyDescent="0.3">
      <c r="A89">
        <v>2686</v>
      </c>
      <c r="B89" t="s">
        <v>299</v>
      </c>
      <c r="C89" t="s">
        <v>113</v>
      </c>
      <c r="D89" t="s">
        <v>347</v>
      </c>
      <c r="E89" t="s">
        <v>302</v>
      </c>
      <c r="F89">
        <v>258</v>
      </c>
      <c r="G89" t="s">
        <v>194</v>
      </c>
      <c r="H89">
        <v>226305</v>
      </c>
      <c r="I89" t="s">
        <v>348</v>
      </c>
      <c r="J89" t="s">
        <v>304</v>
      </c>
      <c r="K89">
        <v>1</v>
      </c>
      <c r="M89" t="s">
        <v>1360</v>
      </c>
    </row>
    <row r="90" spans="1:13" x14ac:dyDescent="0.3">
      <c r="A90">
        <v>4</v>
      </c>
      <c r="B90" s="14">
        <v>50001183</v>
      </c>
      <c r="C90" t="s">
        <v>349</v>
      </c>
      <c r="D90" t="s">
        <v>350</v>
      </c>
      <c r="E90" t="s">
        <v>199</v>
      </c>
      <c r="F90">
        <v>7893</v>
      </c>
      <c r="G90" t="s">
        <v>194</v>
      </c>
      <c r="H90">
        <v>251510</v>
      </c>
      <c r="I90" t="s">
        <v>351</v>
      </c>
      <c r="J90" t="e">
        <f>IF(Base_Profissionais[[#This Row],[com]]="IPASGO",INDEX(Códigos_IPASGO[Especialidade],MATCH(Base_Profissionais[[#This Row],[CodTerminologia]],Códigos_IPASGO[COD],0)))</f>
        <v>#N/A</v>
      </c>
      <c r="K90">
        <v>1</v>
      </c>
      <c r="L90" t="s">
        <v>790</v>
      </c>
      <c r="M90" t="s">
        <v>1361</v>
      </c>
    </row>
    <row r="91" spans="1:13" hidden="1" x14ac:dyDescent="0.3">
      <c r="A91">
        <v>4</v>
      </c>
      <c r="B91" t="s">
        <v>151</v>
      </c>
      <c r="C91" t="s">
        <v>349</v>
      </c>
      <c r="D91" t="s">
        <v>350</v>
      </c>
      <c r="E91" t="s">
        <v>199</v>
      </c>
      <c r="F91">
        <v>7893</v>
      </c>
      <c r="G91" t="s">
        <v>194</v>
      </c>
      <c r="H91">
        <v>251510</v>
      </c>
      <c r="I91" t="s">
        <v>352</v>
      </c>
      <c r="J91" t="str">
        <f>IF(Base_Profissionais[[#This Row],[com]]="IPASGO",INDEX(Códigos_IPASGO[Especialidade],MATCH(Base_Profissionais[[#This Row],[CodTerminologia]],Códigos_IPASGO[COD],0)))</f>
        <v>PSICOLOGIA - TEA</v>
      </c>
      <c r="K91">
        <v>1</v>
      </c>
      <c r="L91" t="s">
        <v>790</v>
      </c>
      <c r="M91" t="s">
        <v>1361</v>
      </c>
    </row>
    <row r="92" spans="1:13" hidden="1" x14ac:dyDescent="0.3">
      <c r="A92">
        <v>4</v>
      </c>
      <c r="B92" t="s">
        <v>235</v>
      </c>
      <c r="C92" t="s">
        <v>349</v>
      </c>
      <c r="D92" t="s">
        <v>350</v>
      </c>
      <c r="E92" t="s">
        <v>199</v>
      </c>
      <c r="F92">
        <v>7893</v>
      </c>
      <c r="G92" t="s">
        <v>194</v>
      </c>
      <c r="H92">
        <v>251510</v>
      </c>
      <c r="I92" t="s">
        <v>353</v>
      </c>
      <c r="J92" t="s">
        <v>237</v>
      </c>
      <c r="K92">
        <v>1</v>
      </c>
      <c r="M92" t="s">
        <v>1360</v>
      </c>
    </row>
    <row r="93" spans="1:13" hidden="1" x14ac:dyDescent="0.3">
      <c r="A93">
        <v>1361</v>
      </c>
      <c r="B93" t="s">
        <v>196</v>
      </c>
      <c r="C93" t="s">
        <v>35</v>
      </c>
      <c r="D93" t="s">
        <v>354</v>
      </c>
      <c r="E93" t="s">
        <v>199</v>
      </c>
      <c r="F93">
        <v>19098</v>
      </c>
      <c r="G93" t="s">
        <v>194</v>
      </c>
      <c r="H93">
        <v>251510</v>
      </c>
      <c r="I93" t="s">
        <v>355</v>
      </c>
      <c r="J93" t="s">
        <v>153</v>
      </c>
      <c r="K93">
        <v>1</v>
      </c>
      <c r="M93" t="s">
        <v>1360</v>
      </c>
    </row>
    <row r="94" spans="1:13" hidden="1" x14ac:dyDescent="0.3">
      <c r="A94">
        <v>1829</v>
      </c>
      <c r="B94" t="s">
        <v>256</v>
      </c>
      <c r="C94" t="s">
        <v>356</v>
      </c>
      <c r="D94" t="s">
        <v>357</v>
      </c>
      <c r="E94" t="s">
        <v>212</v>
      </c>
      <c r="F94">
        <v>341104</v>
      </c>
      <c r="G94" t="s">
        <v>194</v>
      </c>
      <c r="H94">
        <v>223605</v>
      </c>
      <c r="I94" t="s">
        <v>358</v>
      </c>
      <c r="J94" t="s">
        <v>259</v>
      </c>
      <c r="K94">
        <v>1</v>
      </c>
      <c r="M94" t="s">
        <v>1360</v>
      </c>
    </row>
    <row r="95" spans="1:13" hidden="1" x14ac:dyDescent="0.3">
      <c r="A95">
        <v>1806</v>
      </c>
      <c r="B95" t="s">
        <v>196</v>
      </c>
      <c r="C95" t="s">
        <v>38</v>
      </c>
      <c r="D95" t="s">
        <v>359</v>
      </c>
      <c r="E95" t="s">
        <v>199</v>
      </c>
      <c r="F95">
        <v>15770</v>
      </c>
      <c r="G95" t="s">
        <v>194</v>
      </c>
      <c r="H95">
        <v>251510</v>
      </c>
      <c r="I95" t="s">
        <v>360</v>
      </c>
      <c r="J95" t="s">
        <v>153</v>
      </c>
      <c r="K95">
        <v>1</v>
      </c>
      <c r="M95" t="s">
        <v>1360</v>
      </c>
    </row>
    <row r="96" spans="1:13" x14ac:dyDescent="0.3">
      <c r="A96">
        <v>1806</v>
      </c>
      <c r="B96" s="14">
        <v>50001183</v>
      </c>
      <c r="C96" t="s">
        <v>38</v>
      </c>
      <c r="D96" t="s">
        <v>359</v>
      </c>
      <c r="E96" t="s">
        <v>199</v>
      </c>
      <c r="F96">
        <v>15770</v>
      </c>
      <c r="G96" t="s">
        <v>194</v>
      </c>
      <c r="H96">
        <v>251510</v>
      </c>
      <c r="I96" t="s">
        <v>361</v>
      </c>
      <c r="J96" t="e">
        <f>IF(Base_Profissionais[[#This Row],[com]]="IPASGO",INDEX(Códigos_IPASGO[Especialidade],MATCH(Base_Profissionais[[#This Row],[CodTerminologia]],Códigos_IPASGO[COD],0)))</f>
        <v>#N/A</v>
      </c>
      <c r="K96">
        <v>1</v>
      </c>
      <c r="M96" t="s">
        <v>1361</v>
      </c>
    </row>
    <row r="97" spans="1:13" hidden="1" x14ac:dyDescent="0.3">
      <c r="A97">
        <v>1806</v>
      </c>
      <c r="B97" t="s">
        <v>151</v>
      </c>
      <c r="C97" t="s">
        <v>38</v>
      </c>
      <c r="D97" t="s">
        <v>359</v>
      </c>
      <c r="E97" t="s">
        <v>199</v>
      </c>
      <c r="F97">
        <v>15770</v>
      </c>
      <c r="G97" t="s">
        <v>194</v>
      </c>
      <c r="H97">
        <v>251510</v>
      </c>
      <c r="I97" t="s">
        <v>362</v>
      </c>
      <c r="J97" t="str">
        <f>IF(Base_Profissionais[[#This Row],[com]]="IPASGO",INDEX(Códigos_IPASGO[Especialidade],MATCH(Base_Profissionais[[#This Row],[CodTerminologia]],Códigos_IPASGO[COD],0)))</f>
        <v>PSICOLOGIA - TEA</v>
      </c>
      <c r="K97">
        <v>1</v>
      </c>
      <c r="M97" t="s">
        <v>1361</v>
      </c>
    </row>
    <row r="98" spans="1:13" hidden="1" x14ac:dyDescent="0.3">
      <c r="A98">
        <v>53</v>
      </c>
      <c r="B98" t="s">
        <v>226</v>
      </c>
      <c r="C98" t="s">
        <v>52</v>
      </c>
      <c r="D98" t="s">
        <v>363</v>
      </c>
      <c r="E98" t="s">
        <v>364</v>
      </c>
      <c r="F98">
        <v>15650</v>
      </c>
      <c r="G98" t="s">
        <v>194</v>
      </c>
      <c r="H98">
        <v>223915</v>
      </c>
      <c r="I98" t="s">
        <v>365</v>
      </c>
      <c r="J98" t="s">
        <v>49</v>
      </c>
      <c r="K98">
        <v>1</v>
      </c>
      <c r="M98" t="s">
        <v>1360</v>
      </c>
    </row>
    <row r="99" spans="1:13" hidden="1" x14ac:dyDescent="0.3">
      <c r="A99">
        <v>1974</v>
      </c>
      <c r="B99" t="s">
        <v>196</v>
      </c>
      <c r="C99" t="s">
        <v>366</v>
      </c>
      <c r="D99" t="s">
        <v>367</v>
      </c>
      <c r="E99" t="s">
        <v>199</v>
      </c>
      <c r="F99">
        <v>17170</v>
      </c>
      <c r="G99" t="s">
        <v>194</v>
      </c>
      <c r="H99">
        <v>251510</v>
      </c>
      <c r="I99" t="s">
        <v>368</v>
      </c>
      <c r="J99" t="s">
        <v>153</v>
      </c>
      <c r="K99">
        <v>1</v>
      </c>
      <c r="M99" t="s">
        <v>1360</v>
      </c>
    </row>
    <row r="100" spans="1:13" hidden="1" x14ac:dyDescent="0.3">
      <c r="A100">
        <v>2685</v>
      </c>
      <c r="B100" t="s">
        <v>256</v>
      </c>
      <c r="C100" t="s">
        <v>48</v>
      </c>
      <c r="D100" t="s">
        <v>369</v>
      </c>
      <c r="E100" t="s">
        <v>212</v>
      </c>
      <c r="F100">
        <v>396910</v>
      </c>
      <c r="G100" t="s">
        <v>194</v>
      </c>
      <c r="H100">
        <v>223605</v>
      </c>
      <c r="I100" t="s">
        <v>370</v>
      </c>
      <c r="J100" t="s">
        <v>259</v>
      </c>
      <c r="K100">
        <v>1</v>
      </c>
      <c r="M100" t="s">
        <v>1360</v>
      </c>
    </row>
    <row r="101" spans="1:13" hidden="1" x14ac:dyDescent="0.3">
      <c r="A101">
        <v>2685</v>
      </c>
      <c r="B101" t="s">
        <v>226</v>
      </c>
      <c r="C101" t="s">
        <v>48</v>
      </c>
      <c r="D101" t="s">
        <v>369</v>
      </c>
      <c r="E101" t="s">
        <v>212</v>
      </c>
      <c r="F101">
        <v>396910</v>
      </c>
      <c r="G101" t="s">
        <v>194</v>
      </c>
      <c r="H101">
        <v>223915</v>
      </c>
      <c r="I101" t="s">
        <v>371</v>
      </c>
      <c r="J101" t="s">
        <v>49</v>
      </c>
      <c r="K101">
        <v>1</v>
      </c>
      <c r="M101" t="s">
        <v>1360</v>
      </c>
    </row>
    <row r="102" spans="1:13" hidden="1" x14ac:dyDescent="0.3">
      <c r="A102">
        <v>1191</v>
      </c>
      <c r="B102" t="s">
        <v>196</v>
      </c>
      <c r="C102" t="s">
        <v>122</v>
      </c>
      <c r="D102" t="s">
        <v>372</v>
      </c>
      <c r="E102" t="s">
        <v>199</v>
      </c>
      <c r="F102">
        <v>16445</v>
      </c>
      <c r="G102" t="s">
        <v>194</v>
      </c>
      <c r="H102">
        <v>251510</v>
      </c>
      <c r="I102" t="s">
        <v>373</v>
      </c>
      <c r="J102" t="s">
        <v>153</v>
      </c>
      <c r="K102">
        <v>1</v>
      </c>
      <c r="M102" t="s">
        <v>1360</v>
      </c>
    </row>
    <row r="103" spans="1:13" x14ac:dyDescent="0.3">
      <c r="A103">
        <v>1191</v>
      </c>
      <c r="B103" s="14">
        <v>50001183</v>
      </c>
      <c r="C103" t="s">
        <v>122</v>
      </c>
      <c r="D103" t="s">
        <v>372</v>
      </c>
      <c r="E103" t="s">
        <v>199</v>
      </c>
      <c r="F103">
        <v>16445</v>
      </c>
      <c r="G103" t="s">
        <v>194</v>
      </c>
      <c r="H103">
        <v>251510</v>
      </c>
      <c r="I103" t="s">
        <v>374</v>
      </c>
      <c r="J103" t="e">
        <f>IF(Base_Profissionais[[#This Row],[com]]="IPASGO",INDEX(Códigos_IPASGO[Especialidade],MATCH(Base_Profissionais[[#This Row],[CodTerminologia]],Códigos_IPASGO[COD],0)))</f>
        <v>#N/A</v>
      </c>
      <c r="K103">
        <v>1</v>
      </c>
      <c r="L103" t="s">
        <v>791</v>
      </c>
      <c r="M103" t="s">
        <v>1361</v>
      </c>
    </row>
    <row r="104" spans="1:13" hidden="1" x14ac:dyDescent="0.3">
      <c r="A104">
        <v>1191</v>
      </c>
      <c r="B104" t="s">
        <v>151</v>
      </c>
      <c r="C104" t="s">
        <v>122</v>
      </c>
      <c r="D104" t="s">
        <v>372</v>
      </c>
      <c r="E104" t="s">
        <v>199</v>
      </c>
      <c r="F104">
        <v>16445</v>
      </c>
      <c r="G104" t="s">
        <v>194</v>
      </c>
      <c r="H104">
        <v>251510</v>
      </c>
      <c r="I104" t="s">
        <v>375</v>
      </c>
      <c r="J104" t="str">
        <f>IF(Base_Profissionais[[#This Row],[com]]="IPASGO",INDEX(Códigos_IPASGO[Especialidade],MATCH(Base_Profissionais[[#This Row],[CodTerminologia]],Códigos_IPASGO[COD],0)))</f>
        <v>PSICOLOGIA - TEA</v>
      </c>
      <c r="K104">
        <v>1</v>
      </c>
      <c r="L104" t="s">
        <v>791</v>
      </c>
      <c r="M104" t="s">
        <v>1361</v>
      </c>
    </row>
    <row r="105" spans="1:13" hidden="1" x14ac:dyDescent="0.3">
      <c r="A105">
        <v>2352</v>
      </c>
      <c r="B105" t="s">
        <v>196</v>
      </c>
      <c r="C105" t="s">
        <v>76</v>
      </c>
      <c r="D105" t="s">
        <v>376</v>
      </c>
      <c r="E105" t="s">
        <v>199</v>
      </c>
      <c r="F105">
        <v>17395</v>
      </c>
      <c r="G105" t="s">
        <v>194</v>
      </c>
      <c r="H105">
        <v>251510</v>
      </c>
      <c r="I105" t="s">
        <v>377</v>
      </c>
      <c r="J105" t="s">
        <v>153</v>
      </c>
      <c r="K105">
        <v>1</v>
      </c>
      <c r="M105" t="s">
        <v>1360</v>
      </c>
    </row>
    <row r="106" spans="1:13" hidden="1" x14ac:dyDescent="0.3">
      <c r="A106">
        <v>2437</v>
      </c>
      <c r="B106" t="s">
        <v>190</v>
      </c>
      <c r="C106" t="s">
        <v>96</v>
      </c>
      <c r="D106" t="s">
        <v>378</v>
      </c>
      <c r="E106" t="s">
        <v>193</v>
      </c>
      <c r="F106">
        <v>13654</v>
      </c>
      <c r="G106" t="s">
        <v>194</v>
      </c>
      <c r="H106">
        <v>223810</v>
      </c>
      <c r="I106" t="s">
        <v>379</v>
      </c>
      <c r="J106" t="s">
        <v>156</v>
      </c>
      <c r="K106">
        <v>1</v>
      </c>
      <c r="M106" t="s">
        <v>1360</v>
      </c>
    </row>
    <row r="107" spans="1:13" hidden="1" x14ac:dyDescent="0.3">
      <c r="A107">
        <v>609</v>
      </c>
      <c r="B107" t="s">
        <v>196</v>
      </c>
      <c r="C107" t="s">
        <v>44</v>
      </c>
      <c r="D107" t="s">
        <v>380</v>
      </c>
      <c r="E107" t="s">
        <v>199</v>
      </c>
      <c r="F107">
        <v>15953</v>
      </c>
      <c r="G107" t="s">
        <v>194</v>
      </c>
      <c r="H107">
        <v>251510</v>
      </c>
      <c r="I107" t="s">
        <v>381</v>
      </c>
      <c r="J107" t="s">
        <v>153</v>
      </c>
      <c r="K107">
        <v>1</v>
      </c>
      <c r="M107" t="s">
        <v>1360</v>
      </c>
    </row>
    <row r="108" spans="1:13" x14ac:dyDescent="0.3">
      <c r="A108">
        <v>609</v>
      </c>
      <c r="B108" s="14">
        <v>50001183</v>
      </c>
      <c r="C108" t="s">
        <v>44</v>
      </c>
      <c r="D108" t="s">
        <v>380</v>
      </c>
      <c r="E108" t="s">
        <v>199</v>
      </c>
      <c r="F108">
        <v>15953</v>
      </c>
      <c r="G108" t="s">
        <v>194</v>
      </c>
      <c r="H108">
        <v>251510</v>
      </c>
      <c r="I108" t="s">
        <v>382</v>
      </c>
      <c r="J108" t="e">
        <f>IF(Base_Profissionais[[#This Row],[com]]="IPASGO",INDEX(Códigos_IPASGO[Especialidade],MATCH(Base_Profissionais[[#This Row],[CodTerminologia]],Códigos_IPASGO[COD],0)))</f>
        <v>#N/A</v>
      </c>
      <c r="K108">
        <v>1</v>
      </c>
      <c r="L108" t="s">
        <v>792</v>
      </c>
      <c r="M108" t="s">
        <v>1361</v>
      </c>
    </row>
    <row r="109" spans="1:13" hidden="1" x14ac:dyDescent="0.3">
      <c r="A109">
        <v>609</v>
      </c>
      <c r="B109" t="s">
        <v>151</v>
      </c>
      <c r="C109" t="s">
        <v>44</v>
      </c>
      <c r="D109" t="s">
        <v>380</v>
      </c>
      <c r="E109" t="s">
        <v>199</v>
      </c>
      <c r="F109">
        <v>15953</v>
      </c>
      <c r="G109" t="s">
        <v>194</v>
      </c>
      <c r="H109">
        <v>251510</v>
      </c>
      <c r="I109" t="s">
        <v>383</v>
      </c>
      <c r="J109" t="str">
        <f>IF(Base_Profissionais[[#This Row],[com]]="IPASGO",INDEX(Códigos_IPASGO[Especialidade],MATCH(Base_Profissionais[[#This Row],[CodTerminologia]],Códigos_IPASGO[COD],0)))</f>
        <v>PSICOLOGIA - TEA</v>
      </c>
      <c r="K109">
        <v>1</v>
      </c>
      <c r="L109" t="s">
        <v>792</v>
      </c>
      <c r="M109" t="s">
        <v>1361</v>
      </c>
    </row>
    <row r="110" spans="1:13" hidden="1" x14ac:dyDescent="0.3">
      <c r="A110">
        <v>772</v>
      </c>
      <c r="B110" t="s">
        <v>190</v>
      </c>
      <c r="C110" t="s">
        <v>51</v>
      </c>
      <c r="D110" t="s">
        <v>384</v>
      </c>
      <c r="E110" t="s">
        <v>193</v>
      </c>
      <c r="F110">
        <v>11313</v>
      </c>
      <c r="G110" t="s">
        <v>194</v>
      </c>
      <c r="H110">
        <v>223810</v>
      </c>
      <c r="I110" t="s">
        <v>385</v>
      </c>
      <c r="J110" t="s">
        <v>156</v>
      </c>
      <c r="K110">
        <v>1</v>
      </c>
      <c r="M110" t="s">
        <v>1360</v>
      </c>
    </row>
    <row r="111" spans="1:13" hidden="1" x14ac:dyDescent="0.3">
      <c r="A111">
        <v>772</v>
      </c>
      <c r="B111" t="s">
        <v>154</v>
      </c>
      <c r="C111" t="s">
        <v>51</v>
      </c>
      <c r="D111" t="s">
        <v>384</v>
      </c>
      <c r="E111" t="s">
        <v>193</v>
      </c>
      <c r="F111">
        <v>11313</v>
      </c>
      <c r="G111" t="s">
        <v>194</v>
      </c>
      <c r="H111">
        <v>223810</v>
      </c>
      <c r="I111" t="s">
        <v>386</v>
      </c>
      <c r="J111" t="str">
        <f>IF(Base_Profissionais[[#This Row],[com]]="IPASGO",INDEX(Códigos_IPASGO[Especialidade],MATCH(Base_Profissionais[[#This Row],[CodTerminologia]],Códigos_IPASGO[COD],0)))</f>
        <v>FONOAUDIOLOGIA - TEA</v>
      </c>
      <c r="K111">
        <v>1</v>
      </c>
      <c r="L111" t="s">
        <v>793</v>
      </c>
      <c r="M111" t="s">
        <v>1361</v>
      </c>
    </row>
    <row r="112" spans="1:13" hidden="1" x14ac:dyDescent="0.3">
      <c r="A112">
        <v>599</v>
      </c>
      <c r="B112" t="s">
        <v>196</v>
      </c>
      <c r="C112" t="s">
        <v>387</v>
      </c>
      <c r="D112" t="s">
        <v>388</v>
      </c>
      <c r="E112" t="s">
        <v>199</v>
      </c>
      <c r="F112">
        <v>15676</v>
      </c>
      <c r="G112" t="s">
        <v>194</v>
      </c>
      <c r="H112">
        <v>251510</v>
      </c>
      <c r="I112" t="s">
        <v>389</v>
      </c>
      <c r="J112" t="s">
        <v>153</v>
      </c>
      <c r="K112">
        <v>1</v>
      </c>
      <c r="M112" t="s">
        <v>1360</v>
      </c>
    </row>
    <row r="113" spans="1:13" x14ac:dyDescent="0.3">
      <c r="A113">
        <v>599</v>
      </c>
      <c r="B113" s="14">
        <v>50001183</v>
      </c>
      <c r="C113" t="s">
        <v>387</v>
      </c>
      <c r="D113" t="s">
        <v>388</v>
      </c>
      <c r="E113" t="s">
        <v>199</v>
      </c>
      <c r="F113">
        <v>15676</v>
      </c>
      <c r="G113" t="s">
        <v>194</v>
      </c>
      <c r="H113">
        <v>251510</v>
      </c>
      <c r="I113" t="s">
        <v>390</v>
      </c>
      <c r="J113" t="e">
        <f>IF(Base_Profissionais[[#This Row],[com]]="IPASGO",INDEX(Códigos_IPASGO[Especialidade],MATCH(Base_Profissionais[[#This Row],[CodTerminologia]],Códigos_IPASGO[COD],0)))</f>
        <v>#N/A</v>
      </c>
      <c r="K113">
        <v>1</v>
      </c>
      <c r="L113" t="s">
        <v>794</v>
      </c>
      <c r="M113" t="s">
        <v>1361</v>
      </c>
    </row>
    <row r="114" spans="1:13" hidden="1" x14ac:dyDescent="0.3">
      <c r="A114">
        <v>599</v>
      </c>
      <c r="B114" t="s">
        <v>151</v>
      </c>
      <c r="C114" t="s">
        <v>387</v>
      </c>
      <c r="D114" t="s">
        <v>388</v>
      </c>
      <c r="E114" t="s">
        <v>199</v>
      </c>
      <c r="F114">
        <v>15676</v>
      </c>
      <c r="G114" t="s">
        <v>194</v>
      </c>
      <c r="H114">
        <v>251510</v>
      </c>
      <c r="I114" t="s">
        <v>391</v>
      </c>
      <c r="J114" t="str">
        <f>IF(Base_Profissionais[[#This Row],[com]]="IPASGO",INDEX(Códigos_IPASGO[Especialidade],MATCH(Base_Profissionais[[#This Row],[CodTerminologia]],Códigos_IPASGO[COD],0)))</f>
        <v>PSICOLOGIA - TEA</v>
      </c>
      <c r="K114">
        <v>1</v>
      </c>
      <c r="L114" t="s">
        <v>794</v>
      </c>
      <c r="M114" t="s">
        <v>1361</v>
      </c>
    </row>
    <row r="115" spans="1:13" hidden="1" x14ac:dyDescent="0.3">
      <c r="A115">
        <v>599</v>
      </c>
      <c r="B115" t="s">
        <v>235</v>
      </c>
      <c r="C115" t="s">
        <v>387</v>
      </c>
      <c r="D115" t="s">
        <v>388</v>
      </c>
      <c r="E115" t="s">
        <v>199</v>
      </c>
      <c r="F115">
        <v>15676</v>
      </c>
      <c r="G115" t="s">
        <v>194</v>
      </c>
      <c r="H115">
        <v>251510</v>
      </c>
      <c r="I115" t="s">
        <v>392</v>
      </c>
      <c r="J115" t="s">
        <v>237</v>
      </c>
      <c r="K115">
        <v>1</v>
      </c>
      <c r="M115" t="s">
        <v>1360</v>
      </c>
    </row>
    <row r="116" spans="1:13" hidden="1" x14ac:dyDescent="0.3">
      <c r="A116">
        <v>2511</v>
      </c>
      <c r="B116" t="s">
        <v>196</v>
      </c>
      <c r="C116" t="s">
        <v>79</v>
      </c>
      <c r="D116" t="s">
        <v>393</v>
      </c>
      <c r="E116" t="s">
        <v>199</v>
      </c>
      <c r="F116">
        <v>13970</v>
      </c>
      <c r="G116" t="s">
        <v>194</v>
      </c>
      <c r="H116">
        <v>251510</v>
      </c>
      <c r="I116" t="s">
        <v>394</v>
      </c>
      <c r="J116" t="s">
        <v>153</v>
      </c>
      <c r="K116">
        <v>1</v>
      </c>
      <c r="M116" t="s">
        <v>1360</v>
      </c>
    </row>
    <row r="117" spans="1:13" hidden="1" x14ac:dyDescent="0.3">
      <c r="A117">
        <v>2260</v>
      </c>
      <c r="B117" t="s">
        <v>196</v>
      </c>
      <c r="C117" t="s">
        <v>36</v>
      </c>
      <c r="D117" t="s">
        <v>395</v>
      </c>
      <c r="E117" t="s">
        <v>199</v>
      </c>
      <c r="F117">
        <v>16120</v>
      </c>
      <c r="G117" t="s">
        <v>194</v>
      </c>
      <c r="H117">
        <v>251510</v>
      </c>
      <c r="I117" t="s">
        <v>396</v>
      </c>
      <c r="J117" t="s">
        <v>153</v>
      </c>
      <c r="K117">
        <v>1</v>
      </c>
      <c r="M117" t="s">
        <v>1360</v>
      </c>
    </row>
    <row r="118" spans="1:13" x14ac:dyDescent="0.3">
      <c r="A118">
        <v>2260</v>
      </c>
      <c r="B118" s="14">
        <v>50001183</v>
      </c>
      <c r="C118" t="s">
        <v>36</v>
      </c>
      <c r="D118" t="s">
        <v>395</v>
      </c>
      <c r="E118" t="s">
        <v>199</v>
      </c>
      <c r="F118">
        <v>16120</v>
      </c>
      <c r="G118" t="s">
        <v>194</v>
      </c>
      <c r="H118">
        <v>251510</v>
      </c>
      <c r="I118" t="s">
        <v>397</v>
      </c>
      <c r="J118" t="e">
        <f>IF(Base_Profissionais[[#This Row],[com]]="IPASGO",INDEX(Códigos_IPASGO[Especialidade],MATCH(Base_Profissionais[[#This Row],[CodTerminologia]],Códigos_IPASGO[COD],0)))</f>
        <v>#N/A</v>
      </c>
      <c r="K118">
        <v>1</v>
      </c>
      <c r="L118" t="s">
        <v>795</v>
      </c>
      <c r="M118" t="s">
        <v>1361</v>
      </c>
    </row>
    <row r="119" spans="1:13" hidden="1" x14ac:dyDescent="0.3">
      <c r="A119">
        <v>2260</v>
      </c>
      <c r="B119" t="s">
        <v>151</v>
      </c>
      <c r="C119" t="s">
        <v>36</v>
      </c>
      <c r="D119" t="s">
        <v>395</v>
      </c>
      <c r="E119" t="s">
        <v>199</v>
      </c>
      <c r="F119">
        <v>16120</v>
      </c>
      <c r="G119" t="s">
        <v>194</v>
      </c>
      <c r="H119">
        <v>251510</v>
      </c>
      <c r="I119" t="s">
        <v>398</v>
      </c>
      <c r="J119" t="str">
        <f>IF(Base_Profissionais[[#This Row],[com]]="IPASGO",INDEX(Códigos_IPASGO[Especialidade],MATCH(Base_Profissionais[[#This Row],[CodTerminologia]],Códigos_IPASGO[COD],0)))</f>
        <v>PSICOLOGIA - TEA</v>
      </c>
      <c r="K119">
        <v>1</v>
      </c>
      <c r="L119" t="s">
        <v>795</v>
      </c>
      <c r="M119" t="s">
        <v>1361</v>
      </c>
    </row>
    <row r="120" spans="1:13" hidden="1" x14ac:dyDescent="0.3">
      <c r="A120">
        <v>1832</v>
      </c>
      <c r="B120" t="s">
        <v>196</v>
      </c>
      <c r="C120" t="s">
        <v>64</v>
      </c>
      <c r="D120" t="s">
        <v>399</v>
      </c>
      <c r="E120" t="s">
        <v>199</v>
      </c>
      <c r="F120">
        <v>16247</v>
      </c>
      <c r="G120" t="s">
        <v>194</v>
      </c>
      <c r="H120">
        <v>251510</v>
      </c>
      <c r="I120" t="s">
        <v>400</v>
      </c>
      <c r="J120" t="s">
        <v>153</v>
      </c>
      <c r="K120">
        <v>1</v>
      </c>
      <c r="M120" t="s">
        <v>1360</v>
      </c>
    </row>
    <row r="121" spans="1:13" x14ac:dyDescent="0.3">
      <c r="A121">
        <v>1832</v>
      </c>
      <c r="B121" s="14">
        <v>50001183</v>
      </c>
      <c r="C121" t="s">
        <v>64</v>
      </c>
      <c r="D121" t="s">
        <v>399</v>
      </c>
      <c r="E121" t="s">
        <v>199</v>
      </c>
      <c r="F121">
        <v>16247</v>
      </c>
      <c r="G121" t="s">
        <v>194</v>
      </c>
      <c r="H121">
        <v>251510</v>
      </c>
      <c r="I121" t="s">
        <v>401</v>
      </c>
      <c r="J121" t="e">
        <f>IF(Base_Profissionais[[#This Row],[com]]="IPASGO",INDEX(Códigos_IPASGO[Especialidade],MATCH(Base_Profissionais[[#This Row],[CodTerminologia]],Códigos_IPASGO[COD],0)))</f>
        <v>#N/A</v>
      </c>
      <c r="K121">
        <v>1</v>
      </c>
      <c r="M121" t="s">
        <v>1361</v>
      </c>
    </row>
    <row r="122" spans="1:13" hidden="1" x14ac:dyDescent="0.3">
      <c r="A122">
        <v>1832</v>
      </c>
      <c r="B122" t="s">
        <v>151</v>
      </c>
      <c r="C122" t="s">
        <v>64</v>
      </c>
      <c r="D122" t="s">
        <v>399</v>
      </c>
      <c r="E122" t="s">
        <v>199</v>
      </c>
      <c r="F122">
        <v>16247</v>
      </c>
      <c r="G122" t="s">
        <v>194</v>
      </c>
      <c r="H122">
        <v>251510</v>
      </c>
      <c r="I122" t="s">
        <v>402</v>
      </c>
      <c r="J122" t="str">
        <f>IF(Base_Profissionais[[#This Row],[com]]="IPASGO",INDEX(Códigos_IPASGO[Especialidade],MATCH(Base_Profissionais[[#This Row],[CodTerminologia]],Códigos_IPASGO[COD],0)))</f>
        <v>PSICOLOGIA - TEA</v>
      </c>
      <c r="K122">
        <v>1</v>
      </c>
      <c r="M122" t="s">
        <v>1361</v>
      </c>
    </row>
    <row r="123" spans="1:13" hidden="1" x14ac:dyDescent="0.3">
      <c r="A123">
        <v>1180</v>
      </c>
      <c r="B123" t="s">
        <v>196</v>
      </c>
      <c r="C123" t="s">
        <v>83</v>
      </c>
      <c r="D123" t="s">
        <v>403</v>
      </c>
      <c r="E123" t="s">
        <v>199</v>
      </c>
      <c r="F123">
        <v>16360</v>
      </c>
      <c r="G123" t="s">
        <v>194</v>
      </c>
      <c r="H123">
        <v>251510</v>
      </c>
      <c r="I123" t="s">
        <v>404</v>
      </c>
      <c r="J123" t="s">
        <v>153</v>
      </c>
      <c r="K123">
        <v>1</v>
      </c>
      <c r="M123" t="s">
        <v>1360</v>
      </c>
    </row>
    <row r="124" spans="1:13" x14ac:dyDescent="0.3">
      <c r="A124">
        <v>1180</v>
      </c>
      <c r="B124" s="14">
        <v>50001183</v>
      </c>
      <c r="C124" t="s">
        <v>83</v>
      </c>
      <c r="D124" t="s">
        <v>403</v>
      </c>
      <c r="E124" t="s">
        <v>199</v>
      </c>
      <c r="F124">
        <v>16360</v>
      </c>
      <c r="G124" t="s">
        <v>194</v>
      </c>
      <c r="H124">
        <v>251510</v>
      </c>
      <c r="I124" t="s">
        <v>405</v>
      </c>
      <c r="J124" t="e">
        <f>IF(Base_Profissionais[[#This Row],[com]]="IPASGO",INDEX(Códigos_IPASGO[Especialidade],MATCH(Base_Profissionais[[#This Row],[CodTerminologia]],Códigos_IPASGO[COD],0)))</f>
        <v>#N/A</v>
      </c>
      <c r="K124">
        <v>1</v>
      </c>
      <c r="L124" t="s">
        <v>796</v>
      </c>
      <c r="M124" t="s">
        <v>1361</v>
      </c>
    </row>
    <row r="125" spans="1:13" hidden="1" x14ac:dyDescent="0.3">
      <c r="A125">
        <v>1180</v>
      </c>
      <c r="B125" t="s">
        <v>151</v>
      </c>
      <c r="C125" t="s">
        <v>83</v>
      </c>
      <c r="D125" t="s">
        <v>403</v>
      </c>
      <c r="E125" t="s">
        <v>199</v>
      </c>
      <c r="F125">
        <v>16360</v>
      </c>
      <c r="G125" t="s">
        <v>194</v>
      </c>
      <c r="H125">
        <v>251510</v>
      </c>
      <c r="I125" t="s">
        <v>406</v>
      </c>
      <c r="J125" t="str">
        <f>IF(Base_Profissionais[[#This Row],[com]]="IPASGO",INDEX(Códigos_IPASGO[Especialidade],MATCH(Base_Profissionais[[#This Row],[CodTerminologia]],Códigos_IPASGO[COD],0)))</f>
        <v>PSICOLOGIA - TEA</v>
      </c>
      <c r="K125">
        <v>1</v>
      </c>
      <c r="L125" t="s">
        <v>796</v>
      </c>
      <c r="M125" t="s">
        <v>1361</v>
      </c>
    </row>
    <row r="126" spans="1:13" hidden="1" x14ac:dyDescent="0.3">
      <c r="A126">
        <v>1180</v>
      </c>
      <c r="B126" t="s">
        <v>235</v>
      </c>
      <c r="C126" t="s">
        <v>83</v>
      </c>
      <c r="D126" t="s">
        <v>403</v>
      </c>
      <c r="E126" t="s">
        <v>199</v>
      </c>
      <c r="F126">
        <v>16360</v>
      </c>
      <c r="G126" t="s">
        <v>194</v>
      </c>
      <c r="H126">
        <v>251510</v>
      </c>
      <c r="I126" t="s">
        <v>407</v>
      </c>
      <c r="J126" t="s">
        <v>237</v>
      </c>
      <c r="K126">
        <v>1</v>
      </c>
      <c r="M126" t="s">
        <v>1360</v>
      </c>
    </row>
    <row r="127" spans="1:13" hidden="1" x14ac:dyDescent="0.3">
      <c r="A127">
        <v>1967</v>
      </c>
      <c r="B127" t="s">
        <v>190</v>
      </c>
      <c r="C127" t="s">
        <v>408</v>
      </c>
      <c r="D127" t="s">
        <v>409</v>
      </c>
      <c r="E127" t="s">
        <v>193</v>
      </c>
      <c r="F127">
        <v>56906</v>
      </c>
      <c r="G127" t="s">
        <v>194</v>
      </c>
      <c r="H127">
        <v>223810</v>
      </c>
      <c r="I127" t="s">
        <v>410</v>
      </c>
      <c r="J127" t="s">
        <v>156</v>
      </c>
      <c r="K127">
        <v>1</v>
      </c>
      <c r="M127" t="s">
        <v>1360</v>
      </c>
    </row>
    <row r="128" spans="1:13" hidden="1" x14ac:dyDescent="0.3">
      <c r="A128">
        <v>1967</v>
      </c>
      <c r="B128" t="s">
        <v>154</v>
      </c>
      <c r="C128" t="s">
        <v>408</v>
      </c>
      <c r="D128" t="s">
        <v>409</v>
      </c>
      <c r="E128" t="s">
        <v>193</v>
      </c>
      <c r="F128">
        <v>56906</v>
      </c>
      <c r="G128" t="s">
        <v>194</v>
      </c>
      <c r="H128">
        <v>223810</v>
      </c>
      <c r="I128" t="s">
        <v>411</v>
      </c>
      <c r="J128" t="str">
        <f>IF(Base_Profissionais[[#This Row],[com]]="IPASGO",INDEX(Códigos_IPASGO[Especialidade],MATCH(Base_Profissionais[[#This Row],[CodTerminologia]],Códigos_IPASGO[COD],0)))</f>
        <v>FONOAUDIOLOGIA - TEA</v>
      </c>
      <c r="K128">
        <v>1</v>
      </c>
      <c r="L128" t="s">
        <v>797</v>
      </c>
      <c r="M128" t="s">
        <v>1361</v>
      </c>
    </row>
    <row r="129" spans="1:13" hidden="1" x14ac:dyDescent="0.3">
      <c r="A129">
        <v>193</v>
      </c>
      <c r="B129" t="s">
        <v>256</v>
      </c>
      <c r="C129" t="s">
        <v>412</v>
      </c>
      <c r="D129" t="s">
        <v>413</v>
      </c>
      <c r="E129" t="s">
        <v>212</v>
      </c>
      <c r="F129">
        <v>239660</v>
      </c>
      <c r="G129" t="s">
        <v>194</v>
      </c>
      <c r="H129">
        <v>223605</v>
      </c>
      <c r="I129" t="s">
        <v>414</v>
      </c>
      <c r="J129" t="s">
        <v>259</v>
      </c>
      <c r="K129">
        <v>1</v>
      </c>
      <c r="M129" t="s">
        <v>1360</v>
      </c>
    </row>
    <row r="130" spans="1:13" hidden="1" x14ac:dyDescent="0.3">
      <c r="A130">
        <v>1841</v>
      </c>
      <c r="B130" t="s">
        <v>196</v>
      </c>
      <c r="C130" t="s">
        <v>116</v>
      </c>
      <c r="D130" t="s">
        <v>415</v>
      </c>
      <c r="E130" t="s">
        <v>199</v>
      </c>
      <c r="F130">
        <v>17881</v>
      </c>
      <c r="G130" t="s">
        <v>194</v>
      </c>
      <c r="H130">
        <v>251510</v>
      </c>
      <c r="I130" t="s">
        <v>416</v>
      </c>
      <c r="J130" t="s">
        <v>153</v>
      </c>
      <c r="K130">
        <v>1</v>
      </c>
      <c r="M130" t="s">
        <v>1360</v>
      </c>
    </row>
    <row r="131" spans="1:13" hidden="1" x14ac:dyDescent="0.3">
      <c r="A131">
        <v>1830</v>
      </c>
      <c r="B131" t="s">
        <v>190</v>
      </c>
      <c r="C131" t="s">
        <v>56</v>
      </c>
      <c r="D131" t="s">
        <v>417</v>
      </c>
      <c r="E131" t="s">
        <v>193</v>
      </c>
      <c r="F131">
        <v>13084</v>
      </c>
      <c r="G131" t="s">
        <v>194</v>
      </c>
      <c r="H131">
        <v>223810</v>
      </c>
      <c r="I131" t="s">
        <v>418</v>
      </c>
      <c r="J131" t="s">
        <v>156</v>
      </c>
      <c r="K131">
        <v>1</v>
      </c>
      <c r="M131" t="s">
        <v>1360</v>
      </c>
    </row>
    <row r="132" spans="1:13" hidden="1" x14ac:dyDescent="0.3">
      <c r="A132">
        <v>1830</v>
      </c>
      <c r="B132" t="s">
        <v>154</v>
      </c>
      <c r="C132" t="s">
        <v>56</v>
      </c>
      <c r="D132" t="s">
        <v>417</v>
      </c>
      <c r="E132" t="s">
        <v>193</v>
      </c>
      <c r="F132">
        <v>13084</v>
      </c>
      <c r="G132" t="s">
        <v>194</v>
      </c>
      <c r="H132">
        <v>223810</v>
      </c>
      <c r="I132" t="s">
        <v>419</v>
      </c>
      <c r="J132" t="str">
        <f>IF(Base_Profissionais[[#This Row],[com]]="IPASGO",INDEX(Códigos_IPASGO[Especialidade],MATCH(Base_Profissionais[[#This Row],[CodTerminologia]],Códigos_IPASGO[COD],0)))</f>
        <v>FONOAUDIOLOGIA - TEA</v>
      </c>
      <c r="K132">
        <v>1</v>
      </c>
      <c r="L132" t="s">
        <v>798</v>
      </c>
      <c r="M132" t="s">
        <v>1361</v>
      </c>
    </row>
    <row r="133" spans="1:13" hidden="1" x14ac:dyDescent="0.3">
      <c r="A133">
        <v>441</v>
      </c>
      <c r="B133" t="s">
        <v>209</v>
      </c>
      <c r="C133" t="s">
        <v>420</v>
      </c>
      <c r="D133" t="s">
        <v>421</v>
      </c>
      <c r="E133" t="s">
        <v>212</v>
      </c>
      <c r="F133">
        <v>19271</v>
      </c>
      <c r="G133" t="s">
        <v>194</v>
      </c>
      <c r="H133">
        <v>223905</v>
      </c>
      <c r="I133" t="s">
        <v>422</v>
      </c>
      <c r="J133" t="s">
        <v>159</v>
      </c>
      <c r="K133">
        <v>1</v>
      </c>
      <c r="M133" t="s">
        <v>1360</v>
      </c>
    </row>
    <row r="134" spans="1:13" hidden="1" x14ac:dyDescent="0.3">
      <c r="A134">
        <v>441</v>
      </c>
      <c r="B134" t="s">
        <v>158</v>
      </c>
      <c r="C134" t="s">
        <v>420</v>
      </c>
      <c r="D134" t="s">
        <v>421</v>
      </c>
      <c r="E134" t="s">
        <v>212</v>
      </c>
      <c r="F134">
        <v>19271</v>
      </c>
      <c r="G134" t="s">
        <v>194</v>
      </c>
      <c r="H134">
        <v>223905</v>
      </c>
      <c r="I134" t="s">
        <v>423</v>
      </c>
      <c r="J134" t="str">
        <f>IF(Base_Profissionais[[#This Row],[com]]="IPASGO",INDEX(Códigos_IPASGO[Especialidade],MATCH(Base_Profissionais[[#This Row],[CodTerminologia]],Códigos_IPASGO[COD],0)))</f>
        <v>TERAPIA OCUPACIONAL - TEA</v>
      </c>
      <c r="K134">
        <v>1</v>
      </c>
      <c r="L134" t="s">
        <v>799</v>
      </c>
      <c r="M134" t="s">
        <v>1361</v>
      </c>
    </row>
    <row r="135" spans="1:13" hidden="1" x14ac:dyDescent="0.3">
      <c r="A135">
        <v>441</v>
      </c>
      <c r="B135" t="s">
        <v>160</v>
      </c>
      <c r="C135" t="s">
        <v>420</v>
      </c>
      <c r="D135" t="s">
        <v>421</v>
      </c>
      <c r="E135" t="s">
        <v>212</v>
      </c>
      <c r="F135">
        <v>19271</v>
      </c>
      <c r="G135" t="s">
        <v>194</v>
      </c>
      <c r="H135">
        <v>223905</v>
      </c>
      <c r="I135" t="s">
        <v>424</v>
      </c>
      <c r="J135" t="str">
        <f>IF(Base_Profissionais[[#This Row],[com]]="IPASGO",INDEX(Códigos_IPASGO[Especialidade],MATCH(Base_Profissionais[[#This Row],[CodTerminologia]],Códigos_IPASGO[COD],0)))</f>
        <v>TERAPIA OCUPACIONAL - GERAL</v>
      </c>
      <c r="K135">
        <v>1</v>
      </c>
      <c r="L135" t="s">
        <v>799</v>
      </c>
      <c r="M135" t="s">
        <v>1361</v>
      </c>
    </row>
    <row r="136" spans="1:13" hidden="1" x14ac:dyDescent="0.3">
      <c r="A136">
        <v>577</v>
      </c>
      <c r="B136" t="s">
        <v>196</v>
      </c>
      <c r="C136" t="s">
        <v>141</v>
      </c>
      <c r="D136" t="s">
        <v>425</v>
      </c>
      <c r="E136" t="s">
        <v>199</v>
      </c>
      <c r="F136">
        <v>15008</v>
      </c>
      <c r="G136" t="s">
        <v>194</v>
      </c>
      <c r="H136">
        <v>251510</v>
      </c>
      <c r="I136" t="s">
        <v>426</v>
      </c>
      <c r="J136" t="s">
        <v>153</v>
      </c>
      <c r="K136">
        <v>1</v>
      </c>
      <c r="M136" t="s">
        <v>1360</v>
      </c>
    </row>
    <row r="137" spans="1:13" x14ac:dyDescent="0.3">
      <c r="A137">
        <v>577</v>
      </c>
      <c r="B137" s="14">
        <v>50001183</v>
      </c>
      <c r="C137" t="s">
        <v>141</v>
      </c>
      <c r="D137" t="s">
        <v>425</v>
      </c>
      <c r="E137" t="s">
        <v>199</v>
      </c>
      <c r="F137">
        <v>15008</v>
      </c>
      <c r="G137" t="s">
        <v>194</v>
      </c>
      <c r="H137">
        <v>251510</v>
      </c>
      <c r="I137" t="s">
        <v>427</v>
      </c>
      <c r="J137" t="e">
        <f>IF(Base_Profissionais[[#This Row],[com]]="IPASGO",INDEX(Códigos_IPASGO[Especialidade],MATCH(Base_Profissionais[[#This Row],[CodTerminologia]],Códigos_IPASGO[COD],0)))</f>
        <v>#N/A</v>
      </c>
      <c r="K137">
        <v>1</v>
      </c>
      <c r="L137" t="s">
        <v>800</v>
      </c>
      <c r="M137" t="s">
        <v>1361</v>
      </c>
    </row>
    <row r="138" spans="1:13" hidden="1" x14ac:dyDescent="0.3">
      <c r="A138">
        <v>577</v>
      </c>
      <c r="B138" t="s">
        <v>151</v>
      </c>
      <c r="C138" t="s">
        <v>141</v>
      </c>
      <c r="D138" t="s">
        <v>425</v>
      </c>
      <c r="E138" t="s">
        <v>199</v>
      </c>
      <c r="F138">
        <v>15008</v>
      </c>
      <c r="G138" t="s">
        <v>194</v>
      </c>
      <c r="H138">
        <v>251510</v>
      </c>
      <c r="I138" t="s">
        <v>428</v>
      </c>
      <c r="J138" t="str">
        <f>IF(Base_Profissionais[[#This Row],[com]]="IPASGO",INDEX(Códigos_IPASGO[Especialidade],MATCH(Base_Profissionais[[#This Row],[CodTerminologia]],Códigos_IPASGO[COD],0)))</f>
        <v>PSICOLOGIA - TEA</v>
      </c>
      <c r="K138">
        <v>1</v>
      </c>
      <c r="L138" t="s">
        <v>800</v>
      </c>
      <c r="M138" t="s">
        <v>1361</v>
      </c>
    </row>
    <row r="139" spans="1:13" hidden="1" x14ac:dyDescent="0.3">
      <c r="A139">
        <v>577</v>
      </c>
      <c r="B139" t="s">
        <v>235</v>
      </c>
      <c r="C139" t="s">
        <v>141</v>
      </c>
      <c r="D139" t="s">
        <v>425</v>
      </c>
      <c r="E139" t="s">
        <v>199</v>
      </c>
      <c r="F139">
        <v>15008</v>
      </c>
      <c r="G139" t="s">
        <v>194</v>
      </c>
      <c r="H139">
        <v>251510</v>
      </c>
      <c r="I139" t="s">
        <v>429</v>
      </c>
      <c r="J139" t="s">
        <v>237</v>
      </c>
      <c r="K139">
        <v>1</v>
      </c>
      <c r="M139" t="s">
        <v>1360</v>
      </c>
    </row>
    <row r="140" spans="1:13" hidden="1" x14ac:dyDescent="0.3">
      <c r="A140">
        <v>2386</v>
      </c>
      <c r="B140" t="s">
        <v>190</v>
      </c>
      <c r="C140" t="s">
        <v>430</v>
      </c>
      <c r="D140" t="s">
        <v>431</v>
      </c>
      <c r="E140" t="s">
        <v>193</v>
      </c>
      <c r="F140">
        <v>11997</v>
      </c>
      <c r="G140" t="s">
        <v>194</v>
      </c>
      <c r="H140">
        <v>223810</v>
      </c>
      <c r="I140" t="s">
        <v>432</v>
      </c>
      <c r="J140" t="s">
        <v>156</v>
      </c>
      <c r="K140">
        <v>1</v>
      </c>
      <c r="M140" t="s">
        <v>1360</v>
      </c>
    </row>
    <row r="141" spans="1:13" hidden="1" x14ac:dyDescent="0.3">
      <c r="A141">
        <v>2386</v>
      </c>
      <c r="B141" t="s">
        <v>154</v>
      </c>
      <c r="C141" t="s">
        <v>430</v>
      </c>
      <c r="D141" t="s">
        <v>431</v>
      </c>
      <c r="E141" t="s">
        <v>193</v>
      </c>
      <c r="F141">
        <v>11997</v>
      </c>
      <c r="G141" t="s">
        <v>194</v>
      </c>
      <c r="H141">
        <v>223810</v>
      </c>
      <c r="I141" t="s">
        <v>433</v>
      </c>
      <c r="J141" t="str">
        <f>IF(Base_Profissionais[[#This Row],[com]]="IPASGO",INDEX(Códigos_IPASGO[Especialidade],MATCH(Base_Profissionais[[#This Row],[CodTerminologia]],Códigos_IPASGO[COD],0)))</f>
        <v>FONOAUDIOLOGIA - TEA</v>
      </c>
      <c r="K141">
        <v>1</v>
      </c>
      <c r="L141" t="s">
        <v>801</v>
      </c>
      <c r="M141" t="s">
        <v>1361</v>
      </c>
    </row>
    <row r="142" spans="1:13" hidden="1" x14ac:dyDescent="0.3">
      <c r="A142">
        <v>2660</v>
      </c>
      <c r="B142" t="s">
        <v>226</v>
      </c>
      <c r="C142" t="s">
        <v>434</v>
      </c>
      <c r="D142" t="s">
        <v>227</v>
      </c>
      <c r="E142" t="s">
        <v>364</v>
      </c>
      <c r="F142">
        <v>15096</v>
      </c>
      <c r="G142" t="s">
        <v>194</v>
      </c>
      <c r="H142">
        <v>223915</v>
      </c>
      <c r="I142" t="s">
        <v>365</v>
      </c>
      <c r="J142" t="s">
        <v>49</v>
      </c>
      <c r="K142">
        <v>1</v>
      </c>
      <c r="M142" t="s">
        <v>1360</v>
      </c>
    </row>
    <row r="143" spans="1:13" hidden="1" x14ac:dyDescent="0.3">
      <c r="A143">
        <v>2733</v>
      </c>
      <c r="B143" t="s">
        <v>226</v>
      </c>
      <c r="C143" t="s">
        <v>101</v>
      </c>
      <c r="D143" t="s">
        <v>435</v>
      </c>
      <c r="E143" t="s">
        <v>364</v>
      </c>
      <c r="F143">
        <v>17914</v>
      </c>
      <c r="G143" t="s">
        <v>194</v>
      </c>
      <c r="H143">
        <v>223915</v>
      </c>
      <c r="I143" t="s">
        <v>365</v>
      </c>
      <c r="J143" t="s">
        <v>49</v>
      </c>
      <c r="K143">
        <v>1</v>
      </c>
      <c r="M143" t="s">
        <v>1360</v>
      </c>
    </row>
    <row r="144" spans="1:13" hidden="1" x14ac:dyDescent="0.3">
      <c r="A144">
        <v>2735</v>
      </c>
      <c r="B144" t="s">
        <v>190</v>
      </c>
      <c r="C144" t="s">
        <v>127</v>
      </c>
      <c r="D144" t="s">
        <v>436</v>
      </c>
      <c r="E144" t="s">
        <v>193</v>
      </c>
      <c r="F144">
        <v>626</v>
      </c>
      <c r="G144" t="s">
        <v>194</v>
      </c>
      <c r="H144">
        <v>223810</v>
      </c>
      <c r="I144" t="s">
        <v>432</v>
      </c>
      <c r="J144" t="s">
        <v>156</v>
      </c>
      <c r="K144">
        <v>1</v>
      </c>
      <c r="M144" t="s">
        <v>1360</v>
      </c>
    </row>
    <row r="145" spans="1:13" hidden="1" x14ac:dyDescent="0.3">
      <c r="A145">
        <v>2735</v>
      </c>
      <c r="B145" t="s">
        <v>154</v>
      </c>
      <c r="C145" t="s">
        <v>127</v>
      </c>
      <c r="D145" t="s">
        <v>436</v>
      </c>
      <c r="E145" t="s">
        <v>193</v>
      </c>
      <c r="F145">
        <v>626</v>
      </c>
      <c r="G145" t="s">
        <v>194</v>
      </c>
      <c r="H145">
        <v>223810</v>
      </c>
      <c r="I145" t="s">
        <v>433</v>
      </c>
      <c r="J145" t="str">
        <f>IF(Base_Profissionais[[#This Row],[com]]="IPASGO",INDEX(Códigos_IPASGO[Especialidade],MATCH(Base_Profissionais[[#This Row],[CodTerminologia]],Códigos_IPASGO[COD],0)))</f>
        <v>FONOAUDIOLOGIA - TEA</v>
      </c>
      <c r="K145">
        <v>1</v>
      </c>
      <c r="M145" t="s">
        <v>1361</v>
      </c>
    </row>
    <row r="146" spans="1:13" hidden="1" x14ac:dyDescent="0.3">
      <c r="A146">
        <v>2763</v>
      </c>
      <c r="B146" t="s">
        <v>196</v>
      </c>
      <c r="C146" t="s">
        <v>32</v>
      </c>
      <c r="D146" t="s">
        <v>437</v>
      </c>
      <c r="E146" t="s">
        <v>199</v>
      </c>
      <c r="F146">
        <v>18394</v>
      </c>
      <c r="G146" t="s">
        <v>194</v>
      </c>
      <c r="H146">
        <v>251510</v>
      </c>
      <c r="I146" t="s">
        <v>416</v>
      </c>
      <c r="J146" t="s">
        <v>153</v>
      </c>
      <c r="K146">
        <v>1</v>
      </c>
      <c r="M146" t="s">
        <v>1360</v>
      </c>
    </row>
    <row r="147" spans="1:13" hidden="1" x14ac:dyDescent="0.3">
      <c r="A147">
        <v>2763</v>
      </c>
      <c r="B147" t="s">
        <v>151</v>
      </c>
      <c r="C147" t="s">
        <v>32</v>
      </c>
      <c r="D147" t="s">
        <v>437</v>
      </c>
      <c r="E147" t="s">
        <v>199</v>
      </c>
      <c r="F147">
        <v>18394</v>
      </c>
      <c r="G147" t="s">
        <v>194</v>
      </c>
      <c r="H147">
        <v>251510</v>
      </c>
      <c r="I147" t="s">
        <v>416</v>
      </c>
      <c r="J147" t="str">
        <f>IF(Base_Profissionais[[#This Row],[com]]="IPASGO",INDEX(Códigos_IPASGO[Especialidade],MATCH(Base_Profissionais[[#This Row],[CodTerminologia]],Códigos_IPASGO[COD],0)))</f>
        <v>PSICOLOGIA - TEA</v>
      </c>
      <c r="K147">
        <v>1</v>
      </c>
      <c r="L147" t="s">
        <v>802</v>
      </c>
      <c r="M147" t="s">
        <v>1361</v>
      </c>
    </row>
    <row r="148" spans="1:13" x14ac:dyDescent="0.3">
      <c r="A148">
        <v>2763</v>
      </c>
      <c r="B148" s="14">
        <v>50001183</v>
      </c>
      <c r="C148" t="s">
        <v>32</v>
      </c>
      <c r="D148" t="s">
        <v>437</v>
      </c>
      <c r="E148" t="s">
        <v>199</v>
      </c>
      <c r="F148">
        <v>18394</v>
      </c>
      <c r="G148" t="s">
        <v>194</v>
      </c>
      <c r="H148">
        <v>251510</v>
      </c>
      <c r="I148" t="s">
        <v>416</v>
      </c>
      <c r="J148" t="e">
        <f>IF(Base_Profissionais[[#This Row],[com]]="IPASGO",INDEX(Códigos_IPASGO[Especialidade],MATCH(Base_Profissionais[[#This Row],[CodTerminologia]],Códigos_IPASGO[COD],0)))</f>
        <v>#N/A</v>
      </c>
      <c r="K148">
        <v>1</v>
      </c>
      <c r="L148" t="s">
        <v>802</v>
      </c>
      <c r="M148" t="s">
        <v>1361</v>
      </c>
    </row>
    <row r="149" spans="1:13" hidden="1" x14ac:dyDescent="0.3">
      <c r="A149">
        <v>2716</v>
      </c>
      <c r="B149" t="s">
        <v>226</v>
      </c>
      <c r="C149" t="s">
        <v>438</v>
      </c>
      <c r="D149" t="s">
        <v>439</v>
      </c>
      <c r="E149" t="s">
        <v>364</v>
      </c>
      <c r="F149">
        <v>8987</v>
      </c>
      <c r="G149" t="s">
        <v>194</v>
      </c>
      <c r="H149">
        <v>223915</v>
      </c>
      <c r="I149" t="s">
        <v>365</v>
      </c>
      <c r="J149" t="s">
        <v>49</v>
      </c>
      <c r="K149">
        <v>1</v>
      </c>
      <c r="M149" t="s">
        <v>1360</v>
      </c>
    </row>
    <row r="150" spans="1:13" hidden="1" x14ac:dyDescent="0.3">
      <c r="A150">
        <v>2749</v>
      </c>
      <c r="B150" t="s">
        <v>196</v>
      </c>
      <c r="C150" t="s">
        <v>108</v>
      </c>
      <c r="D150" t="s">
        <v>440</v>
      </c>
      <c r="E150" t="s">
        <v>199</v>
      </c>
      <c r="F150">
        <v>15766</v>
      </c>
      <c r="G150" t="s">
        <v>194</v>
      </c>
      <c r="H150">
        <v>251510</v>
      </c>
      <c r="I150" t="s">
        <v>416</v>
      </c>
      <c r="J150" t="s">
        <v>153</v>
      </c>
      <c r="K150">
        <v>1</v>
      </c>
      <c r="M150" t="s">
        <v>1360</v>
      </c>
    </row>
    <row r="151" spans="1:13" hidden="1" x14ac:dyDescent="0.3">
      <c r="A151">
        <v>2751</v>
      </c>
      <c r="B151" t="s">
        <v>196</v>
      </c>
      <c r="C151" t="s">
        <v>441</v>
      </c>
      <c r="D151" t="s">
        <v>442</v>
      </c>
      <c r="E151" t="s">
        <v>199</v>
      </c>
      <c r="F151">
        <v>17282</v>
      </c>
      <c r="G151" t="s">
        <v>194</v>
      </c>
      <c r="H151">
        <v>251510</v>
      </c>
      <c r="I151" t="s">
        <v>416</v>
      </c>
      <c r="J151" t="s">
        <v>153</v>
      </c>
      <c r="K151">
        <v>1</v>
      </c>
      <c r="M151" t="s">
        <v>1360</v>
      </c>
    </row>
    <row r="152" spans="1:13" hidden="1" x14ac:dyDescent="0.3">
      <c r="A152">
        <v>2696</v>
      </c>
      <c r="B152" t="s">
        <v>226</v>
      </c>
      <c r="C152" t="s">
        <v>74</v>
      </c>
      <c r="D152" t="s">
        <v>443</v>
      </c>
      <c r="E152" t="s">
        <v>364</v>
      </c>
      <c r="F152">
        <v>14244</v>
      </c>
      <c r="G152" t="s">
        <v>194</v>
      </c>
      <c r="H152">
        <v>223915</v>
      </c>
      <c r="I152" t="s">
        <v>365</v>
      </c>
      <c r="J152" t="s">
        <v>49</v>
      </c>
      <c r="K152">
        <v>1</v>
      </c>
      <c r="M152" t="s">
        <v>1360</v>
      </c>
    </row>
    <row r="153" spans="1:13" hidden="1" x14ac:dyDescent="0.3">
      <c r="A153">
        <v>2812</v>
      </c>
      <c r="C153" t="s">
        <v>1311</v>
      </c>
      <c r="J153" t="s">
        <v>153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7FB-2FB6-4D18-A30A-2141123E0972}">
  <sheetPr codeName="Planilha5"/>
  <dimension ref="A1:Q186"/>
  <sheetViews>
    <sheetView tabSelected="1" topLeftCell="E19" zoomScaleNormal="100" workbookViewId="0">
      <selection activeCell="L38" sqref="L38"/>
    </sheetView>
  </sheetViews>
  <sheetFormatPr defaultRowHeight="14.4" x14ac:dyDescent="0.3"/>
  <cols>
    <col min="1" max="1" width="20.6640625" bestFit="1" customWidth="1"/>
    <col min="2" max="2" width="15.5546875" bestFit="1" customWidth="1"/>
    <col min="3" max="3" width="49.44140625" bestFit="1" customWidth="1"/>
    <col min="4" max="4" width="15" bestFit="1" customWidth="1"/>
    <col min="5" max="5" width="10.6640625" bestFit="1" customWidth="1"/>
    <col min="6" max="6" width="13.109375" bestFit="1" customWidth="1"/>
    <col min="7" max="7" width="27.33203125" bestFit="1" customWidth="1"/>
    <col min="8" max="8" width="19" bestFit="1" customWidth="1"/>
    <col min="9" max="9" width="9" bestFit="1" customWidth="1"/>
    <col min="10" max="10" width="8.88671875" bestFit="1" customWidth="1"/>
    <col min="11" max="11" width="19.109375" bestFit="1" customWidth="1"/>
    <col min="12" max="12" width="7" bestFit="1" customWidth="1"/>
    <col min="13" max="13" width="17.6640625" bestFit="1" customWidth="1"/>
    <col min="14" max="14" width="24.33203125" bestFit="1" customWidth="1"/>
    <col min="15" max="15" width="11.88671875" bestFit="1" customWidth="1"/>
    <col min="16" max="16" width="19.44140625" bestFit="1" customWidth="1"/>
    <col min="17" max="17" width="38.5546875" bestFit="1" customWidth="1"/>
  </cols>
  <sheetData>
    <row r="1" spans="1:1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142</v>
      </c>
      <c r="H1" t="s">
        <v>803</v>
      </c>
      <c r="I1" t="s">
        <v>13</v>
      </c>
      <c r="J1" t="s">
        <v>445</v>
      </c>
      <c r="K1" t="s">
        <v>1386</v>
      </c>
      <c r="L1" t="s">
        <v>187</v>
      </c>
      <c r="M1" t="s">
        <v>1384</v>
      </c>
      <c r="N1" t="s">
        <v>1385</v>
      </c>
      <c r="O1" t="s">
        <v>1252</v>
      </c>
      <c r="P1" t="s">
        <v>1253</v>
      </c>
      <c r="Q1" t="s">
        <v>189</v>
      </c>
    </row>
    <row r="2" spans="1:17" ht="13.65" customHeight="1" x14ac:dyDescent="0.3">
      <c r="A2" t="s">
        <v>1333</v>
      </c>
      <c r="B2">
        <v>3358</v>
      </c>
      <c r="C2" s="16" t="s">
        <v>619</v>
      </c>
      <c r="D2" t="s">
        <v>28</v>
      </c>
      <c r="E2" s="3">
        <v>45512</v>
      </c>
      <c r="F2" s="9">
        <v>0.29166666666666669</v>
      </c>
      <c r="G2" t="s">
        <v>155</v>
      </c>
      <c r="H2" s="13" t="str">
        <f>SUBSTITUTE(Tabela1_1[[#This Row],[Carteirinha]],".","")</f>
        <v>667374175</v>
      </c>
      <c r="I2" s="14" t="s">
        <v>154</v>
      </c>
      <c r="J2" s="13">
        <f>COUNTIFS(Tabela1[Cod. Paciente],Tabela1_1[[#This Row],[Cod. Paciente]],Tabela1[Status],Tabela1_1[[#This Row],[Status]])</f>
        <v>2</v>
      </c>
      <c r="K2" s="14" t="str" cm="1">
        <f t="array" ref="K2">INDEX(Tabela6[Cad_ipasgo],MATCH(Tabela1_1[[#This Row],[Cod. Paciente]]&amp;Tabela1_1[[#This Row],[Status]],Tabela6[id]&amp;Tabela6[COD],0))</f>
        <v>48115-0</v>
      </c>
      <c r="L2" s="13" cm="1">
        <f t="array" ref="L2">INDEX(Tabela6[CBO],MATCH(Tabela1_1[[#This Row],[Cod. Paciente]]&amp;Tabela1_1[[#This Row],[Status]],Tabela6[id]&amp;Tabela6[COD],0))</f>
        <v>223810</v>
      </c>
      <c r="M2" s="14" t="str">
        <f>"CID - " &amp;INDEX(Tabela7[CID],MATCH(Tabela1_1[[#This Row],[Cod. Paciente]],Tabela7[id],0))</f>
        <v>CID - F840</v>
      </c>
      <c r="N2" s="15" t="s">
        <v>1364</v>
      </c>
      <c r="O2" s="11" t="s">
        <v>1365</v>
      </c>
    </row>
    <row r="3" spans="1:17" ht="13.65" customHeight="1" x14ac:dyDescent="0.3">
      <c r="A3" t="s">
        <v>1333</v>
      </c>
      <c r="B3">
        <v>3358</v>
      </c>
      <c r="C3" s="16" t="s">
        <v>619</v>
      </c>
      <c r="D3" t="s">
        <v>28</v>
      </c>
      <c r="E3" s="3">
        <v>45512</v>
      </c>
      <c r="F3" s="9">
        <v>0.33333333333333331</v>
      </c>
      <c r="G3" t="s">
        <v>152</v>
      </c>
      <c r="H3" s="13" t="str">
        <f>SUBSTITUTE(Tabela1_1[[#This Row],[Carteirinha]],".","")</f>
        <v>667374175</v>
      </c>
      <c r="I3" s="14" t="s">
        <v>151</v>
      </c>
      <c r="J3" s="13">
        <f>COUNTIFS(Tabela1[Cod. Paciente],Tabela1_1[[#This Row],[Cod. Paciente]],Tabela1[Status],Tabela1_1[[#This Row],[Status]])</f>
        <v>2</v>
      </c>
      <c r="K3" s="14" t="str" cm="1">
        <f t="array" ref="K3">INDEX(Tabela6[Cad_ipasgo],MATCH(Tabela1_1[[#This Row],[Cod. Paciente]]&amp;Tabela1_1[[#This Row],[Status]],Tabela6[id]&amp;Tabela6[COD],0))</f>
        <v>48134-0</v>
      </c>
      <c r="L3" s="13" cm="1">
        <f t="array" ref="L3">INDEX(Tabela6[CBO],MATCH(Tabela1_1[[#This Row],[Cod. Paciente]]&amp;Tabela1_1[[#This Row],[Status]],Tabela6[id]&amp;Tabela6[COD],0))</f>
        <v>251510</v>
      </c>
      <c r="M3" s="14" t="str">
        <f>"CID - " &amp;INDEX(Tabela7[CID],MATCH(Tabela1_1[[#This Row],[Cod. Paciente]],Tabela7[id],0))</f>
        <v>CID - F840</v>
      </c>
      <c r="N3" s="15" t="s">
        <v>1364</v>
      </c>
      <c r="O3" s="11">
        <v>5982598</v>
      </c>
    </row>
    <row r="4" spans="1:17" ht="13.65" customHeight="1" x14ac:dyDescent="0.3">
      <c r="A4" t="s">
        <v>1255</v>
      </c>
      <c r="B4">
        <v>3590</v>
      </c>
      <c r="C4" s="16" t="s">
        <v>622</v>
      </c>
      <c r="D4" t="s">
        <v>28</v>
      </c>
      <c r="E4" s="3">
        <v>45509</v>
      </c>
      <c r="F4" s="9">
        <v>0.29166666666666669</v>
      </c>
      <c r="G4" t="s">
        <v>155</v>
      </c>
      <c r="H4" s="13" t="str">
        <f>SUBSTITUTE(Tabela1_1[[#This Row],[Carteirinha]],".","")</f>
        <v>667390042</v>
      </c>
      <c r="I4" s="14" t="s">
        <v>154</v>
      </c>
      <c r="J4" s="13">
        <f>COUNTIFS(Tabela1[Cod. Paciente],Tabela1_1[[#This Row],[Cod. Paciente]],Tabela1[Status],Tabela1_1[[#This Row],[Status]])</f>
        <v>1</v>
      </c>
      <c r="K4" s="14" t="str" cm="1">
        <f t="array" ref="K4">INDEX(Tabela6[Cad_ipasgo],MATCH(Tabela1_1[[#This Row],[Cod. Paciente]]&amp;Tabela1_1[[#This Row],[Status]],Tabela6[id]&amp;Tabela6[COD],0))</f>
        <v>48113-0</v>
      </c>
      <c r="L4" s="13" cm="1">
        <f t="array" ref="L4">INDEX(Tabela6[CBO],MATCH(Tabela1_1[[#This Row],[Cod. Paciente]]&amp;Tabela1_1[[#This Row],[Status]],Tabela6[id]&amp;Tabela6[COD],0))</f>
        <v>223810</v>
      </c>
      <c r="M4" s="14" t="str">
        <f>"CID - " &amp;INDEX(Tabela7[CID],MATCH(Tabela1_1[[#This Row],[Cod. Paciente]],Tabela7[id],0))</f>
        <v>CID - F840</v>
      </c>
      <c r="N4" s="15" t="s">
        <v>1364</v>
      </c>
      <c r="O4" s="17" t="s">
        <v>1366</v>
      </c>
    </row>
    <row r="5" spans="1:17" ht="13.65" customHeight="1" x14ac:dyDescent="0.3">
      <c r="A5" t="s">
        <v>1255</v>
      </c>
      <c r="B5">
        <v>3590</v>
      </c>
      <c r="C5" s="16" t="s">
        <v>622</v>
      </c>
      <c r="D5" t="s">
        <v>28</v>
      </c>
      <c r="E5" s="3">
        <v>45509</v>
      </c>
      <c r="F5" s="9">
        <v>0.375</v>
      </c>
      <c r="G5" t="s">
        <v>152</v>
      </c>
      <c r="H5" s="13" t="str">
        <f>SUBSTITUTE(Tabela1_1[[#This Row],[Carteirinha]],".","")</f>
        <v>667390042</v>
      </c>
      <c r="I5" s="14" t="s">
        <v>151</v>
      </c>
      <c r="J5" s="13">
        <f>COUNTIFS(Tabela1[Cod. Paciente],Tabela1_1[[#This Row],[Cod. Paciente]],Tabela1[Status],Tabela1_1[[#This Row],[Status]])</f>
        <v>1</v>
      </c>
      <c r="K5" s="21" t="str" cm="1">
        <f t="array" ref="K5">INDEX(Tabela6[Cad_ipasgo],MATCH(Tabela1_1[[#This Row],[Cod. Paciente]]&amp;Tabela1_1[[#This Row],[Status]],Tabela6[id]&amp;Tabela6[COD],0))</f>
        <v>48155-0</v>
      </c>
      <c r="L5" s="13" cm="1">
        <f t="array" ref="L5">INDEX(Tabela6[CBO],MATCH(Tabela1_1[[#This Row],[Cod. Paciente]]&amp;Tabela1_1[[#This Row],[Status]],Tabela6[id]&amp;Tabela6[COD],0))</f>
        <v>251510</v>
      </c>
      <c r="M5" s="14" t="str">
        <f>"CID - " &amp;INDEX(Tabela7[CID],MATCH(Tabela1_1[[#This Row],[Cod. Paciente]],Tabela7[id],0))</f>
        <v>CID - F840</v>
      </c>
      <c r="N5" s="15" t="s">
        <v>1364</v>
      </c>
      <c r="O5" s="11">
        <v>5983040</v>
      </c>
    </row>
    <row r="6" spans="1:17" ht="13.65" customHeight="1" x14ac:dyDescent="0.3">
      <c r="A6" t="s">
        <v>1331</v>
      </c>
      <c r="B6">
        <v>3640</v>
      </c>
      <c r="C6" s="16" t="s">
        <v>626</v>
      </c>
      <c r="D6" t="s">
        <v>28</v>
      </c>
      <c r="E6" s="3">
        <v>45511</v>
      </c>
      <c r="F6" s="9">
        <v>0.66666666666666663</v>
      </c>
      <c r="G6" t="s">
        <v>152</v>
      </c>
      <c r="H6" s="13" t="str">
        <f>SUBSTITUTE(Tabela1_1[[#This Row],[Carteirinha]],".","")</f>
        <v>667294629</v>
      </c>
      <c r="I6" s="14" t="s">
        <v>151</v>
      </c>
      <c r="J6" s="13">
        <f>COUNTIFS(Tabela1[Cod. Paciente],Tabela1_1[[#This Row],[Cod. Paciente]],Tabela1[Status],Tabela1_1[[#This Row],[Status]])</f>
        <v>1</v>
      </c>
      <c r="K6" s="14" t="str" cm="1">
        <f t="array" ref="K6">INDEX(Tabela6[Cad_ipasgo],MATCH(Tabela1_1[[#This Row],[Cod. Paciente]]&amp;Tabela1_1[[#This Row],[Status]],Tabela6[id]&amp;Tabela6[COD],0))</f>
        <v>48123-0</v>
      </c>
      <c r="L6" s="13" cm="1">
        <f t="array" ref="L6">INDEX(Tabela6[CBO],MATCH(Tabela1_1[[#This Row],[Cod. Paciente]]&amp;Tabela1_1[[#This Row],[Status]],Tabela6[id]&amp;Tabela6[COD],0))</f>
        <v>251510</v>
      </c>
      <c r="M6" s="14" t="str">
        <f>"CID - " &amp;INDEX(Tabela7[CID],MATCH(Tabela1_1[[#This Row],[Cod. Paciente]],Tabela7[id],0))</f>
        <v>CID - F840</v>
      </c>
      <c r="N6" s="15" t="s">
        <v>1364</v>
      </c>
      <c r="O6" s="11">
        <v>5983151</v>
      </c>
    </row>
    <row r="7" spans="1:17" ht="13.65" customHeight="1" x14ac:dyDescent="0.3">
      <c r="A7" t="s">
        <v>495</v>
      </c>
      <c r="B7">
        <v>3938</v>
      </c>
      <c r="C7" s="16" t="s">
        <v>496</v>
      </c>
      <c r="D7" t="s">
        <v>28</v>
      </c>
      <c r="E7" s="3">
        <v>45512</v>
      </c>
      <c r="F7" s="9">
        <v>0.45833333333333331</v>
      </c>
      <c r="G7" t="s">
        <v>152</v>
      </c>
      <c r="H7" s="13" t="str">
        <f>SUBSTITUTE(Tabela1_1[[#This Row],[Carteirinha]],".","")</f>
        <v>667332303</v>
      </c>
      <c r="I7" s="14" t="s">
        <v>151</v>
      </c>
      <c r="J7" s="13">
        <f>COUNTIFS(Tabela1[Cod. Paciente],Tabela1_1[[#This Row],[Cod. Paciente]],Tabela1[Status],Tabela1_1[[#This Row],[Status]])</f>
        <v>1</v>
      </c>
      <c r="K7" s="14" t="str" cm="1">
        <f t="array" ref="K7">INDEX(Tabela6[Cad_ipasgo],MATCH(Tabela1_1[[#This Row],[Cod. Paciente]]&amp;Tabela1_1[[#This Row],[Status]],Tabela6[id]&amp;Tabela6[COD],0))</f>
        <v>48146-0</v>
      </c>
      <c r="L7" s="13" cm="1">
        <f t="array" ref="L7">INDEX(Tabela6[CBO],MATCH(Tabela1_1[[#This Row],[Cod. Paciente]]&amp;Tabela1_1[[#This Row],[Status]],Tabela6[id]&amp;Tabela6[COD],0))</f>
        <v>251510</v>
      </c>
      <c r="M7" s="14" t="str">
        <f>"CID - " &amp;INDEX(Tabela7[CID],MATCH(Tabela1_1[[#This Row],[Cod. Paciente]],Tabela7[id],0))</f>
        <v>CID - F840</v>
      </c>
      <c r="N7" s="15" t="s">
        <v>1364</v>
      </c>
      <c r="O7" s="11">
        <v>5983278</v>
      </c>
    </row>
    <row r="8" spans="1:17" ht="13.65" customHeight="1" x14ac:dyDescent="0.3">
      <c r="A8" t="s">
        <v>1350</v>
      </c>
      <c r="B8">
        <v>2659</v>
      </c>
      <c r="C8" s="18" t="s">
        <v>1351</v>
      </c>
      <c r="D8" t="s">
        <v>28</v>
      </c>
      <c r="E8" s="3">
        <v>45509</v>
      </c>
      <c r="F8" s="9">
        <v>0.70833333333333337</v>
      </c>
      <c r="G8" t="s">
        <v>155</v>
      </c>
      <c r="H8" s="13" t="str">
        <f>SUBSTITUTE(Tabela1_1[[#This Row],[Carteirinha]],".","")</f>
        <v>0019172902486330-3</v>
      </c>
      <c r="I8" s="14" t="s">
        <v>154</v>
      </c>
      <c r="J8" s="13">
        <f>COUNTIFS(Tabela1[Cod. Paciente],Tabela1_1[[#This Row],[Cod. Paciente]],Tabela1[Status],Tabela1_1[[#This Row],[Status]])</f>
        <v>2</v>
      </c>
      <c r="K8" s="14" t="e" cm="1">
        <f t="array" ref="K8">INDEX(Tabela6[Cad_ipasgo],MATCH(Tabela1_1[[#This Row],[Cod. Paciente]]&amp;Tabela1_1[[#This Row],[Status]],Tabela6[id]&amp;Tabela6[COD],0))</f>
        <v>#N/A</v>
      </c>
      <c r="L8" s="13" t="e" cm="1">
        <f t="array" ref="L8">INDEX(Tabela6[CBO],MATCH(Tabela1_1[[#This Row],[Cod. Paciente]]&amp;Tabela1_1[[#This Row],[Status]],Tabela6[id]&amp;Tabela6[COD],0))</f>
        <v>#N/A</v>
      </c>
      <c r="M8" s="14" t="e">
        <f>"CID - " &amp;INDEX(Tabela7[CID],MATCH(Tabela1_1[[#This Row],[Cod. Paciente]],Tabela7[id],0))</f>
        <v>#N/A</v>
      </c>
      <c r="N8" s="15" t="s">
        <v>1364</v>
      </c>
      <c r="O8" s="11"/>
    </row>
    <row r="9" spans="1:17" ht="13.65" customHeight="1" x14ac:dyDescent="0.3">
      <c r="A9" t="s">
        <v>1350</v>
      </c>
      <c r="B9">
        <v>2659</v>
      </c>
      <c r="C9" s="18" t="s">
        <v>1351</v>
      </c>
      <c r="D9" t="s">
        <v>28</v>
      </c>
      <c r="E9" s="3">
        <v>45509</v>
      </c>
      <c r="F9" s="9">
        <v>0.58333333333333337</v>
      </c>
      <c r="G9" t="s">
        <v>152</v>
      </c>
      <c r="H9" s="13" t="str">
        <f>SUBSTITUTE(Tabela1_1[[#This Row],[Carteirinha]],".","")</f>
        <v>0019172902486330-3</v>
      </c>
      <c r="I9" s="14" t="s">
        <v>151</v>
      </c>
      <c r="J9" s="13">
        <f>COUNTIFS(Tabela1[Cod. Paciente],Tabela1_1[[#This Row],[Cod. Paciente]],Tabela1[Status],Tabela1_1[[#This Row],[Status]])</f>
        <v>6</v>
      </c>
      <c r="K9" s="14" t="e" cm="1">
        <f t="array" ref="K9">INDEX(Tabela6[Cad_ipasgo],MATCH(Tabela1_1[[#This Row],[Cod. Paciente]]&amp;Tabela1_1[[#This Row],[Status]],Tabela6[id]&amp;Tabela6[COD],0))</f>
        <v>#N/A</v>
      </c>
      <c r="L9" s="13" t="e" cm="1">
        <f t="array" ref="L9">INDEX(Tabela6[CBO],MATCH(Tabela1_1[[#This Row],[Cod. Paciente]]&amp;Tabela1_1[[#This Row],[Status]],Tabela6[id]&amp;Tabela6[COD],0))</f>
        <v>#N/A</v>
      </c>
      <c r="M9" s="14" t="e">
        <f>"CID - " &amp;INDEX(Tabela7[CID],MATCH(Tabela1_1[[#This Row],[Cod. Paciente]],Tabela7[id],0))</f>
        <v>#N/A</v>
      </c>
      <c r="N9" s="15" t="s">
        <v>1364</v>
      </c>
    </row>
    <row r="10" spans="1:17" ht="13.65" customHeight="1" x14ac:dyDescent="0.3">
      <c r="A10" t="s">
        <v>1350</v>
      </c>
      <c r="B10">
        <v>2659</v>
      </c>
      <c r="C10" s="18" t="s">
        <v>1351</v>
      </c>
      <c r="D10" t="s">
        <v>28</v>
      </c>
      <c r="E10" s="3">
        <v>45510</v>
      </c>
      <c r="F10" s="9">
        <v>0.66666666666666663</v>
      </c>
      <c r="G10" t="s">
        <v>444</v>
      </c>
      <c r="H10" s="13" t="str">
        <f>SUBSTITUTE(Tabela1_1[[#This Row],[Carteirinha]],".","")</f>
        <v>0019172902486330-3</v>
      </c>
      <c r="I10" s="14" t="s">
        <v>158</v>
      </c>
      <c r="J10" s="13">
        <f>COUNTIFS(Tabela1[Cod. Paciente],Tabela1_1[[#This Row],[Cod. Paciente]],Tabela1[Status],Tabela1_1[[#This Row],[Status]])</f>
        <v>1</v>
      </c>
      <c r="K10" s="14" t="e" cm="1">
        <f t="array" ref="K10">INDEX(Tabela6[Cad_ipasgo],MATCH(Tabela1_1[[#This Row],[Cod. Paciente]]&amp;Tabela1_1[[#This Row],[Status]],Tabela6[id]&amp;Tabela6[COD],0))</f>
        <v>#N/A</v>
      </c>
      <c r="L10" s="13" t="e" cm="1">
        <f t="array" ref="L10">INDEX(Tabela6[CBO],MATCH(Tabela1_1[[#This Row],[Cod. Paciente]]&amp;Tabela1_1[[#This Row],[Status]],Tabela6[id]&amp;Tabela6[COD],0))</f>
        <v>#N/A</v>
      </c>
      <c r="M10" s="14" t="e">
        <f>"CID - " &amp;INDEX(Tabela7[CID],MATCH(Tabela1_1[[#This Row],[Cod. Paciente]],Tabela7[id],0))</f>
        <v>#N/A</v>
      </c>
      <c r="N10" s="15" t="s">
        <v>1364</v>
      </c>
    </row>
    <row r="11" spans="1:17" ht="13.65" customHeight="1" x14ac:dyDescent="0.3">
      <c r="A11" t="s">
        <v>459</v>
      </c>
      <c r="B11">
        <v>3487</v>
      </c>
      <c r="C11" s="16" t="s">
        <v>460</v>
      </c>
      <c r="D11" t="s">
        <v>28</v>
      </c>
      <c r="E11" s="3">
        <v>45509</v>
      </c>
      <c r="F11" s="9">
        <v>0.33333333333333331</v>
      </c>
      <c r="G11" t="s">
        <v>155</v>
      </c>
      <c r="H11" s="13" t="str">
        <f>SUBSTITUTE(Tabela1_1[[#This Row],[Carteirinha]],".","")</f>
        <v>667391683</v>
      </c>
      <c r="I11" s="14" t="s">
        <v>154</v>
      </c>
      <c r="J11" s="13">
        <f>COUNTIFS(Tabela1[Cod. Paciente],Tabela1_1[[#This Row],[Cod. Paciente]],Tabela1[Status],Tabela1_1[[#This Row],[Status]])</f>
        <v>2</v>
      </c>
      <c r="K11" s="14" t="str" cm="1">
        <f t="array" ref="K11">INDEX(Tabela6[Cad_ipasgo],MATCH(Tabela1_1[[#This Row],[Cod. Paciente]]&amp;Tabela1_1[[#This Row],[Status]],Tabela6[id]&amp;Tabela6[COD],0))</f>
        <v>48135-0</v>
      </c>
      <c r="L11" s="13" cm="1">
        <f t="array" ref="L11">INDEX(Tabela6[CBO],MATCH(Tabela1_1[[#This Row],[Cod. Paciente]]&amp;Tabela1_1[[#This Row],[Status]],Tabela6[id]&amp;Tabela6[COD],0))</f>
        <v>223810</v>
      </c>
      <c r="M11" s="14" t="str">
        <f>"CID - " &amp;INDEX(Tabela7[CID],MATCH(Tabela1_1[[#This Row],[Cod. Paciente]],Tabela7[id],0))</f>
        <v>CID - F840</v>
      </c>
      <c r="N11" s="15" t="s">
        <v>1364</v>
      </c>
      <c r="O11" s="11">
        <v>5983437</v>
      </c>
    </row>
    <row r="12" spans="1:17" ht="13.65" customHeight="1" x14ac:dyDescent="0.3">
      <c r="A12" t="s">
        <v>459</v>
      </c>
      <c r="B12">
        <v>3487</v>
      </c>
      <c r="C12" s="16" t="s">
        <v>460</v>
      </c>
      <c r="D12" t="s">
        <v>28</v>
      </c>
      <c r="E12" s="3">
        <v>45511</v>
      </c>
      <c r="F12" s="9">
        <v>0.33333333333333331</v>
      </c>
      <c r="G12" t="s">
        <v>152</v>
      </c>
      <c r="H12" s="13" t="str">
        <f>SUBSTITUTE(Tabela1_1[[#This Row],[Carteirinha]],".","")</f>
        <v>667391683</v>
      </c>
      <c r="I12" s="14" t="s">
        <v>151</v>
      </c>
      <c r="J12" s="13">
        <f>COUNTIFS(Tabela1[Cod. Paciente],Tabela1_1[[#This Row],[Cod. Paciente]],Tabela1[Status],Tabela1_1[[#This Row],[Status]])</f>
        <v>2</v>
      </c>
      <c r="K12" s="14" t="str" cm="1">
        <f t="array" ref="K12">INDEX(Tabela6[Cad_ipasgo],MATCH(Tabela1_1[[#This Row],[Cod. Paciente]]&amp;Tabela1_1[[#This Row],[Status]],Tabela6[id]&amp;Tabela6[COD],0))</f>
        <v>48104-0</v>
      </c>
      <c r="L12" s="13" cm="1">
        <f t="array" ref="L12">INDEX(Tabela6[CBO],MATCH(Tabela1_1[[#This Row],[Cod. Paciente]]&amp;Tabela1_1[[#This Row],[Status]],Tabela6[id]&amp;Tabela6[COD],0))</f>
        <v>251510</v>
      </c>
      <c r="M12" s="14" t="str">
        <f>"CID - " &amp;INDEX(Tabela7[CID],MATCH(Tabela1_1[[#This Row],[Cod. Paciente]],Tabela7[id],0))</f>
        <v>CID - F840</v>
      </c>
      <c r="N12" s="15" t="s">
        <v>1364</v>
      </c>
      <c r="O12" s="11">
        <v>5983495</v>
      </c>
    </row>
    <row r="13" spans="1:17" ht="13.65" customHeight="1" x14ac:dyDescent="0.3">
      <c r="A13" t="s">
        <v>459</v>
      </c>
      <c r="B13">
        <v>3487</v>
      </c>
      <c r="C13" t="s">
        <v>460</v>
      </c>
      <c r="D13" t="s">
        <v>28</v>
      </c>
      <c r="E13" s="3">
        <v>45511</v>
      </c>
      <c r="F13" s="9">
        <v>0.29166666666666669</v>
      </c>
      <c r="G13" t="s">
        <v>444</v>
      </c>
      <c r="H13" s="13" t="str">
        <f>SUBSTITUTE(Tabela1_1[[#This Row],[Carteirinha]],".","")</f>
        <v>667391683</v>
      </c>
      <c r="I13" s="14" t="s">
        <v>158</v>
      </c>
      <c r="J13" s="13">
        <f>COUNTIFS(Tabela1[Cod. Paciente],Tabela1_1[[#This Row],[Cod. Paciente]],Tabela1[Status],Tabela1_1[[#This Row],[Status]])</f>
        <v>1</v>
      </c>
      <c r="K13" s="14" t="str" cm="1">
        <f t="array" ref="K13">INDEX(Tabela6[Cad_ipasgo],MATCH(Tabela1_1[[#This Row],[Cod. Paciente]]&amp;Tabela1_1[[#This Row],[Status]],Tabela6[id]&amp;Tabela6[COD],0))</f>
        <v>48119-0</v>
      </c>
      <c r="L13" s="13" cm="1">
        <f t="array" ref="L13">INDEX(Tabela6[CBO],MATCH(Tabela1_1[[#This Row],[Cod. Paciente]]&amp;Tabela1_1[[#This Row],[Status]],Tabela6[id]&amp;Tabela6[COD],0))</f>
        <v>223905</v>
      </c>
      <c r="M13" s="14" t="str">
        <f>"CID - " &amp;INDEX(Tabela7[CID],MATCH(Tabela1_1[[#This Row],[Cod. Paciente]],Tabela7[id],0))</f>
        <v>CID - F840</v>
      </c>
      <c r="N13" s="15" t="s">
        <v>1364</v>
      </c>
      <c r="O13" s="11">
        <v>5984966</v>
      </c>
    </row>
    <row r="14" spans="1:17" ht="13.65" customHeight="1" x14ac:dyDescent="0.3">
      <c r="A14" t="s">
        <v>1336</v>
      </c>
      <c r="B14">
        <v>4115</v>
      </c>
      <c r="C14" t="s">
        <v>1337</v>
      </c>
      <c r="D14" t="s">
        <v>69</v>
      </c>
      <c r="E14" s="3">
        <v>45512</v>
      </c>
      <c r="F14" s="9">
        <v>0.66666666666666663</v>
      </c>
      <c r="G14" s="22" t="s">
        <v>164</v>
      </c>
      <c r="H14" s="13" t="str">
        <f>SUBSTITUTE(Tabela1_1[[#This Row],[Carteirinha]],".","")</f>
        <v>667434549</v>
      </c>
      <c r="I14" s="14">
        <v>50001183</v>
      </c>
      <c r="J14" s="13">
        <f>COUNTIFS(Tabela1[Cod. Paciente],Tabela1_1[[#This Row],[Cod. Paciente]],Tabela1[Status],Tabela1_1[[#This Row],[Status]])</f>
        <v>0</v>
      </c>
      <c r="K14" s="14" t="e" cm="1">
        <f t="array" ref="K14">INDEX(Tabela6[Cad_ipasgo],MATCH(Tabela1_1[[#This Row],[Cod. Paciente]]&amp;Tabela1_1[[#This Row],[Status]],Tabela6[id]&amp;Tabela6[COD],0))</f>
        <v>#N/A</v>
      </c>
      <c r="L14" s="13" t="e" cm="1">
        <f t="array" ref="L14">INDEX(Tabela6[CBO],MATCH(Tabela1_1[[#This Row],[Cod. Paciente]]&amp;Tabela1_1[[#This Row],[Status]],Tabela6[id]&amp;Tabela6[COD],0))</f>
        <v>#N/A</v>
      </c>
      <c r="M14" s="14" t="e">
        <f>"CID - " &amp;INDEX(Tabela7[CID],MATCH(Tabela1_1[[#This Row],[Cod. Paciente]],Tabela7[id],0))</f>
        <v>#N/A</v>
      </c>
      <c r="N14" s="15" t="s">
        <v>1364</v>
      </c>
    </row>
    <row r="15" spans="1:17" ht="13.65" customHeight="1" x14ac:dyDescent="0.3">
      <c r="A15" t="s">
        <v>1272</v>
      </c>
      <c r="B15">
        <v>3486</v>
      </c>
      <c r="C15" s="16" t="s">
        <v>630</v>
      </c>
      <c r="D15" t="s">
        <v>28</v>
      </c>
      <c r="E15" s="3">
        <v>45509</v>
      </c>
      <c r="F15" s="9">
        <v>0.58333333333333337</v>
      </c>
      <c r="G15" t="s">
        <v>152</v>
      </c>
      <c r="H15" s="13" t="str">
        <f>SUBSTITUTE(Tabela1_1[[#This Row],[Carteirinha]],".","")</f>
        <v>667254410</v>
      </c>
      <c r="I15" s="14" t="s">
        <v>151</v>
      </c>
      <c r="J15" s="13">
        <f>COUNTIFS(Tabela1[Cod. Paciente],Tabela1_1[[#This Row],[Cod. Paciente]],Tabela1[Status],Tabela1_1[[#This Row],[Status]])</f>
        <v>1</v>
      </c>
      <c r="K15" s="14" t="str" cm="1">
        <f t="array" ref="K15">INDEX(Tabela6[Cad_ipasgo],MATCH(Tabela1_1[[#This Row],[Cod. Paciente]]&amp;Tabela1_1[[#This Row],[Status]],Tabela6[id]&amp;Tabela6[COD],0))</f>
        <v>48117-0</v>
      </c>
      <c r="L15" s="13" cm="1">
        <f t="array" ref="L15">INDEX(Tabela6[CBO],MATCH(Tabela1_1[[#This Row],[Cod. Paciente]]&amp;Tabela1_1[[#This Row],[Status]],Tabela6[id]&amp;Tabela6[COD],0))</f>
        <v>251510</v>
      </c>
      <c r="M15" s="14" t="str">
        <f>"CID - " &amp;INDEX(Tabela7[CID],MATCH(Tabela1_1[[#This Row],[Cod. Paciente]],Tabela7[id],0))</f>
        <v>CID - F840</v>
      </c>
      <c r="N15" s="15" t="s">
        <v>1364</v>
      </c>
      <c r="O15" s="11">
        <v>5983828</v>
      </c>
    </row>
    <row r="16" spans="1:17" ht="13.65" customHeight="1" x14ac:dyDescent="0.3">
      <c r="A16" t="s">
        <v>1264</v>
      </c>
      <c r="B16">
        <v>3342</v>
      </c>
      <c r="C16" s="16" t="s">
        <v>631</v>
      </c>
      <c r="D16" t="s">
        <v>28</v>
      </c>
      <c r="E16" s="3">
        <v>45509</v>
      </c>
      <c r="F16" s="9">
        <v>0.41666666666666669</v>
      </c>
      <c r="G16" t="s">
        <v>155</v>
      </c>
      <c r="H16" s="13" t="str">
        <f>SUBSTITUTE(Tabela1_1[[#This Row],[Carteirinha]],".","")</f>
        <v>667394793</v>
      </c>
      <c r="I16" s="14" t="s">
        <v>154</v>
      </c>
      <c r="J16" s="13">
        <f>COUNTIFS(Tabela1[Cod. Paciente],Tabela1_1[[#This Row],[Cod. Paciente]],Tabela1[Status],Tabela1_1[[#This Row],[Status]])</f>
        <v>1</v>
      </c>
      <c r="K16" s="14" t="str" cm="1">
        <f t="array" ref="K16">INDEX(Tabela6[Cad_ipasgo],MATCH(Tabela1_1[[#This Row],[Cod. Paciente]]&amp;Tabela1_1[[#This Row],[Status]],Tabela6[id]&amp;Tabela6[COD],0))</f>
        <v>48135-0</v>
      </c>
      <c r="L16" s="13" cm="1">
        <f t="array" ref="L16">INDEX(Tabela6[CBO],MATCH(Tabela1_1[[#This Row],[Cod. Paciente]]&amp;Tabela1_1[[#This Row],[Status]],Tabela6[id]&amp;Tabela6[COD],0))</f>
        <v>223810</v>
      </c>
      <c r="M16" s="14" t="str">
        <f>"CID - " &amp;INDEX(Tabela7[CID],MATCH(Tabela1_1[[#This Row],[Cod. Paciente]],Tabela7[id],0))</f>
        <v>CID - F840</v>
      </c>
      <c r="N16" s="15" t="s">
        <v>1364</v>
      </c>
      <c r="O16" s="11">
        <v>5983892</v>
      </c>
    </row>
    <row r="17" spans="1:15" ht="13.65" customHeight="1" x14ac:dyDescent="0.3">
      <c r="A17" t="s">
        <v>1264</v>
      </c>
      <c r="B17">
        <v>3342</v>
      </c>
      <c r="C17" s="16" t="s">
        <v>631</v>
      </c>
      <c r="D17" t="s">
        <v>28</v>
      </c>
      <c r="E17" s="3">
        <v>45509</v>
      </c>
      <c r="F17" s="9">
        <v>0.375</v>
      </c>
      <c r="G17" t="s">
        <v>152</v>
      </c>
      <c r="H17" s="13" t="str">
        <f>SUBSTITUTE(Tabela1_1[[#This Row],[Carteirinha]],".","")</f>
        <v>667394793</v>
      </c>
      <c r="I17" s="14" t="s">
        <v>151</v>
      </c>
      <c r="J17" s="13">
        <f>COUNTIFS(Tabela1[Cod. Paciente],Tabela1_1[[#This Row],[Cod. Paciente]],Tabela1[Status],Tabela1_1[[#This Row],[Status]])</f>
        <v>2</v>
      </c>
      <c r="K17" s="14" t="str" cm="1">
        <f t="array" ref="K17">INDEX(Tabela6[Cad_ipasgo],MATCH(Tabela1_1[[#This Row],[Cod. Paciente]]&amp;Tabela1_1[[#This Row],[Status]],Tabela6[id]&amp;Tabela6[COD],0))</f>
        <v>48128-0</v>
      </c>
      <c r="L17" s="13" cm="1">
        <f t="array" ref="L17">INDEX(Tabela6[CBO],MATCH(Tabela1_1[[#This Row],[Cod. Paciente]]&amp;Tabela1_1[[#This Row],[Status]],Tabela6[id]&amp;Tabela6[COD],0))</f>
        <v>251510</v>
      </c>
      <c r="M17" s="14" t="str">
        <f>"CID - " &amp;INDEX(Tabela7[CID],MATCH(Tabela1_1[[#This Row],[Cod. Paciente]],Tabela7[id],0))</f>
        <v>CID - F840</v>
      </c>
      <c r="N17" s="15" t="s">
        <v>1364</v>
      </c>
      <c r="O17" s="11">
        <v>5983942</v>
      </c>
    </row>
    <row r="18" spans="1:15" ht="13.65" customHeight="1" x14ac:dyDescent="0.3">
      <c r="A18" t="s">
        <v>1289</v>
      </c>
      <c r="B18">
        <v>4060</v>
      </c>
      <c r="C18" t="s">
        <v>632</v>
      </c>
      <c r="D18" t="s">
        <v>69</v>
      </c>
      <c r="E18" s="3">
        <v>45510</v>
      </c>
      <c r="F18" s="9">
        <v>0.375</v>
      </c>
      <c r="G18" t="s">
        <v>164</v>
      </c>
      <c r="H18" s="13" t="str">
        <f>SUBSTITUTE(Tabela1_1[[#This Row],[Carteirinha]],".","")</f>
        <v>667205665</v>
      </c>
      <c r="I18" s="14">
        <v>50001183</v>
      </c>
      <c r="J18" s="13">
        <f>COUNTIFS(Tabela1[Cod. Paciente],Tabela1_1[[#This Row],[Cod. Paciente]],Tabela1[Status],Tabela1_1[[#This Row],[Status]])</f>
        <v>0</v>
      </c>
      <c r="K18" s="14" t="str" cm="1">
        <f t="array" ref="K18">INDEX(Tabela6[Cad_ipasgo],MATCH(Tabela1_1[[#This Row],[Cod. Paciente]]&amp;Tabela1_1[[#This Row],[Status]],Tabela6[id]&amp;Tabela6[COD],0))</f>
        <v>48147-0</v>
      </c>
      <c r="L18" s="13" cm="1">
        <f t="array" ref="L18">INDEX(Tabela6[CBO],MATCH(Tabela1_1[[#This Row],[Cod. Paciente]]&amp;Tabela1_1[[#This Row],[Status]],Tabela6[id]&amp;Tabela6[COD],0))</f>
        <v>251510</v>
      </c>
      <c r="M18" s="14" t="str">
        <f>"CID - " &amp;INDEX(Tabela7[CID],MATCH(Tabela1_1[[#This Row],[Cod. Paciente]],Tabela7[id],0))</f>
        <v>CID - F90</v>
      </c>
      <c r="N18" s="15" t="s">
        <v>1364</v>
      </c>
      <c r="O18" s="11"/>
    </row>
    <row r="19" spans="1:15" ht="13.65" customHeight="1" x14ac:dyDescent="0.3">
      <c r="A19" t="s">
        <v>1334</v>
      </c>
      <c r="B19">
        <v>3824</v>
      </c>
      <c r="C19" s="16" t="s">
        <v>633</v>
      </c>
      <c r="D19" t="s">
        <v>28</v>
      </c>
      <c r="E19" s="3">
        <v>45512</v>
      </c>
      <c r="F19" s="9">
        <v>0.54166666666666663</v>
      </c>
      <c r="G19" t="s">
        <v>152</v>
      </c>
      <c r="H19" s="13" t="str">
        <f>SUBSTITUTE(Tabela1_1[[#This Row],[Carteirinha]],".","")</f>
        <v>667154312</v>
      </c>
      <c r="I19" s="14" t="s">
        <v>151</v>
      </c>
      <c r="J19" s="13">
        <f>COUNTIFS(Tabela1[Cod. Paciente],Tabela1_1[[#This Row],[Cod. Paciente]],Tabela1[Status],Tabela1_1[[#This Row],[Status]])</f>
        <v>1</v>
      </c>
      <c r="K19" s="14" t="str" cm="1">
        <f t="array" ref="K19">INDEX(Tabela6[Cad_ipasgo],MATCH(Tabela1_1[[#This Row],[Cod. Paciente]]&amp;Tabela1_1[[#This Row],[Status]],Tabela6[id]&amp;Tabela6[COD],0))</f>
        <v>48128-0</v>
      </c>
      <c r="L19" s="13" cm="1">
        <f t="array" ref="L19">INDEX(Tabela6[CBO],MATCH(Tabela1_1[[#This Row],[Cod. Paciente]]&amp;Tabela1_1[[#This Row],[Status]],Tabela6[id]&amp;Tabela6[COD],0))</f>
        <v>251510</v>
      </c>
      <c r="M19" s="14" t="str">
        <f>"CID - " &amp;INDEX(Tabela7[CID],MATCH(Tabela1_1[[#This Row],[Cod. Paciente]],Tabela7[id],0))</f>
        <v>CID - F840</v>
      </c>
      <c r="N19" s="15" t="s">
        <v>1364</v>
      </c>
      <c r="O19" s="11">
        <v>5984044</v>
      </c>
    </row>
    <row r="20" spans="1:15" ht="13.65" customHeight="1" x14ac:dyDescent="0.3">
      <c r="A20" t="s">
        <v>1271</v>
      </c>
      <c r="B20">
        <v>3958</v>
      </c>
      <c r="C20" t="s">
        <v>634</v>
      </c>
      <c r="D20" t="s">
        <v>69</v>
      </c>
      <c r="E20" s="3">
        <v>45509</v>
      </c>
      <c r="F20" s="9">
        <v>0.58333333333333337</v>
      </c>
      <c r="G20" t="s">
        <v>164</v>
      </c>
      <c r="H20" s="13" t="str">
        <f>SUBSTITUTE(Tabela1_1[[#This Row],[Carteirinha]],".","")</f>
        <v>061702405</v>
      </c>
      <c r="I20" s="14">
        <v>50001183</v>
      </c>
      <c r="J20" s="13">
        <f>COUNTIFS(Tabela1[Cod. Paciente],Tabela1_1[[#This Row],[Cod. Paciente]],Tabela1[Status],Tabela1_1[[#This Row],[Status]])</f>
        <v>0</v>
      </c>
      <c r="K20" s="14" t="str" cm="1">
        <f t="array" ref="K20">INDEX(Tabela6[Cad_ipasgo],MATCH(Tabela1_1[[#This Row],[Cod. Paciente]]&amp;Tabela1_1[[#This Row],[Status]],Tabela6[id]&amp;Tabela6[COD],0))</f>
        <v>48128-0</v>
      </c>
      <c r="L20" s="13" cm="1">
        <f t="array" ref="L20">INDEX(Tabela6[CBO],MATCH(Tabela1_1[[#This Row],[Cod. Paciente]]&amp;Tabela1_1[[#This Row],[Status]],Tabela6[id]&amp;Tabela6[COD],0))</f>
        <v>251510</v>
      </c>
      <c r="M20" s="14" t="str">
        <f>"CID - " &amp;INDEX(Tabela7[CID],MATCH(Tabela1_1[[#This Row],[Cod. Paciente]],Tabela7[id],0))</f>
        <v>CID - F849</v>
      </c>
      <c r="N20" s="15" t="s">
        <v>1364</v>
      </c>
      <c r="O20" s="11"/>
    </row>
    <row r="21" spans="1:15" ht="13.65" customHeight="1" x14ac:dyDescent="0.3">
      <c r="A21" t="s">
        <v>1310</v>
      </c>
      <c r="B21">
        <v>3882</v>
      </c>
      <c r="C21" s="16" t="s">
        <v>635</v>
      </c>
      <c r="D21" t="s">
        <v>28</v>
      </c>
      <c r="E21" s="3">
        <v>45511</v>
      </c>
      <c r="F21" s="9">
        <v>0.29166666666666669</v>
      </c>
      <c r="G21" t="s">
        <v>155</v>
      </c>
      <c r="H21" s="13" t="str">
        <f>SUBSTITUTE(Tabela1_1[[#This Row],[Carteirinha]],".","")</f>
        <v>667272762</v>
      </c>
      <c r="I21" s="14" t="s">
        <v>154</v>
      </c>
      <c r="J21" s="13">
        <f>COUNTIFS(Tabela1[Cod. Paciente],Tabela1_1[[#This Row],[Cod. Paciente]],Tabela1[Status],Tabela1_1[[#This Row],[Status]])</f>
        <v>1</v>
      </c>
      <c r="K21" s="14" t="str" cm="1">
        <f t="array" ref="K21">INDEX(Tabela6[Cad_ipasgo],MATCH(Tabela1_1[[#This Row],[Cod. Paciente]]&amp;Tabela1_1[[#This Row],[Status]],Tabela6[id]&amp;Tabela6[COD],0))</f>
        <v>48135-0</v>
      </c>
      <c r="L21" s="13" cm="1">
        <f t="array" ref="L21">INDEX(Tabela6[CBO],MATCH(Tabela1_1[[#This Row],[Cod. Paciente]]&amp;Tabela1_1[[#This Row],[Status]],Tabela6[id]&amp;Tabela6[COD],0))</f>
        <v>223810</v>
      </c>
      <c r="M21" s="14" t="str">
        <f>"CID - " &amp;INDEX(Tabela7[CID],MATCH(Tabela1_1[[#This Row],[Cod. Paciente]],Tabela7[id],0))</f>
        <v>CID - F840</v>
      </c>
      <c r="N21" s="15" t="s">
        <v>1364</v>
      </c>
      <c r="O21" s="11">
        <v>5984110</v>
      </c>
    </row>
    <row r="22" spans="1:15" ht="13.65" customHeight="1" x14ac:dyDescent="0.3">
      <c r="A22" t="s">
        <v>1310</v>
      </c>
      <c r="B22">
        <v>3882</v>
      </c>
      <c r="C22" s="16" t="s">
        <v>635</v>
      </c>
      <c r="D22" t="s">
        <v>28</v>
      </c>
      <c r="E22" s="3">
        <v>45511</v>
      </c>
      <c r="F22" s="9">
        <v>0.33333333333333331</v>
      </c>
      <c r="G22" t="s">
        <v>152</v>
      </c>
      <c r="H22" s="13" t="str">
        <f>SUBSTITUTE(Tabela1_1[[#This Row],[Carteirinha]],".","")</f>
        <v>667272762</v>
      </c>
      <c r="I22" s="14" t="s">
        <v>151</v>
      </c>
      <c r="J22" s="13">
        <f>COUNTIFS(Tabela1[Cod. Paciente],Tabela1_1[[#This Row],[Cod. Paciente]],Tabela1[Status],Tabela1_1[[#This Row],[Status]])</f>
        <v>1</v>
      </c>
      <c r="K22" s="14" t="str" cm="1">
        <f t="array" ref="K22">INDEX(Tabela6[Cad_ipasgo],MATCH(Tabela1_1[[#This Row],[Cod. Paciente]]&amp;Tabela1_1[[#This Row],[Status]],Tabela6[id]&amp;Tabela6[COD],0))</f>
        <v>48134-0</v>
      </c>
      <c r="L22" s="13" cm="1">
        <f t="array" ref="L22">INDEX(Tabela6[CBO],MATCH(Tabela1_1[[#This Row],[Cod. Paciente]]&amp;Tabela1_1[[#This Row],[Status]],Tabela6[id]&amp;Tabela6[COD],0))</f>
        <v>251510</v>
      </c>
      <c r="M22" s="14" t="str">
        <f>"CID - " &amp;INDEX(Tabela7[CID],MATCH(Tabela1_1[[#This Row],[Cod. Paciente]],Tabela7[id],0))</f>
        <v>CID - F840</v>
      </c>
      <c r="N22" s="15" t="s">
        <v>1364</v>
      </c>
      <c r="O22" s="11">
        <v>5984150</v>
      </c>
    </row>
    <row r="23" spans="1:15" ht="13.65" customHeight="1" x14ac:dyDescent="0.3">
      <c r="A23" t="s">
        <v>123</v>
      </c>
      <c r="B23">
        <v>3570</v>
      </c>
      <c r="C23" s="16" t="s">
        <v>124</v>
      </c>
      <c r="D23" t="s">
        <v>28</v>
      </c>
      <c r="E23" s="3">
        <v>45509</v>
      </c>
      <c r="F23" s="9">
        <v>0.45833333333333331</v>
      </c>
      <c r="G23" t="s">
        <v>155</v>
      </c>
      <c r="H23" s="13" t="str">
        <f>SUBSTITUTE(Tabela1_1[[#This Row],[Carteirinha]],".","")</f>
        <v>667223603</v>
      </c>
      <c r="I23" s="14" t="s">
        <v>154</v>
      </c>
      <c r="J23" s="13">
        <f>COUNTIFS(Tabela1[Cod. Paciente],Tabela1_1[[#This Row],[Cod. Paciente]],Tabela1[Status],Tabela1_1[[#This Row],[Status]])</f>
        <v>1</v>
      </c>
      <c r="K23" s="14" t="str" cm="1">
        <f t="array" ref="K23">INDEX(Tabela6[Cad_ipasgo],MATCH(Tabela1_1[[#This Row],[Cod. Paciente]]&amp;Tabela1_1[[#This Row],[Status]],Tabela6[id]&amp;Tabela6[COD],0))</f>
        <v>48148-0</v>
      </c>
      <c r="L23" s="13" cm="1">
        <f t="array" ref="L23">INDEX(Tabela6[CBO],MATCH(Tabela1_1[[#This Row],[Cod. Paciente]]&amp;Tabela1_1[[#This Row],[Status]],Tabela6[id]&amp;Tabela6[COD],0))</f>
        <v>223810</v>
      </c>
      <c r="M23" s="14" t="str">
        <f>"CID - " &amp;INDEX(Tabela7[CID],MATCH(Tabela1_1[[#This Row],[Cod. Paciente]],Tabela7[id],0))</f>
        <v>CID - F840</v>
      </c>
      <c r="N23" s="15" t="s">
        <v>1364</v>
      </c>
      <c r="O23" s="11">
        <v>5984191</v>
      </c>
    </row>
    <row r="24" spans="1:15" ht="13.65" customHeight="1" x14ac:dyDescent="0.3">
      <c r="A24" t="s">
        <v>123</v>
      </c>
      <c r="B24">
        <v>3570</v>
      </c>
      <c r="C24" s="16" t="s">
        <v>124</v>
      </c>
      <c r="D24" t="s">
        <v>28</v>
      </c>
      <c r="E24" s="3">
        <v>45509</v>
      </c>
      <c r="F24" s="9">
        <v>0.41666666666666669</v>
      </c>
      <c r="G24" t="s">
        <v>152</v>
      </c>
      <c r="H24" s="13" t="str">
        <f>SUBSTITUTE(Tabela1_1[[#This Row],[Carteirinha]],".","")</f>
        <v>667223603</v>
      </c>
      <c r="I24" s="14" t="s">
        <v>151</v>
      </c>
      <c r="J24" s="13">
        <f>COUNTIFS(Tabela1[Cod. Paciente],Tabela1_1[[#This Row],[Cod. Paciente]],Tabela1[Status],Tabela1_1[[#This Row],[Status]])</f>
        <v>3</v>
      </c>
      <c r="K24" s="14" t="str" cm="1">
        <f t="array" ref="K24">INDEX(Tabela6[Cad_ipasgo],MATCH(Tabela1_1[[#This Row],[Cod. Paciente]]&amp;Tabela1_1[[#This Row],[Status]],Tabela6[id]&amp;Tabela6[COD],0))</f>
        <v>48122-0</v>
      </c>
      <c r="L24" s="13" cm="1">
        <f t="array" ref="L24">INDEX(Tabela6[CBO],MATCH(Tabela1_1[[#This Row],[Cod. Paciente]]&amp;Tabela1_1[[#This Row],[Status]],Tabela6[id]&amp;Tabela6[COD],0))</f>
        <v>251510</v>
      </c>
      <c r="M24" s="14" t="str">
        <f>"CID - " &amp;INDEX(Tabela7[CID],MATCH(Tabela1_1[[#This Row],[Cod. Paciente]],Tabela7[id],0))</f>
        <v>CID - F840</v>
      </c>
      <c r="N24" s="15" t="s">
        <v>1364</v>
      </c>
      <c r="O24" s="11" t="s">
        <v>1367</v>
      </c>
    </row>
    <row r="25" spans="1:15" ht="13.65" customHeight="1" x14ac:dyDescent="0.3">
      <c r="A25" t="s">
        <v>98</v>
      </c>
      <c r="B25">
        <v>3672</v>
      </c>
      <c r="C25" s="16" t="s">
        <v>99</v>
      </c>
      <c r="D25" t="s">
        <v>28</v>
      </c>
      <c r="E25" s="3">
        <v>45511</v>
      </c>
      <c r="F25" s="9">
        <v>0.33333333333333331</v>
      </c>
      <c r="G25" t="s">
        <v>152</v>
      </c>
      <c r="H25" s="13" t="str">
        <f>SUBSTITUTE(Tabela1_1[[#This Row],[Carteirinha]],".","")</f>
        <v>667384076</v>
      </c>
      <c r="I25" s="14" t="s">
        <v>151</v>
      </c>
      <c r="J25" s="13">
        <f>COUNTIFS(Tabela1[Cod. Paciente],Tabela1_1[[#This Row],[Cod. Paciente]],Tabela1[Status],Tabela1_1[[#This Row],[Status]])</f>
        <v>3</v>
      </c>
      <c r="K25" s="14" t="str" cm="1">
        <f t="array" ref="K25">INDEX(Tabela6[Cad_ipasgo],MATCH(Tabela1_1[[#This Row],[Cod. Paciente]]&amp;Tabela1_1[[#This Row],[Status]],Tabela6[id]&amp;Tabela6[COD],0))</f>
        <v>48146-0</v>
      </c>
      <c r="L25" s="13" cm="1">
        <f t="array" ref="L25">INDEX(Tabela6[CBO],MATCH(Tabela1_1[[#This Row],[Cod. Paciente]]&amp;Tabela1_1[[#This Row],[Status]],Tabela6[id]&amp;Tabela6[COD],0))</f>
        <v>251510</v>
      </c>
      <c r="M25" s="14" t="str">
        <f>"CID - " &amp;INDEX(Tabela7[CID],MATCH(Tabela1_1[[#This Row],[Cod. Paciente]],Tabela7[id],0))</f>
        <v>CID - F840</v>
      </c>
      <c r="N25" s="15" t="s">
        <v>1364</v>
      </c>
      <c r="O25" s="11">
        <v>5984300</v>
      </c>
    </row>
    <row r="26" spans="1:15" ht="13.65" customHeight="1" x14ac:dyDescent="0.3">
      <c r="A26" t="s">
        <v>490</v>
      </c>
      <c r="B26">
        <v>3881</v>
      </c>
      <c r="C26" s="16" t="s">
        <v>491</v>
      </c>
      <c r="D26" t="s">
        <v>28</v>
      </c>
      <c r="E26" s="3">
        <v>45509</v>
      </c>
      <c r="F26" s="9">
        <v>0.45833333333333331</v>
      </c>
      <c r="G26" t="s">
        <v>155</v>
      </c>
      <c r="H26" s="13" t="str">
        <f>SUBSTITUTE(Tabela1_1[[#This Row],[Carteirinha]],".","")</f>
        <v>667370394</v>
      </c>
      <c r="I26" s="14" t="s">
        <v>154</v>
      </c>
      <c r="J26" s="13">
        <f>COUNTIFS(Tabela1[Cod. Paciente],Tabela1_1[[#This Row],[Cod. Paciente]],Tabela1[Status],Tabela1_1[[#This Row],[Status]])</f>
        <v>1</v>
      </c>
      <c r="K26" s="14" t="str" cm="1">
        <f t="array" ref="K26">INDEX(Tabela6[Cad_ipasgo],MATCH(Tabela1_1[[#This Row],[Cod. Paciente]]&amp;Tabela1_1[[#This Row],[Status]],Tabela6[id]&amp;Tabela6[COD],0))</f>
        <v>48113-0</v>
      </c>
      <c r="L26" s="13" cm="1">
        <f t="array" ref="L26">INDEX(Tabela6[CBO],MATCH(Tabela1_1[[#This Row],[Cod. Paciente]]&amp;Tabela1_1[[#This Row],[Status]],Tabela6[id]&amp;Tabela6[COD],0))</f>
        <v>223810</v>
      </c>
      <c r="M26" s="14" t="str">
        <f>"CID - " &amp;INDEX(Tabela7[CID],MATCH(Tabela1_1[[#This Row],[Cod. Paciente]],Tabela7[id],0))</f>
        <v>CID - F840</v>
      </c>
      <c r="N26" s="15" t="s">
        <v>1364</v>
      </c>
      <c r="O26" s="11">
        <v>5984343</v>
      </c>
    </row>
    <row r="27" spans="1:15" ht="13.65" customHeight="1" x14ac:dyDescent="0.3">
      <c r="A27" t="s">
        <v>490</v>
      </c>
      <c r="B27">
        <v>3881</v>
      </c>
      <c r="C27" s="16" t="s">
        <v>491</v>
      </c>
      <c r="D27" t="s">
        <v>28</v>
      </c>
      <c r="E27" s="3">
        <v>45512</v>
      </c>
      <c r="F27" s="9">
        <v>0.41666666666666669</v>
      </c>
      <c r="G27" t="s">
        <v>152</v>
      </c>
      <c r="H27" s="13" t="str">
        <f>SUBSTITUTE(Tabela1_1[[#This Row],[Carteirinha]],".","")</f>
        <v>667370394</v>
      </c>
      <c r="I27" s="14" t="s">
        <v>151</v>
      </c>
      <c r="J27" s="13">
        <f>COUNTIFS(Tabela1[Cod. Paciente],Tabela1_1[[#This Row],[Cod. Paciente]],Tabela1[Status],Tabela1_1[[#This Row],[Status]])</f>
        <v>2</v>
      </c>
      <c r="K27" s="14" t="str" cm="1">
        <f t="array" ref="K27">INDEX(Tabela6[Cad_ipasgo],MATCH(Tabela1_1[[#This Row],[Cod. Paciente]]&amp;Tabela1_1[[#This Row],[Status]],Tabela6[id]&amp;Tabela6[COD],0))</f>
        <v>48122-0</v>
      </c>
      <c r="L27" s="13" cm="1">
        <f t="array" ref="L27">INDEX(Tabela6[CBO],MATCH(Tabela1_1[[#This Row],[Cod. Paciente]]&amp;Tabela1_1[[#This Row],[Status]],Tabela6[id]&amp;Tabela6[COD],0))</f>
        <v>251510</v>
      </c>
      <c r="M27" s="14" t="str">
        <f>"CID - " &amp;INDEX(Tabela7[CID],MATCH(Tabela1_1[[#This Row],[Cod. Paciente]],Tabela7[id],0))</f>
        <v>CID - F840</v>
      </c>
      <c r="N27" s="15" t="s">
        <v>1364</v>
      </c>
      <c r="O27" s="11">
        <v>5984385</v>
      </c>
    </row>
    <row r="28" spans="1:15" ht="13.65" customHeight="1" x14ac:dyDescent="0.3">
      <c r="A28" t="s">
        <v>117</v>
      </c>
      <c r="B28">
        <v>3188</v>
      </c>
      <c r="C28" s="16" t="s">
        <v>118</v>
      </c>
      <c r="D28" t="s">
        <v>28</v>
      </c>
      <c r="E28" s="3">
        <v>45513</v>
      </c>
      <c r="F28" s="9">
        <v>0.58333333333333337</v>
      </c>
      <c r="G28" t="s">
        <v>152</v>
      </c>
      <c r="H28" s="13" t="str">
        <f>SUBSTITUTE(Tabela1_1[[#This Row],[Carteirinha]],".","")</f>
        <v>667382555</v>
      </c>
      <c r="I28" s="14" t="s">
        <v>151</v>
      </c>
      <c r="J28" s="13">
        <f>COUNTIFS(Tabela1[Cod. Paciente],Tabela1_1[[#This Row],[Cod. Paciente]],Tabela1[Status],Tabela1_1[[#This Row],[Status]])</f>
        <v>3</v>
      </c>
      <c r="K28" s="14" t="str" cm="1">
        <f t="array" ref="K28">INDEX(Tabela6[Cad_ipasgo],MATCH(Tabela1_1[[#This Row],[Cod. Paciente]]&amp;Tabela1_1[[#This Row],[Status]],Tabela6[id]&amp;Tabela6[COD],0))</f>
        <v>48155-0</v>
      </c>
      <c r="L28" s="13" cm="1">
        <f t="array" ref="L28">INDEX(Tabela6[CBO],MATCH(Tabela1_1[[#This Row],[Cod. Paciente]]&amp;Tabela1_1[[#This Row],[Status]],Tabela6[id]&amp;Tabela6[COD],0))</f>
        <v>251510</v>
      </c>
      <c r="M28" s="14" t="str">
        <f>"CID - " &amp;INDEX(Tabela7[CID],MATCH(Tabela1_1[[#This Row],[Cod. Paciente]],Tabela7[id],0))</f>
        <v>CID - F840</v>
      </c>
      <c r="N28" s="15" t="s">
        <v>1364</v>
      </c>
      <c r="O28" s="11">
        <v>5984445</v>
      </c>
    </row>
    <row r="29" spans="1:15" ht="13.65" customHeight="1" x14ac:dyDescent="0.3">
      <c r="A29" t="s">
        <v>117</v>
      </c>
      <c r="B29">
        <v>3188</v>
      </c>
      <c r="C29" t="s">
        <v>118</v>
      </c>
      <c r="D29" t="s">
        <v>28</v>
      </c>
      <c r="E29" s="3">
        <v>45513</v>
      </c>
      <c r="F29" s="9">
        <v>0.54166666666666663</v>
      </c>
      <c r="G29" t="s">
        <v>444</v>
      </c>
      <c r="H29" s="13" t="str">
        <f>SUBSTITUTE(Tabela1_1[[#This Row],[Carteirinha]],".","")</f>
        <v>667382555</v>
      </c>
      <c r="I29" s="14" t="s">
        <v>158</v>
      </c>
      <c r="J29" s="13">
        <f>COUNTIFS(Tabela1[Cod. Paciente],Tabela1_1[[#This Row],[Cod. Paciente]],Tabela1[Status],Tabela1_1[[#This Row],[Status]])</f>
        <v>1</v>
      </c>
      <c r="K29" s="14" t="str" cm="1">
        <f t="array" ref="K29">INDEX(Tabela6[Cad_ipasgo],MATCH(Tabela1_1[[#This Row],[Cod. Paciente]]&amp;Tabela1_1[[#This Row],[Status]],Tabela6[id]&amp;Tabela6[COD],0))</f>
        <v>48119-0</v>
      </c>
      <c r="L29" s="13" cm="1">
        <f t="array" ref="L29">INDEX(Tabela6[CBO],MATCH(Tabela1_1[[#This Row],[Cod. Paciente]]&amp;Tabela1_1[[#This Row],[Status]],Tabela6[id]&amp;Tabela6[COD],0))</f>
        <v>223905</v>
      </c>
      <c r="M29" s="14" t="str">
        <f>"CID - " &amp;INDEX(Tabela7[CID],MATCH(Tabela1_1[[#This Row],[Cod. Paciente]],Tabela7[id],0))</f>
        <v>CID - F840</v>
      </c>
      <c r="N29" s="15" t="s">
        <v>1364</v>
      </c>
      <c r="O29" s="11">
        <v>5985826</v>
      </c>
    </row>
    <row r="30" spans="1:15" ht="13.65" customHeight="1" x14ac:dyDescent="0.3">
      <c r="A30" t="s">
        <v>1326</v>
      </c>
      <c r="B30">
        <v>3352</v>
      </c>
      <c r="C30" t="s">
        <v>640</v>
      </c>
      <c r="D30" t="s">
        <v>28</v>
      </c>
      <c r="E30" s="3">
        <v>45511</v>
      </c>
      <c r="F30" s="9">
        <v>0.66666666666666663</v>
      </c>
      <c r="G30" t="s">
        <v>152</v>
      </c>
      <c r="H30" s="13" t="str">
        <f>SUBSTITUTE(Tabela1_1[[#This Row],[Carteirinha]],".","")</f>
        <v>667327533</v>
      </c>
      <c r="I30" s="14" t="s">
        <v>151</v>
      </c>
      <c r="J30" s="13">
        <f>COUNTIFS(Tabela1[Cod. Paciente],Tabela1_1[[#This Row],[Cod. Paciente]],Tabela1[Status],Tabela1_1[[#This Row],[Status]])</f>
        <v>2</v>
      </c>
      <c r="K30" s="14" t="str" cm="1">
        <f t="array" ref="K30">INDEX(Tabela6[Cad_ipasgo],MATCH(Tabela1_1[[#This Row],[Cod. Paciente]]&amp;Tabela1_1[[#This Row],[Status]],Tabela6[id]&amp;Tabela6[COD],0))</f>
        <v>48146-0</v>
      </c>
      <c r="L30" s="13" cm="1">
        <f t="array" ref="L30">INDEX(Tabela6[CBO],MATCH(Tabela1_1[[#This Row],[Cod. Paciente]]&amp;Tabela1_1[[#This Row],[Status]],Tabela6[id]&amp;Tabela6[COD],0))</f>
        <v>251510</v>
      </c>
      <c r="M30" s="14" t="str">
        <f>"CID - " &amp;INDEX(Tabela7[CID],MATCH(Tabela1_1[[#This Row],[Cod. Paciente]],Tabela7[id],0))</f>
        <v>CID - F840</v>
      </c>
      <c r="N30" s="15" t="s">
        <v>1364</v>
      </c>
      <c r="O30" s="11">
        <v>5985987</v>
      </c>
    </row>
    <row r="31" spans="1:15" ht="13.65" customHeight="1" x14ac:dyDescent="0.3">
      <c r="A31" t="s">
        <v>1290</v>
      </c>
      <c r="B31">
        <v>3630</v>
      </c>
      <c r="C31" t="s">
        <v>642</v>
      </c>
      <c r="D31" t="s">
        <v>28</v>
      </c>
      <c r="E31" s="3">
        <v>45511</v>
      </c>
      <c r="F31" s="9">
        <v>0.45833333333333331</v>
      </c>
      <c r="G31" t="s">
        <v>155</v>
      </c>
      <c r="H31" s="13" t="str">
        <f>SUBSTITUTE(Tabela1_1[[#This Row],[Carteirinha]],".","")</f>
        <v>667391441</v>
      </c>
      <c r="I31" s="14" t="s">
        <v>154</v>
      </c>
      <c r="J31" s="13">
        <f>COUNTIFS(Tabela1[Cod. Paciente],Tabela1_1[[#This Row],[Cod. Paciente]],Tabela1[Status],Tabela1_1[[#This Row],[Status]])</f>
        <v>1</v>
      </c>
      <c r="K31" s="14" t="str" cm="1">
        <f t="array" ref="K31">INDEX(Tabela6[Cad_ipasgo],MATCH(Tabela1_1[[#This Row],[Cod. Paciente]]&amp;Tabela1_1[[#This Row],[Status]],Tabela6[id]&amp;Tabela6[COD],0))</f>
        <v>48113-0</v>
      </c>
      <c r="L31" s="13" cm="1">
        <f t="array" ref="L31">INDEX(Tabela6[CBO],MATCH(Tabela1_1[[#This Row],[Cod. Paciente]]&amp;Tabela1_1[[#This Row],[Status]],Tabela6[id]&amp;Tabela6[COD],0))</f>
        <v>223810</v>
      </c>
      <c r="M31" s="14" t="str">
        <f>"CID - " &amp;INDEX(Tabela7[CID],MATCH(Tabela1_1[[#This Row],[Cod. Paciente]],Tabela7[id],0))</f>
        <v>CID - F840</v>
      </c>
      <c r="N31" s="15" t="s">
        <v>1364</v>
      </c>
      <c r="O31" s="11">
        <v>5986105</v>
      </c>
    </row>
    <row r="32" spans="1:15" ht="13.65" customHeight="1" x14ac:dyDescent="0.3">
      <c r="A32" t="s">
        <v>1290</v>
      </c>
      <c r="B32">
        <v>3630</v>
      </c>
      <c r="C32" t="s">
        <v>642</v>
      </c>
      <c r="D32" t="s">
        <v>28</v>
      </c>
      <c r="E32" s="3">
        <v>45511</v>
      </c>
      <c r="F32" s="9">
        <v>0.41666666666666669</v>
      </c>
      <c r="G32" t="s">
        <v>152</v>
      </c>
      <c r="H32" s="13" t="str">
        <f>SUBSTITUTE(Tabela1_1[[#This Row],[Carteirinha]],".","")</f>
        <v>667391441</v>
      </c>
      <c r="I32" s="14" t="s">
        <v>151</v>
      </c>
      <c r="J32" s="13">
        <f>COUNTIFS(Tabela1[Cod. Paciente],Tabela1_1[[#This Row],[Cod. Paciente]],Tabela1[Status],Tabela1_1[[#This Row],[Status]])</f>
        <v>1</v>
      </c>
      <c r="K32" s="14" t="str" cm="1">
        <f t="array" ref="K32">INDEX(Tabela6[Cad_ipasgo],MATCH(Tabela1_1[[#This Row],[Cod. Paciente]]&amp;Tabela1_1[[#This Row],[Status]],Tabela6[id]&amp;Tabela6[COD],0))</f>
        <v>48147-0</v>
      </c>
      <c r="L32" s="13" cm="1">
        <f t="array" ref="L32">INDEX(Tabela6[CBO],MATCH(Tabela1_1[[#This Row],[Cod. Paciente]]&amp;Tabela1_1[[#This Row],[Status]],Tabela6[id]&amp;Tabela6[COD],0))</f>
        <v>251510</v>
      </c>
      <c r="M32" s="14" t="str">
        <f>"CID - " &amp;INDEX(Tabela7[CID],MATCH(Tabela1_1[[#This Row],[Cod. Paciente]],Tabela7[id],0))</f>
        <v>CID - F840</v>
      </c>
      <c r="N32" s="15" t="s">
        <v>1364</v>
      </c>
      <c r="O32" s="11">
        <v>5986207</v>
      </c>
    </row>
    <row r="33" spans="1:16" ht="13.65" customHeight="1" x14ac:dyDescent="0.3">
      <c r="A33" t="s">
        <v>1290</v>
      </c>
      <c r="B33">
        <v>3630</v>
      </c>
      <c r="C33" t="s">
        <v>642</v>
      </c>
      <c r="D33" t="s">
        <v>28</v>
      </c>
      <c r="E33" s="3">
        <v>45511</v>
      </c>
      <c r="F33" s="9">
        <v>0.375</v>
      </c>
      <c r="G33" t="s">
        <v>444</v>
      </c>
      <c r="H33" s="13" t="str">
        <f>SUBSTITUTE(Tabela1_1[[#This Row],[Carteirinha]],".","")</f>
        <v>667391441</v>
      </c>
      <c r="I33" s="14" t="s">
        <v>158</v>
      </c>
      <c r="J33" s="13">
        <f>COUNTIFS(Tabela1[Cod. Paciente],Tabela1_1[[#This Row],[Cod. Paciente]],Tabela1[Status],Tabela1_1[[#This Row],[Status]])</f>
        <v>1</v>
      </c>
      <c r="K33" s="14" t="str" cm="1">
        <f t="array" ref="K33">INDEX(Tabela6[Cad_ipasgo],MATCH(Tabela1_1[[#This Row],[Cod. Paciente]]&amp;Tabela1_1[[#This Row],[Status]],Tabela6[id]&amp;Tabela6[COD],0))</f>
        <v>48119-0</v>
      </c>
      <c r="L33" s="13" cm="1">
        <f t="array" ref="L33">INDEX(Tabela6[CBO],MATCH(Tabela1_1[[#This Row],[Cod. Paciente]]&amp;Tabela1_1[[#This Row],[Status]],Tabela6[id]&amp;Tabela6[COD],0))</f>
        <v>223905</v>
      </c>
      <c r="M33" s="14" t="str">
        <f>"CID - " &amp;INDEX(Tabela7[CID],MATCH(Tabela1_1[[#This Row],[Cod. Paciente]],Tabela7[id],0))</f>
        <v>CID - F840</v>
      </c>
      <c r="N33" s="15" t="s">
        <v>1364</v>
      </c>
      <c r="O33" s="11">
        <v>5986277</v>
      </c>
    </row>
    <row r="34" spans="1:16" s="16" customFormat="1" ht="13.65" customHeight="1" x14ac:dyDescent="0.3">
      <c r="A34" s="16" t="s">
        <v>135</v>
      </c>
      <c r="B34" s="16">
        <v>3945</v>
      </c>
      <c r="C34" s="16" t="s">
        <v>136</v>
      </c>
      <c r="D34" s="16" t="s">
        <v>28</v>
      </c>
      <c r="E34" s="23">
        <v>45513</v>
      </c>
      <c r="F34" s="24">
        <v>0.66666666666666663</v>
      </c>
      <c r="G34" s="16" t="s">
        <v>152</v>
      </c>
      <c r="H34" s="16" t="str">
        <f>SUBSTITUTE(Tabela1_1[[#This Row],[Carteirinha]],".","")</f>
        <v>667403155</v>
      </c>
      <c r="I34" s="16" t="s">
        <v>151</v>
      </c>
      <c r="J34" s="16">
        <f>COUNTIFS(Tabela1[Cod. Paciente],Tabela1_1[[#This Row],[Cod. Paciente]],Tabela1[Status],Tabela1_1[[#This Row],[Status]])</f>
        <v>1</v>
      </c>
      <c r="K34" s="16" t="str" cm="1">
        <f t="array" ref="K34">INDEX(Tabela6[Cad_ipasgo],MATCH(Tabela1_1[[#This Row],[Cod. Paciente]]&amp;Tabela1_1[[#This Row],[Status]],Tabela6[id]&amp;Tabela6[COD],0))</f>
        <v>48117-0</v>
      </c>
      <c r="L34" s="16" cm="1">
        <f t="array" ref="L34">INDEX(Tabela6[CBO],MATCH(Tabela1_1[[#This Row],[Cod. Paciente]]&amp;Tabela1_1[[#This Row],[Status]],Tabela6[id]&amp;Tabela6[COD],0))</f>
        <v>251510</v>
      </c>
      <c r="M34" s="16" t="str">
        <f>"CID - " &amp;INDEX(Tabela7[CID],MATCH(Tabela1_1[[#This Row],[Cod. Paciente]],Tabela7[id],0))</f>
        <v>CID - F840</v>
      </c>
      <c r="N34" s="25" t="s">
        <v>1364</v>
      </c>
      <c r="O34" s="26">
        <v>5986552</v>
      </c>
      <c r="P34" s="16">
        <v>7758928</v>
      </c>
    </row>
    <row r="35" spans="1:16" ht="13.65" customHeight="1" x14ac:dyDescent="0.3">
      <c r="A35" t="s">
        <v>522</v>
      </c>
      <c r="B35">
        <v>3337</v>
      </c>
      <c r="C35" t="s">
        <v>523</v>
      </c>
      <c r="D35" t="s">
        <v>28</v>
      </c>
      <c r="E35" s="3">
        <v>45509</v>
      </c>
      <c r="F35" s="9">
        <v>0.375</v>
      </c>
      <c r="G35" t="s">
        <v>155</v>
      </c>
      <c r="H35" s="13" t="str">
        <f>SUBSTITUTE(Tabela1_1[[#This Row],[Carteirinha]],".","")</f>
        <v>667374204</v>
      </c>
      <c r="I35" s="14" t="s">
        <v>154</v>
      </c>
      <c r="J35" s="13">
        <f>COUNTIFS(Tabela1[Cod. Paciente],Tabela1_1[[#This Row],[Cod. Paciente]],Tabela1[Status],Tabela1_1[[#This Row],[Status]])</f>
        <v>1</v>
      </c>
      <c r="K35" s="14" t="str" cm="1">
        <f t="array" ref="K35">INDEX(Tabela6[Cad_ipasgo],MATCH(Tabela1_1[[#This Row],[Cod. Paciente]]&amp;Tabela1_1[[#This Row],[Status]],Tabela6[id]&amp;Tabela6[COD],0))</f>
        <v>48135-0</v>
      </c>
      <c r="L35" s="13" cm="1">
        <f t="array" ref="L35">INDEX(Tabela6[CBO],MATCH(Tabela1_1[[#This Row],[Cod. Paciente]]&amp;Tabela1_1[[#This Row],[Status]],Tabela6[id]&amp;Tabela6[COD],0))</f>
        <v>223810</v>
      </c>
      <c r="M35" s="14" t="str">
        <f>"CID - " &amp;INDEX(Tabela7[CID],MATCH(Tabela1_1[[#This Row],[Cod. Paciente]],Tabela7[id],0))</f>
        <v>CID - F840</v>
      </c>
      <c r="N35" s="15" t="s">
        <v>1364</v>
      </c>
      <c r="O35" s="11">
        <v>5986646</v>
      </c>
    </row>
    <row r="36" spans="1:16" ht="13.65" customHeight="1" x14ac:dyDescent="0.3">
      <c r="A36" t="s">
        <v>522</v>
      </c>
      <c r="B36">
        <v>3337</v>
      </c>
      <c r="C36" t="s">
        <v>523</v>
      </c>
      <c r="D36" t="s">
        <v>28</v>
      </c>
      <c r="E36" s="3">
        <v>45509</v>
      </c>
      <c r="F36" s="9">
        <v>0.33333333333333331</v>
      </c>
      <c r="G36" t="s">
        <v>152</v>
      </c>
      <c r="H36" s="13" t="str">
        <f>SUBSTITUTE(Tabela1_1[[#This Row],[Carteirinha]],".","")</f>
        <v>667374204</v>
      </c>
      <c r="I36" s="14" t="s">
        <v>151</v>
      </c>
      <c r="J36" s="13">
        <f>COUNTIFS(Tabela1[Cod. Paciente],Tabela1_1[[#This Row],[Cod. Paciente]],Tabela1[Status],Tabela1_1[[#This Row],[Status]])</f>
        <v>2</v>
      </c>
      <c r="K36" s="14" t="str" cm="1">
        <f t="array" ref="K36">INDEX(Tabela6[Cad_ipasgo],MATCH(Tabela1_1[[#This Row],[Cod. Paciente]]&amp;Tabela1_1[[#This Row],[Status]],Tabela6[id]&amp;Tabela6[COD],0))</f>
        <v>48127-0</v>
      </c>
      <c r="L36" s="13" cm="1">
        <f t="array" ref="L36">INDEX(Tabela6[CBO],MATCH(Tabela1_1[[#This Row],[Cod. Paciente]]&amp;Tabela1_1[[#This Row],[Status]],Tabela6[id]&amp;Tabela6[COD],0))</f>
        <v>251510</v>
      </c>
      <c r="M36" s="14" t="str">
        <f>"CID - " &amp;INDEX(Tabela7[CID],MATCH(Tabela1_1[[#This Row],[Cod. Paciente]],Tabela7[id],0))</f>
        <v>CID - F840</v>
      </c>
      <c r="N36" s="15" t="s">
        <v>1364</v>
      </c>
      <c r="O36" s="11">
        <v>5986835</v>
      </c>
    </row>
    <row r="37" spans="1:16" ht="13.65" customHeight="1" x14ac:dyDescent="0.3">
      <c r="A37" t="s">
        <v>1305</v>
      </c>
      <c r="B37">
        <v>3534</v>
      </c>
      <c r="C37" t="s">
        <v>645</v>
      </c>
      <c r="D37" t="s">
        <v>28</v>
      </c>
      <c r="E37" s="3">
        <v>45510</v>
      </c>
      <c r="F37" s="9">
        <v>0.58333333333333337</v>
      </c>
      <c r="G37" t="s">
        <v>155</v>
      </c>
      <c r="H37" s="13" t="str">
        <f>SUBSTITUTE(Tabela1_1[[#This Row],[Carteirinha]],".","")</f>
        <v>667353414</v>
      </c>
      <c r="I37" s="14" t="s">
        <v>154</v>
      </c>
      <c r="J37" s="13">
        <f>COUNTIFS(Tabela1[Cod. Paciente],Tabela1_1[[#This Row],[Cod. Paciente]],Tabela1[Status],Tabela1_1[[#This Row],[Status]])</f>
        <v>1</v>
      </c>
      <c r="K37" s="14" t="str" cm="1">
        <f t="array" ref="K37">INDEX(Tabela6[Cad_ipasgo],MATCH(Tabela1_1[[#This Row],[Cod. Paciente]]&amp;Tabela1_1[[#This Row],[Status]],Tabela6[id]&amp;Tabela6[COD],0))</f>
        <v>48135-0</v>
      </c>
      <c r="L37" s="13" cm="1">
        <f t="array" ref="L37">INDEX(Tabela6[CBO],MATCH(Tabela1_1[[#This Row],[Cod. Paciente]]&amp;Tabela1_1[[#This Row],[Status]],Tabela6[id]&amp;Tabela6[COD],0))</f>
        <v>223810</v>
      </c>
      <c r="M37" s="14" t="str">
        <f>"CID - " &amp;INDEX(Tabela7[CID],MATCH(Tabela1_1[[#This Row],[Cod. Paciente]],Tabela7[id],0))</f>
        <v>CID - F840</v>
      </c>
      <c r="N37" s="15" t="s">
        <v>1364</v>
      </c>
      <c r="O37" s="11">
        <v>5986933</v>
      </c>
    </row>
    <row r="38" spans="1:16" ht="13.65" customHeight="1" x14ac:dyDescent="0.3">
      <c r="A38" t="s">
        <v>1305</v>
      </c>
      <c r="B38">
        <v>3534</v>
      </c>
      <c r="C38" t="s">
        <v>645</v>
      </c>
      <c r="D38" t="s">
        <v>28</v>
      </c>
      <c r="E38" s="3">
        <v>45511</v>
      </c>
      <c r="F38" s="9">
        <v>0.54166666666666663</v>
      </c>
      <c r="G38" t="s">
        <v>152</v>
      </c>
      <c r="H38" s="13" t="str">
        <f>SUBSTITUTE(Tabela1_1[[#This Row],[Carteirinha]],".","")</f>
        <v>667353414</v>
      </c>
      <c r="I38" s="14" t="s">
        <v>151</v>
      </c>
      <c r="J38" s="13">
        <f>COUNTIFS(Tabela1[Cod. Paciente],Tabela1_1[[#This Row],[Cod. Paciente]],Tabela1[Status],Tabela1_1[[#This Row],[Status]])</f>
        <v>2</v>
      </c>
      <c r="K38" s="14" t="str" cm="1">
        <f t="array" ref="K38">INDEX(Tabela6[Cad_ipasgo],MATCH(Tabela1_1[[#This Row],[Cod. Paciente]]&amp;Tabela1_1[[#This Row],[Status]],Tabela6[id]&amp;Tabela6[COD],0))</f>
        <v>48104-0</v>
      </c>
      <c r="L38" s="13" cm="1">
        <f t="array" ref="L38">INDEX(Tabela6[CBO],MATCH(Tabela1_1[[#This Row],[Cod. Paciente]]&amp;Tabela1_1[[#This Row],[Status]],Tabela6[id]&amp;Tabela6[COD],0))</f>
        <v>251510</v>
      </c>
      <c r="M38" s="14" t="str">
        <f>"CID - " &amp;INDEX(Tabela7[CID],MATCH(Tabela1_1[[#This Row],[Cod. Paciente]],Tabela7[id],0))</f>
        <v>CID - F840</v>
      </c>
      <c r="N38" s="15" t="s">
        <v>1364</v>
      </c>
      <c r="O38" s="11">
        <v>5987087</v>
      </c>
    </row>
    <row r="39" spans="1:16" ht="13.65" customHeight="1" x14ac:dyDescent="0.3">
      <c r="A39" t="s">
        <v>1293</v>
      </c>
      <c r="B39">
        <v>3604</v>
      </c>
      <c r="C39" t="s">
        <v>646</v>
      </c>
      <c r="D39" t="s">
        <v>28</v>
      </c>
      <c r="E39" s="3">
        <v>45511</v>
      </c>
      <c r="F39" s="9">
        <v>0.375</v>
      </c>
      <c r="G39" t="s">
        <v>155</v>
      </c>
      <c r="H39" s="13" t="str">
        <f>SUBSTITUTE(Tabela1_1[[#This Row],[Carteirinha]],".","")</f>
        <v>667419438</v>
      </c>
      <c r="I39" s="14" t="s">
        <v>154</v>
      </c>
      <c r="J39" s="13">
        <f>COUNTIFS(Tabela1[Cod. Paciente],Tabela1_1[[#This Row],[Cod. Paciente]],Tabela1[Status],Tabela1_1[[#This Row],[Status]])</f>
        <v>1</v>
      </c>
      <c r="K39" s="14" t="str" cm="1">
        <f t="array" ref="K39">INDEX(Tabela6[Cad_ipasgo],MATCH(Tabela1_1[[#This Row],[Cod. Paciente]]&amp;Tabela1_1[[#This Row],[Status]],Tabela6[id]&amp;Tabela6[COD],0))</f>
        <v>48135-0</v>
      </c>
      <c r="L39" s="13" cm="1">
        <f t="array" ref="L39">INDEX(Tabela6[CBO],MATCH(Tabela1_1[[#This Row],[Cod. Paciente]]&amp;Tabela1_1[[#This Row],[Status]],Tabela6[id]&amp;Tabela6[COD],0))</f>
        <v>223810</v>
      </c>
      <c r="M39" s="14" t="str">
        <f>"CID - " &amp;INDEX(Tabela7[CID],MATCH(Tabela1_1[[#This Row],[Cod. Paciente]],Tabela7[id],0))</f>
        <v>CID - F840</v>
      </c>
      <c r="N39" s="15" t="s">
        <v>1364</v>
      </c>
      <c r="O39" s="11">
        <v>5987211</v>
      </c>
    </row>
    <row r="40" spans="1:16" ht="13.65" customHeight="1" x14ac:dyDescent="0.3">
      <c r="A40" t="s">
        <v>1293</v>
      </c>
      <c r="B40">
        <v>3604</v>
      </c>
      <c r="C40" t="s">
        <v>646</v>
      </c>
      <c r="D40" t="s">
        <v>28</v>
      </c>
      <c r="E40" s="3">
        <v>45510</v>
      </c>
      <c r="F40" s="9">
        <v>0.41666666666666669</v>
      </c>
      <c r="G40" t="s">
        <v>152</v>
      </c>
      <c r="H40" s="13" t="str">
        <f>SUBSTITUTE(Tabela1_1[[#This Row],[Carteirinha]],".","")</f>
        <v>667419438</v>
      </c>
      <c r="I40" s="14" t="s">
        <v>151</v>
      </c>
      <c r="J40" s="13">
        <f>COUNTIFS(Tabela1[Cod. Paciente],Tabela1_1[[#This Row],[Cod. Paciente]],Tabela1[Status],Tabela1_1[[#This Row],[Status]])</f>
        <v>2</v>
      </c>
      <c r="K40" s="14" t="str" cm="1">
        <f t="array" ref="K40">INDEX(Tabela6[Cad_ipasgo],MATCH(Tabela1_1[[#This Row],[Cod. Paciente]]&amp;Tabela1_1[[#This Row],[Status]],Tabela6[id]&amp;Tabela6[COD],0))</f>
        <v>48155-0</v>
      </c>
      <c r="L40" s="13" cm="1">
        <f t="array" ref="L40">INDEX(Tabela6[CBO],MATCH(Tabela1_1[[#This Row],[Cod. Paciente]]&amp;Tabela1_1[[#This Row],[Status]],Tabela6[id]&amp;Tabela6[COD],0))</f>
        <v>251510</v>
      </c>
      <c r="M40" s="14" t="str">
        <f>"CID - " &amp;INDEX(Tabela7[CID],MATCH(Tabela1_1[[#This Row],[Cod. Paciente]],Tabela7[id],0))</f>
        <v>CID - F840</v>
      </c>
      <c r="N40" s="15" t="s">
        <v>1364</v>
      </c>
      <c r="O40" s="11">
        <v>5987362</v>
      </c>
    </row>
    <row r="41" spans="1:16" ht="13.65" customHeight="1" x14ac:dyDescent="0.3">
      <c r="A41" t="s">
        <v>26</v>
      </c>
      <c r="B41">
        <v>3433</v>
      </c>
      <c r="C41" t="s">
        <v>27</v>
      </c>
      <c r="D41" t="s">
        <v>28</v>
      </c>
      <c r="E41" s="3">
        <v>45512</v>
      </c>
      <c r="F41" s="9">
        <v>0.33333333333333331</v>
      </c>
      <c r="G41" t="s">
        <v>155</v>
      </c>
      <c r="H41" s="13" t="str">
        <f>SUBSTITUTE(Tabela1_1[[#This Row],[Carteirinha]],".","")</f>
        <v>667373143</v>
      </c>
      <c r="I41" s="14" t="s">
        <v>154</v>
      </c>
      <c r="J41" s="13">
        <f>COUNTIFS(Tabela1[Cod. Paciente],Tabela1_1[[#This Row],[Cod. Paciente]],Tabela1[Status],Tabela1_1[[#This Row],[Status]])</f>
        <v>1</v>
      </c>
      <c r="K41" s="14" t="str" cm="1">
        <f t="array" ref="K41">INDEX(Tabela6[Cad_ipasgo],MATCH(Tabela1_1[[#This Row],[Cod. Paciente]]&amp;Tabela1_1[[#This Row],[Status]],Tabela6[id]&amp;Tabela6[COD],0))</f>
        <v>48135-0</v>
      </c>
      <c r="L41" s="13" cm="1">
        <f t="array" ref="L41">INDEX(Tabela6[CBO],MATCH(Tabela1_1[[#This Row],[Cod. Paciente]]&amp;Tabela1_1[[#This Row],[Status]],Tabela6[id]&amp;Tabela6[COD],0))</f>
        <v>223810</v>
      </c>
      <c r="M41" s="14" t="str">
        <f>"CID - " &amp;INDEX(Tabela7[CID],MATCH(Tabela1_1[[#This Row],[Cod. Paciente]],Tabela7[id],0))</f>
        <v>CID - F840</v>
      </c>
      <c r="N41" s="15" t="s">
        <v>1364</v>
      </c>
      <c r="O41" s="11">
        <v>5987577</v>
      </c>
    </row>
    <row r="42" spans="1:16" ht="13.65" customHeight="1" x14ac:dyDescent="0.3">
      <c r="A42" t="s">
        <v>26</v>
      </c>
      <c r="B42">
        <v>3433</v>
      </c>
      <c r="C42" t="s">
        <v>27</v>
      </c>
      <c r="D42" t="s">
        <v>28</v>
      </c>
      <c r="E42" s="3">
        <v>45511</v>
      </c>
      <c r="F42" s="9">
        <v>0.33333333333333331</v>
      </c>
      <c r="G42" t="s">
        <v>152</v>
      </c>
      <c r="H42" s="13" t="str">
        <f>SUBSTITUTE(Tabela1_1[[#This Row],[Carteirinha]],".","")</f>
        <v>667373143</v>
      </c>
      <c r="I42" s="14" t="s">
        <v>151</v>
      </c>
      <c r="J42" s="13">
        <f>COUNTIFS(Tabela1[Cod. Paciente],Tabela1_1[[#This Row],[Cod. Paciente]],Tabela1[Status],Tabela1_1[[#This Row],[Status]])</f>
        <v>4</v>
      </c>
      <c r="K42" s="14" t="str" cm="1">
        <f t="array" ref="K42">INDEX(Tabela6[Cad_ipasgo],MATCH(Tabela1_1[[#This Row],[Cod. Paciente]]&amp;Tabela1_1[[#This Row],[Status]],Tabela6[id]&amp;Tabela6[COD],0))</f>
        <v>48134-0</v>
      </c>
      <c r="L42" s="13" cm="1">
        <f t="array" ref="L42">INDEX(Tabela6[CBO],MATCH(Tabela1_1[[#This Row],[Cod. Paciente]]&amp;Tabela1_1[[#This Row],[Status]],Tabela6[id]&amp;Tabela6[COD],0))</f>
        <v>251510</v>
      </c>
      <c r="M42" s="14" t="str">
        <f>"CID - " &amp;INDEX(Tabela7[CID],MATCH(Tabela1_1[[#This Row],[Cod. Paciente]],Tabela7[id],0))</f>
        <v>CID - F840</v>
      </c>
      <c r="N42" s="15" t="s">
        <v>1364</v>
      </c>
      <c r="O42" s="11">
        <v>5987696</v>
      </c>
    </row>
    <row r="43" spans="1:16" ht="13.65" customHeight="1" x14ac:dyDescent="0.3">
      <c r="A43" t="s">
        <v>26</v>
      </c>
      <c r="B43">
        <v>3433</v>
      </c>
      <c r="C43" t="s">
        <v>27</v>
      </c>
      <c r="D43" t="s">
        <v>28</v>
      </c>
      <c r="E43" s="3">
        <v>45513</v>
      </c>
      <c r="F43" s="9">
        <v>0.29166666666666669</v>
      </c>
      <c r="G43" t="s">
        <v>444</v>
      </c>
      <c r="H43" s="13" t="str">
        <f>SUBSTITUTE(Tabela1_1[[#This Row],[Carteirinha]],".","")</f>
        <v>667373143</v>
      </c>
      <c r="I43" s="14" t="s">
        <v>158</v>
      </c>
      <c r="J43" s="13">
        <f>COUNTIFS(Tabela1[Cod. Paciente],Tabela1_1[[#This Row],[Cod. Paciente]],Tabela1[Status],Tabela1_1[[#This Row],[Status]])</f>
        <v>1</v>
      </c>
      <c r="K43" s="14" t="str" cm="1">
        <f t="array" ref="K43">INDEX(Tabela6[Cad_ipasgo],MATCH(Tabela1_1[[#This Row],[Cod. Paciente]]&amp;Tabela1_1[[#This Row],[Status]],Tabela6[id]&amp;Tabela6[COD],0))</f>
        <v>48154-0</v>
      </c>
      <c r="L43" s="13" cm="1">
        <f t="array" ref="L43">INDEX(Tabela6[CBO],MATCH(Tabela1_1[[#This Row],[Cod. Paciente]]&amp;Tabela1_1[[#This Row],[Status]],Tabela6[id]&amp;Tabela6[COD],0))</f>
        <v>223905</v>
      </c>
      <c r="M43" s="14" t="str">
        <f>"CID - " &amp;INDEX(Tabela7[CID],MATCH(Tabela1_1[[#This Row],[Cod. Paciente]],Tabela7[id],0))</f>
        <v>CID - F840</v>
      </c>
      <c r="N43" s="15" t="s">
        <v>1364</v>
      </c>
      <c r="O43" s="11">
        <v>5987825</v>
      </c>
    </row>
    <row r="44" spans="1:16" ht="13.65" customHeight="1" x14ac:dyDescent="0.3">
      <c r="A44" t="s">
        <v>516</v>
      </c>
      <c r="B44">
        <v>3359</v>
      </c>
      <c r="C44" t="s">
        <v>517</v>
      </c>
      <c r="D44" t="s">
        <v>28</v>
      </c>
      <c r="E44" s="3">
        <v>45511</v>
      </c>
      <c r="F44" s="9">
        <v>0.54166666666666663</v>
      </c>
      <c r="G44" t="s">
        <v>155</v>
      </c>
      <c r="H44" s="13" t="str">
        <f>SUBSTITUTE(Tabela1_1[[#This Row],[Carteirinha]],".","")</f>
        <v>667372507</v>
      </c>
      <c r="I44" s="14" t="s">
        <v>154</v>
      </c>
      <c r="J44" s="13">
        <f>COUNTIFS(Tabela1[Cod. Paciente],Tabela1_1[[#This Row],[Cod. Paciente]],Tabela1[Status],Tabela1_1[[#This Row],[Status]])</f>
        <v>2</v>
      </c>
      <c r="K44" s="14" t="str" cm="1">
        <f t="array" ref="K44">INDEX(Tabela6[Cad_ipasgo],MATCH(Tabela1_1[[#This Row],[Cod. Paciente]]&amp;Tabela1_1[[#This Row],[Status]],Tabela6[id]&amp;Tabela6[COD],0))</f>
        <v>48113-0</v>
      </c>
      <c r="L44" s="13" cm="1">
        <f t="array" ref="L44">INDEX(Tabela6[CBO],MATCH(Tabela1_1[[#This Row],[Cod. Paciente]]&amp;Tabela1_1[[#This Row],[Status]],Tabela6[id]&amp;Tabela6[COD],0))</f>
        <v>223810</v>
      </c>
      <c r="M44" s="14" t="str">
        <f>"CID - " &amp;INDEX(Tabela7[CID],MATCH(Tabela1_1[[#This Row],[Cod. Paciente]],Tabela7[id],0))</f>
        <v>CID - F840</v>
      </c>
      <c r="N44" s="15" t="s">
        <v>1364</v>
      </c>
      <c r="O44" s="11">
        <v>5991969</v>
      </c>
      <c r="P44" t="s">
        <v>1370</v>
      </c>
    </row>
    <row r="45" spans="1:16" ht="13.65" customHeight="1" x14ac:dyDescent="0.3">
      <c r="A45" t="s">
        <v>516</v>
      </c>
      <c r="B45">
        <v>3359</v>
      </c>
      <c r="C45" t="s">
        <v>517</v>
      </c>
      <c r="D45" t="s">
        <v>28</v>
      </c>
      <c r="E45" s="3">
        <v>45510</v>
      </c>
      <c r="F45" s="9">
        <v>0.66666666666666663</v>
      </c>
      <c r="G45" t="s">
        <v>152</v>
      </c>
      <c r="H45" s="13" t="str">
        <f>SUBSTITUTE(Tabela1_1[[#This Row],[Carteirinha]],".","")</f>
        <v>667372507</v>
      </c>
      <c r="I45" s="14" t="s">
        <v>151</v>
      </c>
      <c r="J45" s="13">
        <f>COUNTIFS(Tabela1[Cod. Paciente],Tabela1_1[[#This Row],[Cod. Paciente]],Tabela1[Status],Tabela1_1[[#This Row],[Status]])</f>
        <v>2</v>
      </c>
      <c r="K45" s="14" t="str" cm="1">
        <f t="array" ref="K45">INDEX(Tabela6[Cad_ipasgo],MATCH(Tabela1_1[[#This Row],[Cod. Paciente]]&amp;Tabela1_1[[#This Row],[Status]],Tabela6[id]&amp;Tabela6[COD],0))</f>
        <v>48146-0</v>
      </c>
      <c r="L45" s="13" cm="1">
        <f t="array" ref="L45">INDEX(Tabela6[CBO],MATCH(Tabela1_1[[#This Row],[Cod. Paciente]]&amp;Tabela1_1[[#This Row],[Status]],Tabela6[id]&amp;Tabela6[COD],0))</f>
        <v>251510</v>
      </c>
      <c r="M45" s="14" t="str">
        <f>"CID - " &amp;INDEX(Tabela7[CID],MATCH(Tabela1_1[[#This Row],[Cod. Paciente]],Tabela7[id],0))</f>
        <v>CID - F840</v>
      </c>
      <c r="N45" s="15" t="s">
        <v>1364</v>
      </c>
      <c r="O45" s="11">
        <v>5992085</v>
      </c>
    </row>
    <row r="46" spans="1:16" ht="13.65" customHeight="1" x14ac:dyDescent="0.3">
      <c r="A46" t="s">
        <v>106</v>
      </c>
      <c r="B46">
        <v>3378</v>
      </c>
      <c r="C46" t="s">
        <v>107</v>
      </c>
      <c r="D46" t="s">
        <v>28</v>
      </c>
      <c r="E46" s="3">
        <v>45511</v>
      </c>
      <c r="F46" s="9">
        <v>0.41666666666666669</v>
      </c>
      <c r="G46" t="s">
        <v>152</v>
      </c>
      <c r="H46" s="13" t="str">
        <f>SUBSTITUTE(Tabela1_1[[#This Row],[Carteirinha]],".","")</f>
        <v>667221001</v>
      </c>
      <c r="I46" s="14" t="s">
        <v>151</v>
      </c>
      <c r="J46" s="13">
        <f>COUNTIFS(Tabela1[Cod. Paciente],Tabela1_1[[#This Row],[Cod. Paciente]],Tabela1[Status],Tabela1_1[[#This Row],[Status]])</f>
        <v>2</v>
      </c>
      <c r="K46" s="14" t="str" cm="1">
        <f t="array" ref="K46">INDEX(Tabela6[Cad_ipasgo],MATCH(Tabela1_1[[#This Row],[Cod. Paciente]]&amp;Tabela1_1[[#This Row],[Status]],Tabela6[id]&amp;Tabela6[COD],0))</f>
        <v>48155-0</v>
      </c>
      <c r="L46" s="13" cm="1">
        <f t="array" ref="L46">INDEX(Tabela6[CBO],MATCH(Tabela1_1[[#This Row],[Cod. Paciente]]&amp;Tabela1_1[[#This Row],[Status]],Tabela6[id]&amp;Tabela6[COD],0))</f>
        <v>251510</v>
      </c>
      <c r="M46" s="14" t="str">
        <f>"CID - " &amp;INDEX(Tabela7[CID],MATCH(Tabela1_1[[#This Row],[Cod. Paciente]],Tabela7[id],0))</f>
        <v>CID - F840</v>
      </c>
      <c r="N46" s="15" t="s">
        <v>1364</v>
      </c>
      <c r="O46" s="11">
        <v>5992275</v>
      </c>
    </row>
    <row r="47" spans="1:16" ht="13.65" customHeight="1" x14ac:dyDescent="0.3">
      <c r="A47" t="s">
        <v>1327</v>
      </c>
      <c r="B47">
        <v>3660</v>
      </c>
      <c r="C47" t="s">
        <v>652</v>
      </c>
      <c r="D47" t="s">
        <v>28</v>
      </c>
      <c r="E47" s="3">
        <v>45511</v>
      </c>
      <c r="F47" s="9">
        <v>0.66666666666666663</v>
      </c>
      <c r="G47" t="s">
        <v>444</v>
      </c>
      <c r="H47" s="13" t="str">
        <f>SUBSTITUTE(Tabela1_1[[#This Row],[Carteirinha]],".","")</f>
        <v>667381328</v>
      </c>
      <c r="I47" s="14" t="s">
        <v>158</v>
      </c>
      <c r="J47" s="13">
        <f>COUNTIFS(Tabela1[Cod. Paciente],Tabela1_1[[#This Row],[Cod. Paciente]],Tabela1[Status],Tabela1_1[[#This Row],[Status]])</f>
        <v>1</v>
      </c>
      <c r="K47" s="14" t="str" cm="1">
        <f t="array" ref="K47">INDEX(Tabela6[Cad_ipasgo],MATCH(Tabela1_1[[#This Row],[Cod. Paciente]]&amp;Tabela1_1[[#This Row],[Status]],Tabela6[id]&amp;Tabela6[COD],0))</f>
        <v>48119-0</v>
      </c>
      <c r="L47" s="13" cm="1">
        <f t="array" ref="L47">INDEX(Tabela6[CBO],MATCH(Tabela1_1[[#This Row],[Cod. Paciente]]&amp;Tabela1_1[[#This Row],[Status]],Tabela6[id]&amp;Tabela6[COD],0))</f>
        <v>223905</v>
      </c>
      <c r="M47" s="14" t="str">
        <f>"CID - " &amp;INDEX(Tabela7[CID],MATCH(Tabela1_1[[#This Row],[Cod. Paciente]],Tabela7[id],0))</f>
        <v>CID - F840</v>
      </c>
      <c r="N47" s="15" t="s">
        <v>1364</v>
      </c>
      <c r="O47" s="11">
        <v>5992381</v>
      </c>
    </row>
    <row r="48" spans="1:16" ht="13.65" customHeight="1" x14ac:dyDescent="0.3">
      <c r="A48" t="s">
        <v>1335</v>
      </c>
      <c r="B48">
        <v>3946</v>
      </c>
      <c r="C48" t="s">
        <v>655</v>
      </c>
      <c r="D48" t="s">
        <v>28</v>
      </c>
      <c r="E48" s="3">
        <v>45512</v>
      </c>
      <c r="F48" s="9">
        <v>0.625</v>
      </c>
      <c r="G48" t="s">
        <v>152</v>
      </c>
      <c r="H48" s="13" t="str">
        <f>SUBSTITUTE(Tabela1_1[[#This Row],[Carteirinha]],".","")</f>
        <v>667332816</v>
      </c>
      <c r="I48" s="14" t="s">
        <v>151</v>
      </c>
      <c r="J48" s="13">
        <f>COUNTIFS(Tabela1[Cod. Paciente],Tabela1_1[[#This Row],[Cod. Paciente]],Tabela1[Status],Tabela1_1[[#This Row],[Status]])</f>
        <v>1</v>
      </c>
      <c r="K48" s="14" t="str" cm="1">
        <f t="array" ref="K48">INDEX(Tabela6[Cad_ipasgo],MATCH(Tabela1_1[[#This Row],[Cod. Paciente]]&amp;Tabela1_1[[#This Row],[Status]],Tabela6[id]&amp;Tabela6[COD],0))</f>
        <v>48117-0</v>
      </c>
      <c r="L48" s="13" cm="1">
        <f t="array" ref="L48">INDEX(Tabela6[CBO],MATCH(Tabela1_1[[#This Row],[Cod. Paciente]]&amp;Tabela1_1[[#This Row],[Status]],Tabela6[id]&amp;Tabela6[COD],0))</f>
        <v>251510</v>
      </c>
      <c r="M48" s="14" t="str">
        <f>"CID - " &amp;INDEX(Tabela7[CID],MATCH(Tabela1_1[[#This Row],[Cod. Paciente]],Tabela7[id],0))</f>
        <v>CID - F840</v>
      </c>
      <c r="N48" s="15" t="s">
        <v>1364</v>
      </c>
      <c r="O48" s="11">
        <v>5992568</v>
      </c>
    </row>
    <row r="49" spans="1:16" ht="13.65" customHeight="1" x14ac:dyDescent="0.3">
      <c r="A49" t="s">
        <v>480</v>
      </c>
      <c r="B49">
        <v>3577</v>
      </c>
      <c r="C49" t="s">
        <v>481</v>
      </c>
      <c r="D49" t="s">
        <v>28</v>
      </c>
      <c r="E49" s="3">
        <v>45511</v>
      </c>
      <c r="F49" s="9">
        <v>0.33333333333333331</v>
      </c>
      <c r="G49" t="s">
        <v>155</v>
      </c>
      <c r="H49" s="13" t="str">
        <f>SUBSTITUTE(Tabela1_1[[#This Row],[Carteirinha]],".","")</f>
        <v>667390497</v>
      </c>
      <c r="I49" s="14" t="s">
        <v>154</v>
      </c>
      <c r="J49" s="13">
        <f>COUNTIFS(Tabela1[Cod. Paciente],Tabela1_1[[#This Row],[Cod. Paciente]],Tabela1[Status],Tabela1_1[[#This Row],[Status]])</f>
        <v>1</v>
      </c>
      <c r="K49" s="14" t="str" cm="1">
        <f t="array" ref="K49">INDEX(Tabela6[Cad_ipasgo],MATCH(Tabela1_1[[#This Row],[Cod. Paciente]]&amp;Tabela1_1[[#This Row],[Status]],Tabela6[id]&amp;Tabela6[COD],0))</f>
        <v>48113-0</v>
      </c>
      <c r="L49" s="13" cm="1">
        <f t="array" ref="L49">INDEX(Tabela6[CBO],MATCH(Tabela1_1[[#This Row],[Cod. Paciente]]&amp;Tabela1_1[[#This Row],[Status]],Tabela6[id]&amp;Tabela6[COD],0))</f>
        <v>223810</v>
      </c>
      <c r="M49" s="14" t="str">
        <f>"CID - " &amp;INDEX(Tabela7[CID],MATCH(Tabela1_1[[#This Row],[Cod. Paciente]],Tabela7[id],0))</f>
        <v>CID - F840</v>
      </c>
      <c r="N49" s="15" t="s">
        <v>1364</v>
      </c>
      <c r="O49" s="11">
        <v>5992681</v>
      </c>
    </row>
    <row r="50" spans="1:16" ht="13.65" customHeight="1" x14ac:dyDescent="0.3">
      <c r="A50" t="s">
        <v>480</v>
      </c>
      <c r="B50">
        <v>3577</v>
      </c>
      <c r="C50" t="s">
        <v>481</v>
      </c>
      <c r="D50" t="s">
        <v>28</v>
      </c>
      <c r="E50" s="3">
        <v>45511</v>
      </c>
      <c r="F50" s="9">
        <v>0.29166666666666669</v>
      </c>
      <c r="G50" t="s">
        <v>152</v>
      </c>
      <c r="H50" s="13" t="str">
        <f>SUBSTITUTE(Tabela1_1[[#This Row],[Carteirinha]],".","")</f>
        <v>667390497</v>
      </c>
      <c r="I50" s="14" t="s">
        <v>151</v>
      </c>
      <c r="J50" s="13">
        <f>COUNTIFS(Tabela1[Cod. Paciente],Tabela1_1[[#This Row],[Cod. Paciente]],Tabela1[Status],Tabela1_1[[#This Row],[Status]])</f>
        <v>5</v>
      </c>
      <c r="K50" s="14" t="str" cm="1">
        <f t="array" ref="K50">INDEX(Tabela6[Cad_ipasgo],MATCH(Tabela1_1[[#This Row],[Cod. Paciente]]&amp;Tabela1_1[[#This Row],[Status]],Tabela6[id]&amp;Tabela6[COD],0))</f>
        <v>48104-0</v>
      </c>
      <c r="L50" s="13" cm="1">
        <f t="array" ref="L50">INDEX(Tabela6[CBO],MATCH(Tabela1_1[[#This Row],[Cod. Paciente]]&amp;Tabela1_1[[#This Row],[Status]],Tabela6[id]&amp;Tabela6[COD],0))</f>
        <v>251510</v>
      </c>
      <c r="M50" s="14" t="str">
        <f>"CID - " &amp;INDEX(Tabela7[CID],MATCH(Tabela1_1[[#This Row],[Cod. Paciente]],Tabela7[id],0))</f>
        <v>CID - F840</v>
      </c>
      <c r="N50" s="15" t="s">
        <v>1364</v>
      </c>
      <c r="O50" s="11">
        <v>5992779</v>
      </c>
    </row>
    <row r="51" spans="1:16" ht="13.65" customHeight="1" x14ac:dyDescent="0.3">
      <c r="A51" t="s">
        <v>485</v>
      </c>
      <c r="B51">
        <v>3801</v>
      </c>
      <c r="C51" t="s">
        <v>486</v>
      </c>
      <c r="D51" t="s">
        <v>28</v>
      </c>
      <c r="E51" s="3">
        <v>45509</v>
      </c>
      <c r="F51" s="9">
        <v>0.375</v>
      </c>
      <c r="G51" t="s">
        <v>155</v>
      </c>
      <c r="H51" s="13" t="str">
        <f>SUBSTITUTE(Tabela1_1[[#This Row],[Carteirinha]],".","")</f>
        <v>667343856</v>
      </c>
      <c r="I51" s="14" t="s">
        <v>154</v>
      </c>
      <c r="J51" s="13">
        <f>COUNTIFS(Tabela1[Cod. Paciente],Tabela1_1[[#This Row],[Cod. Paciente]],Tabela1[Status],Tabela1_1[[#This Row],[Status]])</f>
        <v>2</v>
      </c>
      <c r="K51" s="14" t="str" cm="1">
        <f t="array" ref="K51">INDEX(Tabela6[Cad_ipasgo],MATCH(Tabela1_1[[#This Row],[Cod. Paciente]]&amp;Tabela1_1[[#This Row],[Status]],Tabela6[id]&amp;Tabela6[COD],0))</f>
        <v>48150-0</v>
      </c>
      <c r="L51" s="13" cm="1">
        <f t="array" ref="L51">INDEX(Tabela6[CBO],MATCH(Tabela1_1[[#This Row],[Cod. Paciente]]&amp;Tabela1_1[[#This Row],[Status]],Tabela6[id]&amp;Tabela6[COD],0))</f>
        <v>223810</v>
      </c>
      <c r="M51" s="14" t="str">
        <f>"CID - " &amp;INDEX(Tabela7[CID],MATCH(Tabela1_1[[#This Row],[Cod. Paciente]],Tabela7[id],0))</f>
        <v>CID - F840</v>
      </c>
      <c r="N51" s="15" t="s">
        <v>1364</v>
      </c>
      <c r="O51" s="11">
        <v>5992895</v>
      </c>
    </row>
    <row r="52" spans="1:16" ht="13.65" customHeight="1" x14ac:dyDescent="0.3">
      <c r="A52" t="s">
        <v>485</v>
      </c>
      <c r="B52">
        <v>3801</v>
      </c>
      <c r="C52" t="s">
        <v>486</v>
      </c>
      <c r="D52" t="s">
        <v>28</v>
      </c>
      <c r="E52" s="3">
        <v>45509</v>
      </c>
      <c r="F52" s="9">
        <v>0.41666666666666669</v>
      </c>
      <c r="G52" t="s">
        <v>152</v>
      </c>
      <c r="H52" s="13" t="str">
        <f>SUBSTITUTE(Tabela1_1[[#This Row],[Carteirinha]],".","")</f>
        <v>667343856</v>
      </c>
      <c r="I52" s="14" t="s">
        <v>151</v>
      </c>
      <c r="J52" s="13">
        <f>COUNTIFS(Tabela1[Cod. Paciente],Tabela1_1[[#This Row],[Cod. Paciente]],Tabela1[Status],Tabela1_1[[#This Row],[Status]])</f>
        <v>2</v>
      </c>
      <c r="K52" s="14" t="str" cm="1">
        <f t="array" ref="K52">INDEX(Tabela6[Cad_ipasgo],MATCH(Tabela1_1[[#This Row],[Cod. Paciente]]&amp;Tabela1_1[[#This Row],[Status]],Tabela6[id]&amp;Tabela6[COD],0))</f>
        <v>48118-0</v>
      </c>
      <c r="L52" s="13" cm="1">
        <f t="array" ref="L52">INDEX(Tabela6[CBO],MATCH(Tabela1_1[[#This Row],[Cod. Paciente]]&amp;Tabela1_1[[#This Row],[Status]],Tabela6[id]&amp;Tabela6[COD],0))</f>
        <v>251510</v>
      </c>
      <c r="M52" s="14" t="str">
        <f>"CID - " &amp;INDEX(Tabela7[CID],MATCH(Tabela1_1[[#This Row],[Cod. Paciente]],Tabela7[id],0))</f>
        <v>CID - F840</v>
      </c>
      <c r="N52" s="15" t="s">
        <v>1364</v>
      </c>
      <c r="O52" s="11">
        <v>5992973</v>
      </c>
    </row>
    <row r="53" spans="1:16" ht="13.65" customHeight="1" x14ac:dyDescent="0.3">
      <c r="A53" t="s">
        <v>110</v>
      </c>
      <c r="B53">
        <v>3664</v>
      </c>
      <c r="C53" t="s">
        <v>111</v>
      </c>
      <c r="D53" t="s">
        <v>28</v>
      </c>
      <c r="E53" s="3">
        <v>45509</v>
      </c>
      <c r="F53" s="9">
        <v>0.45833333333333331</v>
      </c>
      <c r="G53" t="s">
        <v>155</v>
      </c>
      <c r="H53" s="13" t="str">
        <f>SUBSTITUTE(Tabela1_1[[#This Row],[Carteirinha]],".","")</f>
        <v>667391723</v>
      </c>
      <c r="I53" s="14" t="s">
        <v>154</v>
      </c>
      <c r="J53" s="13">
        <f>COUNTIFS(Tabela1[Cod. Paciente],Tabela1_1[[#This Row],[Cod. Paciente]],Tabela1[Status],Tabela1_1[[#This Row],[Status]])</f>
        <v>3</v>
      </c>
      <c r="K53" s="14" t="str" cm="1">
        <f t="array" ref="K53">INDEX(Tabela6[Cad_ipasgo],MATCH(Tabela1_1[[#This Row],[Cod. Paciente]]&amp;Tabela1_1[[#This Row],[Status]],Tabela6[id]&amp;Tabela6[COD],0))</f>
        <v>48113-0</v>
      </c>
      <c r="L53" s="13" cm="1">
        <f t="array" ref="L53">INDEX(Tabela6[CBO],MATCH(Tabela1_1[[#This Row],[Cod. Paciente]]&amp;Tabela1_1[[#This Row],[Status]],Tabela6[id]&amp;Tabela6[COD],0))</f>
        <v>223810</v>
      </c>
      <c r="M53" s="14" t="str">
        <f>"CID - " &amp;INDEX(Tabela7[CID],MATCH(Tabela1_1[[#This Row],[Cod. Paciente]],Tabela7[id],0))</f>
        <v>CID - F840</v>
      </c>
      <c r="N53" s="15" t="s">
        <v>1364</v>
      </c>
      <c r="O53" s="11">
        <v>5993132</v>
      </c>
    </row>
    <row r="54" spans="1:16" ht="13.65" customHeight="1" x14ac:dyDescent="0.3">
      <c r="A54" t="s">
        <v>110</v>
      </c>
      <c r="B54">
        <v>3664</v>
      </c>
      <c r="C54" t="s">
        <v>111</v>
      </c>
      <c r="D54" t="s">
        <v>28</v>
      </c>
      <c r="E54" s="3">
        <v>45509</v>
      </c>
      <c r="F54" s="9">
        <v>0.41666666666666669</v>
      </c>
      <c r="G54" t="s">
        <v>152</v>
      </c>
      <c r="H54" s="13" t="str">
        <f>SUBSTITUTE(Tabela1_1[[#This Row],[Carteirinha]],".","")</f>
        <v>667391723</v>
      </c>
      <c r="I54" s="14" t="s">
        <v>151</v>
      </c>
      <c r="J54" s="13">
        <f>COUNTIFS(Tabela1[Cod. Paciente],Tabela1_1[[#This Row],[Cod. Paciente]],Tabela1[Status],Tabela1_1[[#This Row],[Status]])</f>
        <v>4</v>
      </c>
      <c r="K54" s="14" t="str" cm="1">
        <f t="array" ref="K54">INDEX(Tabela6[Cad_ipasgo],MATCH(Tabela1_1[[#This Row],[Cod. Paciente]]&amp;Tabela1_1[[#This Row],[Status]],Tabela6[id]&amp;Tabela6[COD],0))</f>
        <v>48147-0</v>
      </c>
      <c r="L54" s="13" cm="1">
        <f t="array" ref="L54">INDEX(Tabela6[CBO],MATCH(Tabela1_1[[#This Row],[Cod. Paciente]]&amp;Tabela1_1[[#This Row],[Status]],Tabela6[id]&amp;Tabela6[COD],0))</f>
        <v>251510</v>
      </c>
      <c r="M54" s="14" t="str">
        <f>"CID - " &amp;INDEX(Tabela7[CID],MATCH(Tabela1_1[[#This Row],[Cod. Paciente]],Tabela7[id],0))</f>
        <v>CID - F840</v>
      </c>
      <c r="N54" s="15" t="s">
        <v>1364</v>
      </c>
      <c r="O54" s="11">
        <v>5993282</v>
      </c>
    </row>
    <row r="55" spans="1:16" ht="13.65" customHeight="1" x14ac:dyDescent="0.3">
      <c r="A55" t="s">
        <v>1263</v>
      </c>
      <c r="B55">
        <v>4033</v>
      </c>
      <c r="C55" s="18" t="s">
        <v>664</v>
      </c>
      <c r="D55" t="s">
        <v>28</v>
      </c>
      <c r="E55" s="3">
        <v>45509</v>
      </c>
      <c r="F55" s="9">
        <v>0.375</v>
      </c>
      <c r="G55" t="s">
        <v>155</v>
      </c>
      <c r="H55" s="13" t="str">
        <f>SUBSTITUTE(Tabela1_1[[#This Row],[Carteirinha]],".","")</f>
        <v>667388949</v>
      </c>
      <c r="I55" s="14" t="s">
        <v>154</v>
      </c>
      <c r="J55" s="13">
        <f>COUNTIFS(Tabela1[Cod. Paciente],Tabela1_1[[#This Row],[Cod. Paciente]],Tabela1[Status],Tabela1_1[[#This Row],[Status]])</f>
        <v>2</v>
      </c>
      <c r="K55" s="14" t="str" cm="1">
        <f t="array" ref="K55">INDEX(Tabela6[Cad_ipasgo],MATCH(Tabela1_1[[#This Row],[Cod. Paciente]]&amp;Tabela1_1[[#This Row],[Status]],Tabela6[id]&amp;Tabela6[COD],0))</f>
        <v>48115-0</v>
      </c>
      <c r="L55" s="13" cm="1">
        <f t="array" ref="L55">INDEX(Tabela6[CBO],MATCH(Tabela1_1[[#This Row],[Cod. Paciente]]&amp;Tabela1_1[[#This Row],[Status]],Tabela6[id]&amp;Tabela6[COD],0))</f>
        <v>223810</v>
      </c>
      <c r="M55" s="14" t="str">
        <f>"CID - " &amp;INDEX(Tabela7[CID],MATCH(Tabela1_1[[#This Row],[Cod. Paciente]],Tabela7[id],0))</f>
        <v>CID - f840</v>
      </c>
      <c r="N55" s="15" t="s">
        <v>1364</v>
      </c>
      <c r="O55" s="11"/>
      <c r="P55" t="s">
        <v>1368</v>
      </c>
    </row>
    <row r="56" spans="1:16" ht="13.65" customHeight="1" x14ac:dyDescent="0.3">
      <c r="A56" t="s">
        <v>1263</v>
      </c>
      <c r="B56">
        <v>4033</v>
      </c>
      <c r="C56" s="18" t="s">
        <v>664</v>
      </c>
      <c r="D56" t="s">
        <v>28</v>
      </c>
      <c r="E56" s="3">
        <v>45509</v>
      </c>
      <c r="F56" s="9">
        <v>0.45833333333333331</v>
      </c>
      <c r="G56" t="s">
        <v>152</v>
      </c>
      <c r="H56" s="13" t="str">
        <f>SUBSTITUTE(Tabela1_1[[#This Row],[Carteirinha]],".","")</f>
        <v>667388949</v>
      </c>
      <c r="I56" s="14" t="s">
        <v>151</v>
      </c>
      <c r="J56" s="13">
        <f>COUNTIFS(Tabela1[Cod. Paciente],Tabela1_1[[#This Row],[Cod. Paciente]],Tabela1[Status],Tabela1_1[[#This Row],[Status]])</f>
        <v>3</v>
      </c>
      <c r="K56" s="14" t="str" cm="1">
        <f t="array" ref="K56">INDEX(Tabela6[Cad_ipasgo],MATCH(Tabela1_1[[#This Row],[Cod. Paciente]]&amp;Tabela1_1[[#This Row],[Status]],Tabela6[id]&amp;Tabela6[COD],0))</f>
        <v>48128-0</v>
      </c>
      <c r="L56" s="13" cm="1">
        <f t="array" ref="L56">INDEX(Tabela6[CBO],MATCH(Tabela1_1[[#This Row],[Cod. Paciente]]&amp;Tabela1_1[[#This Row],[Status]],Tabela6[id]&amp;Tabela6[COD],0))</f>
        <v>251510</v>
      </c>
      <c r="M56" s="14" t="str">
        <f>"CID - " &amp;INDEX(Tabela7[CID],MATCH(Tabela1_1[[#This Row],[Cod. Paciente]],Tabela7[id],0))</f>
        <v>CID - f840</v>
      </c>
      <c r="N56" s="15" t="s">
        <v>1364</v>
      </c>
      <c r="O56" s="11"/>
      <c r="P56" t="s">
        <v>1368</v>
      </c>
    </row>
    <row r="57" spans="1:16" ht="13.65" customHeight="1" x14ac:dyDescent="0.3">
      <c r="A57" t="s">
        <v>1325</v>
      </c>
      <c r="B57">
        <v>3805</v>
      </c>
      <c r="C57" t="s">
        <v>668</v>
      </c>
      <c r="D57" t="s">
        <v>28</v>
      </c>
      <c r="E57" s="3">
        <v>45511</v>
      </c>
      <c r="F57" s="9">
        <v>0.66666666666666663</v>
      </c>
      <c r="G57" t="s">
        <v>152</v>
      </c>
      <c r="H57" s="13" t="str">
        <f>SUBSTITUTE(Tabela1_1[[#This Row],[Carteirinha]],".","")</f>
        <v>667218235</v>
      </c>
      <c r="I57" s="14" t="s">
        <v>151</v>
      </c>
      <c r="J57" s="13">
        <f>COUNTIFS(Tabela1[Cod. Paciente],Tabela1_1[[#This Row],[Cod. Paciente]],Tabela1[Status],Tabela1_1[[#This Row],[Status]])</f>
        <v>1</v>
      </c>
      <c r="K57" s="14" t="str" cm="1">
        <f t="array" ref="K57">INDEX(Tabela6[Cad_ipasgo],MATCH(Tabela1_1[[#This Row],[Cod. Paciente]]&amp;Tabela1_1[[#This Row],[Status]],Tabela6[id]&amp;Tabela6[COD],0))</f>
        <v>48136-0</v>
      </c>
      <c r="L57" s="13" cm="1">
        <f t="array" ref="L57">INDEX(Tabela6[CBO],MATCH(Tabela1_1[[#This Row],[Cod. Paciente]]&amp;Tabela1_1[[#This Row],[Status]],Tabela6[id]&amp;Tabela6[COD],0))</f>
        <v>251510</v>
      </c>
      <c r="M57" s="14" t="str">
        <f>"CID - " &amp;INDEX(Tabela7[CID],MATCH(Tabela1_1[[#This Row],[Cod. Paciente]],Tabela7[id],0))</f>
        <v>CID - F840</v>
      </c>
      <c r="N57" s="15" t="s">
        <v>1364</v>
      </c>
      <c r="O57" s="11">
        <v>5993395</v>
      </c>
    </row>
    <row r="58" spans="1:16" ht="13.65" customHeight="1" x14ac:dyDescent="0.3">
      <c r="A58" t="s">
        <v>477</v>
      </c>
      <c r="B58">
        <v>3674</v>
      </c>
      <c r="C58" t="s">
        <v>478</v>
      </c>
      <c r="D58" t="s">
        <v>28</v>
      </c>
      <c r="E58" s="3">
        <v>45512</v>
      </c>
      <c r="F58" s="9">
        <v>0.375</v>
      </c>
      <c r="G58" t="s">
        <v>155</v>
      </c>
      <c r="H58" s="13" t="str">
        <f>SUBSTITUTE(Tabela1_1[[#This Row],[Carteirinha]],".","")</f>
        <v>667303798</v>
      </c>
      <c r="I58" s="14" t="s">
        <v>154</v>
      </c>
      <c r="J58" s="13">
        <f>COUNTIFS(Tabela1[Cod. Paciente],Tabela1_1[[#This Row],[Cod. Paciente]],Tabela1[Status],Tabela1_1[[#This Row],[Status]])</f>
        <v>1</v>
      </c>
      <c r="K58" s="14" t="str" cm="1">
        <f t="array" ref="K58">INDEX(Tabela6[Cad_ipasgo],MATCH(Tabela1_1[[#This Row],[Cod. Paciente]]&amp;Tabela1_1[[#This Row],[Status]],Tabela6[id]&amp;Tabela6[COD],0))</f>
        <v>48113-0</v>
      </c>
      <c r="L58" s="13" cm="1">
        <f t="array" ref="L58">INDEX(Tabela6[CBO],MATCH(Tabela1_1[[#This Row],[Cod. Paciente]]&amp;Tabela1_1[[#This Row],[Status]],Tabela6[id]&amp;Tabela6[COD],0))</f>
        <v>223810</v>
      </c>
      <c r="M58" s="14" t="str">
        <f>"CID - " &amp;INDEX(Tabela7[CID],MATCH(Tabela1_1[[#This Row],[Cod. Paciente]],Tabela7[id],0))</f>
        <v>CID - F840</v>
      </c>
      <c r="N58" s="15" t="s">
        <v>1364</v>
      </c>
      <c r="O58" s="11">
        <v>5993474</v>
      </c>
    </row>
    <row r="59" spans="1:16" ht="13.65" customHeight="1" x14ac:dyDescent="0.3">
      <c r="A59" t="s">
        <v>477</v>
      </c>
      <c r="B59">
        <v>3674</v>
      </c>
      <c r="C59" t="s">
        <v>478</v>
      </c>
      <c r="D59" t="s">
        <v>28</v>
      </c>
      <c r="E59" s="3">
        <v>45512</v>
      </c>
      <c r="F59" s="9">
        <v>0.41666666666666669</v>
      </c>
      <c r="G59" t="s">
        <v>152</v>
      </c>
      <c r="H59" s="13" t="str">
        <f>SUBSTITUTE(Tabela1_1[[#This Row],[Carteirinha]],".","")</f>
        <v>667303798</v>
      </c>
      <c r="I59" s="14" t="s">
        <v>151</v>
      </c>
      <c r="J59" s="13">
        <f>COUNTIFS(Tabela1[Cod. Paciente],Tabela1_1[[#This Row],[Cod. Paciente]],Tabela1[Status],Tabela1_1[[#This Row],[Status]])</f>
        <v>2</v>
      </c>
      <c r="K59" s="14" t="str" cm="1">
        <f t="array" ref="K59">INDEX(Tabela6[Cad_ipasgo],MATCH(Tabela1_1[[#This Row],[Cod. Paciente]]&amp;Tabela1_1[[#This Row],[Status]],Tabela6[id]&amp;Tabela6[COD],0))</f>
        <v>48134-0</v>
      </c>
      <c r="L59" s="13" cm="1">
        <f t="array" ref="L59">INDEX(Tabela6[CBO],MATCH(Tabela1_1[[#This Row],[Cod. Paciente]]&amp;Tabela1_1[[#This Row],[Status]],Tabela6[id]&amp;Tabela6[COD],0))</f>
        <v>251510</v>
      </c>
      <c r="M59" s="14" t="str">
        <f>"CID - " &amp;INDEX(Tabela7[CID],MATCH(Tabela1_1[[#This Row],[Cod. Paciente]],Tabela7[id],0))</f>
        <v>CID - F840</v>
      </c>
      <c r="N59" s="15" t="s">
        <v>1364</v>
      </c>
      <c r="O59" s="11">
        <v>5993552</v>
      </c>
    </row>
    <row r="60" spans="1:16" ht="13.65" customHeight="1" x14ac:dyDescent="0.3">
      <c r="A60" t="s">
        <v>465</v>
      </c>
      <c r="B60">
        <v>3518</v>
      </c>
      <c r="C60" t="s">
        <v>466</v>
      </c>
      <c r="D60" t="s">
        <v>28</v>
      </c>
      <c r="E60" s="3">
        <v>45509</v>
      </c>
      <c r="F60" s="9">
        <v>0.41666666666666669</v>
      </c>
      <c r="G60" t="s">
        <v>155</v>
      </c>
      <c r="H60" s="13" t="str">
        <f>SUBSTITUTE(Tabela1_1[[#This Row],[Carteirinha]],".","")</f>
        <v>667323107</v>
      </c>
      <c r="I60" s="14" t="s">
        <v>154</v>
      </c>
      <c r="J60" s="13">
        <f>COUNTIFS(Tabela1[Cod. Paciente],Tabela1_1[[#This Row],[Cod. Paciente]],Tabela1[Status],Tabela1_1[[#This Row],[Status]])</f>
        <v>2</v>
      </c>
      <c r="K60" s="14" t="str" cm="1">
        <f t="array" ref="K60">INDEX(Tabela6[Cad_ipasgo],MATCH(Tabela1_1[[#This Row],[Cod. Paciente]]&amp;Tabela1_1[[#This Row],[Status]],Tabela6[id]&amp;Tabela6[COD],0))</f>
        <v>48150-0</v>
      </c>
      <c r="L60" s="13" cm="1">
        <f t="array" ref="L60">INDEX(Tabela6[CBO],MATCH(Tabela1_1[[#This Row],[Cod. Paciente]]&amp;Tabela1_1[[#This Row],[Status]],Tabela6[id]&amp;Tabela6[COD],0))</f>
        <v>223810</v>
      </c>
      <c r="M60" s="14" t="str">
        <f>"CID - " &amp;INDEX(Tabela7[CID],MATCH(Tabela1_1[[#This Row],[Cod. Paciente]],Tabela7[id],0))</f>
        <v>CID - F840</v>
      </c>
      <c r="N60" s="15" t="s">
        <v>1364</v>
      </c>
      <c r="O60" s="11">
        <v>5993648</v>
      </c>
    </row>
    <row r="61" spans="1:16" ht="13.65" customHeight="1" x14ac:dyDescent="0.3">
      <c r="A61" t="s">
        <v>465</v>
      </c>
      <c r="B61">
        <v>3518</v>
      </c>
      <c r="C61" t="s">
        <v>466</v>
      </c>
      <c r="D61" t="s">
        <v>28</v>
      </c>
      <c r="E61" s="3">
        <v>45509</v>
      </c>
      <c r="F61" s="9">
        <v>0.29166666666666669</v>
      </c>
      <c r="G61" t="s">
        <v>152</v>
      </c>
      <c r="H61" s="13" t="str">
        <f>SUBSTITUTE(Tabela1_1[[#This Row],[Carteirinha]],".","")</f>
        <v>667323107</v>
      </c>
      <c r="I61" s="14" t="s">
        <v>151</v>
      </c>
      <c r="J61" s="13">
        <f>COUNTIFS(Tabela1[Cod. Paciente],Tabela1_1[[#This Row],[Cod. Paciente]],Tabela1[Status],Tabela1_1[[#This Row],[Status]])</f>
        <v>11</v>
      </c>
      <c r="K61" s="14" t="str" cm="1">
        <f t="array" ref="K61">INDEX(Tabela6[Cad_ipasgo],MATCH(Tabela1_1[[#This Row],[Cod. Paciente]]&amp;Tabela1_1[[#This Row],[Status]],Tabela6[id]&amp;Tabela6[COD],0))</f>
        <v>48117-0</v>
      </c>
      <c r="L61" s="13" cm="1">
        <f t="array" ref="L61">INDEX(Tabela6[CBO],MATCH(Tabela1_1[[#This Row],[Cod. Paciente]]&amp;Tabela1_1[[#This Row],[Status]],Tabela6[id]&amp;Tabela6[COD],0))</f>
        <v>251510</v>
      </c>
      <c r="M61" s="14" t="str">
        <f>"CID - " &amp;INDEX(Tabela7[CID],MATCH(Tabela1_1[[#This Row],[Cod. Paciente]],Tabela7[id],0))</f>
        <v>CID - F840</v>
      </c>
      <c r="N61" s="15" t="s">
        <v>1364</v>
      </c>
      <c r="O61" s="11">
        <v>5993742</v>
      </c>
    </row>
    <row r="62" spans="1:16" ht="13.65" customHeight="1" x14ac:dyDescent="0.3">
      <c r="A62" t="s">
        <v>497</v>
      </c>
      <c r="B62">
        <v>3826</v>
      </c>
      <c r="C62" t="s">
        <v>498</v>
      </c>
      <c r="D62" t="s">
        <v>28</v>
      </c>
      <c r="E62" s="3">
        <v>45512</v>
      </c>
      <c r="F62" s="9">
        <v>0.54166666666666663</v>
      </c>
      <c r="G62" t="s">
        <v>152</v>
      </c>
      <c r="H62" s="13" t="str">
        <f>SUBSTITUTE(Tabela1_1[[#This Row],[Carteirinha]],".","")</f>
        <v>042693802</v>
      </c>
      <c r="I62" s="14" t="s">
        <v>151</v>
      </c>
      <c r="J62" s="13">
        <f>COUNTIFS(Tabela1[Cod. Paciente],Tabela1_1[[#This Row],[Cod. Paciente]],Tabela1[Status],Tabela1_1[[#This Row],[Status]])</f>
        <v>1</v>
      </c>
      <c r="K62" s="14" t="str" cm="1">
        <f t="array" ref="K62">INDEX(Tabela6[Cad_ipasgo],MATCH(Tabela1_1[[#This Row],[Cod. Paciente]]&amp;Tabela1_1[[#This Row],[Status]],Tabela6[id]&amp;Tabela6[COD],0))</f>
        <v>48108-0</v>
      </c>
      <c r="L62" s="13" cm="1">
        <f t="array" ref="L62">INDEX(Tabela6[CBO],MATCH(Tabela1_1[[#This Row],[Cod. Paciente]]&amp;Tabela1_1[[#This Row],[Status]],Tabela6[id]&amp;Tabela6[COD],0))</f>
        <v>251510</v>
      </c>
      <c r="M62" s="14" t="str">
        <f>"CID - " &amp;INDEX(Tabela7[CID],MATCH(Tabela1_1[[#This Row],[Cod. Paciente]],Tabela7[id],0))</f>
        <v>CID - F840</v>
      </c>
      <c r="N62" s="15" t="s">
        <v>1364</v>
      </c>
      <c r="O62" s="11">
        <v>5993837</v>
      </c>
    </row>
    <row r="63" spans="1:16" ht="13.65" customHeight="1" x14ac:dyDescent="0.3">
      <c r="A63" t="s">
        <v>1274</v>
      </c>
      <c r="B63">
        <v>3892</v>
      </c>
      <c r="C63" t="s">
        <v>671</v>
      </c>
      <c r="D63" t="s">
        <v>28</v>
      </c>
      <c r="E63" s="3">
        <v>45511</v>
      </c>
      <c r="F63" s="9">
        <v>0.54166666666666663</v>
      </c>
      <c r="G63" t="s">
        <v>155</v>
      </c>
      <c r="H63" s="13" t="str">
        <f>SUBSTITUTE(Tabela1_1[[#This Row],[Carteirinha]],".","")</f>
        <v>667383163</v>
      </c>
      <c r="I63" s="14" t="s">
        <v>154</v>
      </c>
      <c r="J63" s="13">
        <f>COUNTIFS(Tabela1[Cod. Paciente],Tabela1_1[[#This Row],[Cod. Paciente]],Tabela1[Status],Tabela1_1[[#This Row],[Status]])</f>
        <v>2</v>
      </c>
      <c r="K63" s="14" t="str" cm="1">
        <f t="array" ref="K63">INDEX(Tabela6[Cad_ipasgo],MATCH(Tabela1_1[[#This Row],[Cod. Paciente]]&amp;Tabela1_1[[#This Row],[Status]],Tabela6[id]&amp;Tabela6[COD],0))</f>
        <v>48135-0</v>
      </c>
      <c r="L63" s="13" cm="1">
        <f t="array" ref="L63">INDEX(Tabela6[CBO],MATCH(Tabela1_1[[#This Row],[Cod. Paciente]]&amp;Tabela1_1[[#This Row],[Status]],Tabela6[id]&amp;Tabela6[COD],0))</f>
        <v>223810</v>
      </c>
      <c r="M63" s="14" t="str">
        <f>"CID - " &amp;INDEX(Tabela7[CID],MATCH(Tabela1_1[[#This Row],[Cod. Paciente]],Tabela7[id],0))</f>
        <v>CID - F840</v>
      </c>
      <c r="N63" s="15" t="s">
        <v>1364</v>
      </c>
      <c r="O63" s="11">
        <v>5993921</v>
      </c>
    </row>
    <row r="64" spans="1:16" ht="13.65" customHeight="1" x14ac:dyDescent="0.3">
      <c r="A64" t="s">
        <v>1274</v>
      </c>
      <c r="B64">
        <v>3892</v>
      </c>
      <c r="C64" t="s">
        <v>671</v>
      </c>
      <c r="D64" t="s">
        <v>28</v>
      </c>
      <c r="E64" s="3">
        <v>45511</v>
      </c>
      <c r="F64" s="9">
        <v>0.58333333333333337</v>
      </c>
      <c r="G64" t="s">
        <v>152</v>
      </c>
      <c r="H64" s="13" t="str">
        <f>SUBSTITUTE(Tabela1_1[[#This Row],[Carteirinha]],".","")</f>
        <v>667383163</v>
      </c>
      <c r="I64" s="14" t="s">
        <v>151</v>
      </c>
      <c r="J64" s="13">
        <f>COUNTIFS(Tabela1[Cod. Paciente],Tabela1_1[[#This Row],[Cod. Paciente]],Tabela1[Status],Tabela1_1[[#This Row],[Status]])</f>
        <v>1</v>
      </c>
      <c r="K64" s="14" t="str" cm="1">
        <f t="array" ref="K64">INDEX(Tabela6[Cad_ipasgo],MATCH(Tabela1_1[[#This Row],[Cod. Paciente]]&amp;Tabela1_1[[#This Row],[Status]],Tabela6[id]&amp;Tabela6[COD],0))</f>
        <v>48128-0</v>
      </c>
      <c r="L64" s="13" cm="1">
        <f t="array" ref="L64">INDEX(Tabela6[CBO],MATCH(Tabela1_1[[#This Row],[Cod. Paciente]]&amp;Tabela1_1[[#This Row],[Status]],Tabela6[id]&amp;Tabela6[COD],0))</f>
        <v>251510</v>
      </c>
      <c r="M64" s="14" t="str">
        <f>"CID - " &amp;INDEX(Tabela7[CID],MATCH(Tabela1_1[[#This Row],[Cod. Paciente]],Tabela7[id],0))</f>
        <v>CID - F840</v>
      </c>
      <c r="N64" s="15" t="s">
        <v>1364</v>
      </c>
      <c r="O64" s="11">
        <v>5994007</v>
      </c>
    </row>
    <row r="65" spans="1:16" ht="13.65" customHeight="1" x14ac:dyDescent="0.3">
      <c r="A65" t="s">
        <v>1274</v>
      </c>
      <c r="B65">
        <v>3892</v>
      </c>
      <c r="C65" t="s">
        <v>671</v>
      </c>
      <c r="D65" t="s">
        <v>28</v>
      </c>
      <c r="E65" s="3">
        <v>45511</v>
      </c>
      <c r="F65" s="9">
        <v>0.625</v>
      </c>
      <c r="G65" t="s">
        <v>444</v>
      </c>
      <c r="H65" s="13" t="str">
        <f>SUBSTITUTE(Tabela1_1[[#This Row],[Carteirinha]],".","")</f>
        <v>667383163</v>
      </c>
      <c r="I65" s="14" t="s">
        <v>158</v>
      </c>
      <c r="J65" s="13">
        <f>COUNTIFS(Tabela1[Cod. Paciente],Tabela1_1[[#This Row],[Cod. Paciente]],Tabela1[Status],Tabela1_1[[#This Row],[Status]])</f>
        <v>1</v>
      </c>
      <c r="K65" s="14" t="str" cm="1">
        <f t="array" ref="K65">INDEX(Tabela6[Cad_ipasgo],MATCH(Tabela1_1[[#This Row],[Cod. Paciente]]&amp;Tabela1_1[[#This Row],[Status]],Tabela6[id]&amp;Tabela6[COD],0))</f>
        <v>48119-0</v>
      </c>
      <c r="L65" s="13" cm="1">
        <f t="array" ref="L65">INDEX(Tabela6[CBO],MATCH(Tabela1_1[[#This Row],[Cod. Paciente]]&amp;Tabela1_1[[#This Row],[Status]],Tabela6[id]&amp;Tabela6[COD],0))</f>
        <v>223905</v>
      </c>
      <c r="M65" s="14" t="str">
        <f>"CID - " &amp;INDEX(Tabela7[CID],MATCH(Tabela1_1[[#This Row],[Cod. Paciente]],Tabela7[id],0))</f>
        <v>CID - F840</v>
      </c>
      <c r="N65" s="15" t="s">
        <v>1364</v>
      </c>
      <c r="P65" t="s">
        <v>1369</v>
      </c>
    </row>
    <row r="66" spans="1:16" ht="13.65" customHeight="1" x14ac:dyDescent="0.3">
      <c r="A66" t="s">
        <v>1258</v>
      </c>
      <c r="B66">
        <v>3923</v>
      </c>
      <c r="C66" t="s">
        <v>105</v>
      </c>
      <c r="D66" t="s">
        <v>28</v>
      </c>
      <c r="E66" s="3">
        <v>45513</v>
      </c>
      <c r="F66" s="9">
        <v>0.41666666666666669</v>
      </c>
      <c r="G66" t="s">
        <v>155</v>
      </c>
      <c r="H66" s="13" t="str">
        <f>SUBSTITUTE(Tabela1_1[[#This Row],[Carteirinha]],".","")</f>
        <v>667386399</v>
      </c>
      <c r="I66" s="14" t="s">
        <v>154</v>
      </c>
      <c r="J66" s="13">
        <f>COUNTIFS(Tabela1[Cod. Paciente],Tabela1_1[[#This Row],[Cod. Paciente]],Tabela1[Status],Tabela1_1[[#This Row],[Status]])</f>
        <v>1</v>
      </c>
      <c r="K66" s="14" t="str" cm="1">
        <f t="array" ref="K66">INDEX(Tabela6[Cad_ipasgo],MATCH(Tabela1_1[[#This Row],[Cod. Paciente]]&amp;Tabela1_1[[#This Row],[Status]],Tabela6[id]&amp;Tabela6[COD],0))</f>
        <v>48135-0</v>
      </c>
      <c r="L66" s="13" cm="1">
        <f t="array" ref="L66">INDEX(Tabela6[CBO],MATCH(Tabela1_1[[#This Row],[Cod. Paciente]]&amp;Tabela1_1[[#This Row],[Status]],Tabela6[id]&amp;Tabela6[COD],0))</f>
        <v>223810</v>
      </c>
      <c r="M66" s="14" t="str">
        <f>"CID - " &amp;INDEX(Tabela7[CID],MATCH(Tabela1_1[[#This Row],[Cod. Paciente]],Tabela7[id],0))</f>
        <v>CID - F840</v>
      </c>
      <c r="N66" s="15" t="s">
        <v>1364</v>
      </c>
      <c r="O66" s="11">
        <v>5994153</v>
      </c>
    </row>
    <row r="67" spans="1:16" ht="13.65" customHeight="1" x14ac:dyDescent="0.3">
      <c r="A67" t="s">
        <v>1258</v>
      </c>
      <c r="B67">
        <v>3923</v>
      </c>
      <c r="C67" t="s">
        <v>105</v>
      </c>
      <c r="D67" t="s">
        <v>28</v>
      </c>
      <c r="E67" s="3">
        <v>45509</v>
      </c>
      <c r="F67" s="9">
        <v>0.33333333333333331</v>
      </c>
      <c r="G67" t="s">
        <v>152</v>
      </c>
      <c r="H67" s="13" t="str">
        <f>SUBSTITUTE(Tabela1_1[[#This Row],[Carteirinha]],".","")</f>
        <v>667386399</v>
      </c>
      <c r="I67" s="14" t="s">
        <v>151</v>
      </c>
      <c r="J67" s="13">
        <f>COUNTIFS(Tabela1[Cod. Paciente],Tabela1_1[[#This Row],[Cod. Paciente]],Tabela1[Status],Tabela1_1[[#This Row],[Status]])</f>
        <v>4</v>
      </c>
      <c r="K67" s="14" t="str" cm="1">
        <f t="array" ref="K67">INDEX(Tabela6[Cad_ipasgo],MATCH(Tabela1_1[[#This Row],[Cod. Paciente]]&amp;Tabela1_1[[#This Row],[Status]],Tabela6[id]&amp;Tabela6[COD],0))</f>
        <v>48146-0</v>
      </c>
      <c r="L67" s="13" cm="1">
        <f t="array" ref="L67">INDEX(Tabela6[CBO],MATCH(Tabela1_1[[#This Row],[Cod. Paciente]]&amp;Tabela1_1[[#This Row],[Status]],Tabela6[id]&amp;Tabela6[COD],0))</f>
        <v>251510</v>
      </c>
      <c r="M67" s="14" t="str">
        <f>"CID - " &amp;INDEX(Tabela7[CID],MATCH(Tabela1_1[[#This Row],[Cod. Paciente]],Tabela7[id],0))</f>
        <v>CID - F840</v>
      </c>
      <c r="N67" s="15" t="s">
        <v>1364</v>
      </c>
      <c r="O67" s="11">
        <v>5994210</v>
      </c>
    </row>
    <row r="68" spans="1:16" ht="13.65" customHeight="1" x14ac:dyDescent="0.3">
      <c r="A68" t="s">
        <v>456</v>
      </c>
      <c r="B68">
        <v>3859</v>
      </c>
      <c r="C68" t="s">
        <v>457</v>
      </c>
      <c r="D68" t="s">
        <v>28</v>
      </c>
      <c r="E68" s="3">
        <v>45512</v>
      </c>
      <c r="F68" s="9">
        <v>0.29166666666666669</v>
      </c>
      <c r="G68" t="s">
        <v>155</v>
      </c>
      <c r="H68" s="13" t="str">
        <f>SUBSTITUTE(Tabela1_1[[#This Row],[Carteirinha]],".","")</f>
        <v>667338316</v>
      </c>
      <c r="I68" s="14" t="s">
        <v>154</v>
      </c>
      <c r="J68" s="13">
        <f>COUNTIFS(Tabela1[Cod. Paciente],Tabela1_1[[#This Row],[Cod. Paciente]],Tabela1[Status],Tabela1_1[[#This Row],[Status]])</f>
        <v>1</v>
      </c>
      <c r="K68" s="14" t="str" cm="1">
        <f t="array" ref="K68">INDEX(Tabela6[Cad_ipasgo],MATCH(Tabela1_1[[#This Row],[Cod. Paciente]]&amp;Tabela1_1[[#This Row],[Status]],Tabela6[id]&amp;Tabela6[COD],0))</f>
        <v>48113-0</v>
      </c>
      <c r="L68" s="13" cm="1">
        <f t="array" ref="L68">INDEX(Tabela6[CBO],MATCH(Tabela1_1[[#This Row],[Cod. Paciente]]&amp;Tabela1_1[[#This Row],[Status]],Tabela6[id]&amp;Tabela6[COD],0))</f>
        <v>223810</v>
      </c>
      <c r="M68" s="14" t="str">
        <f>"CID - " &amp;INDEX(Tabela7[CID],MATCH(Tabela1_1[[#This Row],[Cod. Paciente]],Tabela7[id],0))</f>
        <v>CID - F840</v>
      </c>
      <c r="N68" s="15" t="s">
        <v>1364</v>
      </c>
      <c r="O68" s="11">
        <v>5994288</v>
      </c>
    </row>
    <row r="69" spans="1:16" ht="13.65" customHeight="1" x14ac:dyDescent="0.3">
      <c r="A69" t="s">
        <v>456</v>
      </c>
      <c r="B69">
        <v>3859</v>
      </c>
      <c r="C69" t="s">
        <v>457</v>
      </c>
      <c r="D69" t="s">
        <v>28</v>
      </c>
      <c r="E69" s="3">
        <v>45512</v>
      </c>
      <c r="F69" s="9">
        <v>0.33333333333333331</v>
      </c>
      <c r="G69" t="s">
        <v>152</v>
      </c>
      <c r="H69" s="13" t="str">
        <f>SUBSTITUTE(Tabela1_1[[#This Row],[Carteirinha]],".","")</f>
        <v>667338316</v>
      </c>
      <c r="I69" s="14" t="s">
        <v>151</v>
      </c>
      <c r="J69" s="13">
        <f>COUNTIFS(Tabela1[Cod. Paciente],Tabela1_1[[#This Row],[Cod. Paciente]],Tabela1[Status],Tabela1_1[[#This Row],[Status]])</f>
        <v>2</v>
      </c>
      <c r="K69" s="14" t="str" cm="1">
        <f t="array" ref="K69">INDEX(Tabela6[Cad_ipasgo],MATCH(Tabela1_1[[#This Row],[Cod. Paciente]]&amp;Tabela1_1[[#This Row],[Status]],Tabela6[id]&amp;Tabela6[COD],0))</f>
        <v>48134-0</v>
      </c>
      <c r="L69" s="13" cm="1">
        <f t="array" ref="L69">INDEX(Tabela6[CBO],MATCH(Tabela1_1[[#This Row],[Cod. Paciente]]&amp;Tabela1_1[[#This Row],[Status]],Tabela6[id]&amp;Tabela6[COD],0))</f>
        <v>251510</v>
      </c>
      <c r="M69" s="14" t="str">
        <f>"CID - " &amp;INDEX(Tabela7[CID],MATCH(Tabela1_1[[#This Row],[Cod. Paciente]],Tabela7[id],0))</f>
        <v>CID - F840</v>
      </c>
      <c r="N69" s="15" t="s">
        <v>1364</v>
      </c>
      <c r="O69" s="11">
        <v>5994347</v>
      </c>
    </row>
    <row r="70" spans="1:16" ht="13.65" customHeight="1" x14ac:dyDescent="0.3">
      <c r="A70" t="s">
        <v>1283</v>
      </c>
      <c r="B70">
        <v>4053</v>
      </c>
      <c r="C70" t="s">
        <v>673</v>
      </c>
      <c r="D70" t="s">
        <v>28</v>
      </c>
      <c r="E70" s="3">
        <v>45509</v>
      </c>
      <c r="F70" s="9">
        <v>0.66666666666666663</v>
      </c>
      <c r="G70" t="s">
        <v>152</v>
      </c>
      <c r="H70" s="13" t="str">
        <f>SUBSTITUTE(Tabela1_1[[#This Row],[Carteirinha]],".","")</f>
        <v>667281364</v>
      </c>
      <c r="I70" s="14" t="s">
        <v>151</v>
      </c>
      <c r="J70" s="13">
        <f>COUNTIFS(Tabela1[Cod. Paciente],Tabela1_1[[#This Row],[Cod. Paciente]],Tabela1[Status],Tabela1_1[[#This Row],[Status]])</f>
        <v>1</v>
      </c>
      <c r="K70" s="14" t="str" cm="1">
        <f t="array" ref="K70">INDEX(Tabela6[Cad_ipasgo],MATCH(Tabela1_1[[#This Row],[Cod. Paciente]]&amp;Tabela1_1[[#This Row],[Status]],Tabela6[id]&amp;Tabela6[COD],0))</f>
        <v>48127-0</v>
      </c>
      <c r="L70" s="13" cm="1">
        <f t="array" ref="L70">INDEX(Tabela6[CBO],MATCH(Tabela1_1[[#This Row],[Cod. Paciente]]&amp;Tabela1_1[[#This Row],[Status]],Tabela6[id]&amp;Tabela6[COD],0))</f>
        <v>251510</v>
      </c>
      <c r="M70" s="14" t="str">
        <f>"CID - " &amp;INDEX(Tabela7[CID],MATCH(Tabela1_1[[#This Row],[Cod. Paciente]],Tabela7[id],0))</f>
        <v>CID - F840</v>
      </c>
      <c r="N70" s="15" t="s">
        <v>1364</v>
      </c>
      <c r="O70" s="11">
        <v>5994423</v>
      </c>
    </row>
    <row r="71" spans="1:16" ht="13.65" customHeight="1" x14ac:dyDescent="0.3">
      <c r="A71" t="s">
        <v>487</v>
      </c>
      <c r="B71">
        <v>3592</v>
      </c>
      <c r="C71" t="s">
        <v>488</v>
      </c>
      <c r="D71" t="s">
        <v>28</v>
      </c>
      <c r="E71" s="3">
        <v>45512</v>
      </c>
      <c r="F71" s="9">
        <v>0.45833333333333331</v>
      </c>
      <c r="G71" t="s">
        <v>155</v>
      </c>
      <c r="H71" s="13" t="str">
        <f>SUBSTITUTE(Tabela1_1[[#This Row],[Carteirinha]],".","")</f>
        <v>667231915</v>
      </c>
      <c r="I71" s="14" t="s">
        <v>154</v>
      </c>
      <c r="J71" s="13">
        <f>COUNTIFS(Tabela1[Cod. Paciente],Tabela1_1[[#This Row],[Cod. Paciente]],Tabela1[Status],Tabela1_1[[#This Row],[Status]])</f>
        <v>1</v>
      </c>
      <c r="K71" s="14" t="str" cm="1">
        <f t="array" ref="K71">INDEX(Tabela6[Cad_ipasgo],MATCH(Tabela1_1[[#This Row],[Cod. Paciente]]&amp;Tabela1_1[[#This Row],[Status]],Tabela6[id]&amp;Tabela6[COD],0))</f>
        <v>48113-0</v>
      </c>
      <c r="L71" s="13" cm="1">
        <f t="array" ref="L71">INDEX(Tabela6[CBO],MATCH(Tabela1_1[[#This Row],[Cod. Paciente]]&amp;Tabela1_1[[#This Row],[Status]],Tabela6[id]&amp;Tabela6[COD],0))</f>
        <v>223810</v>
      </c>
      <c r="M71" s="14" t="str">
        <f>"CID - " &amp;INDEX(Tabela7[CID],MATCH(Tabela1_1[[#This Row],[Cod. Paciente]],Tabela7[id],0))</f>
        <v>CID - F840</v>
      </c>
      <c r="N71" s="15" t="s">
        <v>1364</v>
      </c>
      <c r="O71" s="11">
        <v>5994504</v>
      </c>
    </row>
    <row r="72" spans="1:16" ht="13.65" customHeight="1" x14ac:dyDescent="0.3">
      <c r="A72" t="s">
        <v>487</v>
      </c>
      <c r="B72">
        <v>3592</v>
      </c>
      <c r="C72" t="s">
        <v>488</v>
      </c>
      <c r="D72" t="s">
        <v>28</v>
      </c>
      <c r="E72" s="3">
        <v>45512</v>
      </c>
      <c r="F72" s="9">
        <v>0.41666666666666669</v>
      </c>
      <c r="G72" t="s">
        <v>152</v>
      </c>
      <c r="H72" s="13" t="str">
        <f>SUBSTITUTE(Tabela1_1[[#This Row],[Carteirinha]],".","")</f>
        <v>667231915</v>
      </c>
      <c r="I72" s="14" t="s">
        <v>151</v>
      </c>
      <c r="J72" s="13">
        <f>COUNTIFS(Tabela1[Cod. Paciente],Tabela1_1[[#This Row],[Cod. Paciente]],Tabela1[Status],Tabela1_1[[#This Row],[Status]])</f>
        <v>1</v>
      </c>
      <c r="K72" s="14" t="str" cm="1">
        <f t="array" ref="K72">INDEX(Tabela6[Cad_ipasgo],MATCH(Tabela1_1[[#This Row],[Cod. Paciente]]&amp;Tabela1_1[[#This Row],[Status]],Tabela6[id]&amp;Tabela6[COD],0))</f>
        <v>48134-0</v>
      </c>
      <c r="L72" s="13" cm="1">
        <f t="array" ref="L72">INDEX(Tabela6[CBO],MATCH(Tabela1_1[[#This Row],[Cod. Paciente]]&amp;Tabela1_1[[#This Row],[Status]],Tabela6[id]&amp;Tabela6[COD],0))</f>
        <v>251510</v>
      </c>
      <c r="M72" s="14" t="str">
        <f>"CID - " &amp;INDEX(Tabela7[CID],MATCH(Tabela1_1[[#This Row],[Cod. Paciente]],Tabela7[id],0))</f>
        <v>CID - F840</v>
      </c>
      <c r="N72" s="15" t="s">
        <v>1364</v>
      </c>
      <c r="O72" s="11">
        <v>5994608</v>
      </c>
    </row>
    <row r="73" spans="1:16" ht="13.65" customHeight="1" x14ac:dyDescent="0.3">
      <c r="A73" t="s">
        <v>518</v>
      </c>
      <c r="B73">
        <v>4113</v>
      </c>
      <c r="C73" t="s">
        <v>519</v>
      </c>
      <c r="D73" t="s">
        <v>28</v>
      </c>
      <c r="E73" s="3">
        <v>45509</v>
      </c>
      <c r="F73" s="9">
        <v>0.625</v>
      </c>
      <c r="G73" t="s">
        <v>155</v>
      </c>
      <c r="H73" s="13" t="str">
        <f>SUBSTITUTE(Tabela1_1[[#This Row],[Carteirinha]],".","")</f>
        <v>667411024</v>
      </c>
      <c r="I73" s="14" t="s">
        <v>154</v>
      </c>
      <c r="J73" s="13">
        <f>COUNTIFS(Tabela1[Cod. Paciente],Tabela1_1[[#This Row],[Cod. Paciente]],Tabela1[Status],Tabela1_1[[#This Row],[Status]])</f>
        <v>1</v>
      </c>
      <c r="K73" s="14" t="e" cm="1">
        <f t="array" ref="K73">INDEX(Tabela6[Cad_ipasgo],MATCH(Tabela1_1[[#This Row],[Cod. Paciente]]&amp;Tabela1_1[[#This Row],[Status]],Tabela6[id]&amp;Tabela6[COD],0))</f>
        <v>#N/A</v>
      </c>
      <c r="L73" s="13" t="e" cm="1">
        <f t="array" ref="L73">INDEX(Tabela6[CBO],MATCH(Tabela1_1[[#This Row],[Cod. Paciente]]&amp;Tabela1_1[[#This Row],[Status]],Tabela6[id]&amp;Tabela6[COD],0))</f>
        <v>#N/A</v>
      </c>
      <c r="M73" s="14" t="str">
        <f>"CID - " &amp;INDEX(Tabela7[CID],MATCH(Tabela1_1[[#This Row],[Cod. Paciente]],Tabela7[id],0))</f>
        <v>CID - F840</v>
      </c>
      <c r="N73" s="15" t="s">
        <v>1364</v>
      </c>
      <c r="O73" s="11"/>
    </row>
    <row r="74" spans="1:16" ht="13.65" customHeight="1" x14ac:dyDescent="0.3">
      <c r="A74" t="s">
        <v>518</v>
      </c>
      <c r="B74">
        <v>4113</v>
      </c>
      <c r="C74" t="s">
        <v>519</v>
      </c>
      <c r="D74" t="s">
        <v>28</v>
      </c>
      <c r="E74" s="3">
        <v>45509</v>
      </c>
      <c r="F74" s="9">
        <v>0.66666666666666663</v>
      </c>
      <c r="G74" t="s">
        <v>152</v>
      </c>
      <c r="H74" s="13" t="str">
        <f>SUBSTITUTE(Tabela1_1[[#This Row],[Carteirinha]],".","")</f>
        <v>667411024</v>
      </c>
      <c r="I74" s="14" t="s">
        <v>151</v>
      </c>
      <c r="J74" s="13">
        <f>COUNTIFS(Tabela1[Cod. Paciente],Tabela1_1[[#This Row],[Cod. Paciente]],Tabela1[Status],Tabela1_1[[#This Row],[Status]])</f>
        <v>2</v>
      </c>
      <c r="K74" s="14" t="str" cm="1">
        <f t="array" ref="K74">INDEX(Tabela6[Cad_ipasgo],MATCH(Tabela1_1[[#This Row],[Cod. Paciente]]&amp;Tabela1_1[[#This Row],[Status]],Tabela6[id]&amp;Tabela6[COD],0))</f>
        <v>48109-0</v>
      </c>
      <c r="L74" s="13" cm="1">
        <f t="array" ref="L74">INDEX(Tabela6[CBO],MATCH(Tabela1_1[[#This Row],[Cod. Paciente]]&amp;Tabela1_1[[#This Row],[Status]],Tabela6[id]&amp;Tabela6[COD],0))</f>
        <v>251510</v>
      </c>
      <c r="M74" s="14" t="str">
        <f>"CID - " &amp;INDEX(Tabela7[CID],MATCH(Tabela1_1[[#This Row],[Cod. Paciente]],Tabela7[id],0))</f>
        <v>CID - F840</v>
      </c>
      <c r="N74" s="15" t="s">
        <v>1364</v>
      </c>
      <c r="O74" s="11">
        <v>5994676</v>
      </c>
    </row>
    <row r="75" spans="1:16" ht="13.65" customHeight="1" x14ac:dyDescent="0.3">
      <c r="A75" t="s">
        <v>1320</v>
      </c>
      <c r="B75">
        <v>3350</v>
      </c>
      <c r="C75" t="s">
        <v>675</v>
      </c>
      <c r="D75" t="s">
        <v>28</v>
      </c>
      <c r="E75" s="3">
        <v>45511</v>
      </c>
      <c r="F75" s="9">
        <v>0.625</v>
      </c>
      <c r="G75" t="s">
        <v>152</v>
      </c>
      <c r="H75" s="13" t="str">
        <f>SUBSTITUTE(Tabela1_1[[#This Row],[Carteirinha]],".","")</f>
        <v>667357124</v>
      </c>
      <c r="I75" s="14" t="s">
        <v>151</v>
      </c>
      <c r="J75" s="13">
        <f>COUNTIFS(Tabela1[Cod. Paciente],Tabela1_1[[#This Row],[Cod. Paciente]],Tabela1[Status],Tabela1_1[[#This Row],[Status]])</f>
        <v>2</v>
      </c>
      <c r="K75" s="14" t="str" cm="1">
        <f t="array" ref="K75">INDEX(Tabela6[Cad_ipasgo],MATCH(Tabela1_1[[#This Row],[Cod. Paciente]]&amp;Tabela1_1[[#This Row],[Status]],Tabela6[id]&amp;Tabela6[COD],0))</f>
        <v>48134-0</v>
      </c>
      <c r="L75" s="13" cm="1">
        <f t="array" ref="L75">INDEX(Tabela6[CBO],MATCH(Tabela1_1[[#This Row],[Cod. Paciente]]&amp;Tabela1_1[[#This Row],[Status]],Tabela6[id]&amp;Tabela6[COD],0))</f>
        <v>251510</v>
      </c>
      <c r="M75" s="14" t="str">
        <f>"CID - " &amp;INDEX(Tabela7[CID],MATCH(Tabela1_1[[#This Row],[Cod. Paciente]],Tabela7[id],0))</f>
        <v>CID - F840</v>
      </c>
      <c r="N75" s="15" t="s">
        <v>1364</v>
      </c>
      <c r="O75" s="11">
        <v>5994746</v>
      </c>
    </row>
    <row r="76" spans="1:16" ht="13.65" customHeight="1" x14ac:dyDescent="0.3">
      <c r="A76" t="s">
        <v>514</v>
      </c>
      <c r="B76">
        <v>3601</v>
      </c>
      <c r="C76" t="s">
        <v>515</v>
      </c>
      <c r="D76" t="s">
        <v>28</v>
      </c>
      <c r="E76" s="3">
        <v>45512</v>
      </c>
      <c r="F76" s="9">
        <v>0.58333333333333337</v>
      </c>
      <c r="G76" t="s">
        <v>155</v>
      </c>
      <c r="H76" s="13" t="str">
        <f>SUBSTITUTE(Tabela1_1[[#This Row],[Carteirinha]],".","")</f>
        <v>667381819</v>
      </c>
      <c r="I76" s="14" t="s">
        <v>154</v>
      </c>
      <c r="J76" s="13">
        <f>COUNTIFS(Tabela1[Cod. Paciente],Tabela1_1[[#This Row],[Cod. Paciente]],Tabela1[Status],Tabela1_1[[#This Row],[Status]])</f>
        <v>1</v>
      </c>
      <c r="K76" s="14" t="str" cm="1">
        <f t="array" ref="K76">INDEX(Tabela6[Cad_ipasgo],MATCH(Tabela1_1[[#This Row],[Cod. Paciente]]&amp;Tabela1_1[[#This Row],[Status]],Tabela6[id]&amp;Tabela6[COD],0))</f>
        <v>48135-0</v>
      </c>
      <c r="L76" s="13" cm="1">
        <f t="array" ref="L76">INDEX(Tabela6[CBO],MATCH(Tabela1_1[[#This Row],[Cod. Paciente]]&amp;Tabela1_1[[#This Row],[Status]],Tabela6[id]&amp;Tabela6[COD],0))</f>
        <v>223810</v>
      </c>
      <c r="M76" s="14" t="str">
        <f>"CID - " &amp;INDEX(Tabela7[CID],MATCH(Tabela1_1[[#This Row],[Cod. Paciente]],Tabela7[id],0))</f>
        <v>CID - F840</v>
      </c>
      <c r="N76" s="15" t="s">
        <v>1364</v>
      </c>
      <c r="O76" s="11">
        <v>5994893</v>
      </c>
    </row>
    <row r="77" spans="1:16" ht="13.65" customHeight="1" x14ac:dyDescent="0.3">
      <c r="A77" t="s">
        <v>514</v>
      </c>
      <c r="B77">
        <v>3601</v>
      </c>
      <c r="C77" t="s">
        <v>515</v>
      </c>
      <c r="D77" t="s">
        <v>28</v>
      </c>
      <c r="E77" s="3">
        <v>45510</v>
      </c>
      <c r="F77" s="9">
        <v>0.625</v>
      </c>
      <c r="G77" t="s">
        <v>152</v>
      </c>
      <c r="H77" s="13" t="str">
        <f>SUBSTITUTE(Tabela1_1[[#This Row],[Carteirinha]],".","")</f>
        <v>667381819</v>
      </c>
      <c r="I77" s="14" t="s">
        <v>151</v>
      </c>
      <c r="J77" s="13">
        <f>COUNTIFS(Tabela1[Cod. Paciente],Tabela1_1[[#This Row],[Cod. Paciente]],Tabela1[Status],Tabela1_1[[#This Row],[Status]])</f>
        <v>2</v>
      </c>
      <c r="K77" s="14" t="str" cm="1">
        <f t="array" ref="K77">INDEX(Tabela6[Cad_ipasgo],MATCH(Tabela1_1[[#This Row],[Cod. Paciente]]&amp;Tabela1_1[[#This Row],[Status]],Tabela6[id]&amp;Tabela6[COD],0))</f>
        <v>48134-0</v>
      </c>
      <c r="L77" s="13" cm="1">
        <f t="array" ref="L77">INDEX(Tabela6[CBO],MATCH(Tabela1_1[[#This Row],[Cod. Paciente]]&amp;Tabela1_1[[#This Row],[Status]],Tabela6[id]&amp;Tabela6[COD],0))</f>
        <v>251510</v>
      </c>
      <c r="M77" s="14" t="str">
        <f>"CID - " &amp;INDEX(Tabela7[CID],MATCH(Tabela1_1[[#This Row],[Cod. Paciente]],Tabela7[id],0))</f>
        <v>CID - F840</v>
      </c>
      <c r="N77" s="15" t="s">
        <v>1364</v>
      </c>
      <c r="O77" s="11">
        <v>5994950</v>
      </c>
    </row>
    <row r="78" spans="1:16" ht="13.65" customHeight="1" x14ac:dyDescent="0.3">
      <c r="A78" t="s">
        <v>67</v>
      </c>
      <c r="B78">
        <v>3967</v>
      </c>
      <c r="C78" t="s">
        <v>68</v>
      </c>
      <c r="D78" t="s">
        <v>69</v>
      </c>
      <c r="E78" s="3">
        <v>45513</v>
      </c>
      <c r="F78" s="9">
        <v>0.33333333333333331</v>
      </c>
      <c r="G78" t="s">
        <v>164</v>
      </c>
      <c r="H78" s="13" t="str">
        <f>SUBSTITUTE(Tabela1_1[[#This Row],[Carteirinha]],".","")</f>
        <v>667302113</v>
      </c>
      <c r="I78" s="14">
        <v>50001183</v>
      </c>
      <c r="J78" s="13">
        <f>COUNTIFS(Tabela1[Cod. Paciente],Tabela1_1[[#This Row],[Cod. Paciente]],Tabela1[Status],Tabela1_1[[#This Row],[Status]])</f>
        <v>0</v>
      </c>
      <c r="K78" s="14" t="str" cm="1">
        <f t="array" ref="K78">INDEX(Tabela6[Cad_ipasgo],MATCH(Tabela1_1[[#This Row],[Cod. Paciente]]&amp;Tabela1_1[[#This Row],[Status]],Tabela6[id]&amp;Tabela6[COD],0))</f>
        <v>48134-0</v>
      </c>
      <c r="L78" s="13" cm="1">
        <f t="array" ref="L78">INDEX(Tabela6[CBO],MATCH(Tabela1_1[[#This Row],[Cod. Paciente]]&amp;Tabela1_1[[#This Row],[Status]],Tabela6[id]&amp;Tabela6[COD],0))</f>
        <v>251510</v>
      </c>
      <c r="M78" s="14" t="str">
        <f>"CID - " &amp;INDEX(Tabela7[CID],MATCH(Tabela1_1[[#This Row],[Cod. Paciente]],Tabela7[id],0))</f>
        <v>CID - F90</v>
      </c>
      <c r="N78" s="15" t="s">
        <v>1364</v>
      </c>
      <c r="O78" s="11">
        <v>5995012</v>
      </c>
      <c r="P78" t="s">
        <v>1371</v>
      </c>
    </row>
    <row r="79" spans="1:16" ht="13.65" customHeight="1" x14ac:dyDescent="0.3">
      <c r="A79" t="s">
        <v>1318</v>
      </c>
      <c r="B79">
        <v>4106</v>
      </c>
      <c r="C79" t="s">
        <v>1319</v>
      </c>
      <c r="D79" t="s">
        <v>69</v>
      </c>
      <c r="E79" s="3">
        <v>45511</v>
      </c>
      <c r="F79" s="9">
        <v>0.625</v>
      </c>
      <c r="G79" t="s">
        <v>164</v>
      </c>
      <c r="H79" s="13" t="str">
        <f>SUBSTITUTE(Tabela1_1[[#This Row],[Carteirinha]],".","")</f>
        <v>667184025</v>
      </c>
      <c r="I79" s="14">
        <v>50001183</v>
      </c>
      <c r="J79" s="13">
        <f>COUNTIFS(Tabela1[Cod. Paciente],Tabela1_1[[#This Row],[Cod. Paciente]],Tabela1[Status],Tabela1_1[[#This Row],[Status]])</f>
        <v>0</v>
      </c>
      <c r="K79" s="14" t="e" cm="1">
        <f t="array" ref="K79">INDEX(Tabela6[Cad_ipasgo],MATCH(Tabela1_1[[#This Row],[Cod. Paciente]]&amp;Tabela1_1[[#This Row],[Status]],Tabela6[id]&amp;Tabela6[COD],0))</f>
        <v>#N/A</v>
      </c>
      <c r="L79" s="13" t="e" cm="1">
        <f t="array" ref="L79">INDEX(Tabela6[CBO],MATCH(Tabela1_1[[#This Row],[Cod. Paciente]]&amp;Tabela1_1[[#This Row],[Status]],Tabela6[id]&amp;Tabela6[COD],0))</f>
        <v>#N/A</v>
      </c>
      <c r="M79" s="14" t="e">
        <f>"CID - " &amp;INDEX(Tabela7[CID],MATCH(Tabela1_1[[#This Row],[Cod. Paciente]],Tabela7[id],0))</f>
        <v>#N/A</v>
      </c>
      <c r="N79" s="15" t="s">
        <v>1364</v>
      </c>
    </row>
    <row r="80" spans="1:16" ht="13.65" customHeight="1" x14ac:dyDescent="0.3">
      <c r="A80" t="s">
        <v>1284</v>
      </c>
      <c r="B80">
        <v>3440</v>
      </c>
      <c r="C80" t="s">
        <v>677</v>
      </c>
      <c r="D80" t="s">
        <v>28</v>
      </c>
      <c r="E80" s="3">
        <v>45510</v>
      </c>
      <c r="F80" s="9">
        <v>0.33333333333333331</v>
      </c>
      <c r="G80" t="s">
        <v>155</v>
      </c>
      <c r="H80" s="13" t="str">
        <f>SUBSTITUTE(Tabela1_1[[#This Row],[Carteirinha]],".","")</f>
        <v>667274212</v>
      </c>
      <c r="I80" s="14" t="s">
        <v>154</v>
      </c>
      <c r="J80" s="13">
        <f>COUNTIFS(Tabela1[Cod. Paciente],Tabela1_1[[#This Row],[Cod. Paciente]],Tabela1[Status],Tabela1_1[[#This Row],[Status]])</f>
        <v>2</v>
      </c>
      <c r="K80" s="14" t="str" cm="1">
        <f t="array" ref="K80">INDEX(Tabela6[Cad_ipasgo],MATCH(Tabela1_1[[#This Row],[Cod. Paciente]]&amp;Tabela1_1[[#This Row],[Status]],Tabela6[id]&amp;Tabela6[COD],0))</f>
        <v>48113-0</v>
      </c>
      <c r="L80" s="13" cm="1">
        <f t="array" ref="L80">INDEX(Tabela6[CBO],MATCH(Tabela1_1[[#This Row],[Cod. Paciente]]&amp;Tabela1_1[[#This Row],[Status]],Tabela6[id]&amp;Tabela6[COD],0))</f>
        <v>223810</v>
      </c>
      <c r="M80" s="14" t="str">
        <f>"CID - " &amp;INDEX(Tabela7[CID],MATCH(Tabela1_1[[#This Row],[Cod. Paciente]],Tabela7[id],0))</f>
        <v>CID - F840</v>
      </c>
      <c r="N80" s="15" t="s">
        <v>1364</v>
      </c>
      <c r="O80" s="11">
        <v>5995076</v>
      </c>
    </row>
    <row r="81" spans="1:16" ht="13.65" customHeight="1" x14ac:dyDescent="0.3">
      <c r="A81" t="s">
        <v>1284</v>
      </c>
      <c r="B81">
        <v>3440</v>
      </c>
      <c r="C81" t="s">
        <v>677</v>
      </c>
      <c r="D81" t="s">
        <v>28</v>
      </c>
      <c r="E81" s="3">
        <v>45510</v>
      </c>
      <c r="F81" s="9">
        <v>0.29166666666666669</v>
      </c>
      <c r="G81" t="s">
        <v>152</v>
      </c>
      <c r="H81" s="13" t="str">
        <f>SUBSTITUTE(Tabela1_1[[#This Row],[Carteirinha]],".","")</f>
        <v>667274212</v>
      </c>
      <c r="I81" s="14" t="s">
        <v>151</v>
      </c>
      <c r="J81" s="13">
        <f>COUNTIFS(Tabela1[Cod. Paciente],Tabela1_1[[#This Row],[Cod. Paciente]],Tabela1[Status],Tabela1_1[[#This Row],[Status]])</f>
        <v>6</v>
      </c>
      <c r="K81" s="14" t="str" cm="1">
        <f t="array" ref="K81">INDEX(Tabela6[Cad_ipasgo],MATCH(Tabela1_1[[#This Row],[Cod. Paciente]]&amp;Tabela1_1[[#This Row],[Status]],Tabela6[id]&amp;Tabela6[COD],0))</f>
        <v>48122-0</v>
      </c>
      <c r="L81" s="13" cm="1">
        <f t="array" ref="L81">INDEX(Tabela6[CBO],MATCH(Tabela1_1[[#This Row],[Cod. Paciente]]&amp;Tabela1_1[[#This Row],[Status]],Tabela6[id]&amp;Tabela6[COD],0))</f>
        <v>251510</v>
      </c>
      <c r="M81" s="14" t="str">
        <f>"CID - " &amp;INDEX(Tabela7[CID],MATCH(Tabela1_1[[#This Row],[Cod. Paciente]],Tabela7[id],0))</f>
        <v>CID - F840</v>
      </c>
      <c r="N81" s="15" t="s">
        <v>1364</v>
      </c>
      <c r="O81" s="11">
        <v>5995205</v>
      </c>
    </row>
    <row r="82" spans="1:16" ht="13.65" customHeight="1" x14ac:dyDescent="0.3">
      <c r="A82" t="s">
        <v>139</v>
      </c>
      <c r="B82">
        <v>3737</v>
      </c>
      <c r="C82" t="s">
        <v>140</v>
      </c>
      <c r="D82" t="s">
        <v>28</v>
      </c>
      <c r="E82" s="3">
        <v>45512</v>
      </c>
      <c r="F82" s="9">
        <v>0.75</v>
      </c>
      <c r="G82" t="s">
        <v>152</v>
      </c>
      <c r="H82" s="13" t="str">
        <f>SUBSTITUTE(Tabela1_1[[#This Row],[Carteirinha]],".","")</f>
        <v>667183075</v>
      </c>
      <c r="I82" s="14" t="s">
        <v>151</v>
      </c>
      <c r="J82" s="13">
        <f>COUNTIFS(Tabela1[Cod. Paciente],Tabela1_1[[#This Row],[Cod. Paciente]],Tabela1[Status],Tabela1_1[[#This Row],[Status]])</f>
        <v>2</v>
      </c>
      <c r="K82" s="14" t="str" cm="1">
        <f t="array" ref="K82">INDEX(Tabela6[Cad_ipasgo],MATCH(Tabela1_1[[#This Row],[Cod. Paciente]]&amp;Tabela1_1[[#This Row],[Status]],Tabela6[id]&amp;Tabela6[COD],0))</f>
        <v>48146-0</v>
      </c>
      <c r="L82" s="13" cm="1">
        <f t="array" ref="L82">INDEX(Tabela6[CBO],MATCH(Tabela1_1[[#This Row],[Cod. Paciente]]&amp;Tabela1_1[[#This Row],[Status]],Tabela6[id]&amp;Tabela6[COD],0))</f>
        <v>251510</v>
      </c>
      <c r="M82" s="14" t="str">
        <f>"CID - " &amp;INDEX(Tabela7[CID],MATCH(Tabela1_1[[#This Row],[Cod. Paciente]],Tabela7[id],0))</f>
        <v>CID - F840</v>
      </c>
      <c r="N82" s="15" t="s">
        <v>1364</v>
      </c>
      <c r="O82" s="11">
        <v>5995255</v>
      </c>
    </row>
    <row r="83" spans="1:16" ht="13.65" customHeight="1" x14ac:dyDescent="0.3">
      <c r="A83" t="s">
        <v>499</v>
      </c>
      <c r="B83">
        <v>3441</v>
      </c>
      <c r="C83" t="s">
        <v>500</v>
      </c>
      <c r="D83" t="s">
        <v>28</v>
      </c>
      <c r="E83" s="3">
        <v>45512</v>
      </c>
      <c r="F83" s="9">
        <v>0.54166666666666663</v>
      </c>
      <c r="G83" t="s">
        <v>155</v>
      </c>
      <c r="H83" s="13" t="str">
        <f>SUBSTITUTE(Tabela1_1[[#This Row],[Carteirinha]],".","")</f>
        <v>667420873</v>
      </c>
      <c r="I83" s="14" t="s">
        <v>154</v>
      </c>
      <c r="J83" s="13">
        <f>COUNTIFS(Tabela1[Cod. Paciente],Tabela1_1[[#This Row],[Cod. Paciente]],Tabela1[Status],Tabela1_1[[#This Row],[Status]])</f>
        <v>1</v>
      </c>
      <c r="K83" s="14" t="str" cm="1">
        <f t="array" ref="K83">INDEX(Tabela6[Cad_ipasgo],MATCH(Tabela1_1[[#This Row],[Cod. Paciente]]&amp;Tabela1_1[[#This Row],[Status]],Tabela6[id]&amp;Tabela6[COD],0))</f>
        <v>48135-0</v>
      </c>
      <c r="L83" s="13" cm="1">
        <f t="array" ref="L83">INDEX(Tabela6[CBO],MATCH(Tabela1_1[[#This Row],[Cod. Paciente]]&amp;Tabela1_1[[#This Row],[Status]],Tabela6[id]&amp;Tabela6[COD],0))</f>
        <v>223810</v>
      </c>
      <c r="M83" s="14" t="str">
        <f>"CID - " &amp;INDEX(Tabela7[CID],MATCH(Tabela1_1[[#This Row],[Cod. Paciente]],Tabela7[id],0))</f>
        <v>CID - F840</v>
      </c>
      <c r="N83" s="15" t="s">
        <v>1364</v>
      </c>
      <c r="O83" s="11">
        <v>5995283</v>
      </c>
    </row>
    <row r="84" spans="1:16" ht="13.65" customHeight="1" x14ac:dyDescent="0.3">
      <c r="A84" t="s">
        <v>499</v>
      </c>
      <c r="B84">
        <v>3441</v>
      </c>
      <c r="C84" t="s">
        <v>500</v>
      </c>
      <c r="D84" t="s">
        <v>28</v>
      </c>
      <c r="E84" s="3">
        <v>45510</v>
      </c>
      <c r="F84" s="9">
        <v>0.33333333333333331</v>
      </c>
      <c r="G84" t="s">
        <v>152</v>
      </c>
      <c r="H84" s="13" t="str">
        <f>SUBSTITUTE(Tabela1_1[[#This Row],[Carteirinha]],".","")</f>
        <v>667420873</v>
      </c>
      <c r="I84" s="14" t="s">
        <v>151</v>
      </c>
      <c r="J84" s="13">
        <f>COUNTIFS(Tabela1[Cod. Paciente],Tabela1_1[[#This Row],[Cod. Paciente]],Tabela1[Status],Tabela1_1[[#This Row],[Status]])</f>
        <v>3</v>
      </c>
      <c r="K84" s="14" t="str" cm="1">
        <f t="array" ref="K84">INDEX(Tabela6[Cad_ipasgo],MATCH(Tabela1_1[[#This Row],[Cod. Paciente]]&amp;Tabela1_1[[#This Row],[Status]],Tabela6[id]&amp;Tabela6[COD],0))</f>
        <v>48134-0</v>
      </c>
      <c r="L84" s="13" cm="1">
        <f t="array" ref="L84">INDEX(Tabela6[CBO],MATCH(Tabela1_1[[#This Row],[Cod. Paciente]]&amp;Tabela1_1[[#This Row],[Status]],Tabela6[id]&amp;Tabela6[COD],0))</f>
        <v>251510</v>
      </c>
      <c r="M84" s="14" t="str">
        <f>"CID - " &amp;INDEX(Tabela7[CID],MATCH(Tabela1_1[[#This Row],[Cod. Paciente]],Tabela7[id],0))</f>
        <v>CID - F840</v>
      </c>
      <c r="N84" s="15" t="s">
        <v>1364</v>
      </c>
      <c r="O84" s="11">
        <v>5995368</v>
      </c>
    </row>
    <row r="85" spans="1:16" ht="13.65" customHeight="1" x14ac:dyDescent="0.3">
      <c r="A85" t="s">
        <v>53</v>
      </c>
      <c r="B85">
        <v>3443</v>
      </c>
      <c r="C85" t="s">
        <v>54</v>
      </c>
      <c r="D85" t="s">
        <v>28</v>
      </c>
      <c r="E85" s="3">
        <v>45513</v>
      </c>
      <c r="F85" s="9">
        <v>0.29166666666666669</v>
      </c>
      <c r="G85" t="s">
        <v>155</v>
      </c>
      <c r="H85" s="13" t="str">
        <f>SUBSTITUTE(Tabela1_1[[#This Row],[Carteirinha]],".","")</f>
        <v>667384119</v>
      </c>
      <c r="I85" s="14" t="s">
        <v>154</v>
      </c>
      <c r="J85" s="13">
        <f>COUNTIFS(Tabela1[Cod. Paciente],Tabela1_1[[#This Row],[Cod. Paciente]],Tabela1[Status],Tabela1_1[[#This Row],[Status]])</f>
        <v>1</v>
      </c>
      <c r="K85" s="14" t="str" cm="1">
        <f t="array" ref="K85">INDEX(Tabela6[Cad_ipasgo],MATCH(Tabela1_1[[#This Row],[Cod. Paciente]]&amp;Tabela1_1[[#This Row],[Status]],Tabela6[id]&amp;Tabela6[COD],0))</f>
        <v>48150-0</v>
      </c>
      <c r="L85" s="13" cm="1">
        <f t="array" ref="L85">INDEX(Tabela6[CBO],MATCH(Tabela1_1[[#This Row],[Cod. Paciente]]&amp;Tabela1_1[[#This Row],[Status]],Tabela6[id]&amp;Tabela6[COD],0))</f>
        <v>223810</v>
      </c>
      <c r="M85" s="14" t="str">
        <f>"CID - " &amp;INDEX(Tabela7[CID],MATCH(Tabela1_1[[#This Row],[Cod. Paciente]],Tabela7[id],0))</f>
        <v>CID - F840</v>
      </c>
      <c r="N85" s="15" t="s">
        <v>1364</v>
      </c>
      <c r="O85" s="11">
        <v>5995416</v>
      </c>
    </row>
    <row r="86" spans="1:16" ht="13.65" customHeight="1" x14ac:dyDescent="0.3">
      <c r="A86" t="s">
        <v>53</v>
      </c>
      <c r="B86">
        <v>3443</v>
      </c>
      <c r="C86" t="s">
        <v>54</v>
      </c>
      <c r="D86" t="s">
        <v>28</v>
      </c>
      <c r="E86" s="3">
        <v>45513</v>
      </c>
      <c r="F86" s="9">
        <v>0.33333333333333331</v>
      </c>
      <c r="G86" t="s">
        <v>152</v>
      </c>
      <c r="H86" s="13" t="str">
        <f>SUBSTITUTE(Tabela1_1[[#This Row],[Carteirinha]],".","")</f>
        <v>667384119</v>
      </c>
      <c r="I86" s="14" t="s">
        <v>151</v>
      </c>
      <c r="J86" s="13">
        <f>COUNTIFS(Tabela1[Cod. Paciente],Tabela1_1[[#This Row],[Cod. Paciente]],Tabela1[Status],Tabela1_1[[#This Row],[Status]])</f>
        <v>2</v>
      </c>
      <c r="K86" s="14" t="str" cm="1">
        <f t="array" ref="K86">INDEX(Tabela6[Cad_ipasgo],MATCH(Tabela1_1[[#This Row],[Cod. Paciente]]&amp;Tabela1_1[[#This Row],[Status]],Tabela6[id]&amp;Tabela6[COD],0))</f>
        <v>48127-0</v>
      </c>
      <c r="L86" s="13" cm="1">
        <f t="array" ref="L86">INDEX(Tabela6[CBO],MATCH(Tabela1_1[[#This Row],[Cod. Paciente]]&amp;Tabela1_1[[#This Row],[Status]],Tabela6[id]&amp;Tabela6[COD],0))</f>
        <v>251510</v>
      </c>
      <c r="M86" s="14" t="str">
        <f>"CID - " &amp;INDEX(Tabela7[CID],MATCH(Tabela1_1[[#This Row],[Cod. Paciente]],Tabela7[id],0))</f>
        <v>CID - F840</v>
      </c>
      <c r="N86" s="15" t="s">
        <v>1364</v>
      </c>
      <c r="O86" s="11">
        <v>5995445</v>
      </c>
      <c r="P86" t="s">
        <v>1370</v>
      </c>
    </row>
    <row r="87" spans="1:16" ht="13.65" customHeight="1" x14ac:dyDescent="0.3">
      <c r="A87" t="s">
        <v>511</v>
      </c>
      <c r="B87">
        <v>3991</v>
      </c>
      <c r="C87" t="s">
        <v>512</v>
      </c>
      <c r="D87" t="s">
        <v>69</v>
      </c>
      <c r="E87" s="3">
        <v>45512</v>
      </c>
      <c r="F87" s="9">
        <v>0.58333333333333337</v>
      </c>
      <c r="G87" t="s">
        <v>164</v>
      </c>
      <c r="H87" s="13" t="str">
        <f>SUBSTITUTE(Tabela1_1[[#This Row],[Carteirinha]],".","")</f>
        <v>667333565</v>
      </c>
      <c r="I87" s="14">
        <v>50001183</v>
      </c>
      <c r="J87" s="13">
        <f>COUNTIFS(Tabela1[Cod. Paciente],Tabela1_1[[#This Row],[Cod. Paciente]],Tabela1[Status],Tabela1_1[[#This Row],[Status]])</f>
        <v>0</v>
      </c>
      <c r="K87" s="14" t="str" cm="1">
        <f t="array" ref="K87">INDEX(Tabela6[Cad_ipasgo],MATCH(Tabela1_1[[#This Row],[Cod. Paciente]]&amp;Tabela1_1[[#This Row],[Status]],Tabela6[id]&amp;Tabela6[COD],0))</f>
        <v>48155-0</v>
      </c>
      <c r="L87" s="13" cm="1">
        <f t="array" ref="L87">INDEX(Tabela6[CBO],MATCH(Tabela1_1[[#This Row],[Cod. Paciente]]&amp;Tabela1_1[[#This Row],[Status]],Tabela6[id]&amp;Tabela6[COD],0))</f>
        <v>251510</v>
      </c>
      <c r="M87" s="14" t="str">
        <f>"CID - " &amp;INDEX(Tabela7[CID],MATCH(Tabela1_1[[#This Row],[Cod. Paciente]],Tabela7[id],0))</f>
        <v>CID - F509</v>
      </c>
      <c r="N87" s="15" t="s">
        <v>1364</v>
      </c>
      <c r="O87" s="11">
        <v>5995591</v>
      </c>
      <c r="P87" t="s">
        <v>1372</v>
      </c>
    </row>
    <row r="88" spans="1:16" ht="13.65" customHeight="1" x14ac:dyDescent="0.3">
      <c r="A88" t="s">
        <v>1267</v>
      </c>
      <c r="B88">
        <v>3353</v>
      </c>
      <c r="C88" t="s">
        <v>679</v>
      </c>
      <c r="D88" t="s">
        <v>28</v>
      </c>
      <c r="E88" s="3">
        <v>45509</v>
      </c>
      <c r="F88" s="9">
        <v>0.58333333333333337</v>
      </c>
      <c r="G88" t="s">
        <v>155</v>
      </c>
      <c r="H88" s="13" t="str">
        <f>SUBSTITUTE(Tabela1_1[[#This Row],[Carteirinha]],".","")</f>
        <v>667351862</v>
      </c>
      <c r="I88" s="14" t="s">
        <v>154</v>
      </c>
      <c r="J88" s="13">
        <f>COUNTIFS(Tabela1[Cod. Paciente],Tabela1_1[[#This Row],[Cod. Paciente]],Tabela1[Status],Tabela1_1[[#This Row],[Status]])</f>
        <v>2</v>
      </c>
      <c r="K88" s="14" t="str" cm="1">
        <f t="array" ref="K88">INDEX(Tabela6[Cad_ipasgo],MATCH(Tabela1_1[[#This Row],[Cod. Paciente]]&amp;Tabela1_1[[#This Row],[Status]],Tabela6[id]&amp;Tabela6[COD],0))</f>
        <v>48135-0</v>
      </c>
      <c r="L88" s="13" cm="1">
        <f t="array" ref="L88">INDEX(Tabela6[CBO],MATCH(Tabela1_1[[#This Row],[Cod. Paciente]]&amp;Tabela1_1[[#This Row],[Status]],Tabela6[id]&amp;Tabela6[COD],0))</f>
        <v>223810</v>
      </c>
      <c r="M88" s="14" t="str">
        <f>"CID - " &amp;INDEX(Tabela7[CID],MATCH(Tabela1_1[[#This Row],[Cod. Paciente]],Tabela7[id],0))</f>
        <v>CID - F840</v>
      </c>
      <c r="N88" s="15" t="s">
        <v>1364</v>
      </c>
      <c r="O88" s="11">
        <v>5995652</v>
      </c>
    </row>
    <row r="89" spans="1:16" ht="13.65" customHeight="1" x14ac:dyDescent="0.3">
      <c r="A89" t="s">
        <v>1267</v>
      </c>
      <c r="B89">
        <v>3353</v>
      </c>
      <c r="C89" t="s">
        <v>679</v>
      </c>
      <c r="D89" t="s">
        <v>28</v>
      </c>
      <c r="E89" s="3">
        <v>45509</v>
      </c>
      <c r="F89" s="9">
        <v>0.54166666666666663</v>
      </c>
      <c r="G89" t="s">
        <v>152</v>
      </c>
      <c r="H89" s="13" t="str">
        <f>SUBSTITUTE(Tabela1_1[[#This Row],[Carteirinha]],".","")</f>
        <v>667351862</v>
      </c>
      <c r="I89" s="14" t="s">
        <v>151</v>
      </c>
      <c r="J89" s="13">
        <f>COUNTIFS(Tabela1[Cod. Paciente],Tabela1_1[[#This Row],[Cod. Paciente]],Tabela1[Status],Tabela1_1[[#This Row],[Status]])</f>
        <v>2</v>
      </c>
      <c r="K89" s="14" t="str" cm="1">
        <f t="array" ref="K89">INDEX(Tabela6[Cad_ipasgo],MATCH(Tabela1_1[[#This Row],[Cod. Paciente]]&amp;Tabela1_1[[#This Row],[Status]],Tabela6[id]&amp;Tabela6[COD],0))</f>
        <v>48128-0</v>
      </c>
      <c r="L89" s="13" cm="1">
        <f t="array" ref="L89">INDEX(Tabela6[CBO],MATCH(Tabela1_1[[#This Row],[Cod. Paciente]]&amp;Tabela1_1[[#This Row],[Status]],Tabela6[id]&amp;Tabela6[COD],0))</f>
        <v>251510</v>
      </c>
      <c r="M89" s="14" t="str">
        <f>"CID - " &amp;INDEX(Tabela7[CID],MATCH(Tabela1_1[[#This Row],[Cod. Paciente]],Tabela7[id],0))</f>
        <v>CID - F840</v>
      </c>
      <c r="N89" s="15" t="s">
        <v>1364</v>
      </c>
      <c r="O89" s="11">
        <v>5995787</v>
      </c>
    </row>
    <row r="90" spans="1:16" ht="13.65" customHeight="1" x14ac:dyDescent="0.3">
      <c r="A90" t="s">
        <v>1267</v>
      </c>
      <c r="B90">
        <v>3353</v>
      </c>
      <c r="C90" t="s">
        <v>679</v>
      </c>
      <c r="D90" t="s">
        <v>28</v>
      </c>
      <c r="E90" s="3">
        <v>45511</v>
      </c>
      <c r="F90" s="9">
        <v>0.54166666666666663</v>
      </c>
      <c r="G90" t="s">
        <v>444</v>
      </c>
      <c r="H90" s="13" t="str">
        <f>SUBSTITUTE(Tabela1_1[[#This Row],[Carteirinha]],".","")</f>
        <v>667351862</v>
      </c>
      <c r="I90" s="14" t="s">
        <v>158</v>
      </c>
      <c r="J90" s="13">
        <f>COUNTIFS(Tabela1[Cod. Paciente],Tabela1_1[[#This Row],[Cod. Paciente]],Tabela1[Status],Tabela1_1[[#This Row],[Status]])</f>
        <v>1</v>
      </c>
      <c r="K90" s="14" t="str" cm="1">
        <f t="array" ref="K90">INDEX(Tabela6[Cad_ipasgo],MATCH(Tabela1_1[[#This Row],[Cod. Paciente]]&amp;Tabela1_1[[#This Row],[Status]],Tabela6[id]&amp;Tabela6[COD],0))</f>
        <v>48119-0</v>
      </c>
      <c r="L90" s="13" cm="1">
        <f t="array" ref="L90">INDEX(Tabela6[CBO],MATCH(Tabela1_1[[#This Row],[Cod. Paciente]]&amp;Tabela1_1[[#This Row],[Status]],Tabela6[id]&amp;Tabela6[COD],0))</f>
        <v>223905</v>
      </c>
      <c r="M90" s="14" t="str">
        <f>"CID - " &amp;INDEX(Tabela7[CID],MATCH(Tabela1_1[[#This Row],[Cod. Paciente]],Tabela7[id],0))</f>
        <v>CID - F840</v>
      </c>
      <c r="N90" s="15" t="s">
        <v>1364</v>
      </c>
      <c r="O90" s="11">
        <v>5995817</v>
      </c>
    </row>
    <row r="91" spans="1:16" ht="13.65" customHeight="1" x14ac:dyDescent="0.3">
      <c r="A91" t="s">
        <v>1340</v>
      </c>
      <c r="B91">
        <v>4031</v>
      </c>
      <c r="C91" t="s">
        <v>685</v>
      </c>
      <c r="D91" t="s">
        <v>69</v>
      </c>
      <c r="E91" s="3">
        <v>45513</v>
      </c>
      <c r="F91" s="9">
        <v>0.70833333333333337</v>
      </c>
      <c r="G91" t="s">
        <v>164</v>
      </c>
      <c r="H91" s="13" t="str">
        <f>SUBSTITUTE(Tabela1_1[[#This Row],[Carteirinha]],".","")</f>
        <v>667342929</v>
      </c>
      <c r="I91" s="14">
        <v>50001183</v>
      </c>
      <c r="J91" s="13">
        <f>COUNTIFS(Tabela1[Cod. Paciente],Tabela1_1[[#This Row],[Cod. Paciente]],Tabela1[Status],Tabela1_1[[#This Row],[Status]])</f>
        <v>0</v>
      </c>
      <c r="K91" s="14" t="str" cm="1">
        <f t="array" ref="K91">INDEX(Tabela6[Cad_ipasgo],MATCH(Tabela1_1[[#This Row],[Cod. Paciente]]&amp;Tabela1_1[[#This Row],[Status]],Tabela6[id]&amp;Tabela6[COD],0))</f>
        <v>48136-0</v>
      </c>
      <c r="L91" s="13" cm="1">
        <f t="array" ref="L91">INDEX(Tabela6[CBO],MATCH(Tabela1_1[[#This Row],[Cod. Paciente]]&amp;Tabela1_1[[#This Row],[Status]],Tabela6[id]&amp;Tabela6[COD],0))</f>
        <v>251510</v>
      </c>
      <c r="M91" s="14" t="str">
        <f>"CID - " &amp;INDEX(Tabela7[CID],MATCH(Tabela1_1[[#This Row],[Cod. Paciente]],Tabela7[id],0))</f>
        <v>CID - F80</v>
      </c>
      <c r="N91" s="15" t="s">
        <v>1364</v>
      </c>
    </row>
    <row r="92" spans="1:16" ht="13.65" customHeight="1" x14ac:dyDescent="0.3">
      <c r="A92" t="s">
        <v>61</v>
      </c>
      <c r="B92">
        <v>3894</v>
      </c>
      <c r="C92" t="s">
        <v>62</v>
      </c>
      <c r="D92" t="s">
        <v>28</v>
      </c>
      <c r="E92" s="3">
        <v>45511</v>
      </c>
      <c r="F92" s="9">
        <v>0.41666666666666669</v>
      </c>
      <c r="G92" t="s">
        <v>152</v>
      </c>
      <c r="H92" s="13" t="str">
        <f>SUBSTITUTE(Tabela1_1[[#This Row],[Carteirinha]],".","")</f>
        <v>667369934</v>
      </c>
      <c r="I92" s="14" t="s">
        <v>151</v>
      </c>
      <c r="J92" s="13">
        <f>COUNTIFS(Tabela1[Cod. Paciente],Tabela1_1[[#This Row],[Cod. Paciente]],Tabela1[Status],Tabela1_1[[#This Row],[Status]])</f>
        <v>5</v>
      </c>
      <c r="K92" s="14" t="str" cm="1">
        <f t="array" ref="K92">INDEX(Tabela6[Cad_ipasgo],MATCH(Tabela1_1[[#This Row],[Cod. Paciente]]&amp;Tabela1_1[[#This Row],[Status]],Tabela6[id]&amp;Tabela6[COD],0))</f>
        <v>48125-0</v>
      </c>
      <c r="L92" s="13" cm="1">
        <f t="array" ref="L92">INDEX(Tabela6[CBO],MATCH(Tabela1_1[[#This Row],[Cod. Paciente]]&amp;Tabela1_1[[#This Row],[Status]],Tabela6[id]&amp;Tabela6[COD],0))</f>
        <v>251510</v>
      </c>
      <c r="M92" s="14" t="str">
        <f>"CID - " &amp;INDEX(Tabela7[CID],MATCH(Tabela1_1[[#This Row],[Cod. Paciente]],Tabela7[id],0))</f>
        <v>CID - F840</v>
      </c>
      <c r="N92" s="15" t="s">
        <v>1364</v>
      </c>
      <c r="O92" s="11">
        <v>5995925</v>
      </c>
    </row>
    <row r="93" spans="1:16" ht="13.65" customHeight="1" x14ac:dyDescent="0.3">
      <c r="A93" t="s">
        <v>103</v>
      </c>
      <c r="B93">
        <v>3330</v>
      </c>
      <c r="C93" t="s">
        <v>104</v>
      </c>
      <c r="D93" t="s">
        <v>28</v>
      </c>
      <c r="E93" s="3">
        <v>45511</v>
      </c>
      <c r="F93" s="9">
        <v>0.375</v>
      </c>
      <c r="G93" t="s">
        <v>152</v>
      </c>
      <c r="H93" s="13" t="str">
        <f>SUBSTITUTE(Tabela1_1[[#This Row],[Carteirinha]],".","")</f>
        <v>667378225</v>
      </c>
      <c r="I93" s="14" t="s">
        <v>151</v>
      </c>
      <c r="J93" s="13">
        <f>COUNTIFS(Tabela1[Cod. Paciente],Tabela1_1[[#This Row],[Cod. Paciente]],Tabela1[Status],Tabela1_1[[#This Row],[Status]])</f>
        <v>2</v>
      </c>
      <c r="K93" s="14" t="str" cm="1">
        <f t="array" ref="K93">INDEX(Tabela6[Cad_ipasgo],MATCH(Tabela1_1[[#This Row],[Cod. Paciente]]&amp;Tabela1_1[[#This Row],[Status]],Tabela6[id]&amp;Tabela6[COD],0))</f>
        <v>48134-0</v>
      </c>
      <c r="L93" s="13" cm="1">
        <f t="array" ref="L93">INDEX(Tabela6[CBO],MATCH(Tabela1_1[[#This Row],[Cod. Paciente]]&amp;Tabela1_1[[#This Row],[Status]],Tabela6[id]&amp;Tabela6[COD],0))</f>
        <v>251510</v>
      </c>
      <c r="M93" s="14" t="str">
        <f>"CID - " &amp;INDEX(Tabela7[CID],MATCH(Tabela1_1[[#This Row],[Cod. Paciente]],Tabela7[id],0))</f>
        <v>CID - F840</v>
      </c>
      <c r="N93" s="15" t="s">
        <v>1364</v>
      </c>
      <c r="O93" s="11">
        <v>5995956</v>
      </c>
    </row>
    <row r="94" spans="1:16" ht="13.65" customHeight="1" x14ac:dyDescent="0.3">
      <c r="A94" t="s">
        <v>103</v>
      </c>
      <c r="B94">
        <v>3330</v>
      </c>
      <c r="C94" t="s">
        <v>104</v>
      </c>
      <c r="D94" t="s">
        <v>28</v>
      </c>
      <c r="E94" s="3">
        <v>45513</v>
      </c>
      <c r="F94" s="9">
        <v>0.41666666666666669</v>
      </c>
      <c r="G94" t="s">
        <v>444</v>
      </c>
      <c r="H94" s="13" t="str">
        <f>SUBSTITUTE(Tabela1_1[[#This Row],[Carteirinha]],".","")</f>
        <v>667378225</v>
      </c>
      <c r="I94" s="14" t="s">
        <v>158</v>
      </c>
      <c r="J94" s="13">
        <f>COUNTIFS(Tabela1[Cod. Paciente],Tabela1_1[[#This Row],[Cod. Paciente]],Tabela1[Status],Tabela1_1[[#This Row],[Status]])</f>
        <v>1</v>
      </c>
      <c r="K94" s="14" t="str" cm="1">
        <f t="array" ref="K94">INDEX(Tabela6[Cad_ipasgo],MATCH(Tabela1_1[[#This Row],[Cod. Paciente]]&amp;Tabela1_1[[#This Row],[Status]],Tabela6[id]&amp;Tabela6[COD],0))</f>
        <v>48119-0</v>
      </c>
      <c r="L94" s="13" cm="1">
        <f t="array" ref="L94">INDEX(Tabela6[CBO],MATCH(Tabela1_1[[#This Row],[Cod. Paciente]]&amp;Tabela1_1[[#This Row],[Status]],Tabela6[id]&amp;Tabela6[COD],0))</f>
        <v>223905</v>
      </c>
      <c r="M94" s="14" t="str">
        <f>"CID - " &amp;INDEX(Tabela7[CID],MATCH(Tabela1_1[[#This Row],[Cod. Paciente]],Tabela7[id],0))</f>
        <v>CID - F840</v>
      </c>
      <c r="N94" s="15" t="s">
        <v>1364</v>
      </c>
      <c r="O94" s="11">
        <v>5995971</v>
      </c>
    </row>
    <row r="95" spans="1:16" ht="13.65" customHeight="1" x14ac:dyDescent="0.3">
      <c r="A95" t="s">
        <v>1339</v>
      </c>
      <c r="B95">
        <v>3921</v>
      </c>
      <c r="C95" t="s">
        <v>130</v>
      </c>
      <c r="D95" t="s">
        <v>28</v>
      </c>
      <c r="E95" s="3">
        <v>45513</v>
      </c>
      <c r="F95" s="9">
        <v>0.625</v>
      </c>
      <c r="G95" t="s">
        <v>155</v>
      </c>
      <c r="H95" s="13" t="str">
        <f>SUBSTITUTE(Tabela1_1[[#This Row],[Carteirinha]],".","")</f>
        <v>667341451</v>
      </c>
      <c r="I95" s="14" t="s">
        <v>154</v>
      </c>
      <c r="J95" s="13">
        <f>COUNTIFS(Tabela1[Cod. Paciente],Tabela1_1[[#This Row],[Cod. Paciente]],Tabela1[Status],Tabela1_1[[#This Row],[Status]])</f>
        <v>1</v>
      </c>
      <c r="K95" s="14" t="str" cm="1">
        <f t="array" ref="K95">INDEX(Tabela6[Cad_ipasgo],MATCH(Tabela1_1[[#This Row],[Cod. Paciente]]&amp;Tabela1_1[[#This Row],[Status]],Tabela6[id]&amp;Tabela6[COD],0))</f>
        <v>48150-0</v>
      </c>
      <c r="L95" s="13" cm="1">
        <f t="array" ref="L95">INDEX(Tabela6[CBO],MATCH(Tabela1_1[[#This Row],[Cod. Paciente]]&amp;Tabela1_1[[#This Row],[Status]],Tabela6[id]&amp;Tabela6[COD],0))</f>
        <v>223810</v>
      </c>
      <c r="M95" s="14" t="str">
        <f>"CID - " &amp;INDEX(Tabela7[CID],MATCH(Tabela1_1[[#This Row],[Cod. Paciente]],Tabela7[id],0))</f>
        <v>CID - F840</v>
      </c>
      <c r="N95" s="15" t="s">
        <v>1364</v>
      </c>
      <c r="O95" s="11">
        <v>5996009</v>
      </c>
    </row>
    <row r="96" spans="1:16" ht="13.65" customHeight="1" x14ac:dyDescent="0.3">
      <c r="A96" t="s">
        <v>1307</v>
      </c>
      <c r="B96">
        <v>3569</v>
      </c>
      <c r="C96" t="s">
        <v>688</v>
      </c>
      <c r="D96" t="s">
        <v>28</v>
      </c>
      <c r="E96" s="3">
        <v>45510</v>
      </c>
      <c r="F96" s="9">
        <v>0.625</v>
      </c>
      <c r="G96" t="s">
        <v>152</v>
      </c>
      <c r="H96" s="13" t="str">
        <f>SUBSTITUTE(Tabela1_1[[#This Row],[Carteirinha]],".","")</f>
        <v>435953405</v>
      </c>
      <c r="I96" s="14" t="s">
        <v>151</v>
      </c>
      <c r="J96" s="13">
        <f>COUNTIFS(Tabela1[Cod. Paciente],Tabela1_1[[#This Row],[Cod. Paciente]],Tabela1[Status],Tabela1_1[[#This Row],[Status]])</f>
        <v>1</v>
      </c>
      <c r="K96" s="14" t="str" cm="1">
        <f t="array" ref="K96">INDEX(Tabela6[Cad_ipasgo],MATCH(Tabela1_1[[#This Row],[Cod. Paciente]]&amp;Tabela1_1[[#This Row],[Status]],Tabela6[id]&amp;Tabela6[COD],0))</f>
        <v>48136-0</v>
      </c>
      <c r="L96" s="13" cm="1">
        <f t="array" ref="L96">INDEX(Tabela6[CBO],MATCH(Tabela1_1[[#This Row],[Cod. Paciente]]&amp;Tabela1_1[[#This Row],[Status]],Tabela6[id]&amp;Tabela6[COD],0))</f>
        <v>251510</v>
      </c>
      <c r="M96" s="14" t="str">
        <f>"CID - " &amp;INDEX(Tabela7[CID],MATCH(Tabela1_1[[#This Row],[Cod. Paciente]],Tabela7[id],0))</f>
        <v>CID - F840</v>
      </c>
      <c r="N96" s="15" t="s">
        <v>1364</v>
      </c>
      <c r="O96" s="11">
        <v>5996056</v>
      </c>
    </row>
    <row r="97" spans="1:17" ht="13.65" customHeight="1" x14ac:dyDescent="0.3">
      <c r="A97" t="s">
        <v>133</v>
      </c>
      <c r="B97">
        <v>3931</v>
      </c>
      <c r="C97" t="s">
        <v>134</v>
      </c>
      <c r="D97" t="s">
        <v>28</v>
      </c>
      <c r="E97" s="3">
        <v>45511</v>
      </c>
      <c r="F97" s="9">
        <v>0.54166666666666663</v>
      </c>
      <c r="G97" t="s">
        <v>155</v>
      </c>
      <c r="H97" s="13" t="str">
        <f>SUBSTITUTE(Tabela1_1[[#This Row],[Carteirinha]],".","")</f>
        <v>667373057</v>
      </c>
      <c r="I97" s="14" t="s">
        <v>154</v>
      </c>
      <c r="J97" s="13">
        <f>COUNTIFS(Tabela1[Cod. Paciente],Tabela1_1[[#This Row],[Cod. Paciente]],Tabela1[Status],Tabela1_1[[#This Row],[Status]])</f>
        <v>1</v>
      </c>
      <c r="K97" s="14" t="str" cm="1">
        <f t="array" ref="K97">INDEX(Tabela6[Cad_ipasgo],MATCH(Tabela1_1[[#This Row],[Cod. Paciente]]&amp;Tabela1_1[[#This Row],[Status]],Tabela6[id]&amp;Tabela6[COD],0))</f>
        <v>48148-0</v>
      </c>
      <c r="L97" s="13" cm="1">
        <f t="array" ref="L97">INDEX(Tabela6[CBO],MATCH(Tabela1_1[[#This Row],[Cod. Paciente]]&amp;Tabela1_1[[#This Row],[Status]],Tabela6[id]&amp;Tabela6[COD],0))</f>
        <v>223810</v>
      </c>
      <c r="M97" s="14" t="str">
        <f>"CID - " &amp;INDEX(Tabela7[CID],MATCH(Tabela1_1[[#This Row],[Cod. Paciente]],Tabela7[id],0))</f>
        <v>CID - F840</v>
      </c>
      <c r="N97" s="15" t="s">
        <v>1364</v>
      </c>
      <c r="O97" s="11">
        <v>5996085</v>
      </c>
    </row>
    <row r="98" spans="1:17" ht="13.65" customHeight="1" x14ac:dyDescent="0.3">
      <c r="A98" t="s">
        <v>133</v>
      </c>
      <c r="B98">
        <v>3931</v>
      </c>
      <c r="C98" t="s">
        <v>134</v>
      </c>
      <c r="D98" t="s">
        <v>28</v>
      </c>
      <c r="E98" s="3">
        <v>45511</v>
      </c>
      <c r="F98" s="9">
        <v>0.58333333333333337</v>
      </c>
      <c r="G98" t="s">
        <v>152</v>
      </c>
      <c r="H98" s="13" t="str">
        <f>SUBSTITUTE(Tabela1_1[[#This Row],[Carteirinha]],".","")</f>
        <v>667373057</v>
      </c>
      <c r="I98" s="14" t="s">
        <v>151</v>
      </c>
      <c r="J98" s="13">
        <f>COUNTIFS(Tabela1[Cod. Paciente],Tabela1_1[[#This Row],[Cod. Paciente]],Tabela1[Status],Tabela1_1[[#This Row],[Status]])</f>
        <v>2</v>
      </c>
      <c r="K98" s="14" t="str" cm="1">
        <f t="array" ref="K98">INDEX(Tabela6[Cad_ipasgo],MATCH(Tabela1_1[[#This Row],[Cod. Paciente]]&amp;Tabela1_1[[#This Row],[Status]],Tabela6[id]&amp;Tabela6[COD],0))</f>
        <v>48122-0</v>
      </c>
      <c r="L98" s="13" cm="1">
        <f t="array" ref="L98">INDEX(Tabela6[CBO],MATCH(Tabela1_1[[#This Row],[Cod. Paciente]]&amp;Tabela1_1[[#This Row],[Status]],Tabela6[id]&amp;Tabela6[COD],0))</f>
        <v>251510</v>
      </c>
      <c r="M98" s="14" t="str">
        <f>"CID - " &amp;INDEX(Tabela7[CID],MATCH(Tabela1_1[[#This Row],[Cod. Paciente]],Tabela7[id],0))</f>
        <v>CID - F840</v>
      </c>
      <c r="N98" s="15" t="s">
        <v>1364</v>
      </c>
      <c r="O98" s="11">
        <v>5996112</v>
      </c>
    </row>
    <row r="99" spans="1:17" ht="13.65" customHeight="1" x14ac:dyDescent="0.3">
      <c r="A99" t="s">
        <v>91</v>
      </c>
      <c r="B99">
        <v>3431</v>
      </c>
      <c r="C99" t="s">
        <v>92</v>
      </c>
      <c r="D99" t="s">
        <v>28</v>
      </c>
      <c r="E99" s="3">
        <v>45510</v>
      </c>
      <c r="F99" s="9">
        <v>0.29166666666666669</v>
      </c>
      <c r="G99" t="s">
        <v>155</v>
      </c>
      <c r="H99" s="13" t="str">
        <f>SUBSTITUTE(Tabela1_1[[#This Row],[Carteirinha]],".","")</f>
        <v>667386366</v>
      </c>
      <c r="I99" s="14" t="s">
        <v>154</v>
      </c>
      <c r="J99" s="13">
        <f>COUNTIFS(Tabela1[Cod. Paciente],Tabela1_1[[#This Row],[Cod. Paciente]],Tabela1[Status],Tabela1_1[[#This Row],[Status]])</f>
        <v>2</v>
      </c>
      <c r="K99" s="14" t="str" cm="1">
        <f t="array" ref="K99">INDEX(Tabela6[Cad_ipasgo],MATCH(Tabela1_1[[#This Row],[Cod. Paciente]]&amp;Tabela1_1[[#This Row],[Status]],Tabela6[id]&amp;Tabela6[COD],0))</f>
        <v>48135-0</v>
      </c>
      <c r="L99" s="13" cm="1">
        <f t="array" ref="L99">INDEX(Tabela6[CBO],MATCH(Tabela1_1[[#This Row],[Cod. Paciente]]&amp;Tabela1_1[[#This Row],[Status]],Tabela6[id]&amp;Tabela6[COD],0))</f>
        <v>223810</v>
      </c>
      <c r="M99" s="14" t="str">
        <f>"CID - " &amp;INDEX(Tabela7[CID],MATCH(Tabela1_1[[#This Row],[Cod. Paciente]],Tabela7[id],0))</f>
        <v>CID - F840</v>
      </c>
      <c r="N99" s="15" t="s">
        <v>1364</v>
      </c>
      <c r="O99" s="11">
        <v>5996161</v>
      </c>
    </row>
    <row r="100" spans="1:17" ht="13.65" customHeight="1" x14ac:dyDescent="0.3">
      <c r="A100" t="s">
        <v>91</v>
      </c>
      <c r="B100">
        <v>3431</v>
      </c>
      <c r="C100" t="s">
        <v>92</v>
      </c>
      <c r="D100" t="s">
        <v>28</v>
      </c>
      <c r="E100" s="3">
        <v>45510</v>
      </c>
      <c r="F100" s="9">
        <v>0.33333333333333331</v>
      </c>
      <c r="G100" t="s">
        <v>152</v>
      </c>
      <c r="H100" s="13" t="str">
        <f>SUBSTITUTE(Tabela1_1[[#This Row],[Carteirinha]],".","")</f>
        <v>667386366</v>
      </c>
      <c r="I100" s="14" t="s">
        <v>151</v>
      </c>
      <c r="J100" s="13">
        <f>COUNTIFS(Tabela1[Cod. Paciente],Tabela1_1[[#This Row],[Cod. Paciente]],Tabela1[Status],Tabela1_1[[#This Row],[Status]])</f>
        <v>2</v>
      </c>
      <c r="K100" s="14" t="str" cm="1">
        <f t="array" ref="K100">INDEX(Tabela6[Cad_ipasgo],MATCH(Tabela1_1[[#This Row],[Cod. Paciente]]&amp;Tabela1_1[[#This Row],[Status]],Tabela6[id]&amp;Tabela6[COD],0))</f>
        <v>48134-0</v>
      </c>
      <c r="L100" s="13" cm="1">
        <f t="array" ref="L100">INDEX(Tabela6[CBO],MATCH(Tabela1_1[[#This Row],[Cod. Paciente]]&amp;Tabela1_1[[#This Row],[Status]],Tabela6[id]&amp;Tabela6[COD],0))</f>
        <v>251510</v>
      </c>
      <c r="M100" s="14" t="str">
        <f>"CID - " &amp;INDEX(Tabela7[CID],MATCH(Tabela1_1[[#This Row],[Cod. Paciente]],Tabela7[id],0))</f>
        <v>CID - F840</v>
      </c>
      <c r="N100" s="15" t="s">
        <v>1364</v>
      </c>
      <c r="O100" s="11">
        <v>5996192</v>
      </c>
    </row>
    <row r="101" spans="1:17" ht="13.65" customHeight="1" x14ac:dyDescent="0.3">
      <c r="A101" t="s">
        <v>91</v>
      </c>
      <c r="B101">
        <v>3431</v>
      </c>
      <c r="C101" t="s">
        <v>92</v>
      </c>
      <c r="D101" t="s">
        <v>28</v>
      </c>
      <c r="E101" s="3">
        <v>45513</v>
      </c>
      <c r="F101" s="9">
        <v>0.45833333333333331</v>
      </c>
      <c r="G101" t="s">
        <v>444</v>
      </c>
      <c r="H101" s="13" t="str">
        <f>SUBSTITUTE(Tabela1_1[[#This Row],[Carteirinha]],".","")</f>
        <v>667386366</v>
      </c>
      <c r="I101" s="14" t="s">
        <v>158</v>
      </c>
      <c r="J101" s="13">
        <f>COUNTIFS(Tabela1[Cod. Paciente],Tabela1_1[[#This Row],[Cod. Paciente]],Tabela1[Status],Tabela1_1[[#This Row],[Status]])</f>
        <v>1</v>
      </c>
      <c r="K101" s="14" t="str" cm="1">
        <f t="array" ref="K101">INDEX(Tabela6[Cad_ipasgo],MATCH(Tabela1_1[[#This Row],[Cod. Paciente]]&amp;Tabela1_1[[#This Row],[Status]],Tabela6[id]&amp;Tabela6[COD],0))</f>
        <v>48154-0</v>
      </c>
      <c r="L101" s="13" cm="1">
        <f t="array" ref="L101">INDEX(Tabela6[CBO],MATCH(Tabela1_1[[#This Row],[Cod. Paciente]]&amp;Tabela1_1[[#This Row],[Status]],Tabela6[id]&amp;Tabela6[COD],0))</f>
        <v>223905</v>
      </c>
      <c r="M101" s="14" t="str">
        <f>"CID - " &amp;INDEX(Tabela7[CID],MATCH(Tabela1_1[[#This Row],[Cod. Paciente]],Tabela7[id],0))</f>
        <v>CID - F840</v>
      </c>
      <c r="N101" s="15" t="s">
        <v>1364</v>
      </c>
      <c r="O101" s="11">
        <v>5996212</v>
      </c>
    </row>
    <row r="102" spans="1:17" ht="13.65" customHeight="1" x14ac:dyDescent="0.3">
      <c r="A102" t="s">
        <v>474</v>
      </c>
      <c r="B102">
        <v>4027</v>
      </c>
      <c r="C102" t="s">
        <v>475</v>
      </c>
      <c r="D102" t="s">
        <v>28</v>
      </c>
      <c r="E102" s="3">
        <v>45512</v>
      </c>
      <c r="F102" s="9">
        <v>0.375</v>
      </c>
      <c r="G102" t="s">
        <v>152</v>
      </c>
      <c r="H102" s="13" t="str">
        <f>SUBSTITUTE(Tabela1_1[[#This Row],[Carteirinha]],".","")</f>
        <v>667305983</v>
      </c>
      <c r="I102" s="14" t="s">
        <v>151</v>
      </c>
      <c r="J102" s="13">
        <f>COUNTIFS(Tabela1[Cod. Paciente],Tabela1_1[[#This Row],[Cod. Paciente]],Tabela1[Status],Tabela1_1[[#This Row],[Status]])</f>
        <v>1</v>
      </c>
      <c r="K102" s="14" t="str" cm="1">
        <f t="array" ref="K102">INDEX(Tabela6[Cad_ipasgo],MATCH(Tabela1_1[[#This Row],[Cod. Paciente]]&amp;Tabela1_1[[#This Row],[Status]],Tabela6[id]&amp;Tabela6[COD],0))</f>
        <v>48127-0</v>
      </c>
      <c r="L102" s="13" cm="1">
        <f t="array" ref="L102">INDEX(Tabela6[CBO],MATCH(Tabela1_1[[#This Row],[Cod. Paciente]]&amp;Tabela1_1[[#This Row],[Status]],Tabela6[id]&amp;Tabela6[COD],0))</f>
        <v>251510</v>
      </c>
      <c r="M102" s="14" t="str">
        <f>"CID - " &amp;INDEX(Tabela7[CID],MATCH(Tabela1_1[[#This Row],[Cod. Paciente]],Tabela7[id],0))</f>
        <v>CID - F840</v>
      </c>
      <c r="N102" s="15" t="s">
        <v>1364</v>
      </c>
      <c r="O102" s="11">
        <v>5996253</v>
      </c>
    </row>
    <row r="103" spans="1:17" ht="13.65" customHeight="1" x14ac:dyDescent="0.3">
      <c r="A103" t="s">
        <v>39</v>
      </c>
      <c r="B103">
        <v>4069</v>
      </c>
      <c r="C103" t="s">
        <v>40</v>
      </c>
      <c r="D103" t="s">
        <v>28</v>
      </c>
      <c r="E103" s="3">
        <v>45512</v>
      </c>
      <c r="F103" s="9">
        <v>0.29166666666666669</v>
      </c>
      <c r="G103" t="s">
        <v>152</v>
      </c>
      <c r="H103" s="13" t="str">
        <f>SUBSTITUTE(Tabela1_1[[#This Row],[Carteirinha]],".","")</f>
        <v>667213561</v>
      </c>
      <c r="I103" s="14" t="s">
        <v>151</v>
      </c>
      <c r="J103" s="13">
        <f>COUNTIFS(Tabela1[Cod. Paciente],Tabela1_1[[#This Row],[Cod. Paciente]],Tabela1[Status],Tabela1_1[[#This Row],[Status]])</f>
        <v>2</v>
      </c>
      <c r="K103" s="14" t="str" cm="1">
        <f t="array" ref="K103">INDEX(Tabela6[Cad_ipasgo],MATCH(Tabela1_1[[#This Row],[Cod. Paciente]]&amp;Tabela1_1[[#This Row],[Status]],Tabela6[id]&amp;Tabela6[COD],0))</f>
        <v>48120-0</v>
      </c>
      <c r="L103" s="13" cm="1">
        <f t="array" ref="L103">INDEX(Tabela6[CBO],MATCH(Tabela1_1[[#This Row],[Cod. Paciente]]&amp;Tabela1_1[[#This Row],[Status]],Tabela6[id]&amp;Tabela6[COD],0))</f>
        <v>251510</v>
      </c>
      <c r="M103" s="14" t="str">
        <f>"CID - " &amp;INDEX(Tabela7[CID],MATCH(Tabela1_1[[#This Row],[Cod. Paciente]],Tabela7[id],0))</f>
        <v>CID - f840</v>
      </c>
      <c r="N103" s="15" t="s">
        <v>1364</v>
      </c>
      <c r="O103" s="11">
        <v>5996291</v>
      </c>
    </row>
    <row r="104" spans="1:17" ht="13.65" customHeight="1" x14ac:dyDescent="0.3">
      <c r="A104" t="s">
        <v>1268</v>
      </c>
      <c r="B104">
        <v>3613</v>
      </c>
      <c r="C104" t="s">
        <v>691</v>
      </c>
      <c r="D104" t="s">
        <v>28</v>
      </c>
      <c r="E104" s="3">
        <v>45510</v>
      </c>
      <c r="F104" s="9">
        <v>0.58333333333333337</v>
      </c>
      <c r="G104" t="s">
        <v>155</v>
      </c>
      <c r="H104" s="13" t="str">
        <f>SUBSTITUTE(Tabela1_1[[#This Row],[Carteirinha]],".","")</f>
        <v>667266809</v>
      </c>
      <c r="I104" s="14" t="s">
        <v>154</v>
      </c>
      <c r="J104" s="13">
        <f>COUNTIFS(Tabela1[Cod. Paciente],Tabela1_1[[#This Row],[Cod. Paciente]],Tabela1[Status],Tabela1_1[[#This Row],[Status]])</f>
        <v>1</v>
      </c>
      <c r="K104" s="14" t="str" cm="1">
        <f t="array" ref="K104">INDEX(Tabela6[Cad_ipasgo],MATCH(Tabela1_1[[#This Row],[Cod. Paciente]]&amp;Tabela1_1[[#This Row],[Status]],Tabela6[id]&amp;Tabela6[COD],0))</f>
        <v>48113-0</v>
      </c>
      <c r="L104" s="13" cm="1">
        <f t="array" ref="L104">INDEX(Tabela6[CBO],MATCH(Tabela1_1[[#This Row],[Cod. Paciente]]&amp;Tabela1_1[[#This Row],[Status]],Tabela6[id]&amp;Tabela6[COD],0))</f>
        <v>223810</v>
      </c>
      <c r="M104" s="14" t="str">
        <f>"CID - " &amp;INDEX(Tabela7[CID],MATCH(Tabela1_1[[#This Row],[Cod. Paciente]],Tabela7[id],0))</f>
        <v>CID - F840</v>
      </c>
      <c r="N104" s="15" t="s">
        <v>1364</v>
      </c>
      <c r="O104" s="11">
        <v>5996320</v>
      </c>
    </row>
    <row r="105" spans="1:17" ht="13.65" customHeight="1" x14ac:dyDescent="0.3">
      <c r="A105" t="s">
        <v>1268</v>
      </c>
      <c r="B105">
        <v>3613</v>
      </c>
      <c r="C105" t="s">
        <v>691</v>
      </c>
      <c r="D105" t="s">
        <v>28</v>
      </c>
      <c r="E105" s="3">
        <v>45509</v>
      </c>
      <c r="F105" s="9">
        <v>0.54166666666666663</v>
      </c>
      <c r="G105" t="s">
        <v>152</v>
      </c>
      <c r="H105" s="13" t="str">
        <f>SUBSTITUTE(Tabela1_1[[#This Row],[Carteirinha]],".","")</f>
        <v>667266809</v>
      </c>
      <c r="I105" s="14" t="s">
        <v>151</v>
      </c>
      <c r="J105" s="13">
        <f>COUNTIFS(Tabela1[Cod. Paciente],Tabela1_1[[#This Row],[Cod. Paciente]],Tabela1[Status],Tabela1_1[[#This Row],[Status]])</f>
        <v>1</v>
      </c>
      <c r="K105" s="14" t="str" cm="1">
        <f t="array" ref="K105">INDEX(Tabela6[Cad_ipasgo],MATCH(Tabela1_1[[#This Row],[Cod. Paciente]]&amp;Tabela1_1[[#This Row],[Status]],Tabela6[id]&amp;Tabela6[COD],0))</f>
        <v>48127-0</v>
      </c>
      <c r="L105" s="13" cm="1">
        <f t="array" ref="L105">INDEX(Tabela6[CBO],MATCH(Tabela1_1[[#This Row],[Cod. Paciente]]&amp;Tabela1_1[[#This Row],[Status]],Tabela6[id]&amp;Tabela6[COD],0))</f>
        <v>251510</v>
      </c>
      <c r="M105" s="14" t="str">
        <f>"CID - " &amp;INDEX(Tabela7[CID],MATCH(Tabela1_1[[#This Row],[Cod. Paciente]],Tabela7[id],0))</f>
        <v>CID - F840</v>
      </c>
      <c r="N105" s="15" t="s">
        <v>1364</v>
      </c>
      <c r="O105" s="11">
        <v>5996371</v>
      </c>
    </row>
    <row r="106" spans="1:17" ht="13.65" customHeight="1" x14ac:dyDescent="0.3">
      <c r="A106" t="s">
        <v>1280</v>
      </c>
      <c r="B106">
        <v>3644</v>
      </c>
      <c r="C106" s="18" t="s">
        <v>692</v>
      </c>
      <c r="D106" t="s">
        <v>28</v>
      </c>
      <c r="E106" s="3">
        <v>45512</v>
      </c>
      <c r="F106" s="9">
        <v>0.75</v>
      </c>
      <c r="G106" t="s">
        <v>152</v>
      </c>
      <c r="H106" s="13" t="str">
        <f>SUBSTITUTE(Tabela1_1[[#This Row],[Carteirinha]],".","")</f>
        <v>667347289</v>
      </c>
      <c r="I106" s="14" t="s">
        <v>151</v>
      </c>
      <c r="J106" s="13">
        <f>COUNTIFS(Tabela1[Cod. Paciente],Tabela1_1[[#This Row],[Cod. Paciente]],Tabela1[Status],Tabela1_1[[#This Row],[Status]])</f>
        <v>1</v>
      </c>
      <c r="K106" s="14" t="str" cm="1">
        <f t="array" ref="K106">INDEX(Tabela6[Cad_ipasgo],MATCH(Tabela1_1[[#This Row],[Cod. Paciente]]&amp;Tabela1_1[[#This Row],[Status]],Tabela6[id]&amp;Tabela6[COD],0))</f>
        <v>48117-0</v>
      </c>
      <c r="L106" s="13" cm="1">
        <f t="array" ref="L106">INDEX(Tabela6[CBO],MATCH(Tabela1_1[[#This Row],[Cod. Paciente]]&amp;Tabela1_1[[#This Row],[Status]],Tabela6[id]&amp;Tabela6[COD],0))</f>
        <v>251510</v>
      </c>
      <c r="M106" s="14" t="str">
        <f>"CID - " &amp;INDEX(Tabela7[CID],MATCH(Tabela1_1[[#This Row],[Cod. Paciente]],Tabela7[id],0))</f>
        <v>CID - F840</v>
      </c>
      <c r="N106" s="15" t="s">
        <v>1364</v>
      </c>
      <c r="P106" t="s">
        <v>1368</v>
      </c>
    </row>
    <row r="107" spans="1:17" ht="13.65" customHeight="1" x14ac:dyDescent="0.3">
      <c r="A107" t="s">
        <v>1266</v>
      </c>
      <c r="B107">
        <v>3800</v>
      </c>
      <c r="C107" t="s">
        <v>693</v>
      </c>
      <c r="D107" t="s">
        <v>28</v>
      </c>
      <c r="E107" s="3">
        <v>45509</v>
      </c>
      <c r="F107" s="9">
        <v>0.54166666666666663</v>
      </c>
      <c r="G107" t="s">
        <v>152</v>
      </c>
      <c r="H107" s="13" t="str">
        <f>SUBSTITUTE(Tabela1_1[[#This Row],[Carteirinha]],".","")</f>
        <v>667370184</v>
      </c>
      <c r="I107" s="14" t="s">
        <v>151</v>
      </c>
      <c r="J107" s="13">
        <f>COUNTIFS(Tabela1[Cod. Paciente],Tabela1_1[[#This Row],[Cod. Paciente]],Tabela1[Status],Tabela1_1[[#This Row],[Status]])</f>
        <v>2</v>
      </c>
      <c r="K107" s="14" t="str" cm="1">
        <f t="array" ref="K107">INDEX(Tabela6[Cad_ipasgo],MATCH(Tabela1_1[[#This Row],[Cod. Paciente]]&amp;Tabela1_1[[#This Row],[Status]],Tabela6[id]&amp;Tabela6[COD],0))</f>
        <v>48147-0</v>
      </c>
      <c r="L107" s="13" cm="1">
        <f t="array" ref="L107">INDEX(Tabela6[CBO],MATCH(Tabela1_1[[#This Row],[Cod. Paciente]]&amp;Tabela1_1[[#This Row],[Status]],Tabela6[id]&amp;Tabela6[COD],0))</f>
        <v>251510</v>
      </c>
      <c r="M107" s="14" t="str">
        <f>"CID - " &amp;INDEX(Tabela7[CID],MATCH(Tabela1_1[[#This Row],[Cod. Paciente]],Tabela7[id],0))</f>
        <v>CID - F840</v>
      </c>
      <c r="N107" s="15" t="s">
        <v>1364</v>
      </c>
      <c r="O107" s="11">
        <v>5996451</v>
      </c>
      <c r="Q107" s="11"/>
    </row>
    <row r="108" spans="1:17" ht="13.65" customHeight="1" x14ac:dyDescent="0.3">
      <c r="A108" t="s">
        <v>1291</v>
      </c>
      <c r="B108">
        <v>3574</v>
      </c>
      <c r="C108" t="s">
        <v>694</v>
      </c>
      <c r="D108" t="s">
        <v>28</v>
      </c>
      <c r="E108" s="3">
        <v>45510</v>
      </c>
      <c r="F108" s="9">
        <v>0.41666666666666669</v>
      </c>
      <c r="G108" t="s">
        <v>155</v>
      </c>
      <c r="H108" s="13" t="str">
        <f>SUBSTITUTE(Tabela1_1[[#This Row],[Carteirinha]],".","")</f>
        <v>667359125</v>
      </c>
      <c r="I108" s="14" t="s">
        <v>154</v>
      </c>
      <c r="J108" s="13">
        <f>COUNTIFS(Tabela1[Cod. Paciente],Tabela1_1[[#This Row],[Cod. Paciente]],Tabela1[Status],Tabela1_1[[#This Row],[Status]])</f>
        <v>2</v>
      </c>
      <c r="K108" s="14" t="str" cm="1">
        <f t="array" ref="K108">INDEX(Tabela6[Cad_ipasgo],MATCH(Tabela1_1[[#This Row],[Cod. Paciente]]&amp;Tabela1_1[[#This Row],[Status]],Tabela6[id]&amp;Tabela6[COD],0))</f>
        <v>48135-0</v>
      </c>
      <c r="L108" s="13" cm="1">
        <f t="array" ref="L108">INDEX(Tabela6[CBO],MATCH(Tabela1_1[[#This Row],[Cod. Paciente]]&amp;Tabela1_1[[#This Row],[Status]],Tabela6[id]&amp;Tabela6[COD],0))</f>
        <v>223810</v>
      </c>
      <c r="M108" s="14" t="str">
        <f>"CID - " &amp;INDEX(Tabela7[CID],MATCH(Tabela1_1[[#This Row],[Cod. Paciente]],Tabela7[id],0))</f>
        <v>CID - F840</v>
      </c>
      <c r="N108" s="15" t="s">
        <v>1364</v>
      </c>
      <c r="O108" s="11">
        <v>5996504</v>
      </c>
    </row>
    <row r="109" spans="1:17" ht="13.65" customHeight="1" x14ac:dyDescent="0.3">
      <c r="A109" t="s">
        <v>1291</v>
      </c>
      <c r="B109">
        <v>3574</v>
      </c>
      <c r="C109" t="s">
        <v>694</v>
      </c>
      <c r="D109" t="s">
        <v>28</v>
      </c>
      <c r="E109" s="3">
        <v>45510</v>
      </c>
      <c r="F109" s="9">
        <v>0.375</v>
      </c>
      <c r="G109" t="s">
        <v>152</v>
      </c>
      <c r="H109" s="13" t="str">
        <f>SUBSTITUTE(Tabela1_1[[#This Row],[Carteirinha]],".","")</f>
        <v>667359125</v>
      </c>
      <c r="I109" s="14" t="s">
        <v>151</v>
      </c>
      <c r="J109" s="13">
        <f>COUNTIFS(Tabela1[Cod. Paciente],Tabela1_1[[#This Row],[Cod. Paciente]],Tabela1[Status],Tabela1_1[[#This Row],[Status]])</f>
        <v>1</v>
      </c>
      <c r="K109" s="14" t="str" cm="1">
        <f t="array" ref="K109">INDEX(Tabela6[Cad_ipasgo],MATCH(Tabela1_1[[#This Row],[Cod. Paciente]]&amp;Tabela1_1[[#This Row],[Status]],Tabela6[id]&amp;Tabela6[COD],0))</f>
        <v>48117-0</v>
      </c>
      <c r="L109" s="13" cm="1">
        <f t="array" ref="L109">INDEX(Tabela6[CBO],MATCH(Tabela1_1[[#This Row],[Cod. Paciente]]&amp;Tabela1_1[[#This Row],[Status]],Tabela6[id]&amp;Tabela6[COD],0))</f>
        <v>251510</v>
      </c>
      <c r="M109" s="14" t="str">
        <f>"CID - " &amp;INDEX(Tabela7[CID],MATCH(Tabela1_1[[#This Row],[Cod. Paciente]],Tabela7[id],0))</f>
        <v>CID - F840</v>
      </c>
      <c r="N109" s="15" t="s">
        <v>1364</v>
      </c>
      <c r="O109" s="11">
        <v>5996567</v>
      </c>
    </row>
    <row r="110" spans="1:17" ht="13.65" customHeight="1" x14ac:dyDescent="0.3">
      <c r="A110" t="s">
        <v>1300</v>
      </c>
      <c r="B110">
        <v>3642</v>
      </c>
      <c r="C110" t="s">
        <v>695</v>
      </c>
      <c r="D110" t="s">
        <v>28</v>
      </c>
      <c r="E110" s="3">
        <v>45510</v>
      </c>
      <c r="F110" s="9">
        <v>0.58333333333333337</v>
      </c>
      <c r="G110" t="s">
        <v>152</v>
      </c>
      <c r="H110" s="13" t="str">
        <f>SUBSTITUTE(Tabela1_1[[#This Row],[Carteirinha]],".","")</f>
        <v>667285452</v>
      </c>
      <c r="I110" s="14" t="s">
        <v>151</v>
      </c>
      <c r="J110" s="13">
        <f>COUNTIFS(Tabela1[Cod. Paciente],Tabela1_1[[#This Row],[Cod. Paciente]],Tabela1[Status],Tabela1_1[[#This Row],[Status]])</f>
        <v>2</v>
      </c>
      <c r="K110" s="14" t="str" cm="1">
        <f t="array" ref="K110">INDEX(Tabela6[Cad_ipasgo],MATCH(Tabela1_1[[#This Row],[Cod. Paciente]]&amp;Tabela1_1[[#This Row],[Status]],Tabela6[id]&amp;Tabela6[COD],0))</f>
        <v>48134-0</v>
      </c>
      <c r="L110" s="13" cm="1">
        <f t="array" ref="L110">INDEX(Tabela6[CBO],MATCH(Tabela1_1[[#This Row],[Cod. Paciente]]&amp;Tabela1_1[[#This Row],[Status]],Tabela6[id]&amp;Tabela6[COD],0))</f>
        <v>251510</v>
      </c>
      <c r="M110" s="14" t="str">
        <f>"CID - " &amp;INDEX(Tabela7[CID],MATCH(Tabela1_1[[#This Row],[Cod. Paciente]],Tabela7[id],0))</f>
        <v>CID - F840</v>
      </c>
      <c r="N110" s="15" t="s">
        <v>1364</v>
      </c>
      <c r="O110" s="11">
        <v>5996630</v>
      </c>
    </row>
    <row r="111" spans="1:17" ht="13.65" customHeight="1" x14ac:dyDescent="0.3">
      <c r="A111" t="s">
        <v>501</v>
      </c>
      <c r="B111">
        <v>3553</v>
      </c>
      <c r="C111" t="s">
        <v>502</v>
      </c>
      <c r="D111" t="s">
        <v>28</v>
      </c>
      <c r="E111" s="3">
        <v>45512</v>
      </c>
      <c r="F111" s="9">
        <v>0.54166666666666663</v>
      </c>
      <c r="G111" t="s">
        <v>152</v>
      </c>
      <c r="H111" s="13" t="str">
        <f>SUBSTITUTE(Tabela1_1[[#This Row],[Carteirinha]],".","")</f>
        <v>667366868</v>
      </c>
      <c r="I111" s="14" t="s">
        <v>151</v>
      </c>
      <c r="J111" s="13">
        <f>COUNTIFS(Tabela1[Cod. Paciente],Tabela1_1[[#This Row],[Cod. Paciente]],Tabela1[Status],Tabela1_1[[#This Row],[Status]])</f>
        <v>2</v>
      </c>
      <c r="K111" s="14" t="str" cm="1">
        <f t="array" ref="K111">INDEX(Tabela6[Cad_ipasgo],MATCH(Tabela1_1[[#This Row],[Cod. Paciente]]&amp;Tabela1_1[[#This Row],[Status]],Tabela6[id]&amp;Tabela6[COD],0))</f>
        <v>48117-0</v>
      </c>
      <c r="L111" s="13" cm="1">
        <f t="array" ref="L111">INDEX(Tabela6[CBO],MATCH(Tabela1_1[[#This Row],[Cod. Paciente]]&amp;Tabela1_1[[#This Row],[Status]],Tabela6[id]&amp;Tabela6[COD],0))</f>
        <v>251510</v>
      </c>
      <c r="M111" s="14" t="str">
        <f>"CID - " &amp;INDEX(Tabela7[CID],MATCH(Tabela1_1[[#This Row],[Cod. Paciente]],Tabela7[id],0))</f>
        <v>CID - F840</v>
      </c>
      <c r="N111" s="15" t="s">
        <v>1364</v>
      </c>
      <c r="O111" s="11">
        <v>5996654</v>
      </c>
    </row>
    <row r="112" spans="1:17" ht="13.65" customHeight="1" x14ac:dyDescent="0.3">
      <c r="A112" t="s">
        <v>1304</v>
      </c>
      <c r="B112">
        <v>3502</v>
      </c>
      <c r="C112" t="s">
        <v>696</v>
      </c>
      <c r="D112" t="s">
        <v>28</v>
      </c>
      <c r="E112" s="3">
        <v>45511</v>
      </c>
      <c r="F112" s="9">
        <v>0.375</v>
      </c>
      <c r="G112" t="s">
        <v>155</v>
      </c>
      <c r="H112" s="13" t="str">
        <f>SUBSTITUTE(Tabela1_1[[#This Row],[Carteirinha]],".","")</f>
        <v>667377427</v>
      </c>
      <c r="I112" s="14" t="s">
        <v>154</v>
      </c>
      <c r="J112" s="13">
        <f>COUNTIFS(Tabela1[Cod. Paciente],Tabela1_1[[#This Row],[Cod. Paciente]],Tabela1[Status],Tabela1_1[[#This Row],[Status]])</f>
        <v>1</v>
      </c>
      <c r="K112" s="14" t="str" cm="1">
        <f t="array" ref="K112">INDEX(Tabela6[Cad_ipasgo],MATCH(Tabela1_1[[#This Row],[Cod. Paciente]]&amp;Tabela1_1[[#This Row],[Status]],Tabela6[id]&amp;Tabela6[COD],0))</f>
        <v>48135-0</v>
      </c>
      <c r="L112" s="13" cm="1">
        <f t="array" ref="L112">INDEX(Tabela6[CBO],MATCH(Tabela1_1[[#This Row],[Cod. Paciente]]&amp;Tabela1_1[[#This Row],[Status]],Tabela6[id]&amp;Tabela6[COD],0))</f>
        <v>223810</v>
      </c>
      <c r="M112" s="14" t="str">
        <f>"CID - " &amp;INDEX(Tabela7[CID],MATCH(Tabela1_1[[#This Row],[Cod. Paciente]],Tabela7[id],0))</f>
        <v>CID - F840</v>
      </c>
      <c r="N112" s="15" t="s">
        <v>1364</v>
      </c>
      <c r="O112" s="11">
        <v>5996717</v>
      </c>
    </row>
    <row r="113" spans="1:17" ht="13.65" customHeight="1" x14ac:dyDescent="0.3">
      <c r="A113" t="s">
        <v>1304</v>
      </c>
      <c r="B113">
        <v>3502</v>
      </c>
      <c r="C113" t="s">
        <v>696</v>
      </c>
      <c r="D113" t="s">
        <v>28</v>
      </c>
      <c r="E113" s="3">
        <v>45510</v>
      </c>
      <c r="F113" s="9">
        <v>0.58333333333333337</v>
      </c>
      <c r="G113" t="s">
        <v>152</v>
      </c>
      <c r="H113" s="13" t="str">
        <f>SUBSTITUTE(Tabela1_1[[#This Row],[Carteirinha]],".","")</f>
        <v>667377427</v>
      </c>
      <c r="I113" s="14" t="s">
        <v>151</v>
      </c>
      <c r="J113" s="13">
        <f>COUNTIFS(Tabela1[Cod. Paciente],Tabela1_1[[#This Row],[Cod. Paciente]],Tabela1[Status],Tabela1_1[[#This Row],[Status]])</f>
        <v>2</v>
      </c>
      <c r="K113" s="14" t="str" cm="1">
        <f t="array" ref="K113">INDEX(Tabela6[Cad_ipasgo],MATCH(Tabela1_1[[#This Row],[Cod. Paciente]]&amp;Tabela1_1[[#This Row],[Status]],Tabela6[id]&amp;Tabela6[COD],0))</f>
        <v>48136-0</v>
      </c>
      <c r="L113" s="13" cm="1">
        <f t="array" ref="L113">INDEX(Tabela6[CBO],MATCH(Tabela1_1[[#This Row],[Cod. Paciente]]&amp;Tabela1_1[[#This Row],[Status]],Tabela6[id]&amp;Tabela6[COD],0))</f>
        <v>251510</v>
      </c>
      <c r="M113" s="14" t="str">
        <f>"CID - " &amp;INDEX(Tabela7[CID],MATCH(Tabela1_1[[#This Row],[Cod. Paciente]],Tabela7[id],0))</f>
        <v>CID - F840</v>
      </c>
      <c r="N113" s="15" t="s">
        <v>1364</v>
      </c>
      <c r="O113" s="11">
        <v>5996735</v>
      </c>
    </row>
    <row r="114" spans="1:17" ht="13.65" customHeight="1" x14ac:dyDescent="0.3">
      <c r="A114" t="s">
        <v>454</v>
      </c>
      <c r="B114">
        <v>4068</v>
      </c>
      <c r="C114" t="s">
        <v>455</v>
      </c>
      <c r="D114" t="s">
        <v>28</v>
      </c>
      <c r="E114" s="3">
        <v>45512</v>
      </c>
      <c r="F114" s="9">
        <v>0.29166666666666669</v>
      </c>
      <c r="G114" t="s">
        <v>152</v>
      </c>
      <c r="H114" s="13" t="str">
        <f>SUBSTITUTE(Tabela1_1[[#This Row],[Carteirinha]],".","")</f>
        <v>420085311</v>
      </c>
      <c r="I114" s="14" t="s">
        <v>151</v>
      </c>
      <c r="J114" s="13">
        <f>COUNTIFS(Tabela1[Cod. Paciente],Tabela1_1[[#This Row],[Cod. Paciente]],Tabela1[Status],Tabela1_1[[#This Row],[Status]])</f>
        <v>1</v>
      </c>
      <c r="K114" s="14" t="str" cm="1">
        <f t="array" ref="K114">INDEX(Tabela6[Cad_ipasgo],MATCH(Tabela1_1[[#This Row],[Cod. Paciente]]&amp;Tabela1_1[[#This Row],[Status]],Tabela6[id]&amp;Tabela6[COD],0))</f>
        <v>48146-0</v>
      </c>
      <c r="L114" s="13" cm="1">
        <f t="array" ref="L114">INDEX(Tabela6[CBO],MATCH(Tabela1_1[[#This Row],[Cod. Paciente]]&amp;Tabela1_1[[#This Row],[Status]],Tabela6[id]&amp;Tabela6[COD],0))</f>
        <v>251510</v>
      </c>
      <c r="M114" s="14" t="str">
        <f>"CID - " &amp;INDEX(Tabela7[CID],MATCH(Tabela1_1[[#This Row],[Cod. Paciente]],Tabela7[id],0))</f>
        <v>CID - f840</v>
      </c>
      <c r="N114" s="15" t="s">
        <v>1364</v>
      </c>
      <c r="O114" s="11">
        <v>5996783</v>
      </c>
    </row>
    <row r="115" spans="1:17" ht="13.65" customHeight="1" x14ac:dyDescent="0.3">
      <c r="A115" t="s">
        <v>1332</v>
      </c>
      <c r="B115">
        <v>3773</v>
      </c>
      <c r="C115" t="s">
        <v>699</v>
      </c>
      <c r="D115" t="s">
        <v>28</v>
      </c>
      <c r="E115" s="3">
        <v>45511</v>
      </c>
      <c r="F115" s="9">
        <v>0.70833333333333337</v>
      </c>
      <c r="G115" t="s">
        <v>152</v>
      </c>
      <c r="H115" s="13" t="str">
        <f>SUBSTITUTE(Tabela1_1[[#This Row],[Carteirinha]],".","")</f>
        <v>224922703</v>
      </c>
      <c r="I115" s="14" t="s">
        <v>151</v>
      </c>
      <c r="J115" s="13">
        <f>COUNTIFS(Tabela1[Cod. Paciente],Tabela1_1[[#This Row],[Cod. Paciente]],Tabela1[Status],Tabela1_1[[#This Row],[Status]])</f>
        <v>1</v>
      </c>
      <c r="K115" s="14" t="str" cm="1">
        <f t="array" ref="K115">INDEX(Tabela6[Cad_ipasgo],MATCH(Tabela1_1[[#This Row],[Cod. Paciente]]&amp;Tabela1_1[[#This Row],[Status]],Tabela6[id]&amp;Tabela6[COD],0))</f>
        <v>48111-0</v>
      </c>
      <c r="L115" s="13" cm="1">
        <f t="array" ref="L115">INDEX(Tabela6[CBO],MATCH(Tabela1_1[[#This Row],[Cod. Paciente]]&amp;Tabela1_1[[#This Row],[Status]],Tabela6[id]&amp;Tabela6[COD],0))</f>
        <v>251510</v>
      </c>
      <c r="M115" s="14" t="str">
        <f>"CID - " &amp;INDEX(Tabela7[CID],MATCH(Tabela1_1[[#This Row],[Cod. Paciente]],Tabela7[id],0))</f>
        <v>CID - F840</v>
      </c>
      <c r="N115" s="15" t="s">
        <v>1364</v>
      </c>
      <c r="O115" s="11">
        <v>5996802</v>
      </c>
    </row>
    <row r="116" spans="1:17" ht="13.65" customHeight="1" x14ac:dyDescent="0.3">
      <c r="A116" t="s">
        <v>1299</v>
      </c>
      <c r="B116">
        <v>3372</v>
      </c>
      <c r="C116" t="s">
        <v>700</v>
      </c>
      <c r="D116" t="s">
        <v>28</v>
      </c>
      <c r="E116" s="3">
        <v>45510</v>
      </c>
      <c r="F116" s="9">
        <v>0.58333333333333337</v>
      </c>
      <c r="G116" t="s">
        <v>152</v>
      </c>
      <c r="H116" s="13" t="str">
        <f>SUBSTITUTE(Tabela1_1[[#This Row],[Carteirinha]],".","")</f>
        <v>667334523</v>
      </c>
      <c r="I116" s="14" t="s">
        <v>151</v>
      </c>
      <c r="J116" s="13">
        <f>COUNTIFS(Tabela1[Cod. Paciente],Tabela1_1[[#This Row],[Cod. Paciente]],Tabela1[Status],Tabela1_1[[#This Row],[Status]])</f>
        <v>4</v>
      </c>
      <c r="K116" s="14" t="str" cm="1">
        <f t="array" ref="K116">INDEX(Tabela6[Cad_ipasgo],MATCH(Tabela1_1[[#This Row],[Cod. Paciente]]&amp;Tabela1_1[[#This Row],[Status]],Tabela6[id]&amp;Tabela6[COD],0))</f>
        <v>48128-0</v>
      </c>
      <c r="L116" s="13" cm="1">
        <f t="array" ref="L116">INDEX(Tabela6[CBO],MATCH(Tabela1_1[[#This Row],[Cod. Paciente]]&amp;Tabela1_1[[#This Row],[Status]],Tabela6[id]&amp;Tabela6[COD],0))</f>
        <v>251510</v>
      </c>
      <c r="M116" s="14" t="str">
        <f>"CID - " &amp;INDEX(Tabela7[CID],MATCH(Tabela1_1[[#This Row],[Cod. Paciente]],Tabela7[id],0))</f>
        <v>CID - F840</v>
      </c>
      <c r="N116" s="15" t="s">
        <v>1364</v>
      </c>
      <c r="O116" s="11">
        <v>5996838</v>
      </c>
    </row>
    <row r="117" spans="1:17" ht="13.65" customHeight="1" x14ac:dyDescent="0.3">
      <c r="A117" t="s">
        <v>1261</v>
      </c>
      <c r="B117">
        <v>3955</v>
      </c>
      <c r="C117" t="s">
        <v>704</v>
      </c>
      <c r="D117" t="s">
        <v>69</v>
      </c>
      <c r="E117" s="3">
        <v>45509</v>
      </c>
      <c r="F117" s="9">
        <v>0.33333333333333331</v>
      </c>
      <c r="G117" t="s">
        <v>164</v>
      </c>
      <c r="H117" s="13" t="str">
        <f>SUBSTITUTE(Tabela1_1[[#This Row],[Carteirinha]],".","")</f>
        <v>667347627</v>
      </c>
      <c r="I117" s="14">
        <v>50001183</v>
      </c>
      <c r="J117" s="13">
        <f>COUNTIFS(Tabela1[Cod. Paciente],Tabela1_1[[#This Row],[Cod. Paciente]],Tabela1[Status],Tabela1_1[[#This Row],[Status]])</f>
        <v>0</v>
      </c>
      <c r="K117" s="14" t="str" cm="1">
        <f t="array" ref="K117">INDEX(Tabela6[Cad_ipasgo],MATCH(Tabela1_1[[#This Row],[Cod. Paciente]]&amp;Tabela1_1[[#This Row],[Status]],Tabela6[id]&amp;Tabela6[COD],0))</f>
        <v>48120-0</v>
      </c>
      <c r="L117" s="13" cm="1">
        <f t="array" ref="L117">INDEX(Tabela6[CBO],MATCH(Tabela1_1[[#This Row],[Cod. Paciente]]&amp;Tabela1_1[[#This Row],[Status]],Tabela6[id]&amp;Tabela6[COD],0))</f>
        <v>251510</v>
      </c>
      <c r="M117" s="14" t="str">
        <f>"CID - " &amp;INDEX(Tabela7[CID],MATCH(Tabela1_1[[#This Row],[Cod. Paciente]],Tabela7[id],0))</f>
        <v>CID - Q909</v>
      </c>
      <c r="N117" s="15" t="s">
        <v>1364</v>
      </c>
      <c r="O117" s="11"/>
    </row>
    <row r="118" spans="1:17" ht="13.65" customHeight="1" x14ac:dyDescent="0.3">
      <c r="A118" t="s">
        <v>1270</v>
      </c>
      <c r="B118">
        <v>4054</v>
      </c>
      <c r="C118" t="s">
        <v>706</v>
      </c>
      <c r="D118" t="s">
        <v>69</v>
      </c>
      <c r="E118" s="3">
        <v>45509</v>
      </c>
      <c r="F118" s="9">
        <v>0.58333333333333337</v>
      </c>
      <c r="G118" t="s">
        <v>164</v>
      </c>
      <c r="H118" s="13" t="str">
        <f>SUBSTITUTE(Tabela1_1[[#This Row],[Carteirinha]],".","")</f>
        <v>667376484</v>
      </c>
      <c r="I118" s="14">
        <v>50001183</v>
      </c>
      <c r="J118" s="13">
        <f>COUNTIFS(Tabela1[Cod. Paciente],Tabela1_1[[#This Row],[Cod. Paciente]],Tabela1[Status],Tabela1_1[[#This Row],[Status]])</f>
        <v>0</v>
      </c>
      <c r="K118" s="14" t="str" cm="1">
        <f t="array" ref="K118">INDEX(Tabela6[Cad_ipasgo],MATCH(Tabela1_1[[#This Row],[Cod. Paciente]]&amp;Tabela1_1[[#This Row],[Status]],Tabela6[id]&amp;Tabela6[COD],0))</f>
        <v>48117-0</v>
      </c>
      <c r="L118" s="13" cm="1">
        <f t="array" ref="L118">INDEX(Tabela6[CBO],MATCH(Tabela1_1[[#This Row],[Cod. Paciente]]&amp;Tabela1_1[[#This Row],[Status]],Tabela6[id]&amp;Tabela6[COD],0))</f>
        <v>251510</v>
      </c>
      <c r="M118" s="14" t="str">
        <f>"CID - " &amp;INDEX(Tabela7[CID],MATCH(Tabela1_1[[#This Row],[Cod. Paciente]],Tabela7[id],0))</f>
        <v>CID - F90</v>
      </c>
      <c r="N118" s="15" t="s">
        <v>1364</v>
      </c>
      <c r="O118" s="11"/>
    </row>
    <row r="119" spans="1:17" ht="13.65" customHeight="1" x14ac:dyDescent="0.3">
      <c r="A119" t="s">
        <v>1328</v>
      </c>
      <c r="B119">
        <v>4123</v>
      </c>
      <c r="C119" t="s">
        <v>1329</v>
      </c>
      <c r="D119" t="s">
        <v>69</v>
      </c>
      <c r="E119" s="3">
        <v>45512</v>
      </c>
      <c r="F119" s="9">
        <v>0.54166666666666663</v>
      </c>
      <c r="G119" t="s">
        <v>164</v>
      </c>
      <c r="H119" s="13" t="str">
        <f>SUBSTITUTE(Tabela1_1[[#This Row],[Carteirinha]],".","")</f>
        <v>152381303</v>
      </c>
      <c r="I119" s="14">
        <v>50001183</v>
      </c>
      <c r="J119" s="13">
        <f>COUNTIFS(Tabela1[Cod. Paciente],Tabela1_1[[#This Row],[Cod. Paciente]],Tabela1[Status],Tabela1_1[[#This Row],[Status]])</f>
        <v>0</v>
      </c>
      <c r="K119" s="14" t="e" cm="1">
        <f t="array" ref="K119">INDEX(Tabela6[Cad_ipasgo],MATCH(Tabela1_1[[#This Row],[Cod. Paciente]]&amp;Tabela1_1[[#This Row],[Status]],Tabela6[id]&amp;Tabela6[COD],0))</f>
        <v>#N/A</v>
      </c>
      <c r="L119" s="13" t="e" cm="1">
        <f t="array" ref="L119">INDEX(Tabela6[CBO],MATCH(Tabela1_1[[#This Row],[Cod. Paciente]]&amp;Tabela1_1[[#This Row],[Status]],Tabela6[id]&amp;Tabela6[COD],0))</f>
        <v>#N/A</v>
      </c>
      <c r="M119" s="14" t="e">
        <f>"CID - " &amp;INDEX(Tabela7[CID],MATCH(Tabela1_1[[#This Row],[Cod. Paciente]],Tabela7[id],0))</f>
        <v>#N/A</v>
      </c>
      <c r="N119" s="15" t="s">
        <v>1364</v>
      </c>
    </row>
    <row r="120" spans="1:17" ht="13.65" customHeight="1" x14ac:dyDescent="0.3">
      <c r="A120" t="s">
        <v>1294</v>
      </c>
      <c r="B120">
        <v>3896</v>
      </c>
      <c r="C120" t="s">
        <v>109</v>
      </c>
      <c r="D120" t="s">
        <v>28</v>
      </c>
      <c r="E120" s="3">
        <v>45513</v>
      </c>
      <c r="F120" s="9">
        <v>0.45833333333333331</v>
      </c>
      <c r="G120" t="s">
        <v>152</v>
      </c>
      <c r="H120" s="13" t="str">
        <f>SUBSTITUTE(Tabela1_1[[#This Row],[Carteirinha]],".","")</f>
        <v>667410660</v>
      </c>
      <c r="I120" s="14" t="s">
        <v>151</v>
      </c>
      <c r="J120" s="13">
        <f>COUNTIFS(Tabela1[Cod. Paciente],Tabela1_1[[#This Row],[Cod. Paciente]],Tabela1[Status],Tabela1_1[[#This Row],[Status]])</f>
        <v>1</v>
      </c>
      <c r="K120" s="14" t="str" cm="1">
        <f t="array" ref="K120">INDEX(Tabela6[Cad_ipasgo],MATCH(Tabela1_1[[#This Row],[Cod. Paciente]]&amp;Tabela1_1[[#This Row],[Status]],Tabela6[id]&amp;Tabela6[COD],0))</f>
        <v>48116-0</v>
      </c>
      <c r="L120" s="13" cm="1">
        <f t="array" ref="L120">INDEX(Tabela6[CBO],MATCH(Tabela1_1[[#This Row],[Cod. Paciente]]&amp;Tabela1_1[[#This Row],[Status]],Tabela6[id]&amp;Tabela6[COD],0))</f>
        <v>251510</v>
      </c>
      <c r="M120" s="14" t="str">
        <f>"CID - " &amp;INDEX(Tabela7[CID],MATCH(Tabela1_1[[#This Row],[Cod. Paciente]],Tabela7[id],0))</f>
        <v>CID - F840</v>
      </c>
      <c r="N120" s="15" t="s">
        <v>1364</v>
      </c>
      <c r="O120" s="11">
        <v>5996886</v>
      </c>
    </row>
    <row r="121" spans="1:17" ht="13.65" customHeight="1" x14ac:dyDescent="0.3">
      <c r="A121" t="s">
        <v>1294</v>
      </c>
      <c r="B121">
        <v>3896</v>
      </c>
      <c r="C121" t="s">
        <v>109</v>
      </c>
      <c r="D121" t="s">
        <v>28</v>
      </c>
      <c r="E121" s="3">
        <v>45510</v>
      </c>
      <c r="F121" s="9">
        <v>0.41666666666666669</v>
      </c>
      <c r="G121" t="s">
        <v>444</v>
      </c>
      <c r="H121" s="13" t="str">
        <f>SUBSTITUTE(Tabela1_1[[#This Row],[Carteirinha]],".","")</f>
        <v>667410660</v>
      </c>
      <c r="I121" s="14" t="s">
        <v>158</v>
      </c>
      <c r="J121" s="13">
        <f>COUNTIFS(Tabela1[Cod. Paciente],Tabela1_1[[#This Row],[Cod. Paciente]],Tabela1[Status],Tabela1_1[[#This Row],[Status]])</f>
        <v>2</v>
      </c>
      <c r="K121" s="14" t="str" cm="1">
        <f t="array" ref="K121">INDEX(Tabela6[Cad_ipasgo],MATCH(Tabela1_1[[#This Row],[Cod. Paciente]]&amp;Tabela1_1[[#This Row],[Status]],Tabela6[id]&amp;Tabela6[COD],0))</f>
        <v>48119-0</v>
      </c>
      <c r="L121" s="13" cm="1">
        <f t="array" ref="L121">INDEX(Tabela6[CBO],MATCH(Tabela1_1[[#This Row],[Cod. Paciente]]&amp;Tabela1_1[[#This Row],[Status]],Tabela6[id]&amp;Tabela6[COD],0))</f>
        <v>223905</v>
      </c>
      <c r="M121" s="14" t="str">
        <f>"CID - " &amp;INDEX(Tabela7[CID],MATCH(Tabela1_1[[#This Row],[Cod. Paciente]],Tabela7[id],0))</f>
        <v>CID - F840</v>
      </c>
      <c r="N121" s="15" t="s">
        <v>1364</v>
      </c>
      <c r="O121" s="11">
        <v>5996902</v>
      </c>
    </row>
    <row r="122" spans="1:17" ht="13.65" customHeight="1" x14ac:dyDescent="0.3">
      <c r="A122" t="s">
        <v>1347</v>
      </c>
      <c r="B122">
        <v>4098</v>
      </c>
      <c r="C122" t="s">
        <v>708</v>
      </c>
      <c r="D122" t="s">
        <v>69</v>
      </c>
      <c r="E122" s="3">
        <v>45509</v>
      </c>
      <c r="F122" s="9">
        <v>0.29166666666666669</v>
      </c>
      <c r="G122" t="s">
        <v>164</v>
      </c>
      <c r="H122" s="13" t="str">
        <f>SUBSTITUTE(Tabela1_1[[#This Row],[Carteirinha]],".","")</f>
        <v>667291944</v>
      </c>
      <c r="I122" s="14">
        <v>50001183</v>
      </c>
      <c r="J122" s="13">
        <f>COUNTIFS(Tabela1[Cod. Paciente],Tabela1_1[[#This Row],[Cod. Paciente]],Tabela1[Status],Tabela1_1[[#This Row],[Status]])</f>
        <v>0</v>
      </c>
      <c r="K122" s="14" t="str" cm="1">
        <f t="array" ref="K122">INDEX(Tabela6[Cad_ipasgo],MATCH(Tabela1_1[[#This Row],[Cod. Paciente]]&amp;Tabela1_1[[#This Row],[Status]],Tabela6[id]&amp;Tabela6[COD],0))</f>
        <v>48122-0</v>
      </c>
      <c r="L122" s="13" cm="1">
        <f t="array" ref="L122">INDEX(Tabela6[CBO],MATCH(Tabela1_1[[#This Row],[Cod. Paciente]]&amp;Tabela1_1[[#This Row],[Status]],Tabela6[id]&amp;Tabela6[COD],0))</f>
        <v>251510</v>
      </c>
      <c r="M122" s="14" t="str">
        <f>"CID - " &amp;INDEX(Tabela7[CID],MATCH(Tabela1_1[[#This Row],[Cod. Paciente]],Tabela7[id],0))</f>
        <v>CID - F90</v>
      </c>
      <c r="N122" s="15" t="s">
        <v>1364</v>
      </c>
      <c r="O122" s="11"/>
      <c r="P122" s="11"/>
      <c r="Q122" t="s">
        <v>1254</v>
      </c>
    </row>
    <row r="123" spans="1:17" ht="13.65" customHeight="1" x14ac:dyDescent="0.3">
      <c r="A123" t="s">
        <v>1265</v>
      </c>
      <c r="B123">
        <v>4099</v>
      </c>
      <c r="C123" t="s">
        <v>709</v>
      </c>
      <c r="D123" t="s">
        <v>69</v>
      </c>
      <c r="E123" s="3">
        <v>45509</v>
      </c>
      <c r="F123" s="9">
        <v>0.41666666666666669</v>
      </c>
      <c r="G123" t="s">
        <v>164</v>
      </c>
      <c r="H123" s="13" t="str">
        <f>SUBSTITUTE(Tabela1_1[[#This Row],[Carteirinha]],".","")</f>
        <v>276499702</v>
      </c>
      <c r="I123" s="14">
        <v>50001183</v>
      </c>
      <c r="J123" s="13">
        <f>COUNTIFS(Tabela1[Cod. Paciente],Tabela1_1[[#This Row],[Cod. Paciente]],Tabela1[Status],Tabela1_1[[#This Row],[Status]])</f>
        <v>0</v>
      </c>
      <c r="K123" s="14" t="str" cm="1">
        <f t="array" ref="K123">INDEX(Tabela6[Cad_ipasgo],MATCH(Tabela1_1[[#This Row],[Cod. Paciente]]&amp;Tabela1_1[[#This Row],[Status]],Tabela6[id]&amp;Tabela6[COD],0))</f>
        <v>48122-0</v>
      </c>
      <c r="L123" s="13" cm="1">
        <f t="array" ref="L123">INDEX(Tabela6[CBO],MATCH(Tabela1_1[[#This Row],[Cod. Paciente]]&amp;Tabela1_1[[#This Row],[Status]],Tabela6[id]&amp;Tabela6[COD],0))</f>
        <v>251510</v>
      </c>
      <c r="M123" s="14" t="str">
        <f>"CID - " &amp;INDEX(Tabela7[CID],MATCH(Tabela1_1[[#This Row],[Cod. Paciente]],Tabela7[id],0))</f>
        <v>CID - F840</v>
      </c>
      <c r="N123" s="15" t="s">
        <v>1364</v>
      </c>
      <c r="O123" s="11"/>
    </row>
    <row r="124" spans="1:17" ht="13.65" customHeight="1" x14ac:dyDescent="0.3">
      <c r="A124" t="s">
        <v>1287</v>
      </c>
      <c r="B124">
        <v>3357</v>
      </c>
      <c r="C124" t="s">
        <v>714</v>
      </c>
      <c r="D124" t="s">
        <v>28</v>
      </c>
      <c r="E124" s="3">
        <v>45510</v>
      </c>
      <c r="F124" s="9">
        <v>0.33333333333333331</v>
      </c>
      <c r="G124" t="s">
        <v>155</v>
      </c>
      <c r="H124" s="13" t="str">
        <f>SUBSTITUTE(Tabela1_1[[#This Row],[Carteirinha]],".","")</f>
        <v>667345744</v>
      </c>
      <c r="I124" s="14" t="s">
        <v>154</v>
      </c>
      <c r="J124" s="13">
        <f>COUNTIFS(Tabela1[Cod. Paciente],Tabela1_1[[#This Row],[Cod. Paciente]],Tabela1[Status],Tabela1_1[[#This Row],[Status]])</f>
        <v>1</v>
      </c>
      <c r="K124" s="14" t="str" cm="1">
        <f t="array" ref="K124">INDEX(Tabela6[Cad_ipasgo],MATCH(Tabela1_1[[#This Row],[Cod. Paciente]]&amp;Tabela1_1[[#This Row],[Status]],Tabela6[id]&amp;Tabela6[COD],0))</f>
        <v>48106-0</v>
      </c>
      <c r="L124" s="13" cm="1">
        <f t="array" ref="L124">INDEX(Tabela6[CBO],MATCH(Tabela1_1[[#This Row],[Cod. Paciente]]&amp;Tabela1_1[[#This Row],[Status]],Tabela6[id]&amp;Tabela6[COD],0))</f>
        <v>223810</v>
      </c>
      <c r="M124" s="14" t="str">
        <f>"CID - " &amp;INDEX(Tabela7[CID],MATCH(Tabela1_1[[#This Row],[Cod. Paciente]],Tabela7[id],0))</f>
        <v>CID - F840</v>
      </c>
      <c r="N124" s="15" t="s">
        <v>1364</v>
      </c>
      <c r="O124" s="11">
        <v>5996921</v>
      </c>
    </row>
    <row r="125" spans="1:17" ht="13.65" customHeight="1" x14ac:dyDescent="0.3">
      <c r="A125" t="s">
        <v>1287</v>
      </c>
      <c r="B125">
        <v>3357</v>
      </c>
      <c r="C125" t="s">
        <v>714</v>
      </c>
      <c r="D125" t="s">
        <v>28</v>
      </c>
      <c r="E125" s="3">
        <v>45510</v>
      </c>
      <c r="F125" s="9">
        <v>0.375</v>
      </c>
      <c r="G125" t="s">
        <v>152</v>
      </c>
      <c r="H125" s="13" t="str">
        <f>SUBSTITUTE(Tabela1_1[[#This Row],[Carteirinha]],".","")</f>
        <v>667345744</v>
      </c>
      <c r="I125" s="14" t="s">
        <v>151</v>
      </c>
      <c r="J125" s="13">
        <f>COUNTIFS(Tabela1[Cod. Paciente],Tabela1_1[[#This Row],[Cod. Paciente]],Tabela1[Status],Tabela1_1[[#This Row],[Status]])</f>
        <v>2</v>
      </c>
      <c r="K125" s="14" t="str" cm="1">
        <f t="array" ref="K125">INDEX(Tabela6[Cad_ipasgo],MATCH(Tabela1_1[[#This Row],[Cod. Paciente]]&amp;Tabela1_1[[#This Row],[Status]],Tabela6[id]&amp;Tabela6[COD],0))</f>
        <v>48117-0</v>
      </c>
      <c r="L125" s="13" cm="1">
        <f t="array" ref="L125">INDEX(Tabela6[CBO],MATCH(Tabela1_1[[#This Row],[Cod. Paciente]]&amp;Tabela1_1[[#This Row],[Status]],Tabela6[id]&amp;Tabela6[COD],0))</f>
        <v>251510</v>
      </c>
      <c r="M125" s="14" t="str">
        <f>"CID - " &amp;INDEX(Tabela7[CID],MATCH(Tabela1_1[[#This Row],[Cod. Paciente]],Tabela7[id],0))</f>
        <v>CID - F840</v>
      </c>
      <c r="N125" s="15" t="s">
        <v>1364</v>
      </c>
      <c r="O125" s="11">
        <v>5996937</v>
      </c>
    </row>
    <row r="126" spans="1:17" ht="13.65" customHeight="1" x14ac:dyDescent="0.3">
      <c r="A126" t="s">
        <v>1287</v>
      </c>
      <c r="B126">
        <v>3357</v>
      </c>
      <c r="C126" t="s">
        <v>714</v>
      </c>
      <c r="D126" t="s">
        <v>28</v>
      </c>
      <c r="E126" s="3">
        <v>45511</v>
      </c>
      <c r="F126" s="9">
        <v>0.45833333333333331</v>
      </c>
      <c r="G126" t="s">
        <v>444</v>
      </c>
      <c r="H126" s="13" t="str">
        <f>SUBSTITUTE(Tabela1_1[[#This Row],[Carteirinha]],".","")</f>
        <v>667345744</v>
      </c>
      <c r="I126" s="14" t="s">
        <v>158</v>
      </c>
      <c r="J126" s="13">
        <f>COUNTIFS(Tabela1[Cod. Paciente],Tabela1_1[[#This Row],[Cod. Paciente]],Tabela1[Status],Tabela1_1[[#This Row],[Status]])</f>
        <v>1</v>
      </c>
      <c r="K126" s="14" t="str" cm="1">
        <f t="array" ref="K126">INDEX(Tabela6[Cad_ipasgo],MATCH(Tabela1_1[[#This Row],[Cod. Paciente]]&amp;Tabela1_1[[#This Row],[Status]],Tabela6[id]&amp;Tabela6[COD],0))</f>
        <v>48119-0</v>
      </c>
      <c r="L126" s="13" cm="1">
        <f t="array" ref="L126">INDEX(Tabela6[CBO],MATCH(Tabela1_1[[#This Row],[Cod. Paciente]]&amp;Tabela1_1[[#This Row],[Status]],Tabela6[id]&amp;Tabela6[COD],0))</f>
        <v>223905</v>
      </c>
      <c r="M126" s="14" t="str">
        <f>"CID - " &amp;INDEX(Tabela7[CID],MATCH(Tabela1_1[[#This Row],[Cod. Paciente]],Tabela7[id],0))</f>
        <v>CID - F840</v>
      </c>
      <c r="N126" s="15" t="s">
        <v>1364</v>
      </c>
      <c r="O126" s="11">
        <v>5997005</v>
      </c>
    </row>
    <row r="127" spans="1:17" ht="13.65" customHeight="1" x14ac:dyDescent="0.3">
      <c r="A127" t="s">
        <v>1282</v>
      </c>
      <c r="B127">
        <v>3673</v>
      </c>
      <c r="C127" s="16" t="s">
        <v>715</v>
      </c>
      <c r="D127" t="s">
        <v>28</v>
      </c>
      <c r="E127" s="3">
        <v>45510</v>
      </c>
      <c r="F127" s="9">
        <v>0.29166666666666669</v>
      </c>
      <c r="G127" t="s">
        <v>155</v>
      </c>
      <c r="H127" s="13" t="str">
        <f>SUBSTITUTE(Tabela1_1[[#This Row],[Carteirinha]],".","")</f>
        <v>667343680</v>
      </c>
      <c r="I127" s="14" t="s">
        <v>154</v>
      </c>
      <c r="J127" s="13">
        <f>COUNTIFS(Tabela1[Cod. Paciente],Tabela1_1[[#This Row],[Cod. Paciente]],Tabela1[Status],Tabela1_1[[#This Row],[Status]])</f>
        <v>1</v>
      </c>
      <c r="K127" s="14" t="str" cm="1">
        <f t="array" ref="K127">INDEX(Tabela6[Cad_ipasgo],MATCH(Tabela1_1[[#This Row],[Cod. Paciente]]&amp;Tabela1_1[[#This Row],[Status]],Tabela6[id]&amp;Tabela6[COD],0))</f>
        <v>48113-0</v>
      </c>
      <c r="L127" s="13" cm="1">
        <f t="array" ref="L127">INDEX(Tabela6[CBO],MATCH(Tabela1_1[[#This Row],[Cod. Paciente]]&amp;Tabela1_1[[#This Row],[Status]],Tabela6[id]&amp;Tabela6[COD],0))</f>
        <v>223810</v>
      </c>
      <c r="M127" s="14" t="str">
        <f>"CID - " &amp;INDEX(Tabela7[CID],MATCH(Tabela1_1[[#This Row],[Cod. Paciente]],Tabela7[id],0))</f>
        <v>CID - F840</v>
      </c>
      <c r="N127" s="15" t="s">
        <v>1364</v>
      </c>
      <c r="O127" s="11">
        <v>5999428</v>
      </c>
    </row>
    <row r="128" spans="1:17" ht="13.65" customHeight="1" x14ac:dyDescent="0.3">
      <c r="A128" t="s">
        <v>1282</v>
      </c>
      <c r="B128">
        <v>3673</v>
      </c>
      <c r="C128" s="16" t="s">
        <v>715</v>
      </c>
      <c r="D128" t="s">
        <v>28</v>
      </c>
      <c r="E128" s="3">
        <v>45510</v>
      </c>
      <c r="F128" s="9">
        <v>0.33333333333333331</v>
      </c>
      <c r="G128" t="s">
        <v>152</v>
      </c>
      <c r="H128" s="13" t="str">
        <f>SUBSTITUTE(Tabela1_1[[#This Row],[Carteirinha]],".","")</f>
        <v>667343680</v>
      </c>
      <c r="I128" s="14" t="s">
        <v>151</v>
      </c>
      <c r="J128" s="13">
        <f>COUNTIFS(Tabela1[Cod. Paciente],Tabela1_1[[#This Row],[Cod. Paciente]],Tabela1[Status],Tabela1_1[[#This Row],[Status]])</f>
        <v>2</v>
      </c>
      <c r="K128" s="14" t="str" cm="1">
        <f t="array" ref="K128">INDEX(Tabela6[Cad_ipasgo],MATCH(Tabela1_1[[#This Row],[Cod. Paciente]]&amp;Tabela1_1[[#This Row],[Status]],Tabela6[id]&amp;Tabela6[COD],0))</f>
        <v>48136-0</v>
      </c>
      <c r="L128" s="13" cm="1">
        <f t="array" ref="L128">INDEX(Tabela6[CBO],MATCH(Tabela1_1[[#This Row],[Cod. Paciente]]&amp;Tabela1_1[[#This Row],[Status]],Tabela6[id]&amp;Tabela6[COD],0))</f>
        <v>251510</v>
      </c>
      <c r="M128" s="14" t="str">
        <f>"CID - " &amp;INDEX(Tabela7[CID],MATCH(Tabela1_1[[#This Row],[Cod. Paciente]],Tabela7[id],0))</f>
        <v>CID - F840</v>
      </c>
      <c r="N128" s="15" t="s">
        <v>1364</v>
      </c>
      <c r="O128" s="11">
        <v>5999495</v>
      </c>
    </row>
    <row r="129" spans="1:15" ht="13.65" customHeight="1" x14ac:dyDescent="0.3">
      <c r="A129" t="s">
        <v>1323</v>
      </c>
      <c r="B129">
        <v>3456</v>
      </c>
      <c r="C129" s="16" t="s">
        <v>716</v>
      </c>
      <c r="D129" t="s">
        <v>28</v>
      </c>
      <c r="E129" s="3">
        <v>45511</v>
      </c>
      <c r="F129" s="9">
        <v>0.625</v>
      </c>
      <c r="G129" t="s">
        <v>152</v>
      </c>
      <c r="H129" s="13" t="str">
        <f>SUBSTITUTE(Tabela1_1[[#This Row],[Carteirinha]],".","")</f>
        <v>430254102</v>
      </c>
      <c r="I129" s="14" t="s">
        <v>151</v>
      </c>
      <c r="J129" s="13">
        <f>COUNTIFS(Tabela1[Cod. Paciente],Tabela1_1[[#This Row],[Cod. Paciente]],Tabela1[Status],Tabela1_1[[#This Row],[Status]])</f>
        <v>1</v>
      </c>
      <c r="K129" s="14" t="str" cm="1">
        <f t="array" ref="K129">INDEX(Tabela6[Cad_ipasgo],MATCH(Tabela1_1[[#This Row],[Cod. Paciente]]&amp;Tabela1_1[[#This Row],[Status]],Tabela6[id]&amp;Tabela6[COD],0))</f>
        <v>48136-0</v>
      </c>
      <c r="L129" s="13" cm="1">
        <f t="array" ref="L129">INDEX(Tabela6[CBO],MATCH(Tabela1_1[[#This Row],[Cod. Paciente]]&amp;Tabela1_1[[#This Row],[Status]],Tabela6[id]&amp;Tabela6[COD],0))</f>
        <v>251510</v>
      </c>
      <c r="M129" s="14" t="str">
        <f>"CID - " &amp;INDEX(Tabela7[CID],MATCH(Tabela1_1[[#This Row],[Cod. Paciente]],Tabela7[id],0))</f>
        <v>CID - F840</v>
      </c>
      <c r="N129" s="15" t="s">
        <v>1364</v>
      </c>
      <c r="O129" s="11">
        <v>5999569</v>
      </c>
    </row>
    <row r="130" spans="1:15" ht="13.65" customHeight="1" x14ac:dyDescent="0.3">
      <c r="A130" t="s">
        <v>1256</v>
      </c>
      <c r="B130">
        <v>3996</v>
      </c>
      <c r="C130" s="16" t="s">
        <v>718</v>
      </c>
      <c r="D130" t="s">
        <v>28</v>
      </c>
      <c r="E130" s="3">
        <v>45509</v>
      </c>
      <c r="F130" s="9">
        <v>0.29166666666666669</v>
      </c>
      <c r="G130" t="s">
        <v>152</v>
      </c>
      <c r="H130" s="13" t="str">
        <f>SUBSTITUTE(Tabela1_1[[#This Row],[Carteirinha]],".","")</f>
        <v>667438199</v>
      </c>
      <c r="I130" s="14" t="s">
        <v>151</v>
      </c>
      <c r="J130" s="13">
        <f>COUNTIFS(Tabela1[Cod. Paciente],Tabela1_1[[#This Row],[Cod. Paciente]],Tabela1[Status],Tabela1_1[[#This Row],[Status]])</f>
        <v>2</v>
      </c>
      <c r="K130" s="14" t="str" cm="1">
        <f t="array" ref="K130">INDEX(Tabela6[Cad_ipasgo],MATCH(Tabela1_1[[#This Row],[Cod. Paciente]]&amp;Tabela1_1[[#This Row],[Status]],Tabela6[id]&amp;Tabela6[COD],0))</f>
        <v>48134-0</v>
      </c>
      <c r="L130" s="13" cm="1">
        <f t="array" ref="L130">INDEX(Tabela6[CBO],MATCH(Tabela1_1[[#This Row],[Cod. Paciente]]&amp;Tabela1_1[[#This Row],[Status]],Tabela6[id]&amp;Tabela6[COD],0))</f>
        <v>251510</v>
      </c>
      <c r="M130" s="14" t="str">
        <f>"CID - " &amp;INDEX(Tabela7[CID],MATCH(Tabela1_1[[#This Row],[Cod. Paciente]],Tabela7[id],0))</f>
        <v>CID - F840</v>
      </c>
      <c r="N130" s="15" t="s">
        <v>1364</v>
      </c>
      <c r="O130" s="11">
        <v>5999768</v>
      </c>
    </row>
    <row r="131" spans="1:15" ht="13.65" customHeight="1" x14ac:dyDescent="0.3">
      <c r="A131" t="s">
        <v>1256</v>
      </c>
      <c r="B131">
        <v>3996</v>
      </c>
      <c r="C131" s="16" t="s">
        <v>718</v>
      </c>
      <c r="D131" t="s">
        <v>28</v>
      </c>
      <c r="E131" s="3">
        <v>45511</v>
      </c>
      <c r="F131" s="9">
        <v>0.33333333333333331</v>
      </c>
      <c r="G131" t="s">
        <v>444</v>
      </c>
      <c r="H131" s="13" t="str">
        <f>SUBSTITUTE(Tabela1_1[[#This Row],[Carteirinha]],".","")</f>
        <v>667438199</v>
      </c>
      <c r="I131" s="14" t="s">
        <v>158</v>
      </c>
      <c r="J131" s="13">
        <f>COUNTIFS(Tabela1[Cod. Paciente],Tabela1_1[[#This Row],[Cod. Paciente]],Tabela1[Status],Tabela1_1[[#This Row],[Status]])</f>
        <v>1</v>
      </c>
      <c r="K131" s="14" t="str" cm="1">
        <f t="array" ref="K131">INDEX(Tabela6[Cad_ipasgo],MATCH(Tabela1_1[[#This Row],[Cod. Paciente]]&amp;Tabela1_1[[#This Row],[Status]],Tabela6[id]&amp;Tabela6[COD],0))</f>
        <v>48119-0</v>
      </c>
      <c r="L131" s="13" cm="1">
        <f t="array" ref="L131">INDEX(Tabela6[CBO],MATCH(Tabela1_1[[#This Row],[Cod. Paciente]]&amp;Tabela1_1[[#This Row],[Status]],Tabela6[id]&amp;Tabela6[COD],0))</f>
        <v>223905</v>
      </c>
      <c r="M131" s="14" t="str">
        <f>"CID - " &amp;INDEX(Tabela7[CID],MATCH(Tabela1_1[[#This Row],[Cod. Paciente]],Tabela7[id],0))</f>
        <v>CID - F840</v>
      </c>
      <c r="N131" s="15" t="s">
        <v>1364</v>
      </c>
      <c r="O131" s="11">
        <v>5999884</v>
      </c>
    </row>
    <row r="132" spans="1:15" ht="13.65" customHeight="1" x14ac:dyDescent="0.3">
      <c r="A132" t="s">
        <v>1312</v>
      </c>
      <c r="B132">
        <v>4055</v>
      </c>
      <c r="C132" t="s">
        <v>719</v>
      </c>
      <c r="D132" t="s">
        <v>69</v>
      </c>
      <c r="E132" s="3">
        <v>45511</v>
      </c>
      <c r="F132" s="9">
        <v>0.375</v>
      </c>
      <c r="G132" t="s">
        <v>164</v>
      </c>
      <c r="H132" s="13" t="str">
        <f>SUBSTITUTE(Tabela1_1[[#This Row],[Carteirinha]],".","")</f>
        <v>667351192</v>
      </c>
      <c r="I132" s="14">
        <v>50001183</v>
      </c>
      <c r="J132" s="13">
        <f>COUNTIFS(Tabela1[Cod. Paciente],Tabela1_1[[#This Row],[Cod. Paciente]],Tabela1[Status],Tabela1_1[[#This Row],[Status]])</f>
        <v>0</v>
      </c>
      <c r="K132" s="14" t="str" cm="1">
        <f t="array" ref="K132">INDEX(Tabela6[Cad_ipasgo],MATCH(Tabela1_1[[#This Row],[Cod. Paciente]]&amp;Tabela1_1[[#This Row],[Status]],Tabela6[id]&amp;Tabela6[COD],0))</f>
        <v>48108-0</v>
      </c>
      <c r="L132" s="13" cm="1">
        <f t="array" ref="L132">INDEX(Tabela6[CBO],MATCH(Tabela1_1[[#This Row],[Cod. Paciente]]&amp;Tabela1_1[[#This Row],[Status]],Tabela6[id]&amp;Tabela6[COD],0))</f>
        <v>251510</v>
      </c>
      <c r="M132" s="14" t="str">
        <f>"CID - " &amp;INDEX(Tabela7[CID],MATCH(Tabela1_1[[#This Row],[Cod. Paciente]],Tabela7[id],0))</f>
        <v>CID - F90</v>
      </c>
      <c r="N132" s="15" t="s">
        <v>1364</v>
      </c>
    </row>
    <row r="133" spans="1:15" ht="13.65" customHeight="1" x14ac:dyDescent="0.3">
      <c r="A133" t="s">
        <v>1298</v>
      </c>
      <c r="B133">
        <v>3705</v>
      </c>
      <c r="C133" s="16" t="s">
        <v>721</v>
      </c>
      <c r="D133" t="s">
        <v>28</v>
      </c>
      <c r="E133" s="3">
        <v>45510</v>
      </c>
      <c r="F133" s="9">
        <v>0.58333333333333337</v>
      </c>
      <c r="G133" t="s">
        <v>152</v>
      </c>
      <c r="H133" s="13" t="str">
        <f>SUBSTITUTE(Tabela1_1[[#This Row],[Carteirinha]],".","")</f>
        <v>667214543</v>
      </c>
      <c r="I133" s="14" t="s">
        <v>151</v>
      </c>
      <c r="J133" s="13">
        <f>COUNTIFS(Tabela1[Cod. Paciente],Tabela1_1[[#This Row],[Cod. Paciente]],Tabela1[Status],Tabela1_1[[#This Row],[Status]])</f>
        <v>1</v>
      </c>
      <c r="K133" s="14" t="str" cm="1">
        <f t="array" ref="K133">INDEX(Tabela6[Cad_ipasgo],MATCH(Tabela1_1[[#This Row],[Cod. Paciente]]&amp;Tabela1_1[[#This Row],[Status]],Tabela6[id]&amp;Tabela6[COD],0))</f>
        <v>48134-0</v>
      </c>
      <c r="L133" s="13" cm="1">
        <f t="array" ref="L133">INDEX(Tabela6[CBO],MATCH(Tabela1_1[[#This Row],[Cod. Paciente]]&amp;Tabela1_1[[#This Row],[Status]],Tabela6[id]&amp;Tabela6[COD],0))</f>
        <v>251510</v>
      </c>
      <c r="M133" s="14" t="str">
        <f>"CID - " &amp;INDEX(Tabela7[CID],MATCH(Tabela1_1[[#This Row],[Cod. Paciente]],Tabela7[id],0))</f>
        <v>CID - F840</v>
      </c>
      <c r="N133" s="15" t="s">
        <v>1364</v>
      </c>
      <c r="O133" s="11">
        <v>6000117</v>
      </c>
    </row>
    <row r="134" spans="1:15" ht="13.65" customHeight="1" x14ac:dyDescent="0.3">
      <c r="A134" t="s">
        <v>1321</v>
      </c>
      <c r="B134">
        <v>3986</v>
      </c>
      <c r="C134" t="s">
        <v>722</v>
      </c>
      <c r="D134" t="s">
        <v>69</v>
      </c>
      <c r="E134" s="3">
        <v>45511</v>
      </c>
      <c r="F134" s="9">
        <v>0.625</v>
      </c>
      <c r="G134" t="s">
        <v>164</v>
      </c>
      <c r="H134" s="13" t="str">
        <f>SUBSTITUTE(Tabela1_1[[#This Row],[Carteirinha]],".","")</f>
        <v>667197256</v>
      </c>
      <c r="I134" s="14">
        <v>50001183</v>
      </c>
      <c r="J134" s="13">
        <f>COUNTIFS(Tabela1[Cod. Paciente],Tabela1_1[[#This Row],[Cod. Paciente]],Tabela1[Status],Tabela1_1[[#This Row],[Status]])</f>
        <v>0</v>
      </c>
      <c r="K134" s="14" t="str" cm="1">
        <f t="array" ref="K134">INDEX(Tabela6[Cad_ipasgo],MATCH(Tabela1_1[[#This Row],[Cod. Paciente]]&amp;Tabela1_1[[#This Row],[Status]],Tabela6[id]&amp;Tabela6[COD],0))</f>
        <v>48108-0</v>
      </c>
      <c r="L134" s="13" cm="1">
        <f t="array" ref="L134">INDEX(Tabela6[CBO],MATCH(Tabela1_1[[#This Row],[Cod. Paciente]]&amp;Tabela1_1[[#This Row],[Status]],Tabela6[id]&amp;Tabela6[COD],0))</f>
        <v>251510</v>
      </c>
      <c r="M134" s="14" t="str">
        <f>"CID - " &amp;INDEX(Tabela7[CID],MATCH(Tabela1_1[[#This Row],[Cod. Paciente]],Tabela7[id],0))</f>
        <v>CID - F90</v>
      </c>
      <c r="N134" s="15" t="s">
        <v>1364</v>
      </c>
    </row>
    <row r="135" spans="1:15" ht="13.65" customHeight="1" x14ac:dyDescent="0.3">
      <c r="A135" t="s">
        <v>87</v>
      </c>
      <c r="B135">
        <v>3598</v>
      </c>
      <c r="C135" s="16" t="s">
        <v>88</v>
      </c>
      <c r="D135" t="s">
        <v>28</v>
      </c>
      <c r="E135" s="3">
        <v>45511</v>
      </c>
      <c r="F135" s="9">
        <v>0.29166666666666669</v>
      </c>
      <c r="G135" t="s">
        <v>155</v>
      </c>
      <c r="H135" s="13" t="str">
        <f>SUBSTITUTE(Tabela1_1[[#This Row],[Carteirinha]],".","")</f>
        <v>667299348</v>
      </c>
      <c r="I135" s="14" t="s">
        <v>154</v>
      </c>
      <c r="J135" s="13">
        <f>COUNTIFS(Tabela1[Cod. Paciente],Tabela1_1[[#This Row],[Cod. Paciente]],Tabela1[Status],Tabela1_1[[#This Row],[Status]])</f>
        <v>1</v>
      </c>
      <c r="K135" s="14" t="str" cm="1">
        <f t="array" ref="K135">INDEX(Tabela6[Cad_ipasgo],MATCH(Tabela1_1[[#This Row],[Cod. Paciente]]&amp;Tabela1_1[[#This Row],[Status]],Tabela6[id]&amp;Tabela6[COD],0))</f>
        <v>48135-0</v>
      </c>
      <c r="L135" s="13" cm="1">
        <f t="array" ref="L135">INDEX(Tabela6[CBO],MATCH(Tabela1_1[[#This Row],[Cod. Paciente]]&amp;Tabela1_1[[#This Row],[Status]],Tabela6[id]&amp;Tabela6[COD],0))</f>
        <v>223810</v>
      </c>
      <c r="M135" s="14" t="str">
        <f>"CID - " &amp;INDEX(Tabela7[CID],MATCH(Tabela1_1[[#This Row],[Cod. Paciente]],Tabela7[id],0))</f>
        <v>CID - F840</v>
      </c>
      <c r="N135" s="15" t="s">
        <v>1364</v>
      </c>
      <c r="O135" s="11">
        <v>6000258</v>
      </c>
    </row>
    <row r="136" spans="1:15" ht="13.65" customHeight="1" x14ac:dyDescent="0.3">
      <c r="A136" t="s">
        <v>87</v>
      </c>
      <c r="B136">
        <v>3598</v>
      </c>
      <c r="C136" s="16" t="s">
        <v>88</v>
      </c>
      <c r="D136" t="s">
        <v>28</v>
      </c>
      <c r="E136" s="3">
        <v>45509</v>
      </c>
      <c r="F136" s="9">
        <v>0.33333333333333331</v>
      </c>
      <c r="G136" t="s">
        <v>152</v>
      </c>
      <c r="H136" s="13" t="str">
        <f>SUBSTITUTE(Tabela1_1[[#This Row],[Carteirinha]],".","")</f>
        <v>667299348</v>
      </c>
      <c r="I136" s="14" t="s">
        <v>151</v>
      </c>
      <c r="J136" s="13">
        <f>COUNTIFS(Tabela1[Cod. Paciente],Tabela1_1[[#This Row],[Cod. Paciente]],Tabela1[Status],Tabela1_1[[#This Row],[Status]])</f>
        <v>4</v>
      </c>
      <c r="K136" s="14" t="str" cm="1">
        <f t="array" ref="K136">INDEX(Tabela6[Cad_ipasgo],MATCH(Tabela1_1[[#This Row],[Cod. Paciente]]&amp;Tabela1_1[[#This Row],[Status]],Tabela6[id]&amp;Tabela6[COD],0))</f>
        <v>48136-0</v>
      </c>
      <c r="L136" s="13" cm="1">
        <f t="array" ref="L136">INDEX(Tabela6[CBO],MATCH(Tabela1_1[[#This Row],[Cod. Paciente]]&amp;Tabela1_1[[#This Row],[Status]],Tabela6[id]&amp;Tabela6[COD],0))</f>
        <v>251510</v>
      </c>
      <c r="M136" s="14" t="str">
        <f>"CID - " &amp;INDEX(Tabela7[CID],MATCH(Tabela1_1[[#This Row],[Cod. Paciente]],Tabela7[id],0))</f>
        <v>CID - F840</v>
      </c>
      <c r="N136" s="15" t="s">
        <v>1364</v>
      </c>
      <c r="O136" s="11">
        <v>6000423</v>
      </c>
    </row>
    <row r="137" spans="1:15" ht="13.65" customHeight="1" x14ac:dyDescent="0.3">
      <c r="A137" t="s">
        <v>87</v>
      </c>
      <c r="B137">
        <v>3598</v>
      </c>
      <c r="C137" s="16" t="s">
        <v>88</v>
      </c>
      <c r="D137" t="s">
        <v>28</v>
      </c>
      <c r="E137" s="3">
        <v>45513</v>
      </c>
      <c r="F137" s="9">
        <v>0.375</v>
      </c>
      <c r="G137" t="s">
        <v>444</v>
      </c>
      <c r="H137" s="13" t="str">
        <f>SUBSTITUTE(Tabela1_1[[#This Row],[Carteirinha]],".","")</f>
        <v>667299348</v>
      </c>
      <c r="I137" s="14" t="s">
        <v>158</v>
      </c>
      <c r="J137" s="13">
        <f>COUNTIFS(Tabela1[Cod. Paciente],Tabela1_1[[#This Row],[Cod. Paciente]],Tabela1[Status],Tabela1_1[[#This Row],[Status]])</f>
        <v>1</v>
      </c>
      <c r="K137" s="14" t="str" cm="1">
        <f t="array" ref="K137">INDEX(Tabela6[Cad_ipasgo],MATCH(Tabela1_1[[#This Row],[Cod. Paciente]]&amp;Tabela1_1[[#This Row],[Status]],Tabela6[id]&amp;Tabela6[COD],0))</f>
        <v>48154-0</v>
      </c>
      <c r="L137" s="13" cm="1">
        <f t="array" ref="L137">INDEX(Tabela6[CBO],MATCH(Tabela1_1[[#This Row],[Cod. Paciente]]&amp;Tabela1_1[[#This Row],[Status]],Tabela6[id]&amp;Tabela6[COD],0))</f>
        <v>223905</v>
      </c>
      <c r="M137" s="14" t="str">
        <f>"CID - " &amp;INDEX(Tabela7[CID],MATCH(Tabela1_1[[#This Row],[Cod. Paciente]],Tabela7[id],0))</f>
        <v>CID - F840</v>
      </c>
      <c r="N137" s="15" t="s">
        <v>1364</v>
      </c>
      <c r="O137" s="11">
        <v>6000528</v>
      </c>
    </row>
    <row r="138" spans="1:15" ht="13.65" customHeight="1" x14ac:dyDescent="0.3">
      <c r="A138" t="s">
        <v>128</v>
      </c>
      <c r="B138">
        <v>3712</v>
      </c>
      <c r="C138" s="16" t="s">
        <v>129</v>
      </c>
      <c r="D138" t="s">
        <v>28</v>
      </c>
      <c r="E138" s="3">
        <v>45512</v>
      </c>
      <c r="F138" s="9">
        <v>0.66666666666666663</v>
      </c>
      <c r="G138" t="s">
        <v>155</v>
      </c>
      <c r="H138" s="13" t="str">
        <f>SUBSTITUTE(Tabela1_1[[#This Row],[Carteirinha]],".","")</f>
        <v>667200855</v>
      </c>
      <c r="I138" s="14" t="s">
        <v>154</v>
      </c>
      <c r="J138" s="13">
        <f>COUNTIFS(Tabela1[Cod. Paciente],Tabela1_1[[#This Row],[Cod. Paciente]],Tabela1[Status],Tabela1_1[[#This Row],[Status]])</f>
        <v>1</v>
      </c>
      <c r="K138" s="14" t="str" cm="1">
        <f t="array" ref="K138">INDEX(Tabela6[Cad_ipasgo],MATCH(Tabela1_1[[#This Row],[Cod. Paciente]]&amp;Tabela1_1[[#This Row],[Status]],Tabela6[id]&amp;Tabela6[COD],0))</f>
        <v>48150-0</v>
      </c>
      <c r="L138" s="13" cm="1">
        <f t="array" ref="L138">INDEX(Tabela6[CBO],MATCH(Tabela1_1[[#This Row],[Cod. Paciente]]&amp;Tabela1_1[[#This Row],[Status]],Tabela6[id]&amp;Tabela6[COD],0))</f>
        <v>223810</v>
      </c>
      <c r="M138" s="14" t="str">
        <f>"CID - " &amp;INDEX(Tabela7[CID],MATCH(Tabela1_1[[#This Row],[Cod. Paciente]],Tabela7[id],0))</f>
        <v>CID - F840</v>
      </c>
      <c r="N138" s="15" t="s">
        <v>1364</v>
      </c>
      <c r="O138" s="11">
        <v>6000645</v>
      </c>
    </row>
    <row r="139" spans="1:15" ht="13.65" customHeight="1" x14ac:dyDescent="0.3">
      <c r="A139" t="s">
        <v>128</v>
      </c>
      <c r="B139">
        <v>3712</v>
      </c>
      <c r="C139" s="16" t="s">
        <v>129</v>
      </c>
      <c r="D139" t="s">
        <v>28</v>
      </c>
      <c r="E139" s="3">
        <v>45513</v>
      </c>
      <c r="F139" s="9">
        <v>0.58333333333333337</v>
      </c>
      <c r="G139" t="s">
        <v>152</v>
      </c>
      <c r="H139" s="13" t="str">
        <f>SUBSTITUTE(Tabela1_1[[#This Row],[Carteirinha]],".","")</f>
        <v>667200855</v>
      </c>
      <c r="I139" s="14" t="s">
        <v>151</v>
      </c>
      <c r="J139" s="13">
        <f>COUNTIFS(Tabela1[Cod. Paciente],Tabela1_1[[#This Row],[Cod. Paciente]],Tabela1[Status],Tabela1_1[[#This Row],[Status]])</f>
        <v>2</v>
      </c>
      <c r="K139" s="14" t="str" cm="1">
        <f t="array" ref="K139">INDEX(Tabela6[Cad_ipasgo],MATCH(Tabela1_1[[#This Row],[Cod. Paciente]]&amp;Tabela1_1[[#This Row],[Status]],Tabela6[id]&amp;Tabela6[COD],0))</f>
        <v>48134-0</v>
      </c>
      <c r="L139" s="13" cm="1">
        <f t="array" ref="L139">INDEX(Tabela6[CBO],MATCH(Tabela1_1[[#This Row],[Cod. Paciente]]&amp;Tabela1_1[[#This Row],[Status]],Tabela6[id]&amp;Tabela6[COD],0))</f>
        <v>251510</v>
      </c>
      <c r="M139" s="14" t="str">
        <f>"CID - " &amp;INDEX(Tabela7[CID],MATCH(Tabela1_1[[#This Row],[Cod. Paciente]],Tabela7[id],0))</f>
        <v>CID - F840</v>
      </c>
      <c r="N139" s="15" t="s">
        <v>1364</v>
      </c>
      <c r="O139" s="11" t="s">
        <v>1373</v>
      </c>
    </row>
    <row r="140" spans="1:15" ht="13.65" customHeight="1" x14ac:dyDescent="0.3">
      <c r="A140" t="s">
        <v>1306</v>
      </c>
      <c r="B140">
        <v>3997</v>
      </c>
      <c r="C140" s="16" t="s">
        <v>725</v>
      </c>
      <c r="D140" t="s">
        <v>28</v>
      </c>
      <c r="E140" s="3">
        <v>45510</v>
      </c>
      <c r="F140" s="9">
        <v>0.625</v>
      </c>
      <c r="G140" t="s">
        <v>152</v>
      </c>
      <c r="H140" s="13" t="str">
        <f>SUBSTITUTE(Tabela1_1[[#This Row],[Carteirinha]],".","")</f>
        <v>667401599</v>
      </c>
      <c r="I140" s="14" t="s">
        <v>151</v>
      </c>
      <c r="J140" s="13">
        <f>COUNTIFS(Tabela1[Cod. Paciente],Tabela1_1[[#This Row],[Cod. Paciente]],Tabela1[Status],Tabela1_1[[#This Row],[Status]])</f>
        <v>1</v>
      </c>
      <c r="K140" s="14" t="str" cm="1">
        <f t="array" ref="K140">INDEX(Tabela6[Cad_ipasgo],MATCH(Tabela1_1[[#This Row],[Cod. Paciente]]&amp;Tabela1_1[[#This Row],[Status]],Tabela6[id]&amp;Tabela6[COD],0))</f>
        <v>48108-0</v>
      </c>
      <c r="L140" s="13" cm="1">
        <f t="array" ref="L140">INDEX(Tabela6[CBO],MATCH(Tabela1_1[[#This Row],[Cod. Paciente]]&amp;Tabela1_1[[#This Row],[Status]],Tabela6[id]&amp;Tabela6[COD],0))</f>
        <v>251510</v>
      </c>
      <c r="M140" s="14" t="str">
        <f>"CID - " &amp;INDEX(Tabela7[CID],MATCH(Tabela1_1[[#This Row],[Cod. Paciente]],Tabela7[id],0))</f>
        <v>CID - F840</v>
      </c>
      <c r="N140" s="15" t="s">
        <v>1364</v>
      </c>
      <c r="O140" s="11" t="s">
        <v>1374</v>
      </c>
    </row>
    <row r="141" spans="1:15" ht="13.65" customHeight="1" x14ac:dyDescent="0.3">
      <c r="A141" t="s">
        <v>1276</v>
      </c>
      <c r="B141">
        <v>3656</v>
      </c>
      <c r="C141" s="16" t="s">
        <v>729</v>
      </c>
      <c r="D141" t="s">
        <v>28</v>
      </c>
      <c r="E141" s="3">
        <v>45509</v>
      </c>
      <c r="F141" s="9">
        <v>0.625</v>
      </c>
      <c r="G141" t="s">
        <v>152</v>
      </c>
      <c r="H141" s="13" t="str">
        <f>SUBSTITUTE(Tabela1_1[[#This Row],[Carteirinha]],".","")</f>
        <v>667334910</v>
      </c>
      <c r="I141" s="14" t="s">
        <v>151</v>
      </c>
      <c r="J141" s="13">
        <f>COUNTIFS(Tabela1[Cod. Paciente],Tabela1_1[[#This Row],[Cod. Paciente]],Tabela1[Status],Tabela1_1[[#This Row],[Status]])</f>
        <v>1</v>
      </c>
      <c r="K141" s="14" t="str" cm="1">
        <f t="array" ref="K141">INDEX(Tabela6[Cad_ipasgo],MATCH(Tabela1_1[[#This Row],[Cod. Paciente]]&amp;Tabela1_1[[#This Row],[Status]],Tabela6[id]&amp;Tabela6[COD],0))</f>
        <v>48128-0</v>
      </c>
      <c r="L141" s="13" cm="1">
        <f t="array" ref="L141">INDEX(Tabela6[CBO],MATCH(Tabela1_1[[#This Row],[Cod. Paciente]]&amp;Tabela1_1[[#This Row],[Status]],Tabela6[id]&amp;Tabela6[COD],0))</f>
        <v>251510</v>
      </c>
      <c r="M141" s="14" t="str">
        <f>"CID - " &amp;INDEX(Tabela7[CID],MATCH(Tabela1_1[[#This Row],[Cod. Paciente]],Tabela7[id],0))</f>
        <v>CID - F840</v>
      </c>
      <c r="N141" s="15" t="s">
        <v>1364</v>
      </c>
      <c r="O141" s="11">
        <v>6001217</v>
      </c>
    </row>
    <row r="142" spans="1:15" ht="13.65" customHeight="1" x14ac:dyDescent="0.3">
      <c r="A142" t="s">
        <v>1262</v>
      </c>
      <c r="B142">
        <v>3376</v>
      </c>
      <c r="C142" s="16" t="s">
        <v>731</v>
      </c>
      <c r="D142" t="s">
        <v>28</v>
      </c>
      <c r="E142" s="3">
        <v>45509</v>
      </c>
      <c r="F142" s="9">
        <v>0.375</v>
      </c>
      <c r="G142" t="s">
        <v>155</v>
      </c>
      <c r="H142" s="13" t="str">
        <f>SUBSTITUTE(Tabela1_1[[#This Row],[Carteirinha]],".","")</f>
        <v>667371590</v>
      </c>
      <c r="I142" s="14" t="s">
        <v>154</v>
      </c>
      <c r="J142" s="13">
        <f>COUNTIFS(Tabela1[Cod. Paciente],Tabela1_1[[#This Row],[Cod. Paciente]],Tabela1[Status],Tabela1_1[[#This Row],[Status]])</f>
        <v>3</v>
      </c>
      <c r="K142" s="14" t="str" cm="1">
        <f t="array" ref="K142">INDEX(Tabela6[Cad_ipasgo],MATCH(Tabela1_1[[#This Row],[Cod. Paciente]]&amp;Tabela1_1[[#This Row],[Status]],Tabela6[id]&amp;Tabela6[COD],0))</f>
        <v>48135-0</v>
      </c>
      <c r="L142" s="13" cm="1">
        <f t="array" ref="L142">INDEX(Tabela6[CBO],MATCH(Tabela1_1[[#This Row],[Cod. Paciente]]&amp;Tabela1_1[[#This Row],[Status]],Tabela6[id]&amp;Tabela6[COD],0))</f>
        <v>223810</v>
      </c>
      <c r="M142" s="14" t="str">
        <f>"CID - " &amp;INDEX(Tabela7[CID],MATCH(Tabela1_1[[#This Row],[Cod. Paciente]],Tabela7[id],0))</f>
        <v>CID - F840</v>
      </c>
      <c r="N142" s="15" t="s">
        <v>1364</v>
      </c>
      <c r="O142" s="11">
        <v>6001340</v>
      </c>
    </row>
    <row r="143" spans="1:15" ht="13.65" customHeight="1" x14ac:dyDescent="0.3">
      <c r="A143" t="s">
        <v>1262</v>
      </c>
      <c r="B143">
        <v>3376</v>
      </c>
      <c r="C143" s="16" t="s">
        <v>731</v>
      </c>
      <c r="D143" t="s">
        <v>28</v>
      </c>
      <c r="E143" s="3">
        <v>45509</v>
      </c>
      <c r="F143" s="9">
        <v>0.41666666666666669</v>
      </c>
      <c r="G143" t="s">
        <v>152</v>
      </c>
      <c r="H143" s="13" t="str">
        <f>SUBSTITUTE(Tabela1_1[[#This Row],[Carteirinha]],".","")</f>
        <v>667371590</v>
      </c>
      <c r="I143" s="14" t="s">
        <v>151</v>
      </c>
      <c r="J143" s="13">
        <f>COUNTIFS(Tabela1[Cod. Paciente],Tabela1_1[[#This Row],[Cod. Paciente]],Tabela1[Status],Tabela1_1[[#This Row],[Status]])</f>
        <v>4</v>
      </c>
      <c r="K143" s="14" t="str" cm="1">
        <f t="array" ref="K143">INDEX(Tabela6[Cad_ipasgo],MATCH(Tabela1_1[[#This Row],[Cod. Paciente]]&amp;Tabela1_1[[#This Row],[Status]],Tabela6[id]&amp;Tabela6[COD],0))</f>
        <v>48146-0</v>
      </c>
      <c r="L143" s="13" cm="1">
        <f t="array" ref="L143">INDEX(Tabela6[CBO],MATCH(Tabela1_1[[#This Row],[Cod. Paciente]]&amp;Tabela1_1[[#This Row],[Status]],Tabela6[id]&amp;Tabela6[COD],0))</f>
        <v>251510</v>
      </c>
      <c r="M143" s="14" t="str">
        <f>"CID - " &amp;INDEX(Tabela7[CID],MATCH(Tabela1_1[[#This Row],[Cod. Paciente]],Tabela7[id],0))</f>
        <v>CID - F840</v>
      </c>
      <c r="N143" s="15" t="s">
        <v>1364</v>
      </c>
      <c r="O143" s="11" t="s">
        <v>1375</v>
      </c>
    </row>
    <row r="144" spans="1:15" ht="13.65" customHeight="1" x14ac:dyDescent="0.3">
      <c r="A144" t="s">
        <v>483</v>
      </c>
      <c r="B144">
        <v>3658</v>
      </c>
      <c r="C144" s="16" t="s">
        <v>484</v>
      </c>
      <c r="D144" t="s">
        <v>28</v>
      </c>
      <c r="E144" s="3">
        <v>45512</v>
      </c>
      <c r="F144" s="9">
        <v>0.45833333333333331</v>
      </c>
      <c r="G144" t="s">
        <v>155</v>
      </c>
      <c r="H144" s="13" t="str">
        <f>SUBSTITUTE(Tabela1_1[[#This Row],[Carteirinha]],".","")</f>
        <v>667386645</v>
      </c>
      <c r="I144" s="14" t="s">
        <v>154</v>
      </c>
      <c r="J144" s="13">
        <f>COUNTIFS(Tabela1[Cod. Paciente],Tabela1_1[[#This Row],[Cod. Paciente]],Tabela1[Status],Tabela1_1[[#This Row],[Status]])</f>
        <v>1</v>
      </c>
      <c r="K144" s="14" t="str" cm="1">
        <f t="array" ref="K144">INDEX(Tabela6[Cad_ipasgo],MATCH(Tabela1_1[[#This Row],[Cod. Paciente]]&amp;Tabela1_1[[#This Row],[Status]],Tabela6[id]&amp;Tabela6[COD],0))</f>
        <v>48113-0</v>
      </c>
      <c r="L144" s="13" cm="1">
        <f t="array" ref="L144">INDEX(Tabela6[CBO],MATCH(Tabela1_1[[#This Row],[Cod. Paciente]]&amp;Tabela1_1[[#This Row],[Status]],Tabela6[id]&amp;Tabela6[COD],0))</f>
        <v>223810</v>
      </c>
      <c r="M144" s="14" t="str">
        <f>"CID - " &amp;INDEX(Tabela7[CID],MATCH(Tabela1_1[[#This Row],[Cod. Paciente]],Tabela7[id],0))</f>
        <v>CID - F840</v>
      </c>
      <c r="N144" s="15" t="s">
        <v>1364</v>
      </c>
      <c r="O144" s="11">
        <v>6001826</v>
      </c>
    </row>
    <row r="145" spans="1:15" ht="13.65" customHeight="1" x14ac:dyDescent="0.3">
      <c r="A145" t="s">
        <v>483</v>
      </c>
      <c r="B145">
        <v>3658</v>
      </c>
      <c r="C145" s="16" t="s">
        <v>484</v>
      </c>
      <c r="D145" t="s">
        <v>28</v>
      </c>
      <c r="E145" s="3">
        <v>45509</v>
      </c>
      <c r="F145" s="9">
        <v>0.45833333333333331</v>
      </c>
      <c r="G145" t="s">
        <v>152</v>
      </c>
      <c r="H145" s="13" t="str">
        <f>SUBSTITUTE(Tabela1_1[[#This Row],[Carteirinha]],".","")</f>
        <v>667386645</v>
      </c>
      <c r="I145" s="14" t="s">
        <v>151</v>
      </c>
      <c r="J145" s="13">
        <f>COUNTIFS(Tabela1[Cod. Paciente],Tabela1_1[[#This Row],[Cod. Paciente]],Tabela1[Status],Tabela1_1[[#This Row],[Status]])</f>
        <v>2</v>
      </c>
      <c r="K145" s="14" t="str" cm="1">
        <f t="array" ref="K145">INDEX(Tabela6[Cad_ipasgo],MATCH(Tabela1_1[[#This Row],[Cod. Paciente]]&amp;Tabela1_1[[#This Row],[Status]],Tabela6[id]&amp;Tabela6[COD],0))</f>
        <v>48117-0</v>
      </c>
      <c r="L145" s="13" cm="1">
        <f t="array" ref="L145">INDEX(Tabela6[CBO],MATCH(Tabela1_1[[#This Row],[Cod. Paciente]]&amp;Tabela1_1[[#This Row],[Status]],Tabela6[id]&amp;Tabela6[COD],0))</f>
        <v>251510</v>
      </c>
      <c r="M145" s="14" t="str">
        <f>"CID - " &amp;INDEX(Tabela7[CID],MATCH(Tabela1_1[[#This Row],[Cod. Paciente]],Tabela7[id],0))</f>
        <v>CID - F840</v>
      </c>
      <c r="N145" s="15" t="s">
        <v>1364</v>
      </c>
      <c r="O145" s="11">
        <v>6001950</v>
      </c>
    </row>
    <row r="146" spans="1:15" ht="13.65" customHeight="1" x14ac:dyDescent="0.3">
      <c r="A146" t="s">
        <v>1338</v>
      </c>
      <c r="B146">
        <v>3428</v>
      </c>
      <c r="C146" s="16" t="s">
        <v>733</v>
      </c>
      <c r="D146" t="s">
        <v>28</v>
      </c>
      <c r="E146" s="3">
        <v>45513</v>
      </c>
      <c r="F146" s="9">
        <v>0.375</v>
      </c>
      <c r="G146" t="s">
        <v>152</v>
      </c>
      <c r="H146" s="13" t="str">
        <f>SUBSTITUTE(Tabela1_1[[#This Row],[Carteirinha]],".","")</f>
        <v>667369002</v>
      </c>
      <c r="I146" s="14" t="s">
        <v>151</v>
      </c>
      <c r="J146" s="13">
        <f>COUNTIFS(Tabela1[Cod. Paciente],Tabela1_1[[#This Row],[Cod. Paciente]],Tabela1[Status],Tabela1_1[[#This Row],[Status]])</f>
        <v>1</v>
      </c>
      <c r="K146" s="14" t="str" cm="1">
        <f t="array" ref="K146">INDEX(Tabela6[Cad_ipasgo],MATCH(Tabela1_1[[#This Row],[Cod. Paciente]]&amp;Tabela1_1[[#This Row],[Status]],Tabela6[id]&amp;Tabela6[COD],0))</f>
        <v>48117-0</v>
      </c>
      <c r="L146" s="13" cm="1">
        <f t="array" ref="L146">INDEX(Tabela6[CBO],MATCH(Tabela1_1[[#This Row],[Cod. Paciente]]&amp;Tabela1_1[[#This Row],[Status]],Tabela6[id]&amp;Tabela6[COD],0))</f>
        <v>251510</v>
      </c>
      <c r="M146" s="14" t="str">
        <f>"CID - " &amp;INDEX(Tabela7[CID],MATCH(Tabela1_1[[#This Row],[Cod. Paciente]],Tabela7[id],0))</f>
        <v>CID - F840</v>
      </c>
      <c r="N146" s="15" t="s">
        <v>1364</v>
      </c>
      <c r="O146" s="11">
        <v>6002090</v>
      </c>
    </row>
    <row r="147" spans="1:15" ht="13.65" customHeight="1" x14ac:dyDescent="0.3">
      <c r="A147" t="s">
        <v>1338</v>
      </c>
      <c r="B147">
        <v>3428</v>
      </c>
      <c r="C147" s="16" t="s">
        <v>733</v>
      </c>
      <c r="D147" t="s">
        <v>28</v>
      </c>
      <c r="E147" s="3">
        <v>45513</v>
      </c>
      <c r="F147" s="9">
        <v>0.41666666666666669</v>
      </c>
      <c r="G147" t="s">
        <v>444</v>
      </c>
      <c r="H147" s="13" t="str">
        <f>SUBSTITUTE(Tabela1_1[[#This Row],[Carteirinha]],".","")</f>
        <v>667369002</v>
      </c>
      <c r="I147" s="14" t="s">
        <v>158</v>
      </c>
      <c r="J147" s="13">
        <f>COUNTIFS(Tabela1[Cod. Paciente],Tabela1_1[[#This Row],[Cod. Paciente]],Tabela1[Status],Tabela1_1[[#This Row],[Status]])</f>
        <v>1</v>
      </c>
      <c r="K147" s="14" t="str" cm="1">
        <f t="array" ref="K147">INDEX(Tabela6[Cad_ipasgo],MATCH(Tabela1_1[[#This Row],[Cod. Paciente]]&amp;Tabela1_1[[#This Row],[Status]],Tabela6[id]&amp;Tabela6[COD],0))</f>
        <v>48154-0</v>
      </c>
      <c r="L147" s="13" cm="1">
        <f t="array" ref="L147">INDEX(Tabela6[CBO],MATCH(Tabela1_1[[#This Row],[Cod. Paciente]]&amp;Tabela1_1[[#This Row],[Status]],Tabela6[id]&amp;Tabela6[COD],0))</f>
        <v>223905</v>
      </c>
      <c r="M147" s="14" t="str">
        <f>"CID - " &amp;INDEX(Tabela7[CID],MATCH(Tabela1_1[[#This Row],[Cod. Paciente]],Tabela7[id],0))</f>
        <v>CID - F840</v>
      </c>
      <c r="N147" s="15" t="s">
        <v>1364</v>
      </c>
      <c r="O147" s="11">
        <v>6002223</v>
      </c>
    </row>
    <row r="148" spans="1:15" ht="13.65" customHeight="1" x14ac:dyDescent="0.3">
      <c r="A148" t="s">
        <v>1292</v>
      </c>
      <c r="B148">
        <v>3724</v>
      </c>
      <c r="C148" s="16" t="s">
        <v>734</v>
      </c>
      <c r="D148" t="s">
        <v>28</v>
      </c>
      <c r="E148" s="3">
        <v>45510</v>
      </c>
      <c r="F148" s="9">
        <v>0.41666666666666669</v>
      </c>
      <c r="G148" t="s">
        <v>152</v>
      </c>
      <c r="H148" s="13" t="str">
        <f>SUBSTITUTE(Tabela1_1[[#This Row],[Carteirinha]],".","")</f>
        <v>667345488</v>
      </c>
      <c r="I148" s="14" t="s">
        <v>151</v>
      </c>
      <c r="J148" s="13">
        <f>COUNTIFS(Tabela1[Cod. Paciente],Tabela1_1[[#This Row],[Cod. Paciente]],Tabela1[Status],Tabela1_1[[#This Row],[Status]])</f>
        <v>1</v>
      </c>
      <c r="K148" s="14" t="str" cm="1">
        <f t="array" ref="K148">INDEX(Tabela6[Cad_ipasgo],MATCH(Tabela1_1[[#This Row],[Cod. Paciente]]&amp;Tabela1_1[[#This Row],[Status]],Tabela6[id]&amp;Tabela6[COD],0))</f>
        <v>48134-0</v>
      </c>
      <c r="L148" s="13" cm="1">
        <f t="array" ref="L148">INDEX(Tabela6[CBO],MATCH(Tabela1_1[[#This Row],[Cod. Paciente]]&amp;Tabela1_1[[#This Row],[Status]],Tabela6[id]&amp;Tabela6[COD],0))</f>
        <v>251510</v>
      </c>
      <c r="M148" s="14" t="str">
        <f>"CID - " &amp;INDEX(Tabela7[CID],MATCH(Tabela1_1[[#This Row],[Cod. Paciente]],Tabela7[id],0))</f>
        <v>CID - F840</v>
      </c>
      <c r="N148" s="15" t="s">
        <v>1364</v>
      </c>
      <c r="O148" s="11">
        <v>6002355</v>
      </c>
    </row>
    <row r="149" spans="1:15" ht="13.65" customHeight="1" x14ac:dyDescent="0.3">
      <c r="A149" t="s">
        <v>1275</v>
      </c>
      <c r="B149">
        <v>3554</v>
      </c>
      <c r="C149" s="16" t="s">
        <v>735</v>
      </c>
      <c r="D149" t="s">
        <v>28</v>
      </c>
      <c r="E149" s="3">
        <v>45509</v>
      </c>
      <c r="F149" s="9">
        <v>0.625</v>
      </c>
      <c r="G149" t="s">
        <v>152</v>
      </c>
      <c r="H149" s="13" t="str">
        <f>SUBSTITUTE(Tabela1_1[[#This Row],[Carteirinha]],".","")</f>
        <v>667191518</v>
      </c>
      <c r="I149" s="14" t="s">
        <v>151</v>
      </c>
      <c r="J149" s="13">
        <f>COUNTIFS(Tabela1[Cod. Paciente],Tabela1_1[[#This Row],[Cod. Paciente]],Tabela1[Status],Tabela1_1[[#This Row],[Status]])</f>
        <v>2</v>
      </c>
      <c r="K149" s="14" t="str" cm="1">
        <f t="array" ref="K149">INDEX(Tabela6[Cad_ipasgo],MATCH(Tabela1_1[[#This Row],[Cod. Paciente]]&amp;Tabela1_1[[#This Row],[Status]],Tabela6[id]&amp;Tabela6[COD],0))</f>
        <v>48117-0</v>
      </c>
      <c r="L149" s="13" cm="1">
        <f t="array" ref="L149">INDEX(Tabela6[CBO],MATCH(Tabela1_1[[#This Row],[Cod. Paciente]]&amp;Tabela1_1[[#This Row],[Status]],Tabela6[id]&amp;Tabela6[COD],0))</f>
        <v>251510</v>
      </c>
      <c r="M149" s="14" t="str">
        <f>"CID - " &amp;INDEX(Tabela7[CID],MATCH(Tabela1_1[[#This Row],[Cod. Paciente]],Tabela7[id],0))</f>
        <v>CID - F840</v>
      </c>
      <c r="N149" s="15" t="s">
        <v>1364</v>
      </c>
      <c r="O149" s="11">
        <v>6002479</v>
      </c>
    </row>
    <row r="150" spans="1:15" ht="13.65" customHeight="1" x14ac:dyDescent="0.3">
      <c r="A150" t="s">
        <v>77</v>
      </c>
      <c r="B150">
        <v>3497</v>
      </c>
      <c r="C150" s="16" t="s">
        <v>78</v>
      </c>
      <c r="D150" t="s">
        <v>28</v>
      </c>
      <c r="E150" s="3">
        <v>45512</v>
      </c>
      <c r="F150" s="9">
        <v>0.33333333333333331</v>
      </c>
      <c r="G150" t="s">
        <v>155</v>
      </c>
      <c r="H150" s="13" t="str">
        <f>SUBSTITUTE(Tabela1_1[[#This Row],[Carteirinha]],".","")</f>
        <v>667364074</v>
      </c>
      <c r="I150" s="14" t="s">
        <v>154</v>
      </c>
      <c r="J150" s="13">
        <f>COUNTIFS(Tabela1[Cod. Paciente],Tabela1_1[[#This Row],[Cod. Paciente]],Tabela1[Status],Tabela1_1[[#This Row],[Status]])</f>
        <v>2</v>
      </c>
      <c r="K150" s="14" t="str" cm="1">
        <f t="array" ref="K150">INDEX(Tabela6[Cad_ipasgo],MATCH(Tabela1_1[[#This Row],[Cod. Paciente]]&amp;Tabela1_1[[#This Row],[Status]],Tabela6[id]&amp;Tabela6[COD],0))</f>
        <v>48113-0</v>
      </c>
      <c r="L150" s="13" cm="1">
        <f t="array" ref="L150">INDEX(Tabela6[CBO],MATCH(Tabela1_1[[#This Row],[Cod. Paciente]]&amp;Tabela1_1[[#This Row],[Status]],Tabela6[id]&amp;Tabela6[COD],0))</f>
        <v>223810</v>
      </c>
      <c r="M150" s="14" t="str">
        <f>"CID - " &amp;INDEX(Tabela7[CID],MATCH(Tabela1_1[[#This Row],[Cod. Paciente]],Tabela7[id],0))</f>
        <v>CID - F840</v>
      </c>
      <c r="N150" s="15" t="s">
        <v>1364</v>
      </c>
      <c r="O150" s="11">
        <v>6002613</v>
      </c>
    </row>
    <row r="151" spans="1:15" ht="13.65" customHeight="1" x14ac:dyDescent="0.3">
      <c r="A151" t="s">
        <v>77</v>
      </c>
      <c r="B151">
        <v>3497</v>
      </c>
      <c r="C151" s="16" t="s">
        <v>78</v>
      </c>
      <c r="D151" t="s">
        <v>28</v>
      </c>
      <c r="E151" s="3">
        <v>45512</v>
      </c>
      <c r="F151" s="9">
        <v>0.375</v>
      </c>
      <c r="G151" t="s">
        <v>152</v>
      </c>
      <c r="H151" s="13" t="str">
        <f>SUBSTITUTE(Tabela1_1[[#This Row],[Carteirinha]],".","")</f>
        <v>667364074</v>
      </c>
      <c r="I151" s="14" t="s">
        <v>151</v>
      </c>
      <c r="J151" s="13">
        <f>COUNTIFS(Tabela1[Cod. Paciente],Tabela1_1[[#This Row],[Cod. Paciente]],Tabela1[Status],Tabela1_1[[#This Row],[Status]])</f>
        <v>3</v>
      </c>
      <c r="K151" s="14" t="str" cm="1">
        <f t="array" ref="K151">INDEX(Tabela6[Cad_ipasgo],MATCH(Tabela1_1[[#This Row],[Cod. Paciente]]&amp;Tabela1_1[[#This Row],[Status]],Tabela6[id]&amp;Tabela6[COD],0))</f>
        <v>48147-0</v>
      </c>
      <c r="L151" s="13" cm="1">
        <f t="array" ref="L151">INDEX(Tabela6[CBO],MATCH(Tabela1_1[[#This Row],[Cod. Paciente]]&amp;Tabela1_1[[#This Row],[Status]],Tabela6[id]&amp;Tabela6[COD],0))</f>
        <v>251510</v>
      </c>
      <c r="M151" s="14" t="str">
        <f>"CID - " &amp;INDEX(Tabela7[CID],MATCH(Tabela1_1[[#This Row],[Cod. Paciente]],Tabela7[id],0))</f>
        <v>CID - F840</v>
      </c>
      <c r="N151" s="15" t="s">
        <v>1364</v>
      </c>
      <c r="O151" s="11">
        <v>6002800</v>
      </c>
    </row>
    <row r="152" spans="1:15" ht="13.65" customHeight="1" x14ac:dyDescent="0.3">
      <c r="A152" t="s">
        <v>1285</v>
      </c>
      <c r="B152">
        <v>3550</v>
      </c>
      <c r="C152" s="16" t="s">
        <v>738</v>
      </c>
      <c r="D152" t="s">
        <v>28</v>
      </c>
      <c r="E152" s="3">
        <v>45510</v>
      </c>
      <c r="F152" s="9">
        <v>0.33333333333333331</v>
      </c>
      <c r="G152" t="s">
        <v>152</v>
      </c>
      <c r="H152" s="13" t="str">
        <f>SUBSTITUTE(Tabela1_1[[#This Row],[Carteirinha]],".","")</f>
        <v>667215247</v>
      </c>
      <c r="I152" s="14" t="s">
        <v>151</v>
      </c>
      <c r="J152" s="13">
        <f>COUNTIFS(Tabela1[Cod. Paciente],Tabela1_1[[#This Row],[Cod. Paciente]],Tabela1[Status],Tabela1_1[[#This Row],[Status]])</f>
        <v>2</v>
      </c>
      <c r="K152" s="14" t="str" cm="1">
        <f t="array" ref="K152">INDEX(Tabela6[Cad_ipasgo],MATCH(Tabela1_1[[#This Row],[Cod. Paciente]]&amp;Tabela1_1[[#This Row],[Status]],Tabela6[id]&amp;Tabela6[COD],0))</f>
        <v>48128-0</v>
      </c>
      <c r="L152" s="13" cm="1">
        <f t="array" ref="L152">INDEX(Tabela6[CBO],MATCH(Tabela1_1[[#This Row],[Cod. Paciente]]&amp;Tabela1_1[[#This Row],[Status]],Tabela6[id]&amp;Tabela6[COD],0))</f>
        <v>251510</v>
      </c>
      <c r="M152" s="14" t="str">
        <f>"CID - " &amp;INDEX(Tabela7[CID],MATCH(Tabela1_1[[#This Row],[Cod. Paciente]],Tabela7[id],0))</f>
        <v>CID - F840</v>
      </c>
      <c r="N152" s="15" t="s">
        <v>1364</v>
      </c>
      <c r="O152" s="11">
        <v>6003023</v>
      </c>
    </row>
    <row r="153" spans="1:15" ht="13.65" customHeight="1" x14ac:dyDescent="0.3">
      <c r="A153" t="s">
        <v>1286</v>
      </c>
      <c r="B153">
        <v>3952</v>
      </c>
      <c r="C153" s="16" t="s">
        <v>739</v>
      </c>
      <c r="D153" t="s">
        <v>28</v>
      </c>
      <c r="E153" s="3">
        <v>45510</v>
      </c>
      <c r="F153" s="9">
        <v>0.45833333333333331</v>
      </c>
      <c r="G153" t="s">
        <v>155</v>
      </c>
      <c r="H153" s="13" t="str">
        <f>SUBSTITUTE(Tabela1_1[[#This Row],[Carteirinha]],".","")</f>
        <v>667288253</v>
      </c>
      <c r="I153" s="14" t="s">
        <v>154</v>
      </c>
      <c r="J153" s="13">
        <f>COUNTIFS(Tabela1[Cod. Paciente],Tabela1_1[[#This Row],[Cod. Paciente]],Tabela1[Status],Tabela1_1[[#This Row],[Status]])</f>
        <v>1</v>
      </c>
      <c r="K153" s="14" t="str" cm="1">
        <f t="array" ref="K153">INDEX(Tabela6[Cad_ipasgo],MATCH(Tabela1_1[[#This Row],[Cod. Paciente]]&amp;Tabela1_1[[#This Row],[Status]],Tabela6[id]&amp;Tabela6[COD],0))</f>
        <v>48135-0</v>
      </c>
      <c r="L153" s="13" cm="1">
        <f t="array" ref="L153">INDEX(Tabela6[CBO],MATCH(Tabela1_1[[#This Row],[Cod. Paciente]]&amp;Tabela1_1[[#This Row],[Status]],Tabela6[id]&amp;Tabela6[COD],0))</f>
        <v>223810</v>
      </c>
      <c r="M153" s="14" t="str">
        <f>"CID - " &amp;INDEX(Tabela7[CID],MATCH(Tabela1_1[[#This Row],[Cod. Paciente]],Tabela7[id],0))</f>
        <v>CID - F840</v>
      </c>
      <c r="N153" s="15" t="s">
        <v>1364</v>
      </c>
      <c r="O153" s="11">
        <v>6003508</v>
      </c>
    </row>
    <row r="154" spans="1:15" ht="13.65" customHeight="1" x14ac:dyDescent="0.3">
      <c r="A154" t="s">
        <v>1286</v>
      </c>
      <c r="B154">
        <v>3952</v>
      </c>
      <c r="C154" s="16" t="s">
        <v>739</v>
      </c>
      <c r="D154" t="s">
        <v>28</v>
      </c>
      <c r="E154" s="3">
        <v>45510</v>
      </c>
      <c r="F154" s="9">
        <v>0.33333333333333331</v>
      </c>
      <c r="G154" t="s">
        <v>152</v>
      </c>
      <c r="H154" s="13" t="str">
        <f>SUBSTITUTE(Tabela1_1[[#This Row],[Carteirinha]],".","")</f>
        <v>667288253</v>
      </c>
      <c r="I154" s="14" t="s">
        <v>151</v>
      </c>
      <c r="J154" s="13">
        <f>COUNTIFS(Tabela1[Cod. Paciente],Tabela1_1[[#This Row],[Cod. Paciente]],Tabela1[Status],Tabela1_1[[#This Row],[Status]])</f>
        <v>3</v>
      </c>
      <c r="K154" s="14" t="str" cm="1">
        <f t="array" ref="K154">INDEX(Tabela6[Cad_ipasgo],MATCH(Tabela1_1[[#This Row],[Cod. Paciente]]&amp;Tabela1_1[[#This Row],[Status]],Tabela6[id]&amp;Tabela6[COD],0))</f>
        <v>48134-0</v>
      </c>
      <c r="L154" s="13" cm="1">
        <f t="array" ref="L154">INDEX(Tabela6[CBO],MATCH(Tabela1_1[[#This Row],[Cod. Paciente]]&amp;Tabela1_1[[#This Row],[Status]],Tabela6[id]&amp;Tabela6[COD],0))</f>
        <v>251510</v>
      </c>
      <c r="M154" s="14" t="str">
        <f>"CID - " &amp;INDEX(Tabela7[CID],MATCH(Tabela1_1[[#This Row],[Cod. Paciente]],Tabela7[id],0))</f>
        <v>CID - F840</v>
      </c>
      <c r="N154" s="15" t="s">
        <v>1364</v>
      </c>
      <c r="O154" s="11">
        <v>6003773</v>
      </c>
    </row>
    <row r="155" spans="1:15" ht="13.65" customHeight="1" x14ac:dyDescent="0.3">
      <c r="A155" t="s">
        <v>492</v>
      </c>
      <c r="B155">
        <v>3625</v>
      </c>
      <c r="C155" s="16" t="s">
        <v>493</v>
      </c>
      <c r="D155" t="s">
        <v>28</v>
      </c>
      <c r="E155" s="3">
        <v>45510</v>
      </c>
      <c r="F155" s="9">
        <v>0.45833333333333331</v>
      </c>
      <c r="G155" t="s">
        <v>152</v>
      </c>
      <c r="H155" s="13" t="str">
        <f>SUBSTITUTE(Tabela1_1[[#This Row],[Carteirinha]],".","")</f>
        <v>667229081</v>
      </c>
      <c r="I155" s="14" t="s">
        <v>151</v>
      </c>
      <c r="J155" s="13">
        <f>COUNTIFS(Tabela1[Cod. Paciente],Tabela1_1[[#This Row],[Cod. Paciente]],Tabela1[Status],Tabela1_1[[#This Row],[Status]])</f>
        <v>3</v>
      </c>
      <c r="K155" s="14" t="str" cm="1">
        <f t="array" ref="K155">INDEX(Tabela6[Cad_ipasgo],MATCH(Tabela1_1[[#This Row],[Cod. Paciente]]&amp;Tabela1_1[[#This Row],[Status]],Tabela6[id]&amp;Tabela6[COD],0))</f>
        <v>48134-0</v>
      </c>
      <c r="L155" s="13" cm="1">
        <f t="array" ref="L155">INDEX(Tabela6[CBO],MATCH(Tabela1_1[[#This Row],[Cod. Paciente]]&amp;Tabela1_1[[#This Row],[Status]],Tabela6[id]&amp;Tabela6[COD],0))</f>
        <v>251510</v>
      </c>
      <c r="M155" s="14" t="str">
        <f>"CID - " &amp;INDEX(Tabela7[CID],MATCH(Tabela1_1[[#This Row],[Cod. Paciente]],Tabela7[id],0))</f>
        <v>CID - F840</v>
      </c>
      <c r="N155" s="15" t="s">
        <v>1364</v>
      </c>
      <c r="O155" s="11">
        <v>6004990</v>
      </c>
    </row>
    <row r="156" spans="1:15" ht="13.65" customHeight="1" x14ac:dyDescent="0.3">
      <c r="A156" t="s">
        <v>1278</v>
      </c>
      <c r="B156">
        <v>3626</v>
      </c>
      <c r="C156" t="s">
        <v>740</v>
      </c>
      <c r="D156" t="s">
        <v>28</v>
      </c>
      <c r="E156" s="3">
        <v>45509</v>
      </c>
      <c r="F156" s="9">
        <v>0.66666666666666663</v>
      </c>
      <c r="G156" t="s">
        <v>155</v>
      </c>
      <c r="H156" s="13" t="str">
        <f>SUBSTITUTE(Tabela1_1[[#This Row],[Carteirinha]],".","")</f>
        <v>457575502</v>
      </c>
      <c r="I156" s="14" t="s">
        <v>154</v>
      </c>
      <c r="J156" s="13">
        <f>COUNTIFS(Tabela1[Cod. Paciente],Tabela1_1[[#This Row],[Cod. Paciente]],Tabela1[Status],Tabela1_1[[#This Row],[Status]])</f>
        <v>1</v>
      </c>
      <c r="K156" s="14" t="e" cm="1">
        <f t="array" ref="K156">INDEX(Tabela6[Cad_ipasgo],MATCH(Tabela1_1[[#This Row],[Cod. Paciente]]&amp;Tabela1_1[[#This Row],[Status]],Tabela6[id]&amp;Tabela6[COD],0))</f>
        <v>#N/A</v>
      </c>
      <c r="L156" s="13" t="e" cm="1">
        <f t="array" ref="L156">INDEX(Tabela6[CBO],MATCH(Tabela1_1[[#This Row],[Cod. Paciente]]&amp;Tabela1_1[[#This Row],[Status]],Tabela6[id]&amp;Tabela6[COD],0))</f>
        <v>#N/A</v>
      </c>
      <c r="M156" s="14" t="str">
        <f>"CID - " &amp;INDEX(Tabela7[CID],MATCH(Tabela1_1[[#This Row],[Cod. Paciente]],Tabela7[id],0))</f>
        <v>CID - F840</v>
      </c>
      <c r="N156" s="15" t="s">
        <v>1364</v>
      </c>
      <c r="O156" s="11"/>
    </row>
    <row r="157" spans="1:15" ht="13.65" customHeight="1" x14ac:dyDescent="0.3">
      <c r="A157" t="s">
        <v>1278</v>
      </c>
      <c r="B157">
        <v>3626</v>
      </c>
      <c r="C157" s="16" t="s">
        <v>740</v>
      </c>
      <c r="D157" t="s">
        <v>28</v>
      </c>
      <c r="E157" s="3">
        <v>45509</v>
      </c>
      <c r="F157" s="9">
        <v>0.70833333333333337</v>
      </c>
      <c r="G157" t="s">
        <v>152</v>
      </c>
      <c r="H157" s="13" t="str">
        <f>SUBSTITUTE(Tabela1_1[[#This Row],[Carteirinha]],".","")</f>
        <v>457575502</v>
      </c>
      <c r="I157" s="14" t="s">
        <v>151</v>
      </c>
      <c r="J157" s="13">
        <f>COUNTIFS(Tabela1[Cod. Paciente],Tabela1_1[[#This Row],[Cod. Paciente]],Tabela1[Status],Tabela1_1[[#This Row],[Status]])</f>
        <v>2</v>
      </c>
      <c r="K157" s="14" t="str" cm="1">
        <f t="array" ref="K157">INDEX(Tabela6[Cad_ipasgo],MATCH(Tabela1_1[[#This Row],[Cod. Paciente]]&amp;Tabela1_1[[#This Row],[Status]],Tabela6[id]&amp;Tabela6[COD],0))</f>
        <v>48133-0</v>
      </c>
      <c r="L157" s="13" cm="1">
        <f t="array" ref="L157">INDEX(Tabela6[CBO],MATCH(Tabela1_1[[#This Row],[Cod. Paciente]]&amp;Tabela1_1[[#This Row],[Status]],Tabela6[id]&amp;Tabela6[COD],0))</f>
        <v>251510</v>
      </c>
      <c r="M157" s="14" t="str">
        <f>"CID - " &amp;INDEX(Tabela7[CID],MATCH(Tabela1_1[[#This Row],[Cod. Paciente]],Tabela7[id],0))</f>
        <v>CID - F840</v>
      </c>
      <c r="N157" s="15" t="s">
        <v>1364</v>
      </c>
      <c r="O157" s="11">
        <v>6005131</v>
      </c>
    </row>
    <row r="158" spans="1:15" ht="13.65" customHeight="1" x14ac:dyDescent="0.3">
      <c r="A158" t="s">
        <v>506</v>
      </c>
      <c r="B158">
        <v>3760</v>
      </c>
      <c r="C158" s="16" t="s">
        <v>507</v>
      </c>
      <c r="D158" t="s">
        <v>28</v>
      </c>
      <c r="E158" s="3">
        <v>45510</v>
      </c>
      <c r="F158" s="9">
        <v>0.54166666666666663</v>
      </c>
      <c r="G158" t="s">
        <v>152</v>
      </c>
      <c r="H158" s="13" t="str">
        <f>SUBSTITUTE(Tabela1_1[[#This Row],[Carteirinha]],".","")</f>
        <v>105671906</v>
      </c>
      <c r="I158" s="14" t="s">
        <v>151</v>
      </c>
      <c r="J158" s="13">
        <f>COUNTIFS(Tabela1[Cod. Paciente],Tabela1_1[[#This Row],[Cod. Paciente]],Tabela1[Status],Tabela1_1[[#This Row],[Status]])</f>
        <v>2</v>
      </c>
      <c r="K158" s="14" t="str" cm="1">
        <f t="array" ref="K158">INDEX(Tabela6[Cad_ipasgo],MATCH(Tabela1_1[[#This Row],[Cod. Paciente]]&amp;Tabela1_1[[#This Row],[Status]],Tabela6[id]&amp;Tabela6[COD],0))</f>
        <v>48123-0</v>
      </c>
      <c r="L158" s="13" cm="1">
        <f t="array" ref="L158">INDEX(Tabela6[CBO],MATCH(Tabela1_1[[#This Row],[Cod. Paciente]]&amp;Tabela1_1[[#This Row],[Status]],Tabela6[id]&amp;Tabela6[COD],0))</f>
        <v>251510</v>
      </c>
      <c r="M158" s="14" t="str">
        <f>"CID - " &amp;INDEX(Tabela7[CID],MATCH(Tabela1_1[[#This Row],[Cod. Paciente]],Tabela7[id],0))</f>
        <v>CID - F840</v>
      </c>
      <c r="N158" s="15" t="s">
        <v>1364</v>
      </c>
      <c r="O158" s="11">
        <v>6005242</v>
      </c>
    </row>
    <row r="159" spans="1:15" ht="13.65" customHeight="1" x14ac:dyDescent="0.3">
      <c r="A159" t="s">
        <v>131</v>
      </c>
      <c r="B159">
        <v>3028</v>
      </c>
      <c r="C159" s="16" t="s">
        <v>132</v>
      </c>
      <c r="D159" t="s">
        <v>28</v>
      </c>
      <c r="E159" s="3">
        <v>45512</v>
      </c>
      <c r="F159" s="9">
        <v>0.58333333333333337</v>
      </c>
      <c r="G159" t="s">
        <v>155</v>
      </c>
      <c r="H159" s="13" t="str">
        <f>SUBSTITUTE(Tabela1_1[[#This Row],[Carteirinha]],".","")</f>
        <v>667392764</v>
      </c>
      <c r="I159" s="14" t="s">
        <v>154</v>
      </c>
      <c r="J159" s="13">
        <f>COUNTIFS(Tabela1[Cod. Paciente],Tabela1_1[[#This Row],[Cod. Paciente]],Tabela1[Status],Tabela1_1[[#This Row],[Status]])</f>
        <v>2</v>
      </c>
      <c r="K159" s="14" t="str" cm="1">
        <f t="array" ref="K159">INDEX(Tabela6[Cad_ipasgo],MATCH(Tabela1_1[[#This Row],[Cod. Paciente]]&amp;Tabela1_1[[#This Row],[Status]],Tabela6[id]&amp;Tabela6[COD],0))</f>
        <v>48135-0</v>
      </c>
      <c r="L159" s="13" cm="1">
        <f t="array" ref="L159">INDEX(Tabela6[CBO],MATCH(Tabela1_1[[#This Row],[Cod. Paciente]]&amp;Tabela1_1[[#This Row],[Status]],Tabela6[id]&amp;Tabela6[COD],0))</f>
        <v>223810</v>
      </c>
      <c r="M159" s="14" t="str">
        <f>"CID - " &amp;INDEX(Tabela7[CID],MATCH(Tabela1_1[[#This Row],[Cod. Paciente]],Tabela7[id],0))</f>
        <v>CID - F840</v>
      </c>
      <c r="N159" s="15" t="s">
        <v>1364</v>
      </c>
      <c r="O159" s="11" t="s">
        <v>1376</v>
      </c>
    </row>
    <row r="160" spans="1:15" ht="13.65" customHeight="1" x14ac:dyDescent="0.3">
      <c r="A160" t="s">
        <v>131</v>
      </c>
      <c r="B160">
        <v>3028</v>
      </c>
      <c r="C160" s="16" t="s">
        <v>132</v>
      </c>
      <c r="D160" t="s">
        <v>28</v>
      </c>
      <c r="E160" s="3">
        <v>45512</v>
      </c>
      <c r="F160" s="9">
        <v>0.625</v>
      </c>
      <c r="G160" t="s">
        <v>152</v>
      </c>
      <c r="H160" s="13" t="str">
        <f>SUBSTITUTE(Tabela1_1[[#This Row],[Carteirinha]],".","")</f>
        <v>667392764</v>
      </c>
      <c r="I160" s="14" t="s">
        <v>151</v>
      </c>
      <c r="J160" s="13">
        <f>COUNTIFS(Tabela1[Cod. Paciente],Tabela1_1[[#This Row],[Cod. Paciente]],Tabela1[Status],Tabela1_1[[#This Row],[Status]])</f>
        <v>4</v>
      </c>
      <c r="K160" s="14" t="str" cm="1">
        <f t="array" ref="K160">INDEX(Tabela6[Cad_ipasgo],MATCH(Tabela1_1[[#This Row],[Cod. Paciente]]&amp;Tabela1_1[[#This Row],[Status]],Tabela6[id]&amp;Tabela6[COD],0))</f>
        <v>48155-0</v>
      </c>
      <c r="L160" s="13" cm="1">
        <f t="array" ref="L160">INDEX(Tabela6[CBO],MATCH(Tabela1_1[[#This Row],[Cod. Paciente]]&amp;Tabela1_1[[#This Row],[Status]],Tabela6[id]&amp;Tabela6[COD],0))</f>
        <v>251510</v>
      </c>
      <c r="M160" s="14" t="str">
        <f>"CID - " &amp;INDEX(Tabela7[CID],MATCH(Tabela1_1[[#This Row],[Cod. Paciente]],Tabela7[id],0))</f>
        <v>CID - F840</v>
      </c>
      <c r="N160" s="15" t="s">
        <v>1364</v>
      </c>
      <c r="O160" s="11">
        <v>6005586</v>
      </c>
    </row>
    <row r="161" spans="1:15" ht="13.65" customHeight="1" x14ac:dyDescent="0.3">
      <c r="A161" t="s">
        <v>131</v>
      </c>
      <c r="B161">
        <v>3028</v>
      </c>
      <c r="C161" s="16" t="s">
        <v>132</v>
      </c>
      <c r="D161" t="s">
        <v>28</v>
      </c>
      <c r="E161" s="3">
        <v>45513</v>
      </c>
      <c r="F161" s="9">
        <v>0.625</v>
      </c>
      <c r="G161" t="s">
        <v>444</v>
      </c>
      <c r="H161" s="13" t="str">
        <f>SUBSTITUTE(Tabela1_1[[#This Row],[Carteirinha]],".","")</f>
        <v>667392764</v>
      </c>
      <c r="I161" s="14" t="s">
        <v>158</v>
      </c>
      <c r="J161" s="13">
        <f>COUNTIFS(Tabela1[Cod. Paciente],Tabela1_1[[#This Row],[Cod. Paciente]],Tabela1[Status],Tabela1_1[[#This Row],[Status]])</f>
        <v>1</v>
      </c>
      <c r="K161" s="14" t="str" cm="1">
        <f t="array" ref="K161">INDEX(Tabela6[Cad_ipasgo],MATCH(Tabela1_1[[#This Row],[Cod. Paciente]]&amp;Tabela1_1[[#This Row],[Status]],Tabela6[id]&amp;Tabela6[COD],0))</f>
        <v>48119-0</v>
      </c>
      <c r="L161" s="13" cm="1">
        <f t="array" ref="L161">INDEX(Tabela6[CBO],MATCH(Tabela1_1[[#This Row],[Cod. Paciente]]&amp;Tabela1_1[[#This Row],[Status]],Tabela6[id]&amp;Tabela6[COD],0))</f>
        <v>223905</v>
      </c>
      <c r="M161" s="14" t="str">
        <f>"CID - " &amp;INDEX(Tabela7[CID],MATCH(Tabela1_1[[#This Row],[Cod. Paciente]],Tabela7[id],0))</f>
        <v>CID - F840</v>
      </c>
      <c r="N161" s="15" t="s">
        <v>1364</v>
      </c>
      <c r="O161" s="11">
        <v>6005738</v>
      </c>
    </row>
    <row r="162" spans="1:15" ht="13.65" customHeight="1" x14ac:dyDescent="0.3">
      <c r="A162" t="s">
        <v>1303</v>
      </c>
      <c r="B162">
        <v>3815</v>
      </c>
      <c r="C162" s="16" t="s">
        <v>743</v>
      </c>
      <c r="D162" t="s">
        <v>28</v>
      </c>
      <c r="E162" s="3">
        <v>45510</v>
      </c>
      <c r="F162" s="9">
        <v>0.58333333333333337</v>
      </c>
      <c r="G162" t="s">
        <v>152</v>
      </c>
      <c r="H162" s="13" t="str">
        <f>SUBSTITUTE(Tabela1_1[[#This Row],[Carteirinha]],".","")</f>
        <v>201766108</v>
      </c>
      <c r="I162" s="14" t="s">
        <v>151</v>
      </c>
      <c r="J162" s="13">
        <f>COUNTIFS(Tabela1[Cod. Paciente],Tabela1_1[[#This Row],[Cod. Paciente]],Tabela1[Status],Tabela1_1[[#This Row],[Status]])</f>
        <v>1</v>
      </c>
      <c r="K162" s="14" t="str" cm="1">
        <f t="array" ref="K162">INDEX(Tabela6[Cad_ipasgo],MATCH(Tabela1_1[[#This Row],[Cod. Paciente]]&amp;Tabela1_1[[#This Row],[Status]],Tabela6[id]&amp;Tabela6[COD],0))</f>
        <v>48120-0</v>
      </c>
      <c r="L162" s="13" cm="1">
        <f t="array" ref="L162">INDEX(Tabela6[CBO],MATCH(Tabela1_1[[#This Row],[Cod. Paciente]]&amp;Tabela1_1[[#This Row],[Status]],Tabela6[id]&amp;Tabela6[COD],0))</f>
        <v>251510</v>
      </c>
      <c r="M162" s="14" t="str">
        <f>"CID - " &amp;INDEX(Tabela7[CID],MATCH(Tabela1_1[[#This Row],[Cod. Paciente]],Tabela7[id],0))</f>
        <v>CID - F840</v>
      </c>
      <c r="N162" s="15" t="s">
        <v>1364</v>
      </c>
      <c r="O162" s="11" t="s">
        <v>1377</v>
      </c>
    </row>
    <row r="163" spans="1:15" ht="13.65" customHeight="1" x14ac:dyDescent="0.3">
      <c r="A163" t="s">
        <v>1301</v>
      </c>
      <c r="B163">
        <v>3367</v>
      </c>
      <c r="C163" s="16" t="s">
        <v>1302</v>
      </c>
      <c r="D163" t="s">
        <v>28</v>
      </c>
      <c r="E163" s="3">
        <v>45510</v>
      </c>
      <c r="F163" s="9">
        <v>0.625</v>
      </c>
      <c r="G163" t="s">
        <v>155</v>
      </c>
      <c r="H163" s="13" t="str">
        <f>SUBSTITUTE(Tabela1_1[[#This Row],[Carteirinha]],".","")</f>
        <v>667352011</v>
      </c>
      <c r="I163" s="14" t="s">
        <v>154</v>
      </c>
      <c r="J163" s="13">
        <f>COUNTIFS(Tabela1[Cod. Paciente],Tabela1_1[[#This Row],[Cod. Paciente]],Tabela1[Status],Tabela1_1[[#This Row],[Status]])</f>
        <v>1</v>
      </c>
      <c r="K163" s="14" t="str" cm="1">
        <f t="array" ref="K163">INDEX(Tabela6[Cad_ipasgo],MATCH(Tabela1_1[[#This Row],[Cod. Paciente]]&amp;Tabela1_1[[#This Row],[Status]],Tabela6[id]&amp;Tabela6[COD],0))</f>
        <v>48106-0</v>
      </c>
      <c r="L163" s="13" cm="1">
        <f t="array" ref="L163">INDEX(Tabela6[CBO],MATCH(Tabela1_1[[#This Row],[Cod. Paciente]]&amp;Tabela1_1[[#This Row],[Status]],Tabela6[id]&amp;Tabela6[COD],0))</f>
        <v>223810</v>
      </c>
      <c r="M163" s="14" t="str">
        <f>"CID - " &amp;INDEX(Tabela7[CID],MATCH(Tabela1_1[[#This Row],[Cod. Paciente]],Tabela7[id],0))</f>
        <v>CID - F840</v>
      </c>
      <c r="N163" s="15" t="s">
        <v>1364</v>
      </c>
      <c r="O163" s="11">
        <v>6005971</v>
      </c>
    </row>
    <row r="164" spans="1:15" ht="13.65" customHeight="1" x14ac:dyDescent="0.3">
      <c r="A164" t="s">
        <v>1301</v>
      </c>
      <c r="B164">
        <v>3367</v>
      </c>
      <c r="C164" s="16" t="s">
        <v>1302</v>
      </c>
      <c r="D164" t="s">
        <v>28</v>
      </c>
      <c r="E164" s="3">
        <v>45510</v>
      </c>
      <c r="F164" s="9">
        <v>0.58333333333333337</v>
      </c>
      <c r="G164" t="s">
        <v>152</v>
      </c>
      <c r="H164" s="13" t="str">
        <f>SUBSTITUTE(Tabela1_1[[#This Row],[Carteirinha]],".","")</f>
        <v>667352011</v>
      </c>
      <c r="I164" s="14" t="s">
        <v>151</v>
      </c>
      <c r="J164" s="13">
        <f>COUNTIFS(Tabela1[Cod. Paciente],Tabela1_1[[#This Row],[Cod. Paciente]],Tabela1[Status],Tabela1_1[[#This Row],[Status]])</f>
        <v>1</v>
      </c>
      <c r="K164" s="14" t="str" cm="1">
        <f t="array" ref="K164">INDEX(Tabela6[Cad_ipasgo],MATCH(Tabela1_1[[#This Row],[Cod. Paciente]]&amp;Tabela1_1[[#This Row],[Status]],Tabela6[id]&amp;Tabela6[COD],0))</f>
        <v>48133-0</v>
      </c>
      <c r="L164" s="13" cm="1">
        <f t="array" ref="L164">INDEX(Tabela6[CBO],MATCH(Tabela1_1[[#This Row],[Cod. Paciente]]&amp;Tabela1_1[[#This Row],[Status]],Tabela6[id]&amp;Tabela6[COD],0))</f>
        <v>251510</v>
      </c>
      <c r="M164" s="14" t="str">
        <f>"CID - " &amp;INDEX(Tabela7[CID],MATCH(Tabela1_1[[#This Row],[Cod. Paciente]],Tabela7[id],0))</f>
        <v>CID - F840</v>
      </c>
      <c r="N164" s="15" t="s">
        <v>1364</v>
      </c>
      <c r="O164" s="11">
        <v>6006092</v>
      </c>
    </row>
    <row r="165" spans="1:15" ht="13.65" customHeight="1" x14ac:dyDescent="0.3">
      <c r="A165" t="s">
        <v>1277</v>
      </c>
      <c r="B165">
        <v>3666</v>
      </c>
      <c r="C165" s="16" t="s">
        <v>745</v>
      </c>
      <c r="D165" t="s">
        <v>28</v>
      </c>
      <c r="E165" s="3">
        <v>45510</v>
      </c>
      <c r="F165" s="9">
        <v>0.70833333333333337</v>
      </c>
      <c r="G165" t="s">
        <v>155</v>
      </c>
      <c r="H165" s="13" t="str">
        <f>SUBSTITUTE(Tabela1_1[[#This Row],[Carteirinha]],".","")</f>
        <v>667388560</v>
      </c>
      <c r="I165" s="14" t="s">
        <v>154</v>
      </c>
      <c r="J165" s="13">
        <f>COUNTIFS(Tabela1[Cod. Paciente],Tabela1_1[[#This Row],[Cod. Paciente]],Tabela1[Status],Tabela1_1[[#This Row],[Status]])</f>
        <v>2</v>
      </c>
      <c r="K165" s="14" t="str" cm="1">
        <f t="array" ref="K165">INDEX(Tabela6[Cad_ipasgo],MATCH(Tabela1_1[[#This Row],[Cod. Paciente]]&amp;Tabela1_1[[#This Row],[Status]],Tabela6[id]&amp;Tabela6[COD],0))</f>
        <v>48113-0</v>
      </c>
      <c r="L165" s="13" cm="1">
        <f t="array" ref="L165">INDEX(Tabela6[CBO],MATCH(Tabela1_1[[#This Row],[Cod. Paciente]]&amp;Tabela1_1[[#This Row],[Status]],Tabela6[id]&amp;Tabela6[COD],0))</f>
        <v>223810</v>
      </c>
      <c r="M165" s="14" t="str">
        <f>"CID - " &amp;INDEX(Tabela7[CID],MATCH(Tabela1_1[[#This Row],[Cod. Paciente]],Tabela7[id],0))</f>
        <v>CID - F840</v>
      </c>
      <c r="N165" s="15" t="s">
        <v>1364</v>
      </c>
      <c r="O165" s="11">
        <v>6006197</v>
      </c>
    </row>
    <row r="166" spans="1:15" ht="13.65" customHeight="1" x14ac:dyDescent="0.3">
      <c r="A166" t="s">
        <v>1277</v>
      </c>
      <c r="B166">
        <v>3666</v>
      </c>
      <c r="C166" s="16" t="s">
        <v>745</v>
      </c>
      <c r="D166" t="s">
        <v>28</v>
      </c>
      <c r="E166" s="3">
        <v>45509</v>
      </c>
      <c r="F166" s="9">
        <v>0.66666666666666663</v>
      </c>
      <c r="G166" t="s">
        <v>152</v>
      </c>
      <c r="H166" s="13" t="str">
        <f>SUBSTITUTE(Tabela1_1[[#This Row],[Carteirinha]],".","")</f>
        <v>667388560</v>
      </c>
      <c r="I166" s="14" t="s">
        <v>151</v>
      </c>
      <c r="J166" s="13">
        <f>COUNTIFS(Tabela1[Cod. Paciente],Tabela1_1[[#This Row],[Cod. Paciente]],Tabela1[Status],Tabela1_1[[#This Row],[Status]])</f>
        <v>3</v>
      </c>
      <c r="K166" s="14" t="str" cm="1">
        <f t="array" ref="K166">INDEX(Tabela6[Cad_ipasgo],MATCH(Tabela1_1[[#This Row],[Cod. Paciente]]&amp;Tabela1_1[[#This Row],[Status]],Tabela6[id]&amp;Tabela6[COD],0))</f>
        <v>48118-0</v>
      </c>
      <c r="L166" s="13" cm="1">
        <f t="array" ref="L166">INDEX(Tabela6[CBO],MATCH(Tabela1_1[[#This Row],[Cod. Paciente]]&amp;Tabela1_1[[#This Row],[Status]],Tabela6[id]&amp;Tabela6[COD],0))</f>
        <v>251510</v>
      </c>
      <c r="M166" s="14" t="str">
        <f>"CID - " &amp;INDEX(Tabela7[CID],MATCH(Tabela1_1[[#This Row],[Cod. Paciente]],Tabela7[id],0))</f>
        <v>CID - F840</v>
      </c>
      <c r="N166" s="15" t="s">
        <v>1364</v>
      </c>
      <c r="O166" s="11">
        <v>6006310</v>
      </c>
    </row>
    <row r="167" spans="1:15" ht="13.65" customHeight="1" x14ac:dyDescent="0.3">
      <c r="A167" t="s">
        <v>503</v>
      </c>
      <c r="B167">
        <v>3723</v>
      </c>
      <c r="C167" s="16" t="s">
        <v>504</v>
      </c>
      <c r="D167" t="s">
        <v>28</v>
      </c>
      <c r="E167" s="3">
        <v>45513</v>
      </c>
      <c r="F167" s="9">
        <v>0.75</v>
      </c>
      <c r="G167" t="s">
        <v>152</v>
      </c>
      <c r="H167" s="13" t="str">
        <f>SUBSTITUTE(Tabela1_1[[#This Row],[Carteirinha]],".","")</f>
        <v>667236653</v>
      </c>
      <c r="I167" s="14" t="s">
        <v>151</v>
      </c>
      <c r="J167" s="13">
        <f>COUNTIFS(Tabela1[Cod. Paciente],Tabela1_1[[#This Row],[Cod. Paciente]],Tabela1[Status],Tabela1_1[[#This Row],[Status]])</f>
        <v>1</v>
      </c>
      <c r="K167" s="14" t="str" cm="1">
        <f t="array" ref="K167">INDEX(Tabela6[Cad_ipasgo],MATCH(Tabela1_1[[#This Row],[Cod. Paciente]]&amp;Tabela1_1[[#This Row],[Status]],Tabela6[id]&amp;Tabela6[COD],0))</f>
        <v>48134-0</v>
      </c>
      <c r="L167" s="13" cm="1">
        <f t="array" ref="L167">INDEX(Tabela6[CBO],MATCH(Tabela1_1[[#This Row],[Cod. Paciente]]&amp;Tabela1_1[[#This Row],[Status]],Tabela6[id]&amp;Tabela6[COD],0))</f>
        <v>251510</v>
      </c>
      <c r="M167" s="14" t="str">
        <f>"CID - " &amp;INDEX(Tabela7[CID],MATCH(Tabela1_1[[#This Row],[Cod. Paciente]],Tabela7[id],0))</f>
        <v>CID - F840</v>
      </c>
      <c r="N167" s="15" t="s">
        <v>1364</v>
      </c>
      <c r="O167" s="11">
        <v>6006413</v>
      </c>
    </row>
    <row r="168" spans="1:15" ht="13.65" customHeight="1" x14ac:dyDescent="0.3">
      <c r="A168" t="s">
        <v>470</v>
      </c>
      <c r="B168">
        <v>3632</v>
      </c>
      <c r="C168" s="16" t="s">
        <v>471</v>
      </c>
      <c r="D168" t="s">
        <v>28</v>
      </c>
      <c r="E168" s="3">
        <v>45512</v>
      </c>
      <c r="F168" s="9">
        <v>0.33333333333333331</v>
      </c>
      <c r="G168" t="s">
        <v>155</v>
      </c>
      <c r="H168" s="13" t="str">
        <f>SUBSTITUTE(Tabela1_1[[#This Row],[Carteirinha]],".","")</f>
        <v>667405129</v>
      </c>
      <c r="I168" s="14" t="s">
        <v>154</v>
      </c>
      <c r="J168" s="13">
        <f>COUNTIFS(Tabela1[Cod. Paciente],Tabela1_1[[#This Row],[Cod. Paciente]],Tabela1[Status],Tabela1_1[[#This Row],[Status]])</f>
        <v>1</v>
      </c>
      <c r="K168" s="14" t="str" cm="1">
        <f t="array" ref="K168">INDEX(Tabela6[Cad_ipasgo],MATCH(Tabela1_1[[#This Row],[Cod. Paciente]]&amp;Tabela1_1[[#This Row],[Status]],Tabela6[id]&amp;Tabela6[COD],0))</f>
        <v>48135-0</v>
      </c>
      <c r="L168" s="13" cm="1">
        <f t="array" ref="L168">INDEX(Tabela6[CBO],MATCH(Tabela1_1[[#This Row],[Cod. Paciente]]&amp;Tabela1_1[[#This Row],[Status]],Tabela6[id]&amp;Tabela6[COD],0))</f>
        <v>223810</v>
      </c>
      <c r="M168" s="14" t="str">
        <f>"CID - " &amp;INDEX(Tabela7[CID],MATCH(Tabela1_1[[#This Row],[Cod. Paciente]],Tabela7[id],0))</f>
        <v>CID - F840</v>
      </c>
      <c r="N168" s="15" t="s">
        <v>1364</v>
      </c>
      <c r="O168" s="11">
        <v>6006531</v>
      </c>
    </row>
    <row r="169" spans="1:15" ht="13.65" customHeight="1" x14ac:dyDescent="0.3">
      <c r="A169" t="s">
        <v>1269</v>
      </c>
      <c r="B169">
        <v>3899</v>
      </c>
      <c r="C169" s="16" t="s">
        <v>751</v>
      </c>
      <c r="D169" t="s">
        <v>28</v>
      </c>
      <c r="E169" s="3">
        <v>45509</v>
      </c>
      <c r="F169" s="9">
        <v>0.54166666666666663</v>
      </c>
      <c r="G169" t="s">
        <v>155</v>
      </c>
      <c r="H169" s="13" t="str">
        <f>SUBSTITUTE(Tabela1_1[[#This Row],[Carteirinha]],".","")</f>
        <v>667357193</v>
      </c>
      <c r="I169" s="14" t="s">
        <v>154</v>
      </c>
      <c r="J169" s="13">
        <f>COUNTIFS(Tabela1[Cod. Paciente],Tabela1_1[[#This Row],[Cod. Paciente]],Tabela1[Status],Tabela1_1[[#This Row],[Status]])</f>
        <v>1</v>
      </c>
      <c r="K169" s="14" t="str" cm="1">
        <f t="array" ref="K169">INDEX(Tabela6[Cad_ipasgo],MATCH(Tabela1_1[[#This Row],[Cod. Paciente]]&amp;Tabela1_1[[#This Row],[Status]],Tabela6[id]&amp;Tabela6[COD],0))</f>
        <v>48135-0</v>
      </c>
      <c r="L169" s="13" cm="1">
        <f t="array" ref="L169">INDEX(Tabela6[CBO],MATCH(Tabela1_1[[#This Row],[Cod. Paciente]]&amp;Tabela1_1[[#This Row],[Status]],Tabela6[id]&amp;Tabela6[COD],0))</f>
        <v>223810</v>
      </c>
      <c r="M169" s="14" t="str">
        <f>"CID - " &amp;INDEX(Tabela7[CID],MATCH(Tabela1_1[[#This Row],[Cod. Paciente]],Tabela7[id],0))</f>
        <v>CID - F840</v>
      </c>
      <c r="N169" s="15" t="s">
        <v>1364</v>
      </c>
      <c r="O169" s="11" t="s">
        <v>1378</v>
      </c>
    </row>
    <row r="170" spans="1:15" ht="13.65" customHeight="1" x14ac:dyDescent="0.3">
      <c r="A170" t="s">
        <v>1269</v>
      </c>
      <c r="B170">
        <v>3899</v>
      </c>
      <c r="C170" s="16" t="s">
        <v>751</v>
      </c>
      <c r="D170" t="s">
        <v>28</v>
      </c>
      <c r="E170" s="3">
        <v>45511</v>
      </c>
      <c r="F170" s="9">
        <v>0.54166666666666663</v>
      </c>
      <c r="G170" t="s">
        <v>152</v>
      </c>
      <c r="H170" s="13" t="str">
        <f>SUBSTITUTE(Tabela1_1[[#This Row],[Carteirinha]],".","")</f>
        <v>667357193</v>
      </c>
      <c r="I170" s="14" t="s">
        <v>151</v>
      </c>
      <c r="J170" s="13">
        <f>COUNTIFS(Tabela1[Cod. Paciente],Tabela1_1[[#This Row],[Cod. Paciente]],Tabela1[Status],Tabela1_1[[#This Row],[Status]])</f>
        <v>2</v>
      </c>
      <c r="K170" s="14" t="str" cm="1">
        <f t="array" ref="K170">INDEX(Tabela6[Cad_ipasgo],MATCH(Tabela1_1[[#This Row],[Cod. Paciente]]&amp;Tabela1_1[[#This Row],[Status]],Tabela6[id]&amp;Tabela6[COD],0))</f>
        <v>48125-0</v>
      </c>
      <c r="L170" s="13" cm="1">
        <f t="array" ref="L170">INDEX(Tabela6[CBO],MATCH(Tabela1_1[[#This Row],[Cod. Paciente]]&amp;Tabela1_1[[#This Row],[Status]],Tabela6[id]&amp;Tabela6[COD],0))</f>
        <v>251510</v>
      </c>
      <c r="M170" s="14" t="str">
        <f>"CID - " &amp;INDEX(Tabela7[CID],MATCH(Tabela1_1[[#This Row],[Cod. Paciente]],Tabela7[id],0))</f>
        <v>CID - F840</v>
      </c>
      <c r="N170" s="15" t="s">
        <v>1364</v>
      </c>
      <c r="O170" s="11">
        <v>6006828</v>
      </c>
    </row>
    <row r="171" spans="1:15" ht="13.65" customHeight="1" x14ac:dyDescent="0.3">
      <c r="A171" t="s">
        <v>45</v>
      </c>
      <c r="B171">
        <v>3319</v>
      </c>
      <c r="C171" s="16" t="s">
        <v>46</v>
      </c>
      <c r="D171" t="s">
        <v>28</v>
      </c>
      <c r="E171" s="3">
        <v>45514</v>
      </c>
      <c r="F171" s="9">
        <v>0.375</v>
      </c>
      <c r="G171" t="s">
        <v>152</v>
      </c>
      <c r="H171" s="13" t="str">
        <f>SUBSTITUTE(Tabela1_1[[#This Row],[Carteirinha]],".","")</f>
        <v>667414536</v>
      </c>
      <c r="I171" s="14" t="s">
        <v>151</v>
      </c>
      <c r="J171" s="13">
        <f>COUNTIFS(Tabela1[Cod. Paciente],Tabela1_1[[#This Row],[Cod. Paciente]],Tabela1[Status],Tabela1_1[[#This Row],[Status]])</f>
        <v>1</v>
      </c>
      <c r="K171" s="14" t="str" cm="1">
        <f t="array" ref="K171">INDEX(Tabela6[Cad_ipasgo],MATCH(Tabela1_1[[#This Row],[Cod. Paciente]]&amp;Tabela1_1[[#This Row],[Status]],Tabela6[id]&amp;Tabela6[COD],0))</f>
        <v>48146-0</v>
      </c>
      <c r="L171" s="13" cm="1">
        <f t="array" ref="L171">INDEX(Tabela6[CBO],MATCH(Tabela1_1[[#This Row],[Cod. Paciente]]&amp;Tabela1_1[[#This Row],[Status]],Tabela6[id]&amp;Tabela6[COD],0))</f>
        <v>251510</v>
      </c>
      <c r="M171" s="14" t="str">
        <f>"CID - " &amp;INDEX(Tabela7[CID],MATCH(Tabela1_1[[#This Row],[Cod. Paciente]],Tabela7[id],0))</f>
        <v>CID - F840</v>
      </c>
      <c r="N171" s="15" t="s">
        <v>1364</v>
      </c>
      <c r="O171" s="11" t="s">
        <v>1379</v>
      </c>
    </row>
    <row r="172" spans="1:15" ht="13.65" customHeight="1" x14ac:dyDescent="0.3">
      <c r="A172" t="s">
        <v>45</v>
      </c>
      <c r="B172">
        <v>3319</v>
      </c>
      <c r="C172" s="16" t="s">
        <v>46</v>
      </c>
      <c r="D172" t="s">
        <v>28</v>
      </c>
      <c r="E172" s="3">
        <v>45513</v>
      </c>
      <c r="F172" s="9">
        <v>0.54166666666666663</v>
      </c>
      <c r="G172" t="s">
        <v>444</v>
      </c>
      <c r="H172" s="13" t="str">
        <f>SUBSTITUTE(Tabela1_1[[#This Row],[Carteirinha]],".","")</f>
        <v>667414536</v>
      </c>
      <c r="I172" s="14" t="s">
        <v>158</v>
      </c>
      <c r="J172" s="13">
        <f>COUNTIFS(Tabela1[Cod. Paciente],Tabela1_1[[#This Row],[Cod. Paciente]],Tabela1[Status],Tabela1_1[[#This Row],[Status]])</f>
        <v>1</v>
      </c>
      <c r="K172" s="14" t="str" cm="1">
        <f t="array" ref="K172">INDEX(Tabela6[Cad_ipasgo],MATCH(Tabela1_1[[#This Row],[Cod. Paciente]]&amp;Tabela1_1[[#This Row],[Status]],Tabela6[id]&amp;Tabela6[COD],0))</f>
        <v>48119-0</v>
      </c>
      <c r="L172" s="13" cm="1">
        <f t="array" ref="L172">INDEX(Tabela6[CBO],MATCH(Tabela1_1[[#This Row],[Cod. Paciente]]&amp;Tabela1_1[[#This Row],[Status]],Tabela6[id]&amp;Tabela6[COD],0))</f>
        <v>223905</v>
      </c>
      <c r="M172" s="14" t="str">
        <f>"CID - " &amp;INDEX(Tabela7[CID],MATCH(Tabela1_1[[#This Row],[Cod. Paciente]],Tabela7[id],0))</f>
        <v>CID - F840</v>
      </c>
      <c r="N172" s="15" t="s">
        <v>1364</v>
      </c>
      <c r="O172" s="11" t="s">
        <v>1380</v>
      </c>
    </row>
    <row r="173" spans="1:15" ht="13.65" customHeight="1" x14ac:dyDescent="0.3">
      <c r="A173" t="s">
        <v>1322</v>
      </c>
      <c r="B173">
        <v>3503</v>
      </c>
      <c r="C173" s="16" t="s">
        <v>758</v>
      </c>
      <c r="D173" t="s">
        <v>28</v>
      </c>
      <c r="E173" s="3">
        <v>45511</v>
      </c>
      <c r="F173" s="9">
        <v>0.625</v>
      </c>
      <c r="G173" t="s">
        <v>152</v>
      </c>
      <c r="H173" s="13" t="str">
        <f>SUBSTITUTE(Tabela1_1[[#This Row],[Carteirinha]],".","")</f>
        <v>667215229</v>
      </c>
      <c r="I173" s="14" t="s">
        <v>151</v>
      </c>
      <c r="J173" s="13">
        <f>COUNTIFS(Tabela1[Cod. Paciente],Tabela1_1[[#This Row],[Cod. Paciente]],Tabela1[Status],Tabela1_1[[#This Row],[Status]])</f>
        <v>1</v>
      </c>
      <c r="K173" s="14" t="str" cm="1">
        <f t="array" ref="K173">INDEX(Tabela6[Cad_ipasgo],MATCH(Tabela1_1[[#This Row],[Cod. Paciente]]&amp;Tabela1_1[[#This Row],[Status]],Tabela6[id]&amp;Tabela6[COD],0))</f>
        <v>48118-0</v>
      </c>
      <c r="L173" s="13" cm="1">
        <f t="array" ref="L173">INDEX(Tabela6[CBO],MATCH(Tabela1_1[[#This Row],[Cod. Paciente]]&amp;Tabela1_1[[#This Row],[Status]],Tabela6[id]&amp;Tabela6[COD],0))</f>
        <v>251510</v>
      </c>
      <c r="M173" s="14" t="str">
        <f>"CID - " &amp;INDEX(Tabela7[CID],MATCH(Tabela1_1[[#This Row],[Cod. Paciente]],Tabela7[id],0))</f>
        <v>CID - F840</v>
      </c>
      <c r="N173" s="15" t="s">
        <v>1364</v>
      </c>
      <c r="O173" s="11">
        <v>6007279</v>
      </c>
    </row>
    <row r="174" spans="1:15" ht="13.65" customHeight="1" x14ac:dyDescent="0.3">
      <c r="A174" t="s">
        <v>137</v>
      </c>
      <c r="B174">
        <v>3496</v>
      </c>
      <c r="C174" s="16" t="s">
        <v>138</v>
      </c>
      <c r="D174" t="s">
        <v>28</v>
      </c>
      <c r="E174" s="3">
        <v>45513</v>
      </c>
      <c r="F174" s="9">
        <v>0.70833333333333337</v>
      </c>
      <c r="G174" t="s">
        <v>155</v>
      </c>
      <c r="H174" s="13" t="str">
        <f>SUBSTITUTE(Tabela1_1[[#This Row],[Carteirinha]],".","")</f>
        <v>667353207</v>
      </c>
      <c r="I174" s="14" t="s">
        <v>154</v>
      </c>
      <c r="J174" s="13">
        <f>COUNTIFS(Tabela1[Cod. Paciente],Tabela1_1[[#This Row],[Cod. Paciente]],Tabela1[Status],Tabela1_1[[#This Row],[Status]])</f>
        <v>1</v>
      </c>
      <c r="K174" s="14" t="str" cm="1">
        <f t="array" ref="K174">INDEX(Tabela6[Cad_ipasgo],MATCH(Tabela1_1[[#This Row],[Cod. Paciente]]&amp;Tabela1_1[[#This Row],[Status]],Tabela6[id]&amp;Tabela6[COD],0))</f>
        <v>48113-0</v>
      </c>
      <c r="L174" s="13" cm="1">
        <f t="array" ref="L174">INDEX(Tabela6[CBO],MATCH(Tabela1_1[[#This Row],[Cod. Paciente]]&amp;Tabela1_1[[#This Row],[Status]],Tabela6[id]&amp;Tabela6[COD],0))</f>
        <v>223810</v>
      </c>
      <c r="M174" s="14" t="str">
        <f>"CID - " &amp;INDEX(Tabela7[CID],MATCH(Tabela1_1[[#This Row],[Cod. Paciente]],Tabela7[id],0))</f>
        <v>CID - F840</v>
      </c>
      <c r="N174" s="15" t="s">
        <v>1364</v>
      </c>
      <c r="O174" s="11">
        <v>6007459</v>
      </c>
    </row>
    <row r="175" spans="1:15" ht="13.65" customHeight="1" x14ac:dyDescent="0.3">
      <c r="A175" t="s">
        <v>137</v>
      </c>
      <c r="B175">
        <v>3496</v>
      </c>
      <c r="C175" s="16" t="s">
        <v>138</v>
      </c>
      <c r="D175" t="s">
        <v>28</v>
      </c>
      <c r="E175" s="3">
        <v>45510</v>
      </c>
      <c r="F175" s="9">
        <v>0.66666666666666663</v>
      </c>
      <c r="G175" t="s">
        <v>152</v>
      </c>
      <c r="H175" s="13" t="str">
        <f>SUBSTITUTE(Tabela1_1[[#This Row],[Carteirinha]],".","")</f>
        <v>667353207</v>
      </c>
      <c r="I175" s="14" t="s">
        <v>151</v>
      </c>
      <c r="J175" s="13">
        <f>COUNTIFS(Tabela1[Cod. Paciente],Tabela1_1[[#This Row],[Cod. Paciente]],Tabela1[Status],Tabela1_1[[#This Row],[Status]])</f>
        <v>1</v>
      </c>
      <c r="K175" s="14" t="str" cm="1">
        <f t="array" ref="K175">INDEX(Tabela6[Cad_ipasgo],MATCH(Tabela1_1[[#This Row],[Cod. Paciente]]&amp;Tabela1_1[[#This Row],[Status]],Tabela6[id]&amp;Tabela6[COD],0))</f>
        <v>48134-0</v>
      </c>
      <c r="L175" s="13" cm="1">
        <f t="array" ref="L175">INDEX(Tabela6[CBO],MATCH(Tabela1_1[[#This Row],[Cod. Paciente]]&amp;Tabela1_1[[#This Row],[Status]],Tabela6[id]&amp;Tabela6[COD],0))</f>
        <v>251510</v>
      </c>
      <c r="M175" s="14" t="str">
        <f>"CID - " &amp;INDEX(Tabela7[CID],MATCH(Tabela1_1[[#This Row],[Cod. Paciente]],Tabela7[id],0))</f>
        <v>CID - F840</v>
      </c>
      <c r="N175" s="15" t="s">
        <v>1364</v>
      </c>
      <c r="O175" s="11" t="s">
        <v>1381</v>
      </c>
    </row>
    <row r="176" spans="1:15" ht="13.65" customHeight="1" x14ac:dyDescent="0.3">
      <c r="A176" t="s">
        <v>137</v>
      </c>
      <c r="B176">
        <v>3496</v>
      </c>
      <c r="C176" s="16" t="s">
        <v>138</v>
      </c>
      <c r="D176" t="s">
        <v>28</v>
      </c>
      <c r="E176" s="3">
        <v>45513</v>
      </c>
      <c r="F176" s="9">
        <v>0.66666666666666663</v>
      </c>
      <c r="G176" t="s">
        <v>444</v>
      </c>
      <c r="H176" s="13" t="str">
        <f>SUBSTITUTE(Tabela1_1[[#This Row],[Carteirinha]],".","")</f>
        <v>667353207</v>
      </c>
      <c r="I176" s="14" t="s">
        <v>158</v>
      </c>
      <c r="J176" s="13">
        <f>COUNTIFS(Tabela1[Cod. Paciente],Tabela1_1[[#This Row],[Cod. Paciente]],Tabela1[Status],Tabela1_1[[#This Row],[Status]])</f>
        <v>1</v>
      </c>
      <c r="K176" s="14" t="str" cm="1">
        <f t="array" ref="K176">INDEX(Tabela6[Cad_ipasgo],MATCH(Tabela1_1[[#This Row],[Cod. Paciente]]&amp;Tabela1_1[[#This Row],[Status]],Tabela6[id]&amp;Tabela6[COD],0))</f>
        <v>48119-0</v>
      </c>
      <c r="L176" s="13" cm="1">
        <f t="array" ref="L176">INDEX(Tabela6[CBO],MATCH(Tabela1_1[[#This Row],[Cod. Paciente]]&amp;Tabela1_1[[#This Row],[Status]],Tabela6[id]&amp;Tabela6[COD],0))</f>
        <v>223905</v>
      </c>
      <c r="M176" s="14" t="str">
        <f>"CID - " &amp;INDEX(Tabela7[CID],MATCH(Tabela1_1[[#This Row],[Cod. Paciente]],Tabela7[id],0))</f>
        <v>CID - F840</v>
      </c>
      <c r="N176" s="15" t="s">
        <v>1364</v>
      </c>
      <c r="O176" s="11" t="s">
        <v>1382</v>
      </c>
    </row>
    <row r="177" spans="1:15" ht="13.65" customHeight="1" x14ac:dyDescent="0.3">
      <c r="A177" t="s">
        <v>125</v>
      </c>
      <c r="B177">
        <v>3708</v>
      </c>
      <c r="C177" s="18" t="s">
        <v>126</v>
      </c>
      <c r="D177" t="s">
        <v>28</v>
      </c>
      <c r="E177" s="3">
        <v>45513</v>
      </c>
      <c r="F177" s="9">
        <v>0.58333333333333337</v>
      </c>
      <c r="G177" t="s">
        <v>152</v>
      </c>
      <c r="H177" s="13" t="str">
        <f>SUBSTITUTE(Tabela1_1[[#This Row],[Carteirinha]],".","")</f>
        <v>667378024</v>
      </c>
      <c r="I177" s="14" t="s">
        <v>151</v>
      </c>
      <c r="J177" s="13">
        <f>COUNTIFS(Tabela1[Cod. Paciente],Tabela1_1[[#This Row],[Cod. Paciente]],Tabela1[Status],Tabela1_1[[#This Row],[Status]])</f>
        <v>2</v>
      </c>
      <c r="K177" s="14" t="str" cm="1">
        <f t="array" ref="K177">INDEX(Tabela6[Cad_ipasgo],MATCH(Tabela1_1[[#This Row],[Cod. Paciente]]&amp;Tabela1_1[[#This Row],[Status]],Tabela6[id]&amp;Tabela6[COD],0))</f>
        <v>48123-0</v>
      </c>
      <c r="L177" s="13" cm="1">
        <f t="array" ref="L177">INDEX(Tabela6[CBO],MATCH(Tabela1_1[[#This Row],[Cod. Paciente]]&amp;Tabela1_1[[#This Row],[Status]],Tabela6[id]&amp;Tabela6[COD],0))</f>
        <v>251510</v>
      </c>
      <c r="M177" s="14" t="str">
        <f>"CID - " &amp;INDEX(Tabela7[CID],MATCH(Tabela1_1[[#This Row],[Cod. Paciente]],Tabela7[id],0))</f>
        <v>CID - F840</v>
      </c>
      <c r="N177" s="15" t="s">
        <v>1364</v>
      </c>
      <c r="O177" s="19" t="s">
        <v>1383</v>
      </c>
    </row>
    <row r="178" spans="1:15" ht="13.65" customHeight="1" x14ac:dyDescent="0.3">
      <c r="A178" t="s">
        <v>1313</v>
      </c>
      <c r="B178">
        <v>3547</v>
      </c>
      <c r="C178" s="18" t="s">
        <v>759</v>
      </c>
      <c r="D178" t="s">
        <v>28</v>
      </c>
      <c r="E178" s="3">
        <v>45511</v>
      </c>
      <c r="F178" s="9">
        <v>0.45833333333333331</v>
      </c>
      <c r="G178" t="s">
        <v>152</v>
      </c>
      <c r="H178" s="13" t="str">
        <f>SUBSTITUTE(Tabela1_1[[#This Row],[Carteirinha]],".","")</f>
        <v>168740902</v>
      </c>
      <c r="I178" s="14" t="s">
        <v>151</v>
      </c>
      <c r="J178" s="13">
        <f>COUNTIFS(Tabela1[Cod. Paciente],Tabela1_1[[#This Row],[Cod. Paciente]],Tabela1[Status],Tabela1_1[[#This Row],[Status]])</f>
        <v>1</v>
      </c>
      <c r="K178" s="14" t="str" cm="1">
        <f t="array" ref="K178">INDEX(Tabela6[Cad_ipasgo],MATCH(Tabela1_1[[#This Row],[Cod. Paciente]]&amp;Tabela1_1[[#This Row],[Status]],Tabela6[id]&amp;Tabela6[COD],0))</f>
        <v>48117-0</v>
      </c>
      <c r="L178" s="13" cm="1">
        <f t="array" ref="L178">INDEX(Tabela6[CBO],MATCH(Tabela1_1[[#This Row],[Cod. Paciente]]&amp;Tabela1_1[[#This Row],[Status]],Tabela6[id]&amp;Tabela6[COD],0))</f>
        <v>251510</v>
      </c>
      <c r="M178" s="14" t="str">
        <f>"CID - " &amp;INDEX(Tabela7[CID],MATCH(Tabela1_1[[#This Row],[Cod. Paciente]],Tabela7[id],0))</f>
        <v>CID - F840</v>
      </c>
      <c r="N178" s="15" t="s">
        <v>1364</v>
      </c>
      <c r="O178" s="19" t="s">
        <v>1383</v>
      </c>
    </row>
    <row r="179" spans="1:15" ht="13.65" customHeight="1" x14ac:dyDescent="0.3">
      <c r="A179" t="s">
        <v>509</v>
      </c>
      <c r="B179">
        <v>3671</v>
      </c>
      <c r="C179" s="16" t="s">
        <v>510</v>
      </c>
      <c r="D179" t="s">
        <v>28</v>
      </c>
      <c r="E179" s="3">
        <v>45511</v>
      </c>
      <c r="F179" s="9">
        <v>0.45833333333333331</v>
      </c>
      <c r="G179" t="s">
        <v>155</v>
      </c>
      <c r="H179" s="13" t="str">
        <f>SUBSTITUTE(Tabela1_1[[#This Row],[Carteirinha]],".","")</f>
        <v>667357286</v>
      </c>
      <c r="I179" s="14" t="s">
        <v>154</v>
      </c>
      <c r="J179" s="13">
        <f>COUNTIFS(Tabela1[Cod. Paciente],Tabela1_1[[#This Row],[Cod. Paciente]],Tabela1[Status],Tabela1_1[[#This Row],[Status]])</f>
        <v>1</v>
      </c>
      <c r="K179" s="14" t="str" cm="1">
        <f t="array" ref="K179">INDEX(Tabela6[Cad_ipasgo],MATCH(Tabela1_1[[#This Row],[Cod. Paciente]]&amp;Tabela1_1[[#This Row],[Status]],Tabela6[id]&amp;Tabela6[COD],0))</f>
        <v>48148-0</v>
      </c>
      <c r="L179" s="13" cm="1">
        <f t="array" ref="L179">INDEX(Tabela6[CBO],MATCH(Tabela1_1[[#This Row],[Cod. Paciente]]&amp;Tabela1_1[[#This Row],[Status]],Tabela6[id]&amp;Tabela6[COD],0))</f>
        <v>223810</v>
      </c>
      <c r="M179" s="14" t="str">
        <f>"CID - " &amp;INDEX(Tabela7[CID],MATCH(Tabela1_1[[#This Row],[Cod. Paciente]],Tabela7[id],0))</f>
        <v>CID - F840</v>
      </c>
      <c r="N179" s="15" t="s">
        <v>1364</v>
      </c>
      <c r="O179" s="11">
        <v>6008543</v>
      </c>
    </row>
    <row r="180" spans="1:15" ht="13.65" customHeight="1" x14ac:dyDescent="0.3">
      <c r="A180" t="s">
        <v>509</v>
      </c>
      <c r="B180">
        <v>3671</v>
      </c>
      <c r="C180" s="16" t="s">
        <v>510</v>
      </c>
      <c r="D180" t="s">
        <v>28</v>
      </c>
      <c r="E180" s="3">
        <v>45510</v>
      </c>
      <c r="F180" s="9">
        <v>0.54166666666666663</v>
      </c>
      <c r="G180" t="s">
        <v>152</v>
      </c>
      <c r="H180" s="13" t="str">
        <f>SUBSTITUTE(Tabela1_1[[#This Row],[Carteirinha]],".","")</f>
        <v>667357286</v>
      </c>
      <c r="I180" s="14" t="s">
        <v>151</v>
      </c>
      <c r="J180" s="13">
        <f>COUNTIFS(Tabela1[Cod. Paciente],Tabela1_1[[#This Row],[Cod. Paciente]],Tabela1[Status],Tabela1_1[[#This Row],[Status]])</f>
        <v>5</v>
      </c>
      <c r="K180" s="14" t="str" cm="1">
        <f t="array" ref="K180">INDEX(Tabela6[Cad_ipasgo],MATCH(Tabela1_1[[#This Row],[Cod. Paciente]]&amp;Tabela1_1[[#This Row],[Status]],Tabela6[id]&amp;Tabela6[COD],0))</f>
        <v>48128-0</v>
      </c>
      <c r="L180" s="13" cm="1">
        <f t="array" ref="L180">INDEX(Tabela6[CBO],MATCH(Tabela1_1[[#This Row],[Cod. Paciente]]&amp;Tabela1_1[[#This Row],[Status]],Tabela6[id]&amp;Tabela6[COD],0))</f>
        <v>251510</v>
      </c>
      <c r="M180" s="14" t="str">
        <f>"CID - " &amp;INDEX(Tabela7[CID],MATCH(Tabela1_1[[#This Row],[Cod. Paciente]],Tabela7[id],0))</f>
        <v>CID - F840</v>
      </c>
      <c r="N180" s="15" t="s">
        <v>1364</v>
      </c>
      <c r="O180" s="11">
        <v>6008671</v>
      </c>
    </row>
    <row r="181" spans="1:15" ht="13.65" customHeight="1" x14ac:dyDescent="0.3">
      <c r="A181" t="s">
        <v>509</v>
      </c>
      <c r="B181">
        <v>3671</v>
      </c>
      <c r="C181" s="16" t="s">
        <v>510</v>
      </c>
      <c r="D181" t="s">
        <v>28</v>
      </c>
      <c r="E181" s="3">
        <v>45511</v>
      </c>
      <c r="F181" s="9">
        <v>0.58333333333333337</v>
      </c>
      <c r="G181" t="s">
        <v>444</v>
      </c>
      <c r="H181" s="13" t="str">
        <f>SUBSTITUTE(Tabela1_1[[#This Row],[Carteirinha]],".","")</f>
        <v>667357286</v>
      </c>
      <c r="I181" s="14" t="s">
        <v>158</v>
      </c>
      <c r="J181" s="13">
        <f>COUNTIFS(Tabela1[Cod. Paciente],Tabela1_1[[#This Row],[Cod. Paciente]],Tabela1[Status],Tabela1_1[[#This Row],[Status]])</f>
        <v>1</v>
      </c>
      <c r="K181" s="14" t="str" cm="1">
        <f t="array" ref="K181">INDEX(Tabela6[Cad_ipasgo],MATCH(Tabela1_1[[#This Row],[Cod. Paciente]]&amp;Tabela1_1[[#This Row],[Status]],Tabela6[id]&amp;Tabela6[COD],0))</f>
        <v>48119-0</v>
      </c>
      <c r="L181" s="13" cm="1">
        <f t="array" ref="L181">INDEX(Tabela6[CBO],MATCH(Tabela1_1[[#This Row],[Cod. Paciente]]&amp;Tabela1_1[[#This Row],[Status]],Tabela6[id]&amp;Tabela6[COD],0))</f>
        <v>223905</v>
      </c>
      <c r="M181" s="14" t="str">
        <f>"CID - " &amp;INDEX(Tabela7[CID],MATCH(Tabela1_1[[#This Row],[Cod. Paciente]],Tabela7[id],0))</f>
        <v>CID - F840</v>
      </c>
      <c r="N181" s="15" t="s">
        <v>1364</v>
      </c>
      <c r="O181" s="20">
        <v>6008781</v>
      </c>
    </row>
    <row r="182" spans="1:15" ht="13.65" customHeight="1" x14ac:dyDescent="0.3">
      <c r="A182" t="s">
        <v>119</v>
      </c>
      <c r="B182">
        <v>3555</v>
      </c>
      <c r="C182" s="16" t="s">
        <v>120</v>
      </c>
      <c r="D182" t="s">
        <v>28</v>
      </c>
      <c r="E182" s="3">
        <v>45509</v>
      </c>
      <c r="F182" s="9">
        <v>0.58333333333333337</v>
      </c>
      <c r="G182" t="s">
        <v>155</v>
      </c>
      <c r="H182" s="13" t="str">
        <f>SUBSTITUTE(Tabela1_1[[#This Row],[Carteirinha]],".","")</f>
        <v>667157098</v>
      </c>
      <c r="I182" s="14" t="s">
        <v>154</v>
      </c>
      <c r="J182" s="13">
        <f>COUNTIFS(Tabela1[Cod. Paciente],Tabela1_1[[#This Row],[Cod. Paciente]],Tabela1[Status],Tabela1_1[[#This Row],[Status]])</f>
        <v>2</v>
      </c>
      <c r="K182" s="14" t="str" cm="1">
        <f t="array" ref="K182">INDEX(Tabela6[Cad_ipasgo],MATCH(Tabela1_1[[#This Row],[Cod. Paciente]]&amp;Tabela1_1[[#This Row],[Status]],Tabela6[id]&amp;Tabela6[COD],0))</f>
        <v>48150-0</v>
      </c>
      <c r="L182" s="13" cm="1">
        <f t="array" ref="L182">INDEX(Tabela6[CBO],MATCH(Tabela1_1[[#This Row],[Cod. Paciente]]&amp;Tabela1_1[[#This Row],[Status]],Tabela6[id]&amp;Tabela6[COD],0))</f>
        <v>223810</v>
      </c>
      <c r="M182" s="14" t="str">
        <f>"CID - " &amp;INDEX(Tabela7[CID],MATCH(Tabela1_1[[#This Row],[Cod. Paciente]],Tabela7[id],0))</f>
        <v>CID - F840</v>
      </c>
      <c r="N182" s="15" t="s">
        <v>1364</v>
      </c>
      <c r="O182" s="11">
        <v>6009072</v>
      </c>
    </row>
    <row r="183" spans="1:15" ht="13.65" customHeight="1" x14ac:dyDescent="0.3">
      <c r="A183" t="s">
        <v>119</v>
      </c>
      <c r="B183">
        <v>3555</v>
      </c>
      <c r="C183" s="16" t="s">
        <v>120</v>
      </c>
      <c r="D183" t="s">
        <v>28</v>
      </c>
      <c r="E183" s="3">
        <v>45509</v>
      </c>
      <c r="F183" s="9">
        <v>0.625</v>
      </c>
      <c r="G183" t="s">
        <v>152</v>
      </c>
      <c r="H183" s="13" t="str">
        <f>SUBSTITUTE(Tabela1_1[[#This Row],[Carteirinha]],".","")</f>
        <v>667157098</v>
      </c>
      <c r="I183" s="14" t="s">
        <v>151</v>
      </c>
      <c r="J183" s="13">
        <f>COUNTIFS(Tabela1[Cod. Paciente],Tabela1_1[[#This Row],[Cod. Paciente]],Tabela1[Status],Tabela1_1[[#This Row],[Status]])</f>
        <v>2</v>
      </c>
      <c r="K183" s="14" t="str" cm="1">
        <f t="array" ref="K183">INDEX(Tabela6[Cad_ipasgo],MATCH(Tabela1_1[[#This Row],[Cod. Paciente]]&amp;Tabela1_1[[#This Row],[Status]],Tabela6[id]&amp;Tabela6[COD],0))</f>
        <v>48134-0</v>
      </c>
      <c r="L183" s="13" cm="1">
        <f t="array" ref="L183">INDEX(Tabela6[CBO],MATCH(Tabela1_1[[#This Row],[Cod. Paciente]]&amp;Tabela1_1[[#This Row],[Status]],Tabela6[id]&amp;Tabela6[COD],0))</f>
        <v>251510</v>
      </c>
      <c r="M183" s="14" t="str">
        <f>"CID - " &amp;INDEX(Tabela7[CID],MATCH(Tabela1_1[[#This Row],[Cod. Paciente]],Tabela7[id],0))</f>
        <v>CID - F840</v>
      </c>
      <c r="N183" s="15" t="s">
        <v>1364</v>
      </c>
      <c r="O183" s="11">
        <v>6009249</v>
      </c>
    </row>
    <row r="184" spans="1:15" ht="13.65" customHeight="1" x14ac:dyDescent="0.3">
      <c r="A184" t="s">
        <v>1273</v>
      </c>
      <c r="B184">
        <v>3829</v>
      </c>
      <c r="C184" s="16" t="s">
        <v>767</v>
      </c>
      <c r="D184" t="s">
        <v>28</v>
      </c>
      <c r="E184" s="3">
        <v>45509</v>
      </c>
      <c r="F184" s="9">
        <v>0.58333333333333337</v>
      </c>
      <c r="G184" t="s">
        <v>152</v>
      </c>
      <c r="H184" s="13" t="str">
        <f>SUBSTITUTE(Tabela1_1[[#This Row],[Carteirinha]],".","")</f>
        <v>667160248</v>
      </c>
      <c r="I184" s="14" t="s">
        <v>151</v>
      </c>
      <c r="J184" s="13">
        <f>COUNTIFS(Tabela1[Cod. Paciente],Tabela1_1[[#This Row],[Cod. Paciente]],Tabela1[Status],Tabela1_1[[#This Row],[Status]])</f>
        <v>1</v>
      </c>
      <c r="K184" s="14" t="str" cm="1">
        <f t="array" ref="K184">INDEX(Tabela6[Cad_ipasgo],MATCH(Tabela1_1[[#This Row],[Cod. Paciente]]&amp;Tabela1_1[[#This Row],[Status]],Tabela6[id]&amp;Tabela6[COD],0))</f>
        <v>48146-0</v>
      </c>
      <c r="L184" s="13" cm="1">
        <f t="array" ref="L184">INDEX(Tabela6[CBO],MATCH(Tabela1_1[[#This Row],[Cod. Paciente]]&amp;Tabela1_1[[#This Row],[Status]],Tabela6[id]&amp;Tabela6[COD],0))</f>
        <v>251510</v>
      </c>
      <c r="M184" s="14" t="str">
        <f>"CID - " &amp;INDEX(Tabela7[CID],MATCH(Tabela1_1[[#This Row],[Cod. Paciente]],Tabela7[id],0))</f>
        <v>CID - F840</v>
      </c>
      <c r="N184" s="15" t="s">
        <v>1364</v>
      </c>
      <c r="O184" s="11">
        <v>6009351</v>
      </c>
    </row>
    <row r="185" spans="1:15" ht="13.65" customHeight="1" x14ac:dyDescent="0.3">
      <c r="A185" t="s">
        <v>1316</v>
      </c>
      <c r="B185">
        <v>3421</v>
      </c>
      <c r="C185" s="16" t="s">
        <v>769</v>
      </c>
      <c r="D185" t="s">
        <v>28</v>
      </c>
      <c r="E185" s="3">
        <v>45511</v>
      </c>
      <c r="F185" s="9">
        <v>0.625</v>
      </c>
      <c r="G185" t="s">
        <v>152</v>
      </c>
      <c r="H185" s="13" t="str">
        <f>SUBSTITUTE(Tabela1_1[[#This Row],[Carteirinha]],".","")</f>
        <v>667338026</v>
      </c>
      <c r="I185" s="14" t="s">
        <v>151</v>
      </c>
      <c r="J185" s="13">
        <f>COUNTIFS(Tabela1[Cod. Paciente],Tabela1_1[[#This Row],[Cod. Paciente]],Tabela1[Status],Tabela1_1[[#This Row],[Status]])</f>
        <v>2</v>
      </c>
      <c r="K185" s="14" t="str" cm="1">
        <f t="array" ref="K185">INDEX(Tabela6[Cad_ipasgo],MATCH(Tabela1_1[[#This Row],[Cod. Paciente]]&amp;Tabela1_1[[#This Row],[Status]],Tabela6[id]&amp;Tabela6[COD],0))</f>
        <v>48134-0</v>
      </c>
      <c r="L185" s="13" cm="1">
        <f t="array" ref="L185">INDEX(Tabela6[CBO],MATCH(Tabela1_1[[#This Row],[Cod. Paciente]]&amp;Tabela1_1[[#This Row],[Status]],Tabela6[id]&amp;Tabela6[COD],0))</f>
        <v>251510</v>
      </c>
      <c r="M185" s="14" t="str">
        <f>"CID - " &amp;INDEX(Tabela7[CID],MATCH(Tabela1_1[[#This Row],[Cod. Paciente]],Tabela7[id],0))</f>
        <v>CID - F840</v>
      </c>
      <c r="N185" s="15" t="s">
        <v>1364</v>
      </c>
      <c r="O185" s="11">
        <v>6009676</v>
      </c>
    </row>
    <row r="186" spans="1:15" ht="13.65" customHeight="1" x14ac:dyDescent="0.3">
      <c r="A186" t="s">
        <v>1316</v>
      </c>
      <c r="B186">
        <v>3421</v>
      </c>
      <c r="C186" s="16" t="s">
        <v>769</v>
      </c>
      <c r="D186" t="s">
        <v>28</v>
      </c>
      <c r="E186" s="3">
        <v>45511</v>
      </c>
      <c r="F186" s="9">
        <v>0.58333333333333337</v>
      </c>
      <c r="G186" t="s">
        <v>444</v>
      </c>
      <c r="H186" s="13" t="str">
        <f>SUBSTITUTE(Tabela1_1[[#This Row],[Carteirinha]],".","")</f>
        <v>667338026</v>
      </c>
      <c r="I186" s="14" t="s">
        <v>158</v>
      </c>
      <c r="J186" s="13">
        <f>COUNTIFS(Tabela1[Cod. Paciente],Tabela1_1[[#This Row],[Cod. Paciente]],Tabela1[Status],Tabela1_1[[#This Row],[Status]])</f>
        <v>1</v>
      </c>
      <c r="K186" s="14" t="str" cm="1">
        <f t="array" ref="K186">INDEX(Tabela6[Cad_ipasgo],MATCH(Tabela1_1[[#This Row],[Cod. Paciente]]&amp;Tabela1_1[[#This Row],[Status]],Tabela6[id]&amp;Tabela6[COD],0))</f>
        <v>48119-0</v>
      </c>
      <c r="L186" s="13" cm="1">
        <f t="array" ref="L186">INDEX(Tabela6[CBO],MATCH(Tabela1_1[[#This Row],[Cod. Paciente]]&amp;Tabela1_1[[#This Row],[Status]],Tabela6[id]&amp;Tabela6[COD],0))</f>
        <v>223905</v>
      </c>
      <c r="M186" s="14" t="str">
        <f>"CID - " &amp;INDEX(Tabela7[CID],MATCH(Tabela1_1[[#This Row],[Cod. Paciente]],Tabela7[id],0))</f>
        <v>CID - F840</v>
      </c>
      <c r="N186" s="15" t="s">
        <v>1364</v>
      </c>
      <c r="O186" s="11">
        <v>6010001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22D-CA73-43D8-8292-76D7C54F3930}">
  <sheetPr codeName="Planilha8"/>
  <dimension ref="A1:S362"/>
  <sheetViews>
    <sheetView workbookViewId="0">
      <selection activeCell="C51" sqref="C51"/>
    </sheetView>
  </sheetViews>
  <sheetFormatPr defaultRowHeight="14.4" x14ac:dyDescent="0.3"/>
  <cols>
    <col min="1" max="1" width="17.109375" customWidth="1"/>
    <col min="2" max="2" width="10.6640625" customWidth="1"/>
    <col min="3" max="3" width="13" customWidth="1"/>
    <col min="4" max="4" width="15.33203125" customWidth="1"/>
    <col min="5" max="5" width="10.88671875" customWidth="1"/>
    <col min="6" max="6" width="13.109375" customWidth="1"/>
    <col min="7" max="7" width="10.6640625" bestFit="1" customWidth="1"/>
    <col min="8" max="8" width="13.109375" bestFit="1" customWidth="1"/>
    <col min="10" max="10" width="15.6640625" customWidth="1"/>
    <col min="11" max="11" width="17.33203125" customWidth="1"/>
    <col min="12" max="12" width="12.88671875" customWidth="1"/>
    <col min="14" max="14" width="11.44140625" bestFit="1" customWidth="1"/>
    <col min="18" max="18" width="13.44140625" bestFit="1" customWidth="1"/>
    <col min="19" max="19" width="27.33203125" bestFit="1" customWidth="1"/>
  </cols>
  <sheetData>
    <row r="1" spans="1:1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1343</v>
      </c>
      <c r="N1" t="s">
        <v>13</v>
      </c>
      <c r="O1" t="s">
        <v>14</v>
      </c>
      <c r="P1" t="s">
        <v>15</v>
      </c>
      <c r="Q1" t="s">
        <v>16</v>
      </c>
      <c r="R1" t="s">
        <v>1354</v>
      </c>
      <c r="S1" t="s">
        <v>189</v>
      </c>
    </row>
    <row r="2" spans="1:19" hidden="1" x14ac:dyDescent="0.3">
      <c r="A2">
        <v>585147</v>
      </c>
      <c r="B2" t="s">
        <v>24</v>
      </c>
      <c r="C2" t="s">
        <v>1256</v>
      </c>
      <c r="D2">
        <v>3996</v>
      </c>
      <c r="E2" t="s">
        <v>718</v>
      </c>
      <c r="F2" t="s">
        <v>28</v>
      </c>
      <c r="G2" s="3">
        <v>45509</v>
      </c>
      <c r="H2" s="9">
        <v>0.29166666666666669</v>
      </c>
      <c r="I2" t="s">
        <v>41</v>
      </c>
      <c r="J2">
        <v>1839</v>
      </c>
      <c r="K2" t="s">
        <v>42</v>
      </c>
      <c r="L2" t="s">
        <v>19</v>
      </c>
      <c r="M2">
        <v>3</v>
      </c>
      <c r="N2" t="s">
        <v>1344</v>
      </c>
      <c r="O2" t="s">
        <v>1345</v>
      </c>
      <c r="P2" t="s">
        <v>1346</v>
      </c>
      <c r="R2" t="str">
        <f>TEXT(Tabela8[[#This Row],[Data]],"dddd")</f>
        <v>segunda-feira</v>
      </c>
      <c r="S2" t="str" cm="1">
        <f t="array" ref="S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" spans="1:19" hidden="1" x14ac:dyDescent="0.3">
      <c r="A3">
        <v>587932</v>
      </c>
      <c r="B3" t="s">
        <v>24</v>
      </c>
      <c r="C3" t="s">
        <v>1347</v>
      </c>
      <c r="D3">
        <v>4098</v>
      </c>
      <c r="E3" t="s">
        <v>708</v>
      </c>
      <c r="F3" t="s">
        <v>69</v>
      </c>
      <c r="G3" s="3">
        <v>45509</v>
      </c>
      <c r="H3" s="9">
        <v>0.29166666666666669</v>
      </c>
      <c r="I3" t="s">
        <v>1348</v>
      </c>
      <c r="J3">
        <v>2260</v>
      </c>
      <c r="K3" t="s">
        <v>36</v>
      </c>
      <c r="L3" t="s">
        <v>19</v>
      </c>
      <c r="M3">
        <v>3</v>
      </c>
      <c r="N3" t="s">
        <v>1344</v>
      </c>
      <c r="O3" t="s">
        <v>1345</v>
      </c>
      <c r="P3" t="s">
        <v>1346</v>
      </c>
      <c r="R3" t="str">
        <f>TEXT(Tabela8[[#This Row],[Data]],"dddd")</f>
        <v>segunda-feira</v>
      </c>
      <c r="S3" t="str" cm="1">
        <f t="array" ref="S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" spans="1:19" hidden="1" x14ac:dyDescent="0.3">
      <c r="A4">
        <v>585138</v>
      </c>
      <c r="B4" t="s">
        <v>24</v>
      </c>
      <c r="C4" t="s">
        <v>1255</v>
      </c>
      <c r="D4">
        <v>3590</v>
      </c>
      <c r="E4" t="s">
        <v>622</v>
      </c>
      <c r="F4" t="s">
        <v>28</v>
      </c>
      <c r="G4" s="3">
        <v>45509</v>
      </c>
      <c r="H4" s="9">
        <v>0.29166666666666669</v>
      </c>
      <c r="I4" t="s">
        <v>50</v>
      </c>
      <c r="J4">
        <v>772</v>
      </c>
      <c r="K4" t="s">
        <v>51</v>
      </c>
      <c r="L4" t="s">
        <v>19</v>
      </c>
      <c r="M4">
        <v>3</v>
      </c>
      <c r="N4" t="s">
        <v>1344</v>
      </c>
      <c r="O4" t="s">
        <v>1345</v>
      </c>
      <c r="P4" t="s">
        <v>1346</v>
      </c>
      <c r="R4" t="str">
        <f>TEXT(Tabela8[[#This Row],[Data]],"dddd")</f>
        <v>segunda-feira</v>
      </c>
      <c r="S4" t="str" cm="1">
        <f t="array" ref="S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" spans="1:19" hidden="1" x14ac:dyDescent="0.3">
      <c r="A5">
        <v>585154</v>
      </c>
      <c r="B5" t="s">
        <v>17</v>
      </c>
      <c r="C5" t="s">
        <v>465</v>
      </c>
      <c r="D5">
        <v>3518</v>
      </c>
      <c r="E5" t="s">
        <v>466</v>
      </c>
      <c r="F5" t="s">
        <v>28</v>
      </c>
      <c r="G5" s="3">
        <v>45509</v>
      </c>
      <c r="H5" s="9">
        <v>0.29166666666666669</v>
      </c>
      <c r="I5" t="s">
        <v>81</v>
      </c>
      <c r="J5">
        <v>1383</v>
      </c>
      <c r="K5" t="s">
        <v>221</v>
      </c>
      <c r="L5" t="s">
        <v>19</v>
      </c>
      <c r="M5">
        <v>3</v>
      </c>
      <c r="N5" t="s">
        <v>1344</v>
      </c>
      <c r="O5" t="s">
        <v>1345</v>
      </c>
      <c r="P5" t="s">
        <v>1346</v>
      </c>
      <c r="R5" t="str">
        <f>TEXT(Tabela8[[#This Row],[Data]],"dddd")</f>
        <v>segunda-feira</v>
      </c>
      <c r="S5" t="str" cm="1">
        <f t="array" ref="S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" spans="1:19" hidden="1" x14ac:dyDescent="0.3">
      <c r="A6">
        <v>585184</v>
      </c>
      <c r="B6" t="s">
        <v>17</v>
      </c>
      <c r="C6" t="s">
        <v>1260</v>
      </c>
      <c r="D6">
        <v>3972</v>
      </c>
      <c r="E6" t="s">
        <v>712</v>
      </c>
      <c r="F6" t="s">
        <v>69</v>
      </c>
      <c r="G6" s="3">
        <v>45509</v>
      </c>
      <c r="H6" s="9">
        <v>0.33333333333333331</v>
      </c>
      <c r="I6" t="s">
        <v>505</v>
      </c>
      <c r="J6">
        <v>606</v>
      </c>
      <c r="K6" t="s">
        <v>229</v>
      </c>
      <c r="L6" t="s">
        <v>19</v>
      </c>
      <c r="M6">
        <v>3</v>
      </c>
      <c r="N6" t="s">
        <v>1349</v>
      </c>
      <c r="O6" t="s">
        <v>1345</v>
      </c>
      <c r="P6" t="s">
        <v>1346</v>
      </c>
      <c r="R6" t="str">
        <f>TEXT(Tabela8[[#This Row],[Data]],"dddd")</f>
        <v>segunda-feira</v>
      </c>
      <c r="S6" t="str" cm="1">
        <f t="array" ref="S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" spans="1:19" hidden="1" x14ac:dyDescent="0.3">
      <c r="A7">
        <v>585179</v>
      </c>
      <c r="B7" t="s">
        <v>24</v>
      </c>
      <c r="C7" t="s">
        <v>1261</v>
      </c>
      <c r="D7">
        <v>3955</v>
      </c>
      <c r="E7" t="s">
        <v>704</v>
      </c>
      <c r="F7" t="s">
        <v>69</v>
      </c>
      <c r="G7" s="3">
        <v>45509</v>
      </c>
      <c r="H7" s="9">
        <v>0.33333333333333331</v>
      </c>
      <c r="I7" t="s">
        <v>513</v>
      </c>
      <c r="J7">
        <v>1839</v>
      </c>
      <c r="K7" t="s">
        <v>42</v>
      </c>
      <c r="L7" t="s">
        <v>19</v>
      </c>
      <c r="M7">
        <v>3</v>
      </c>
      <c r="N7" t="s">
        <v>1344</v>
      </c>
      <c r="O7" t="s">
        <v>1345</v>
      </c>
      <c r="P7" t="s">
        <v>1346</v>
      </c>
      <c r="R7" t="str">
        <f>TEXT(Tabela8[[#This Row],[Data]],"dddd")</f>
        <v>segunda-feira</v>
      </c>
      <c r="S7" t="str" cm="1">
        <f t="array" ref="S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" spans="1:19" hidden="1" x14ac:dyDescent="0.3">
      <c r="A8">
        <v>585177</v>
      </c>
      <c r="B8" t="s">
        <v>24</v>
      </c>
      <c r="C8" t="s">
        <v>1258</v>
      </c>
      <c r="D8">
        <v>3923</v>
      </c>
      <c r="E8" t="s">
        <v>105</v>
      </c>
      <c r="F8" t="s">
        <v>28</v>
      </c>
      <c r="G8" s="3">
        <v>45509</v>
      </c>
      <c r="H8" s="9">
        <v>0.33333333333333331</v>
      </c>
      <c r="I8" t="s">
        <v>1259</v>
      </c>
      <c r="J8">
        <v>2260</v>
      </c>
      <c r="K8" t="s">
        <v>36</v>
      </c>
      <c r="L8" t="s">
        <v>19</v>
      </c>
      <c r="M8">
        <v>3</v>
      </c>
      <c r="N8" t="s">
        <v>1344</v>
      </c>
      <c r="O8" t="s">
        <v>1345</v>
      </c>
      <c r="P8" t="s">
        <v>1346</v>
      </c>
      <c r="R8" t="str">
        <f>TEXT(Tabela8[[#This Row],[Data]],"dddd")</f>
        <v>segunda-feira</v>
      </c>
      <c r="S8" t="str" cm="1">
        <f t="array" ref="S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" spans="1:19" hidden="1" x14ac:dyDescent="0.3">
      <c r="A9">
        <v>585194</v>
      </c>
      <c r="B9" t="s">
        <v>24</v>
      </c>
      <c r="C9" t="s">
        <v>87</v>
      </c>
      <c r="D9">
        <v>3598</v>
      </c>
      <c r="E9" t="s">
        <v>88</v>
      </c>
      <c r="F9" t="s">
        <v>28</v>
      </c>
      <c r="G9" s="3">
        <v>45509</v>
      </c>
      <c r="H9" s="9">
        <v>0.33333333333333331</v>
      </c>
      <c r="I9" t="s">
        <v>473</v>
      </c>
      <c r="J9">
        <v>599</v>
      </c>
      <c r="K9" t="s">
        <v>387</v>
      </c>
      <c r="L9" t="s">
        <v>19</v>
      </c>
      <c r="M9">
        <v>3</v>
      </c>
      <c r="N9" t="s">
        <v>1344</v>
      </c>
      <c r="O9" t="s">
        <v>1345</v>
      </c>
      <c r="P9" t="s">
        <v>1346</v>
      </c>
      <c r="R9" t="str">
        <f>TEXT(Tabela8[[#This Row],[Data]],"dddd")</f>
        <v>segunda-feira</v>
      </c>
      <c r="S9" t="str" cm="1">
        <f t="array" ref="S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" spans="1:19" hidden="1" x14ac:dyDescent="0.3">
      <c r="A10">
        <v>585166</v>
      </c>
      <c r="B10" t="s">
        <v>24</v>
      </c>
      <c r="C10" t="s">
        <v>459</v>
      </c>
      <c r="D10">
        <v>3487</v>
      </c>
      <c r="E10" t="s">
        <v>460</v>
      </c>
      <c r="F10" t="s">
        <v>28</v>
      </c>
      <c r="G10" s="3">
        <v>45509</v>
      </c>
      <c r="H10" s="9">
        <v>0.33333333333333331</v>
      </c>
      <c r="I10" t="s">
        <v>50</v>
      </c>
      <c r="J10">
        <v>772</v>
      </c>
      <c r="K10" t="s">
        <v>51</v>
      </c>
      <c r="L10" t="s">
        <v>19</v>
      </c>
      <c r="M10">
        <v>3</v>
      </c>
      <c r="N10" t="s">
        <v>1344</v>
      </c>
      <c r="O10" t="s">
        <v>1345</v>
      </c>
      <c r="P10" t="s">
        <v>1346</v>
      </c>
      <c r="R10" t="str">
        <f>TEXT(Tabela8[[#This Row],[Data]],"dddd")</f>
        <v>segunda-feira</v>
      </c>
      <c r="S10" t="str" cm="1">
        <f t="array" ref="S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" spans="1:19" hidden="1" x14ac:dyDescent="0.3">
      <c r="A11">
        <v>585188</v>
      </c>
      <c r="B11" t="s">
        <v>24</v>
      </c>
      <c r="C11" t="s">
        <v>1257</v>
      </c>
      <c r="D11">
        <v>3635</v>
      </c>
      <c r="E11" t="s">
        <v>672</v>
      </c>
      <c r="F11" t="s">
        <v>28</v>
      </c>
      <c r="G11" s="3">
        <v>45509</v>
      </c>
      <c r="H11" s="9">
        <v>0.33333333333333331</v>
      </c>
      <c r="I11" t="s">
        <v>89</v>
      </c>
      <c r="J11">
        <v>2057</v>
      </c>
      <c r="K11" t="s">
        <v>90</v>
      </c>
      <c r="L11" t="s">
        <v>19</v>
      </c>
      <c r="M11">
        <v>3</v>
      </c>
      <c r="N11" t="s">
        <v>1349</v>
      </c>
      <c r="O11" t="s">
        <v>1345</v>
      </c>
      <c r="P11" t="s">
        <v>1346</v>
      </c>
      <c r="R11" t="str">
        <f>TEXT(Tabela8[[#This Row],[Data]],"dddd")</f>
        <v>segunda-feira</v>
      </c>
      <c r="S11" t="str" cm="1">
        <f t="array" ref="S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" spans="1:19" hidden="1" x14ac:dyDescent="0.3">
      <c r="A12">
        <v>585203</v>
      </c>
      <c r="B12" t="s">
        <v>17</v>
      </c>
      <c r="C12" t="s">
        <v>522</v>
      </c>
      <c r="D12">
        <v>3337</v>
      </c>
      <c r="E12" t="s">
        <v>523</v>
      </c>
      <c r="F12" t="s">
        <v>28</v>
      </c>
      <c r="G12" s="3">
        <v>45509</v>
      </c>
      <c r="H12" s="9">
        <v>0.33333333333333331</v>
      </c>
      <c r="I12" t="s">
        <v>81</v>
      </c>
      <c r="J12">
        <v>1383</v>
      </c>
      <c r="K12" t="s">
        <v>221</v>
      </c>
      <c r="L12" t="s">
        <v>19</v>
      </c>
      <c r="M12">
        <v>3</v>
      </c>
      <c r="N12" t="s">
        <v>1344</v>
      </c>
      <c r="O12" t="s">
        <v>1345</v>
      </c>
      <c r="P12" t="s">
        <v>1346</v>
      </c>
      <c r="R12" t="str">
        <f>TEXT(Tabela8[[#This Row],[Data]],"dddd")</f>
        <v>segunda-feira</v>
      </c>
      <c r="S12" t="str" cm="1">
        <f t="array" ref="S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" spans="1:19" hidden="1" x14ac:dyDescent="0.3">
      <c r="A13">
        <v>585170</v>
      </c>
      <c r="B13" t="s">
        <v>17</v>
      </c>
      <c r="C13" t="s">
        <v>465</v>
      </c>
      <c r="D13">
        <v>3518</v>
      </c>
      <c r="E13" t="s">
        <v>466</v>
      </c>
      <c r="F13" t="s">
        <v>28</v>
      </c>
      <c r="G13" s="3">
        <v>45509</v>
      </c>
      <c r="H13" s="9">
        <v>0.33333333333333331</v>
      </c>
      <c r="I13" t="s">
        <v>23</v>
      </c>
      <c r="J13">
        <v>1644</v>
      </c>
      <c r="K13" t="s">
        <v>63</v>
      </c>
      <c r="L13" t="s">
        <v>19</v>
      </c>
      <c r="M13">
        <v>3</v>
      </c>
      <c r="N13" t="s">
        <v>1344</v>
      </c>
      <c r="O13" t="s">
        <v>1345</v>
      </c>
      <c r="P13" t="s">
        <v>1346</v>
      </c>
      <c r="R13" t="str">
        <f>TEXT(Tabela8[[#This Row],[Data]],"dddd")</f>
        <v>segunda-feira</v>
      </c>
      <c r="S13" t="str" cm="1">
        <f t="array" ref="S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" spans="1:19" hidden="1" x14ac:dyDescent="0.3">
      <c r="A14">
        <v>585233</v>
      </c>
      <c r="B14" t="s">
        <v>17</v>
      </c>
      <c r="C14" t="s">
        <v>1260</v>
      </c>
      <c r="D14">
        <v>3972</v>
      </c>
      <c r="E14" t="s">
        <v>712</v>
      </c>
      <c r="F14" t="s">
        <v>69</v>
      </c>
      <c r="G14" s="3">
        <v>45509</v>
      </c>
      <c r="H14" s="9">
        <v>0.375</v>
      </c>
      <c r="I14" t="s">
        <v>494</v>
      </c>
      <c r="J14">
        <v>1364</v>
      </c>
      <c r="K14" t="s">
        <v>60</v>
      </c>
      <c r="L14" t="s">
        <v>19</v>
      </c>
      <c r="M14">
        <v>3</v>
      </c>
      <c r="N14" t="s">
        <v>1349</v>
      </c>
      <c r="O14" t="s">
        <v>1345</v>
      </c>
      <c r="P14" t="s">
        <v>1346</v>
      </c>
      <c r="R14" t="str">
        <f>TEXT(Tabela8[[#This Row],[Data]],"dddd")</f>
        <v>segunda-feira</v>
      </c>
      <c r="S14" t="str" cm="1">
        <f t="array" ref="S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5" spans="1:19" hidden="1" x14ac:dyDescent="0.3">
      <c r="A15">
        <v>585227</v>
      </c>
      <c r="B15" t="s">
        <v>24</v>
      </c>
      <c r="C15" t="s">
        <v>1264</v>
      </c>
      <c r="D15">
        <v>3342</v>
      </c>
      <c r="E15" t="s">
        <v>631</v>
      </c>
      <c r="F15" t="s">
        <v>28</v>
      </c>
      <c r="G15" s="3">
        <v>45509</v>
      </c>
      <c r="H15" s="9">
        <v>0.375</v>
      </c>
      <c r="I15" t="s">
        <v>513</v>
      </c>
      <c r="J15">
        <v>2260</v>
      </c>
      <c r="K15" t="s">
        <v>36</v>
      </c>
      <c r="L15" t="s">
        <v>19</v>
      </c>
      <c r="M15">
        <v>3</v>
      </c>
      <c r="N15" t="s">
        <v>1344</v>
      </c>
      <c r="O15" t="s">
        <v>1345</v>
      </c>
      <c r="P15" t="s">
        <v>1346</v>
      </c>
      <c r="R15" t="str">
        <f>TEXT(Tabela8[[#This Row],[Data]],"dddd")</f>
        <v>segunda-feira</v>
      </c>
      <c r="S15" t="str" cm="1">
        <f t="array" ref="S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" spans="1:19" hidden="1" x14ac:dyDescent="0.3">
      <c r="A16">
        <v>585210</v>
      </c>
      <c r="B16" t="s">
        <v>17</v>
      </c>
      <c r="C16" t="s">
        <v>522</v>
      </c>
      <c r="D16">
        <v>3337</v>
      </c>
      <c r="E16" t="s">
        <v>523</v>
      </c>
      <c r="F16" t="s">
        <v>28</v>
      </c>
      <c r="G16" s="3">
        <v>45509</v>
      </c>
      <c r="H16" s="9">
        <v>0.375</v>
      </c>
      <c r="I16" t="s">
        <v>55</v>
      </c>
      <c r="J16">
        <v>1830</v>
      </c>
      <c r="K16" t="s">
        <v>56</v>
      </c>
      <c r="L16" t="s">
        <v>19</v>
      </c>
      <c r="M16">
        <v>3</v>
      </c>
      <c r="N16" t="s">
        <v>1344</v>
      </c>
      <c r="O16" t="s">
        <v>1345</v>
      </c>
      <c r="P16" t="s">
        <v>1346</v>
      </c>
      <c r="R16" t="str">
        <f>TEXT(Tabela8[[#This Row],[Data]],"dddd")</f>
        <v>segunda-feira</v>
      </c>
      <c r="S16" t="str" cm="1">
        <f t="array" ref="S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7" spans="1:19" hidden="1" x14ac:dyDescent="0.3">
      <c r="A17">
        <v>585240</v>
      </c>
      <c r="B17" t="s">
        <v>24</v>
      </c>
      <c r="C17" t="s">
        <v>1257</v>
      </c>
      <c r="D17">
        <v>3635</v>
      </c>
      <c r="E17" t="s">
        <v>672</v>
      </c>
      <c r="F17" t="s">
        <v>28</v>
      </c>
      <c r="G17" s="3">
        <v>45509</v>
      </c>
      <c r="H17" s="9">
        <v>0.375</v>
      </c>
      <c r="I17" t="s">
        <v>508</v>
      </c>
      <c r="J17">
        <v>1839</v>
      </c>
      <c r="K17" t="s">
        <v>42</v>
      </c>
      <c r="L17" t="s">
        <v>19</v>
      </c>
      <c r="M17">
        <v>3</v>
      </c>
      <c r="N17" t="s">
        <v>1349</v>
      </c>
      <c r="O17" t="s">
        <v>1345</v>
      </c>
      <c r="P17" t="s">
        <v>1346</v>
      </c>
      <c r="R17" t="str">
        <f>TEXT(Tabela8[[#This Row],[Data]],"dddd")</f>
        <v>segunda-feira</v>
      </c>
      <c r="S17" t="str" cm="1">
        <f t="array" ref="S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" spans="1:19" hidden="1" x14ac:dyDescent="0.3">
      <c r="A18">
        <v>585226</v>
      </c>
      <c r="B18" t="s">
        <v>24</v>
      </c>
      <c r="C18" t="s">
        <v>1255</v>
      </c>
      <c r="D18">
        <v>3590</v>
      </c>
      <c r="E18" t="s">
        <v>622</v>
      </c>
      <c r="F18" t="s">
        <v>28</v>
      </c>
      <c r="G18" s="3">
        <v>45509</v>
      </c>
      <c r="H18" s="9">
        <v>0.375</v>
      </c>
      <c r="I18" t="s">
        <v>89</v>
      </c>
      <c r="J18">
        <v>2057</v>
      </c>
      <c r="K18" t="s">
        <v>90</v>
      </c>
      <c r="L18" t="s">
        <v>19</v>
      </c>
      <c r="M18">
        <v>3</v>
      </c>
      <c r="N18" t="s">
        <v>1344</v>
      </c>
      <c r="O18" t="s">
        <v>1345</v>
      </c>
      <c r="P18" t="s">
        <v>1346</v>
      </c>
      <c r="R18" t="str">
        <f>TEXT(Tabela8[[#This Row],[Data]],"dddd")</f>
        <v>segunda-feira</v>
      </c>
      <c r="S18" t="str" cm="1">
        <f t="array" ref="S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" spans="1:19" hidden="1" x14ac:dyDescent="0.3">
      <c r="A19">
        <v>587947</v>
      </c>
      <c r="B19" t="s">
        <v>17</v>
      </c>
      <c r="C19" t="s">
        <v>465</v>
      </c>
      <c r="D19">
        <v>3518</v>
      </c>
      <c r="E19" t="s">
        <v>466</v>
      </c>
      <c r="F19" t="s">
        <v>28</v>
      </c>
      <c r="G19" s="3">
        <v>45509</v>
      </c>
      <c r="H19" s="9">
        <v>0.375</v>
      </c>
      <c r="I19" t="s">
        <v>1309</v>
      </c>
      <c r="J19">
        <v>2751</v>
      </c>
      <c r="K19" t="s">
        <v>70</v>
      </c>
      <c r="L19" t="s">
        <v>19</v>
      </c>
      <c r="M19">
        <v>3</v>
      </c>
      <c r="N19" t="s">
        <v>1344</v>
      </c>
      <c r="O19" t="s">
        <v>1345</v>
      </c>
      <c r="P19" t="s">
        <v>1346</v>
      </c>
      <c r="R19" t="str">
        <f>TEXT(Tabela8[[#This Row],[Data]],"dddd")</f>
        <v>segunda-feira</v>
      </c>
      <c r="S19" t="str" cm="1">
        <f t="array" ref="S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" spans="1:19" hidden="1" x14ac:dyDescent="0.3">
      <c r="A20">
        <v>587946</v>
      </c>
      <c r="B20" t="s">
        <v>17</v>
      </c>
      <c r="C20" t="s">
        <v>485</v>
      </c>
      <c r="D20">
        <v>3801</v>
      </c>
      <c r="E20" t="s">
        <v>486</v>
      </c>
      <c r="F20" t="s">
        <v>28</v>
      </c>
      <c r="G20" s="3">
        <v>45509</v>
      </c>
      <c r="H20" s="9">
        <v>0.375</v>
      </c>
      <c r="I20" t="s">
        <v>458</v>
      </c>
      <c r="J20">
        <v>1644</v>
      </c>
      <c r="K20" t="s">
        <v>63</v>
      </c>
      <c r="L20" t="s">
        <v>19</v>
      </c>
      <c r="M20">
        <v>3</v>
      </c>
      <c r="N20" t="s">
        <v>1344</v>
      </c>
      <c r="O20" t="s">
        <v>1345</v>
      </c>
      <c r="P20" t="s">
        <v>1346</v>
      </c>
      <c r="R20" t="str">
        <f>TEXT(Tabela8[[#This Row],[Data]],"dddd")</f>
        <v>segunda-feira</v>
      </c>
      <c r="S20" t="str" cm="1">
        <f t="array" ref="S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" spans="1:19" hidden="1" x14ac:dyDescent="0.3">
      <c r="A21">
        <v>585255</v>
      </c>
      <c r="B21" t="s">
        <v>17</v>
      </c>
      <c r="C21" t="s">
        <v>1263</v>
      </c>
      <c r="D21">
        <v>4033</v>
      </c>
      <c r="E21" t="s">
        <v>664</v>
      </c>
      <c r="F21" t="s">
        <v>28</v>
      </c>
      <c r="G21" s="3">
        <v>45509</v>
      </c>
      <c r="H21" s="9">
        <v>0.375</v>
      </c>
      <c r="I21" t="s">
        <v>81</v>
      </c>
      <c r="J21">
        <v>1967</v>
      </c>
      <c r="K21" t="s">
        <v>408</v>
      </c>
      <c r="L21" t="s">
        <v>19</v>
      </c>
      <c r="M21">
        <v>3</v>
      </c>
      <c r="N21" t="s">
        <v>1344</v>
      </c>
      <c r="O21" t="s">
        <v>1345</v>
      </c>
      <c r="P21" t="s">
        <v>1346</v>
      </c>
      <c r="R21" t="str">
        <f>TEXT(Tabela8[[#This Row],[Data]],"dddd")</f>
        <v>segunda-feira</v>
      </c>
      <c r="S21" t="str" cm="1">
        <f t="array" ref="S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" spans="1:19" hidden="1" x14ac:dyDescent="0.3">
      <c r="A22">
        <v>585220</v>
      </c>
      <c r="B22" t="s">
        <v>24</v>
      </c>
      <c r="C22" t="s">
        <v>1262</v>
      </c>
      <c r="D22">
        <v>3376</v>
      </c>
      <c r="E22" t="s">
        <v>731</v>
      </c>
      <c r="F22" t="s">
        <v>28</v>
      </c>
      <c r="G22" s="3">
        <v>45509</v>
      </c>
      <c r="H22" s="9">
        <v>0.375</v>
      </c>
      <c r="I22" t="s">
        <v>50</v>
      </c>
      <c r="J22">
        <v>772</v>
      </c>
      <c r="K22" t="s">
        <v>51</v>
      </c>
      <c r="L22" t="s">
        <v>19</v>
      </c>
      <c r="M22">
        <v>3</v>
      </c>
      <c r="N22" t="s">
        <v>1344</v>
      </c>
      <c r="O22" t="s">
        <v>1345</v>
      </c>
      <c r="P22" t="s">
        <v>1346</v>
      </c>
      <c r="R22" t="str">
        <f>TEXT(Tabela8[[#This Row],[Data]],"dddd")</f>
        <v>segunda-feira</v>
      </c>
      <c r="S22" t="str" cm="1">
        <f t="array" ref="S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" spans="1:19" hidden="1" x14ac:dyDescent="0.3">
      <c r="A23">
        <v>585300</v>
      </c>
      <c r="B23" t="s">
        <v>24</v>
      </c>
      <c r="C23" t="s">
        <v>1265</v>
      </c>
      <c r="D23">
        <v>4099</v>
      </c>
      <c r="E23" t="s">
        <v>709</v>
      </c>
      <c r="F23" t="s">
        <v>69</v>
      </c>
      <c r="G23" s="3">
        <v>45509</v>
      </c>
      <c r="H23" s="9">
        <v>0.41666666666666669</v>
      </c>
      <c r="I23" t="s">
        <v>520</v>
      </c>
      <c r="J23">
        <v>2763</v>
      </c>
      <c r="K23" t="s">
        <v>32</v>
      </c>
      <c r="L23" t="s">
        <v>19</v>
      </c>
      <c r="M23">
        <v>3</v>
      </c>
      <c r="N23" t="s">
        <v>1344</v>
      </c>
      <c r="O23" t="s">
        <v>1345</v>
      </c>
      <c r="P23" t="s">
        <v>1346</v>
      </c>
      <c r="R23" t="str">
        <f>TEXT(Tabela8[[#This Row],[Data]],"dddd")</f>
        <v>segunda-feira</v>
      </c>
      <c r="S23" t="str" cm="1">
        <f t="array" ref="S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4" spans="1:19" hidden="1" x14ac:dyDescent="0.3">
      <c r="A24">
        <v>585278</v>
      </c>
      <c r="B24" t="s">
        <v>17</v>
      </c>
      <c r="C24" t="s">
        <v>485</v>
      </c>
      <c r="D24">
        <v>3801</v>
      </c>
      <c r="E24" t="s">
        <v>486</v>
      </c>
      <c r="F24" t="s">
        <v>28</v>
      </c>
      <c r="G24" s="3">
        <v>45509</v>
      </c>
      <c r="H24" s="9">
        <v>0.41666666666666669</v>
      </c>
      <c r="I24" t="s">
        <v>57</v>
      </c>
      <c r="J24">
        <v>1815</v>
      </c>
      <c r="K24" t="s">
        <v>86</v>
      </c>
      <c r="L24" t="s">
        <v>19</v>
      </c>
      <c r="M24">
        <v>3</v>
      </c>
      <c r="N24" t="s">
        <v>1344</v>
      </c>
      <c r="O24" t="s">
        <v>1345</v>
      </c>
      <c r="P24" t="s">
        <v>1346</v>
      </c>
      <c r="R24" t="str">
        <f>TEXT(Tabela8[[#This Row],[Data]],"dddd")</f>
        <v>segunda-feira</v>
      </c>
      <c r="S24" t="str" cm="1">
        <f t="array" ref="S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" spans="1:19" hidden="1" x14ac:dyDescent="0.3">
      <c r="A25">
        <v>587957</v>
      </c>
      <c r="B25" t="s">
        <v>24</v>
      </c>
      <c r="C25" t="s">
        <v>1264</v>
      </c>
      <c r="D25">
        <v>3342</v>
      </c>
      <c r="E25" t="s">
        <v>631</v>
      </c>
      <c r="F25" t="s">
        <v>28</v>
      </c>
      <c r="G25" s="3">
        <v>45509</v>
      </c>
      <c r="H25" s="9">
        <v>0.41666666666666669</v>
      </c>
      <c r="I25" t="s">
        <v>472</v>
      </c>
      <c r="J25">
        <v>1973</v>
      </c>
      <c r="K25" t="s">
        <v>25</v>
      </c>
      <c r="L25" t="s">
        <v>19</v>
      </c>
      <c r="M25">
        <v>3</v>
      </c>
      <c r="N25" t="s">
        <v>1344</v>
      </c>
      <c r="O25" t="s">
        <v>1345</v>
      </c>
      <c r="P25" t="s">
        <v>1346</v>
      </c>
      <c r="R25" t="str">
        <f>TEXT(Tabela8[[#This Row],[Data]],"dddd")</f>
        <v>segunda-feira</v>
      </c>
      <c r="S25" t="str" cm="1">
        <f t="array" ref="S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" spans="1:19" hidden="1" x14ac:dyDescent="0.3">
      <c r="A26">
        <v>585298</v>
      </c>
      <c r="B26" t="s">
        <v>17</v>
      </c>
      <c r="C26" t="s">
        <v>1263</v>
      </c>
      <c r="D26">
        <v>4033</v>
      </c>
      <c r="E26" t="s">
        <v>664</v>
      </c>
      <c r="F26" t="s">
        <v>28</v>
      </c>
      <c r="G26" s="3">
        <v>45509</v>
      </c>
      <c r="H26" s="9">
        <v>0.41666666666666669</v>
      </c>
      <c r="I26" t="s">
        <v>34</v>
      </c>
      <c r="J26">
        <v>1672</v>
      </c>
      <c r="K26" t="s">
        <v>80</v>
      </c>
      <c r="L26" t="s">
        <v>19</v>
      </c>
      <c r="M26">
        <v>3</v>
      </c>
      <c r="N26" t="s">
        <v>1344</v>
      </c>
      <c r="O26" t="s">
        <v>1345</v>
      </c>
      <c r="P26" t="s">
        <v>1346</v>
      </c>
      <c r="R26" t="str">
        <f>TEXT(Tabela8[[#This Row],[Data]],"dddd")</f>
        <v>segunda-feira</v>
      </c>
      <c r="S26" t="str" cm="1">
        <f t="array" ref="S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" spans="1:19" hidden="1" x14ac:dyDescent="0.3">
      <c r="A27">
        <v>585273</v>
      </c>
      <c r="B27" t="s">
        <v>24</v>
      </c>
      <c r="C27" t="s">
        <v>110</v>
      </c>
      <c r="D27">
        <v>3664</v>
      </c>
      <c r="E27" t="s">
        <v>111</v>
      </c>
      <c r="F27" t="s">
        <v>28</v>
      </c>
      <c r="G27" s="3">
        <v>45509</v>
      </c>
      <c r="H27" s="9">
        <v>0.41666666666666669</v>
      </c>
      <c r="I27" t="s">
        <v>82</v>
      </c>
      <c r="J27">
        <v>1180</v>
      </c>
      <c r="K27" t="s">
        <v>83</v>
      </c>
      <c r="L27" t="s">
        <v>19</v>
      </c>
      <c r="M27">
        <v>3</v>
      </c>
      <c r="N27" t="s">
        <v>1344</v>
      </c>
      <c r="O27" t="s">
        <v>1345</v>
      </c>
      <c r="P27" t="s">
        <v>1346</v>
      </c>
      <c r="R27" t="str">
        <f>TEXT(Tabela8[[#This Row],[Data]],"dddd")</f>
        <v>segunda-feira</v>
      </c>
      <c r="S27" t="str" cm="1">
        <f t="array" ref="S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" spans="1:19" hidden="1" x14ac:dyDescent="0.3">
      <c r="A28">
        <v>585295</v>
      </c>
      <c r="B28" t="s">
        <v>17</v>
      </c>
      <c r="C28" t="s">
        <v>106</v>
      </c>
      <c r="D28">
        <v>3378</v>
      </c>
      <c r="E28" t="s">
        <v>107</v>
      </c>
      <c r="F28" t="s">
        <v>28</v>
      </c>
      <c r="G28" s="3">
        <v>45509</v>
      </c>
      <c r="H28" s="9">
        <v>0.41666666666666669</v>
      </c>
      <c r="I28" t="s">
        <v>458</v>
      </c>
      <c r="J28">
        <v>1584</v>
      </c>
      <c r="K28" t="s">
        <v>47</v>
      </c>
      <c r="L28" t="s">
        <v>19</v>
      </c>
      <c r="M28">
        <v>3</v>
      </c>
      <c r="N28" t="s">
        <v>1349</v>
      </c>
      <c r="O28" t="s">
        <v>1345</v>
      </c>
      <c r="P28" t="s">
        <v>1346</v>
      </c>
      <c r="R28" t="str">
        <f>TEXT(Tabela8[[#This Row],[Data]],"dddd")</f>
        <v>segunda-feira</v>
      </c>
      <c r="S28" t="str" cm="1">
        <f t="array" ref="S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" spans="1:19" hidden="1" x14ac:dyDescent="0.3">
      <c r="A29">
        <v>587944</v>
      </c>
      <c r="B29" t="s">
        <v>17</v>
      </c>
      <c r="C29" t="s">
        <v>522</v>
      </c>
      <c r="D29">
        <v>3337</v>
      </c>
      <c r="E29" t="s">
        <v>523</v>
      </c>
      <c r="F29" t="s">
        <v>28</v>
      </c>
      <c r="G29" s="3">
        <v>45509</v>
      </c>
      <c r="H29" s="9">
        <v>0.41666666666666669</v>
      </c>
      <c r="I29" t="s">
        <v>81</v>
      </c>
      <c r="J29">
        <v>1383</v>
      </c>
      <c r="K29" t="s">
        <v>221</v>
      </c>
      <c r="L29" t="s">
        <v>19</v>
      </c>
      <c r="M29">
        <v>3</v>
      </c>
      <c r="N29" t="s">
        <v>1344</v>
      </c>
      <c r="O29" t="s">
        <v>1345</v>
      </c>
      <c r="P29" t="s">
        <v>1346</v>
      </c>
      <c r="R29" t="str">
        <f>TEXT(Tabela8[[#This Row],[Data]],"dddd")</f>
        <v>segunda-feira</v>
      </c>
      <c r="S29" t="str" cm="1">
        <f t="array" ref="S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" spans="1:19" hidden="1" x14ac:dyDescent="0.3">
      <c r="A30">
        <v>585277</v>
      </c>
      <c r="B30" t="s">
        <v>17</v>
      </c>
      <c r="C30" t="s">
        <v>123</v>
      </c>
      <c r="D30">
        <v>3570</v>
      </c>
      <c r="E30" t="s">
        <v>124</v>
      </c>
      <c r="F30" t="s">
        <v>28</v>
      </c>
      <c r="G30" s="3">
        <v>45509</v>
      </c>
      <c r="H30" s="9">
        <v>0.41666666666666669</v>
      </c>
      <c r="I30" t="s">
        <v>31</v>
      </c>
      <c r="J30">
        <v>25</v>
      </c>
      <c r="K30" t="s">
        <v>284</v>
      </c>
      <c r="L30" t="s">
        <v>19</v>
      </c>
      <c r="M30">
        <v>3</v>
      </c>
      <c r="N30" t="s">
        <v>1344</v>
      </c>
      <c r="O30" t="s">
        <v>1345</v>
      </c>
      <c r="P30" t="s">
        <v>1346</v>
      </c>
      <c r="R30" t="str">
        <f>TEXT(Tabela8[[#This Row],[Data]],"dddd")</f>
        <v>segunda-feira</v>
      </c>
      <c r="S30" t="s">
        <v>152</v>
      </c>
    </row>
    <row r="31" spans="1:19" hidden="1" x14ac:dyDescent="0.3">
      <c r="A31">
        <v>585269</v>
      </c>
      <c r="B31" t="s">
        <v>24</v>
      </c>
      <c r="C31" t="s">
        <v>1262</v>
      </c>
      <c r="D31">
        <v>3376</v>
      </c>
      <c r="E31" t="s">
        <v>731</v>
      </c>
      <c r="F31" t="s">
        <v>28</v>
      </c>
      <c r="G31" s="3">
        <v>45509</v>
      </c>
      <c r="H31" s="9">
        <v>0.41666666666666669</v>
      </c>
      <c r="I31" t="s">
        <v>89</v>
      </c>
      <c r="J31">
        <v>2057</v>
      </c>
      <c r="K31" t="s">
        <v>90</v>
      </c>
      <c r="L31" t="s">
        <v>19</v>
      </c>
      <c r="M31">
        <v>3</v>
      </c>
      <c r="N31" t="s">
        <v>1344</v>
      </c>
      <c r="O31" t="s">
        <v>1345</v>
      </c>
      <c r="P31" t="s">
        <v>1346</v>
      </c>
      <c r="R31" t="str">
        <f>TEXT(Tabela8[[#This Row],[Data]],"dddd")</f>
        <v>segunda-feira</v>
      </c>
      <c r="S31" t="str" cm="1">
        <f t="array" ref="S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" spans="1:19" hidden="1" x14ac:dyDescent="0.3">
      <c r="A32">
        <v>585270</v>
      </c>
      <c r="B32" t="s">
        <v>17</v>
      </c>
      <c r="C32" t="s">
        <v>465</v>
      </c>
      <c r="D32">
        <v>3518</v>
      </c>
      <c r="E32" t="s">
        <v>466</v>
      </c>
      <c r="F32" t="s">
        <v>28</v>
      </c>
      <c r="G32" s="3">
        <v>45509</v>
      </c>
      <c r="H32" s="9">
        <v>0.41666666666666669</v>
      </c>
      <c r="I32" t="s">
        <v>55</v>
      </c>
      <c r="J32">
        <v>1830</v>
      </c>
      <c r="K32" t="s">
        <v>56</v>
      </c>
      <c r="L32" t="s">
        <v>19</v>
      </c>
      <c r="M32">
        <v>3</v>
      </c>
      <c r="N32" t="s">
        <v>1344</v>
      </c>
      <c r="O32" t="s">
        <v>1345</v>
      </c>
      <c r="P32" t="s">
        <v>1346</v>
      </c>
      <c r="R32" t="str">
        <f>TEXT(Tabela8[[#This Row],[Data]],"dddd")</f>
        <v>segunda-feira</v>
      </c>
      <c r="S32" t="str" cm="1">
        <f t="array" ref="S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3" spans="1:19" hidden="1" x14ac:dyDescent="0.3">
      <c r="A33">
        <v>585314</v>
      </c>
      <c r="B33" t="s">
        <v>24</v>
      </c>
      <c r="C33" t="s">
        <v>483</v>
      </c>
      <c r="D33">
        <v>3658</v>
      </c>
      <c r="E33" t="s">
        <v>484</v>
      </c>
      <c r="F33" t="s">
        <v>28</v>
      </c>
      <c r="G33" s="3">
        <v>45509</v>
      </c>
      <c r="H33" s="9">
        <v>0.45833333333333331</v>
      </c>
      <c r="I33" t="s">
        <v>89</v>
      </c>
      <c r="J33">
        <v>2057</v>
      </c>
      <c r="K33" t="s">
        <v>90</v>
      </c>
      <c r="L33" t="s">
        <v>19</v>
      </c>
      <c r="M33">
        <v>3</v>
      </c>
      <c r="N33" t="s">
        <v>1344</v>
      </c>
      <c r="O33" t="s">
        <v>1345</v>
      </c>
      <c r="P33" t="s">
        <v>1346</v>
      </c>
      <c r="R33" t="str">
        <f>TEXT(Tabela8[[#This Row],[Data]],"dddd")</f>
        <v>segunda-feira</v>
      </c>
      <c r="S33" t="str" cm="1">
        <f t="array" ref="S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" spans="1:19" hidden="1" x14ac:dyDescent="0.3">
      <c r="A34">
        <v>585330</v>
      </c>
      <c r="B34" t="s">
        <v>17</v>
      </c>
      <c r="C34" t="s">
        <v>1263</v>
      </c>
      <c r="D34">
        <v>4033</v>
      </c>
      <c r="E34" t="s">
        <v>664</v>
      </c>
      <c r="F34" t="s">
        <v>28</v>
      </c>
      <c r="G34" s="3">
        <v>45509</v>
      </c>
      <c r="H34" s="9">
        <v>0.45833333333333331</v>
      </c>
      <c r="I34" t="s">
        <v>43</v>
      </c>
      <c r="J34">
        <v>1191</v>
      </c>
      <c r="K34" t="s">
        <v>122</v>
      </c>
      <c r="L34" t="s">
        <v>19</v>
      </c>
      <c r="M34">
        <v>3</v>
      </c>
      <c r="N34" t="s">
        <v>1344</v>
      </c>
      <c r="O34" t="s">
        <v>1345</v>
      </c>
      <c r="P34" t="s">
        <v>1346</v>
      </c>
      <c r="R34" t="str">
        <f>TEXT(Tabela8[[#This Row],[Data]],"dddd")</f>
        <v>segunda-feira</v>
      </c>
      <c r="S34" t="str" cm="1">
        <f t="array" ref="S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" spans="1:19" hidden="1" x14ac:dyDescent="0.3">
      <c r="A35">
        <v>587974</v>
      </c>
      <c r="B35" t="s">
        <v>17</v>
      </c>
      <c r="C35" t="s">
        <v>490</v>
      </c>
      <c r="D35">
        <v>3881</v>
      </c>
      <c r="E35" t="s">
        <v>491</v>
      </c>
      <c r="F35" t="s">
        <v>28</v>
      </c>
      <c r="G35" s="3">
        <v>45509</v>
      </c>
      <c r="H35" s="9">
        <v>0.45833333333333331</v>
      </c>
      <c r="I35" t="s">
        <v>458</v>
      </c>
      <c r="J35">
        <v>1830</v>
      </c>
      <c r="K35" t="s">
        <v>56</v>
      </c>
      <c r="L35" t="s">
        <v>19</v>
      </c>
      <c r="M35">
        <v>3</v>
      </c>
      <c r="N35" t="s">
        <v>1344</v>
      </c>
      <c r="O35" t="s">
        <v>1345</v>
      </c>
      <c r="P35" t="s">
        <v>1346</v>
      </c>
      <c r="R35" t="str">
        <f>TEXT(Tabela8[[#This Row],[Data]],"dddd")</f>
        <v>segunda-feira</v>
      </c>
      <c r="S35" t="str" cm="1">
        <f t="array" ref="S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6" spans="1:19" hidden="1" x14ac:dyDescent="0.3">
      <c r="A36">
        <v>585315</v>
      </c>
      <c r="B36" t="s">
        <v>24</v>
      </c>
      <c r="C36" t="s">
        <v>110</v>
      </c>
      <c r="D36">
        <v>3664</v>
      </c>
      <c r="E36" t="s">
        <v>111</v>
      </c>
      <c r="F36" t="s">
        <v>28</v>
      </c>
      <c r="G36" s="3">
        <v>45509</v>
      </c>
      <c r="H36" s="9">
        <v>0.45833333333333331</v>
      </c>
      <c r="I36" t="s">
        <v>472</v>
      </c>
      <c r="J36">
        <v>1973</v>
      </c>
      <c r="K36" t="s">
        <v>25</v>
      </c>
      <c r="L36" t="s">
        <v>19</v>
      </c>
      <c r="M36">
        <v>3</v>
      </c>
      <c r="N36" t="s">
        <v>1344</v>
      </c>
      <c r="O36" t="s">
        <v>1345</v>
      </c>
      <c r="P36" t="s">
        <v>1346</v>
      </c>
      <c r="R36" t="str">
        <f>TEXT(Tabela8[[#This Row],[Data]],"dddd")</f>
        <v>segunda-feira</v>
      </c>
      <c r="S36" t="str" cm="1">
        <f t="array" ref="S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" spans="1:19" hidden="1" x14ac:dyDescent="0.3">
      <c r="A37">
        <v>585311</v>
      </c>
      <c r="B37" t="s">
        <v>24</v>
      </c>
      <c r="C37" t="s">
        <v>1262</v>
      </c>
      <c r="D37">
        <v>3376</v>
      </c>
      <c r="E37" t="s">
        <v>731</v>
      </c>
      <c r="F37" t="s">
        <v>28</v>
      </c>
      <c r="G37" s="3">
        <v>45509</v>
      </c>
      <c r="H37" s="9">
        <v>0.45833333333333331</v>
      </c>
      <c r="I37" t="s">
        <v>50</v>
      </c>
      <c r="J37">
        <v>772</v>
      </c>
      <c r="K37" t="s">
        <v>51</v>
      </c>
      <c r="L37" t="s">
        <v>19</v>
      </c>
      <c r="M37">
        <v>3</v>
      </c>
      <c r="N37" t="s">
        <v>1344</v>
      </c>
      <c r="O37" t="s">
        <v>1345</v>
      </c>
      <c r="P37" t="s">
        <v>1346</v>
      </c>
      <c r="R37" t="str">
        <f>TEXT(Tabela8[[#This Row],[Data]],"dddd")</f>
        <v>segunda-feira</v>
      </c>
      <c r="S37" t="str" cm="1">
        <f t="array" ref="S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" spans="1:19" hidden="1" x14ac:dyDescent="0.3">
      <c r="A38">
        <v>585335</v>
      </c>
      <c r="B38" t="s">
        <v>17</v>
      </c>
      <c r="C38" t="s">
        <v>123</v>
      </c>
      <c r="D38">
        <v>3570</v>
      </c>
      <c r="E38" t="s">
        <v>124</v>
      </c>
      <c r="F38" t="s">
        <v>28</v>
      </c>
      <c r="G38" s="3">
        <v>45509</v>
      </c>
      <c r="H38" s="9">
        <v>0.45833333333333331</v>
      </c>
      <c r="I38" t="s">
        <v>494</v>
      </c>
      <c r="J38">
        <v>1967</v>
      </c>
      <c r="K38" t="s">
        <v>408</v>
      </c>
      <c r="L38" t="s">
        <v>19</v>
      </c>
      <c r="M38">
        <v>3</v>
      </c>
      <c r="N38" t="s">
        <v>1344</v>
      </c>
      <c r="O38" t="s">
        <v>1345</v>
      </c>
      <c r="P38" t="s">
        <v>1346</v>
      </c>
      <c r="R38" t="str">
        <f>TEXT(Tabela8[[#This Row],[Data]],"dddd")</f>
        <v>segunda-feira</v>
      </c>
      <c r="S38" t="str" cm="1">
        <f t="array" ref="S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" spans="1:19" hidden="1" x14ac:dyDescent="0.3">
      <c r="A39">
        <v>585317</v>
      </c>
      <c r="B39" t="s">
        <v>24</v>
      </c>
      <c r="C39" t="s">
        <v>1264</v>
      </c>
      <c r="D39">
        <v>3342</v>
      </c>
      <c r="E39" t="s">
        <v>631</v>
      </c>
      <c r="F39" t="s">
        <v>28</v>
      </c>
      <c r="G39" s="3">
        <v>45509</v>
      </c>
      <c r="H39" s="9">
        <v>0.45833333333333331</v>
      </c>
      <c r="I39" t="s">
        <v>82</v>
      </c>
      <c r="J39">
        <v>1180</v>
      </c>
      <c r="K39" t="s">
        <v>83</v>
      </c>
      <c r="L39" t="s">
        <v>19</v>
      </c>
      <c r="M39">
        <v>3</v>
      </c>
      <c r="N39" t="s">
        <v>1344</v>
      </c>
      <c r="O39" t="s">
        <v>1345</v>
      </c>
      <c r="P39" t="s">
        <v>1346</v>
      </c>
      <c r="R39" t="str">
        <f>TEXT(Tabela8[[#This Row],[Data]],"dddd")</f>
        <v>segunda-feira</v>
      </c>
      <c r="S39" t="str" cm="1">
        <f t="array" ref="S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" spans="1:19" hidden="1" x14ac:dyDescent="0.3">
      <c r="A40">
        <v>585352</v>
      </c>
      <c r="B40" t="s">
        <v>17</v>
      </c>
      <c r="C40" t="s">
        <v>1268</v>
      </c>
      <c r="D40">
        <v>3613</v>
      </c>
      <c r="E40" t="s">
        <v>691</v>
      </c>
      <c r="F40" t="s">
        <v>28</v>
      </c>
      <c r="G40" s="3">
        <v>45509</v>
      </c>
      <c r="H40" s="9">
        <v>0.54166666666666663</v>
      </c>
      <c r="I40" t="s">
        <v>57</v>
      </c>
      <c r="J40">
        <v>1815</v>
      </c>
      <c r="K40" t="s">
        <v>86</v>
      </c>
      <c r="L40" t="s">
        <v>19</v>
      </c>
      <c r="M40">
        <v>3</v>
      </c>
      <c r="N40" t="s">
        <v>1344</v>
      </c>
      <c r="O40" t="s">
        <v>1345</v>
      </c>
      <c r="P40" t="s">
        <v>1346</v>
      </c>
      <c r="R40" t="str">
        <f>TEXT(Tabela8[[#This Row],[Data]],"dddd")</f>
        <v>segunda-feira</v>
      </c>
      <c r="S40" t="str" cm="1">
        <f t="array" ref="S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" spans="1:19" hidden="1" x14ac:dyDescent="0.3">
      <c r="A41">
        <v>585358</v>
      </c>
      <c r="B41" t="s">
        <v>24</v>
      </c>
      <c r="C41" t="s">
        <v>1267</v>
      </c>
      <c r="D41">
        <v>3353</v>
      </c>
      <c r="E41" t="s">
        <v>679</v>
      </c>
      <c r="F41" t="s">
        <v>28</v>
      </c>
      <c r="G41" s="3">
        <v>45509</v>
      </c>
      <c r="H41" s="9">
        <v>0.54166666666666663</v>
      </c>
      <c r="I41" t="s">
        <v>41</v>
      </c>
      <c r="J41">
        <v>572</v>
      </c>
      <c r="K41" t="s">
        <v>93</v>
      </c>
      <c r="L41" t="s">
        <v>19</v>
      </c>
      <c r="M41">
        <v>3</v>
      </c>
      <c r="N41" t="s">
        <v>1344</v>
      </c>
      <c r="O41" t="s">
        <v>1345</v>
      </c>
      <c r="P41" t="s">
        <v>1346</v>
      </c>
      <c r="R41" t="str">
        <f>TEXT(Tabela8[[#This Row],[Data]],"dddd")</f>
        <v>segunda-feira</v>
      </c>
      <c r="S41" t="str" cm="1">
        <f t="array" ref="S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" spans="1:19" hidden="1" x14ac:dyDescent="0.3">
      <c r="A42">
        <v>585370</v>
      </c>
      <c r="B42" t="s">
        <v>24</v>
      </c>
      <c r="C42" t="s">
        <v>1266</v>
      </c>
      <c r="D42">
        <v>3800</v>
      </c>
      <c r="E42" t="s">
        <v>693</v>
      </c>
      <c r="F42" t="s">
        <v>28</v>
      </c>
      <c r="G42" s="3">
        <v>45509</v>
      </c>
      <c r="H42" s="9">
        <v>0.54166666666666663</v>
      </c>
      <c r="I42" t="s">
        <v>82</v>
      </c>
      <c r="J42">
        <v>1180</v>
      </c>
      <c r="K42" t="s">
        <v>83</v>
      </c>
      <c r="L42" t="s">
        <v>19</v>
      </c>
      <c r="M42">
        <v>3</v>
      </c>
      <c r="N42" t="s">
        <v>1344</v>
      </c>
      <c r="O42" t="s">
        <v>1345</v>
      </c>
      <c r="P42" t="s">
        <v>1346</v>
      </c>
      <c r="R42" t="str">
        <f>TEXT(Tabela8[[#This Row],[Data]],"dddd")</f>
        <v>segunda-feira</v>
      </c>
      <c r="S42" t="str" cm="1">
        <f t="array" ref="S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" spans="1:19" hidden="1" x14ac:dyDescent="0.3">
      <c r="A43">
        <v>585378</v>
      </c>
      <c r="B43" t="s">
        <v>17</v>
      </c>
      <c r="C43" t="s">
        <v>1269</v>
      </c>
      <c r="D43">
        <v>3899</v>
      </c>
      <c r="E43" t="s">
        <v>751</v>
      </c>
      <c r="F43" t="s">
        <v>28</v>
      </c>
      <c r="G43" s="3">
        <v>45509</v>
      </c>
      <c r="H43" s="9">
        <v>0.54166666666666663</v>
      </c>
      <c r="I43" t="s">
        <v>34</v>
      </c>
      <c r="J43">
        <v>1729</v>
      </c>
      <c r="K43" t="s">
        <v>291</v>
      </c>
      <c r="L43" t="s">
        <v>19</v>
      </c>
      <c r="M43">
        <v>3</v>
      </c>
      <c r="N43" t="s">
        <v>1344</v>
      </c>
      <c r="O43" t="s">
        <v>1345</v>
      </c>
      <c r="P43" t="s">
        <v>1346</v>
      </c>
      <c r="R43" t="str">
        <f>TEXT(Tabela8[[#This Row],[Data]],"dddd")</f>
        <v>segunda-feira</v>
      </c>
      <c r="S43" t="str" cm="1">
        <f t="array" ref="S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" spans="1:19" hidden="1" x14ac:dyDescent="0.3">
      <c r="A44">
        <v>585411</v>
      </c>
      <c r="B44" t="s">
        <v>24</v>
      </c>
      <c r="C44" t="s">
        <v>1273</v>
      </c>
      <c r="D44">
        <v>3829</v>
      </c>
      <c r="E44" t="s">
        <v>767</v>
      </c>
      <c r="F44" t="s">
        <v>28</v>
      </c>
      <c r="G44" s="3">
        <v>45509</v>
      </c>
      <c r="H44" s="9">
        <v>0.58333333333333337</v>
      </c>
      <c r="I44" t="s">
        <v>520</v>
      </c>
      <c r="J44">
        <v>2260</v>
      </c>
      <c r="K44" t="s">
        <v>36</v>
      </c>
      <c r="L44" t="s">
        <v>19</v>
      </c>
      <c r="M44">
        <v>3</v>
      </c>
      <c r="N44" t="s">
        <v>1344</v>
      </c>
      <c r="O44" t="s">
        <v>1345</v>
      </c>
      <c r="P44" t="s">
        <v>1346</v>
      </c>
      <c r="R44" t="str">
        <f>TEXT(Tabela8[[#This Row],[Data]],"dddd")</f>
        <v>segunda-feira</v>
      </c>
      <c r="S44" t="str" cm="1">
        <f t="array" ref="S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5" spans="1:19" hidden="1" x14ac:dyDescent="0.3">
      <c r="A45">
        <v>585412</v>
      </c>
      <c r="B45" t="s">
        <v>24</v>
      </c>
      <c r="C45" t="s">
        <v>1266</v>
      </c>
      <c r="D45">
        <v>3800</v>
      </c>
      <c r="E45" t="s">
        <v>693</v>
      </c>
      <c r="F45" t="s">
        <v>28</v>
      </c>
      <c r="G45" s="3">
        <v>45509</v>
      </c>
      <c r="H45" s="9">
        <v>0.58333333333333337</v>
      </c>
      <c r="I45" t="s">
        <v>41</v>
      </c>
      <c r="J45">
        <v>572</v>
      </c>
      <c r="K45" t="s">
        <v>93</v>
      </c>
      <c r="L45" t="s">
        <v>19</v>
      </c>
      <c r="M45">
        <v>3</v>
      </c>
      <c r="N45" t="s">
        <v>1344</v>
      </c>
      <c r="O45" t="s">
        <v>1345</v>
      </c>
      <c r="P45" t="s">
        <v>1346</v>
      </c>
      <c r="R45" t="str">
        <f>TEXT(Tabela8[[#This Row],[Data]],"dddd")</f>
        <v>segunda-feira</v>
      </c>
      <c r="S45" t="str" cm="1">
        <f t="array" ref="S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" spans="1:19" hidden="1" x14ac:dyDescent="0.3">
      <c r="A46">
        <v>585396</v>
      </c>
      <c r="B46" t="s">
        <v>17</v>
      </c>
      <c r="C46" t="s">
        <v>119</v>
      </c>
      <c r="D46">
        <v>3555</v>
      </c>
      <c r="E46" t="s">
        <v>120</v>
      </c>
      <c r="F46" t="s">
        <v>28</v>
      </c>
      <c r="G46" s="3">
        <v>45509</v>
      </c>
      <c r="H46" s="9">
        <v>0.58333333333333337</v>
      </c>
      <c r="I46" t="s">
        <v>55</v>
      </c>
      <c r="J46">
        <v>1830</v>
      </c>
      <c r="K46" t="s">
        <v>56</v>
      </c>
      <c r="L46" t="s">
        <v>19</v>
      </c>
      <c r="M46">
        <v>3</v>
      </c>
      <c r="N46" t="s">
        <v>1344</v>
      </c>
      <c r="O46" t="s">
        <v>1345</v>
      </c>
      <c r="P46" t="s">
        <v>1346</v>
      </c>
      <c r="R46" t="str">
        <f>TEXT(Tabela8[[#This Row],[Data]],"dddd")</f>
        <v>segunda-feira</v>
      </c>
      <c r="S46" t="str" cm="1">
        <f t="array" ref="S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" spans="1:19" hidden="1" x14ac:dyDescent="0.3">
      <c r="A47">
        <v>585425</v>
      </c>
      <c r="B47" t="s">
        <v>24</v>
      </c>
      <c r="C47" t="s">
        <v>1272</v>
      </c>
      <c r="D47">
        <v>3486</v>
      </c>
      <c r="E47" t="s">
        <v>630</v>
      </c>
      <c r="F47" t="s">
        <v>28</v>
      </c>
      <c r="G47" s="3">
        <v>45509</v>
      </c>
      <c r="H47" s="9">
        <v>0.58333333333333337</v>
      </c>
      <c r="I47" t="s">
        <v>513</v>
      </c>
      <c r="J47">
        <v>577</v>
      </c>
      <c r="K47" t="s">
        <v>141</v>
      </c>
      <c r="L47" t="s">
        <v>19</v>
      </c>
      <c r="M47">
        <v>3</v>
      </c>
      <c r="N47" t="s">
        <v>1344</v>
      </c>
      <c r="O47" t="s">
        <v>1345</v>
      </c>
      <c r="P47" t="s">
        <v>1346</v>
      </c>
      <c r="R47" t="str">
        <f>TEXT(Tabela8[[#This Row],[Data]],"dddd")</f>
        <v>segunda-feira</v>
      </c>
      <c r="S47" t="str" cm="1">
        <f t="array" ref="S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" spans="1:19" hidden="1" x14ac:dyDescent="0.3">
      <c r="A48">
        <v>585431</v>
      </c>
      <c r="B48" t="s">
        <v>24</v>
      </c>
      <c r="C48" t="s">
        <v>1270</v>
      </c>
      <c r="D48">
        <v>4054</v>
      </c>
      <c r="E48" t="s">
        <v>706</v>
      </c>
      <c r="F48" t="s">
        <v>69</v>
      </c>
      <c r="G48" s="3">
        <v>45509</v>
      </c>
      <c r="H48" s="9">
        <v>0.58333333333333337</v>
      </c>
      <c r="I48" t="s">
        <v>89</v>
      </c>
      <c r="J48">
        <v>2057</v>
      </c>
      <c r="K48" t="s">
        <v>90</v>
      </c>
      <c r="L48" t="s">
        <v>19</v>
      </c>
      <c r="M48">
        <v>3</v>
      </c>
      <c r="N48" t="s">
        <v>1344</v>
      </c>
      <c r="O48" t="s">
        <v>1345</v>
      </c>
      <c r="P48" t="s">
        <v>1346</v>
      </c>
      <c r="R48" t="str">
        <f>TEXT(Tabela8[[#This Row],[Data]],"dddd")</f>
        <v>segunda-feira</v>
      </c>
      <c r="S48" t="str" cm="1">
        <f t="array" ref="S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9" spans="1:19" hidden="1" x14ac:dyDescent="0.3">
      <c r="A49">
        <v>585438</v>
      </c>
      <c r="B49" t="s">
        <v>17</v>
      </c>
      <c r="C49" t="s">
        <v>1271</v>
      </c>
      <c r="D49">
        <v>3958</v>
      </c>
      <c r="E49" t="s">
        <v>634</v>
      </c>
      <c r="F49" t="s">
        <v>69</v>
      </c>
      <c r="G49" s="3">
        <v>45509</v>
      </c>
      <c r="H49" s="9">
        <v>0.58333333333333337</v>
      </c>
      <c r="I49" t="s">
        <v>489</v>
      </c>
      <c r="J49">
        <v>2751</v>
      </c>
      <c r="K49" t="s">
        <v>70</v>
      </c>
      <c r="L49" t="s">
        <v>19</v>
      </c>
      <c r="M49">
        <v>3</v>
      </c>
      <c r="N49" t="s">
        <v>1344</v>
      </c>
      <c r="O49" t="s">
        <v>1345</v>
      </c>
      <c r="P49" t="s">
        <v>1346</v>
      </c>
      <c r="R49" t="str">
        <f>TEXT(Tabela8[[#This Row],[Data]],"dddd")</f>
        <v>segunda-feira</v>
      </c>
      <c r="S49" t="str" cm="1">
        <f t="array" ref="S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0" spans="1:19" hidden="1" x14ac:dyDescent="0.3">
      <c r="A50">
        <v>585437</v>
      </c>
      <c r="B50" t="s">
        <v>24</v>
      </c>
      <c r="C50" t="s">
        <v>1267</v>
      </c>
      <c r="D50">
        <v>3353</v>
      </c>
      <c r="E50" t="s">
        <v>679</v>
      </c>
      <c r="F50" t="s">
        <v>28</v>
      </c>
      <c r="G50" s="3">
        <v>45509</v>
      </c>
      <c r="H50" s="9">
        <v>0.58333333333333337</v>
      </c>
      <c r="I50" t="s">
        <v>472</v>
      </c>
      <c r="J50">
        <v>2735</v>
      </c>
      <c r="K50" t="s">
        <v>127</v>
      </c>
      <c r="L50" t="s">
        <v>19</v>
      </c>
      <c r="M50">
        <v>3</v>
      </c>
      <c r="N50" t="s">
        <v>1344</v>
      </c>
      <c r="O50" t="s">
        <v>1345</v>
      </c>
      <c r="P50" t="s">
        <v>1346</v>
      </c>
      <c r="R50" t="str">
        <f>TEXT(Tabela8[[#This Row],[Data]],"dddd")</f>
        <v>segunda-feira</v>
      </c>
      <c r="S50" t="str" cm="1">
        <f t="array" ref="S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" spans="1:19" x14ac:dyDescent="0.3">
      <c r="A51">
        <v>587992</v>
      </c>
      <c r="B51" t="s">
        <v>17</v>
      </c>
      <c r="C51" t="s">
        <v>1350</v>
      </c>
      <c r="D51">
        <v>2659</v>
      </c>
      <c r="E51" t="s">
        <v>1351</v>
      </c>
      <c r="F51" t="s">
        <v>28</v>
      </c>
      <c r="G51" s="3">
        <v>45509</v>
      </c>
      <c r="H51" s="9">
        <v>0.58333333333333337</v>
      </c>
      <c r="I51" t="s">
        <v>43</v>
      </c>
      <c r="J51">
        <v>609</v>
      </c>
      <c r="K51" t="s">
        <v>44</v>
      </c>
      <c r="L51" t="s">
        <v>19</v>
      </c>
      <c r="M51">
        <v>3</v>
      </c>
      <c r="N51" t="s">
        <v>1344</v>
      </c>
      <c r="O51" t="s">
        <v>1345</v>
      </c>
      <c r="P51" t="s">
        <v>1346</v>
      </c>
      <c r="R51" t="str">
        <f>TEXT(Tabela8[[#This Row],[Data]],"dddd")</f>
        <v>segunda-feira</v>
      </c>
      <c r="S51" t="str" cm="1">
        <f t="array" ref="S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" spans="1:19" x14ac:dyDescent="0.3">
      <c r="A52">
        <v>587994</v>
      </c>
      <c r="B52" t="s">
        <v>17</v>
      </c>
      <c r="C52" t="s">
        <v>1350</v>
      </c>
      <c r="D52">
        <v>2659</v>
      </c>
      <c r="E52" t="s">
        <v>1351</v>
      </c>
      <c r="F52" t="s">
        <v>28</v>
      </c>
      <c r="G52" s="3">
        <v>45509</v>
      </c>
      <c r="H52" s="9">
        <v>0.625</v>
      </c>
      <c r="I52" t="s">
        <v>505</v>
      </c>
      <c r="J52">
        <v>606</v>
      </c>
      <c r="K52" t="s">
        <v>229</v>
      </c>
      <c r="L52" t="s">
        <v>19</v>
      </c>
      <c r="M52">
        <v>3</v>
      </c>
      <c r="N52" t="s">
        <v>1344</v>
      </c>
      <c r="O52" t="s">
        <v>1345</v>
      </c>
      <c r="P52" t="s">
        <v>1346</v>
      </c>
      <c r="R52" t="str">
        <f>TEXT(Tabela8[[#This Row],[Data]],"dddd")</f>
        <v>segunda-feira</v>
      </c>
      <c r="S52" t="str" cm="1">
        <f t="array" ref="S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" spans="1:19" hidden="1" x14ac:dyDescent="0.3">
      <c r="A53">
        <v>585464</v>
      </c>
      <c r="B53" t="s">
        <v>24</v>
      </c>
      <c r="C53" t="s">
        <v>1267</v>
      </c>
      <c r="D53">
        <v>3353</v>
      </c>
      <c r="E53" t="s">
        <v>679</v>
      </c>
      <c r="F53" t="s">
        <v>28</v>
      </c>
      <c r="G53" s="3">
        <v>45509</v>
      </c>
      <c r="H53" s="9">
        <v>0.625</v>
      </c>
      <c r="I53" t="s">
        <v>473</v>
      </c>
      <c r="J53">
        <v>599</v>
      </c>
      <c r="K53" t="s">
        <v>387</v>
      </c>
      <c r="L53" t="s">
        <v>19</v>
      </c>
      <c r="M53">
        <v>3</v>
      </c>
      <c r="N53" t="s">
        <v>1344</v>
      </c>
      <c r="O53" t="s">
        <v>1345</v>
      </c>
      <c r="P53" t="s">
        <v>1346</v>
      </c>
      <c r="R53" t="str">
        <f>TEXT(Tabela8[[#This Row],[Data]],"dddd")</f>
        <v>segunda-feira</v>
      </c>
      <c r="S53" t="str" cm="1">
        <f t="array" ref="S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" spans="1:19" hidden="1" x14ac:dyDescent="0.3">
      <c r="A54">
        <v>585473</v>
      </c>
      <c r="B54" t="s">
        <v>17</v>
      </c>
      <c r="C54" t="s">
        <v>119</v>
      </c>
      <c r="D54">
        <v>3555</v>
      </c>
      <c r="E54" t="s">
        <v>120</v>
      </c>
      <c r="F54" t="s">
        <v>28</v>
      </c>
      <c r="G54" s="3">
        <v>45509</v>
      </c>
      <c r="H54" s="9">
        <v>0.625</v>
      </c>
      <c r="I54" t="s">
        <v>31</v>
      </c>
      <c r="J54">
        <v>25</v>
      </c>
      <c r="K54" t="s">
        <v>284</v>
      </c>
      <c r="L54" t="s">
        <v>19</v>
      </c>
      <c r="M54">
        <v>3</v>
      </c>
      <c r="N54" t="s">
        <v>1344</v>
      </c>
      <c r="O54" t="s">
        <v>1345</v>
      </c>
      <c r="P54" t="s">
        <v>1346</v>
      </c>
      <c r="R54" t="str">
        <f>TEXT(Tabela8[[#This Row],[Data]],"dddd")</f>
        <v>segunda-feira</v>
      </c>
      <c r="S54" t="s">
        <v>152</v>
      </c>
    </row>
    <row r="55" spans="1:19" hidden="1" x14ac:dyDescent="0.3">
      <c r="A55">
        <v>585484</v>
      </c>
      <c r="B55" t="s">
        <v>24</v>
      </c>
      <c r="C55" t="s">
        <v>1275</v>
      </c>
      <c r="D55">
        <v>3554</v>
      </c>
      <c r="E55" t="s">
        <v>735</v>
      </c>
      <c r="F55" t="s">
        <v>28</v>
      </c>
      <c r="G55" s="3">
        <v>45509</v>
      </c>
      <c r="H55" s="9">
        <v>0.625</v>
      </c>
      <c r="I55" t="s">
        <v>89</v>
      </c>
      <c r="J55">
        <v>2057</v>
      </c>
      <c r="K55" t="s">
        <v>90</v>
      </c>
      <c r="L55" t="s">
        <v>19</v>
      </c>
      <c r="M55">
        <v>3</v>
      </c>
      <c r="N55" t="s">
        <v>1344</v>
      </c>
      <c r="O55" t="s">
        <v>1345</v>
      </c>
      <c r="P55" t="s">
        <v>1346</v>
      </c>
      <c r="R55" t="str">
        <f>TEXT(Tabela8[[#This Row],[Data]],"dddd")</f>
        <v>segunda-feira</v>
      </c>
      <c r="S55" t="str" cm="1">
        <f t="array" ref="S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" spans="1:19" hidden="1" x14ac:dyDescent="0.3">
      <c r="A56">
        <v>585491</v>
      </c>
      <c r="B56" t="s">
        <v>24</v>
      </c>
      <c r="C56" t="s">
        <v>1274</v>
      </c>
      <c r="D56">
        <v>3892</v>
      </c>
      <c r="E56" t="s">
        <v>671</v>
      </c>
      <c r="F56" t="s">
        <v>28</v>
      </c>
      <c r="G56" s="3">
        <v>45509</v>
      </c>
      <c r="H56" s="9">
        <v>0.625</v>
      </c>
      <c r="I56" t="s">
        <v>50</v>
      </c>
      <c r="J56">
        <v>772</v>
      </c>
      <c r="K56" t="s">
        <v>51</v>
      </c>
      <c r="L56" t="s">
        <v>19</v>
      </c>
      <c r="M56">
        <v>3</v>
      </c>
      <c r="N56" t="s">
        <v>1349</v>
      </c>
      <c r="O56" t="s">
        <v>1345</v>
      </c>
      <c r="P56" t="s">
        <v>1346</v>
      </c>
      <c r="R56" t="str">
        <f>TEXT(Tabela8[[#This Row],[Data]],"dddd")</f>
        <v>segunda-feira</v>
      </c>
      <c r="S56" t="str" cm="1">
        <f t="array" ref="S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" spans="1:19" hidden="1" x14ac:dyDescent="0.3">
      <c r="A57">
        <v>585505</v>
      </c>
      <c r="B57" t="s">
        <v>17</v>
      </c>
      <c r="C57" t="s">
        <v>1276</v>
      </c>
      <c r="D57">
        <v>3656</v>
      </c>
      <c r="E57" t="s">
        <v>729</v>
      </c>
      <c r="F57" t="s">
        <v>28</v>
      </c>
      <c r="G57" s="3">
        <v>45509</v>
      </c>
      <c r="H57" s="9">
        <v>0.625</v>
      </c>
      <c r="I57" t="s">
        <v>34</v>
      </c>
      <c r="J57">
        <v>2751</v>
      </c>
      <c r="K57" t="s">
        <v>70</v>
      </c>
      <c r="L57" t="s">
        <v>19</v>
      </c>
      <c r="M57">
        <v>3</v>
      </c>
      <c r="N57" t="s">
        <v>1344</v>
      </c>
      <c r="O57" t="s">
        <v>1345</v>
      </c>
      <c r="P57" t="s">
        <v>1346</v>
      </c>
      <c r="R57" t="str">
        <f>TEXT(Tabela8[[#This Row],[Data]],"dddd")</f>
        <v>segunda-feira</v>
      </c>
      <c r="S57" t="str" cm="1">
        <f t="array" ref="S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8" spans="1:19" hidden="1" x14ac:dyDescent="0.3">
      <c r="A58">
        <v>588047</v>
      </c>
      <c r="B58" t="s">
        <v>24</v>
      </c>
      <c r="C58" t="s">
        <v>518</v>
      </c>
      <c r="D58">
        <v>4113</v>
      </c>
      <c r="E58" t="s">
        <v>519</v>
      </c>
      <c r="F58" t="s">
        <v>28</v>
      </c>
      <c r="G58" s="3">
        <v>45509</v>
      </c>
      <c r="H58" s="9">
        <v>0.625</v>
      </c>
      <c r="I58" t="s">
        <v>461</v>
      </c>
      <c r="J58">
        <v>2735</v>
      </c>
      <c r="K58" t="s">
        <v>127</v>
      </c>
      <c r="L58" t="s">
        <v>19</v>
      </c>
      <c r="M58">
        <v>3</v>
      </c>
      <c r="N58" t="s">
        <v>1344</v>
      </c>
      <c r="O58" t="s">
        <v>1345</v>
      </c>
      <c r="P58" t="s">
        <v>1346</v>
      </c>
      <c r="R58" t="str">
        <f>TEXT(Tabela8[[#This Row],[Data]],"dddd")</f>
        <v>segunda-feira</v>
      </c>
      <c r="S58" t="str" cm="1">
        <f t="array" ref="S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9" spans="1:19" hidden="1" x14ac:dyDescent="0.3">
      <c r="A59">
        <v>585558</v>
      </c>
      <c r="B59" t="s">
        <v>24</v>
      </c>
      <c r="C59" t="s">
        <v>1283</v>
      </c>
      <c r="D59">
        <v>4053</v>
      </c>
      <c r="E59" t="s">
        <v>673</v>
      </c>
      <c r="F59" t="s">
        <v>28</v>
      </c>
      <c r="G59" s="3">
        <v>45509</v>
      </c>
      <c r="H59" s="9">
        <v>0.66666666666666663</v>
      </c>
      <c r="I59" t="s">
        <v>100</v>
      </c>
      <c r="J59">
        <v>1542</v>
      </c>
      <c r="K59" t="s">
        <v>112</v>
      </c>
      <c r="L59" t="s">
        <v>19</v>
      </c>
      <c r="M59">
        <v>3</v>
      </c>
      <c r="N59" t="s">
        <v>1344</v>
      </c>
      <c r="O59" t="s">
        <v>1345</v>
      </c>
      <c r="P59" t="s">
        <v>1346</v>
      </c>
      <c r="R59" t="str">
        <f>TEXT(Tabela8[[#This Row],[Data]],"dddd")</f>
        <v>segunda-feira</v>
      </c>
      <c r="S59" t="str" cm="1">
        <f t="array" ref="S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" spans="1:19" hidden="1" x14ac:dyDescent="0.3">
      <c r="A60">
        <v>585567</v>
      </c>
      <c r="B60" t="s">
        <v>24</v>
      </c>
      <c r="C60" t="s">
        <v>518</v>
      </c>
      <c r="D60">
        <v>4113</v>
      </c>
      <c r="E60" t="s">
        <v>519</v>
      </c>
      <c r="F60" t="s">
        <v>28</v>
      </c>
      <c r="G60" s="3">
        <v>45509</v>
      </c>
      <c r="H60" s="9">
        <v>0.66666666666666663</v>
      </c>
      <c r="I60" t="s">
        <v>473</v>
      </c>
      <c r="J60">
        <v>599</v>
      </c>
      <c r="K60" t="s">
        <v>387</v>
      </c>
      <c r="L60" t="s">
        <v>19</v>
      </c>
      <c r="M60">
        <v>3</v>
      </c>
      <c r="N60" t="s">
        <v>1344</v>
      </c>
      <c r="O60" t="s">
        <v>1345</v>
      </c>
      <c r="P60" t="s">
        <v>1346</v>
      </c>
      <c r="R60" t="str">
        <f>TEXT(Tabela8[[#This Row],[Data]],"dddd")</f>
        <v>segunda-feira</v>
      </c>
      <c r="S60" t="str" cm="1">
        <f t="array" ref="S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" spans="1:19" hidden="1" x14ac:dyDescent="0.3">
      <c r="A61">
        <v>585527</v>
      </c>
      <c r="B61" t="s">
        <v>24</v>
      </c>
      <c r="C61" t="s">
        <v>1277</v>
      </c>
      <c r="D61">
        <v>3666</v>
      </c>
      <c r="E61" t="s">
        <v>745</v>
      </c>
      <c r="F61" t="s">
        <v>28</v>
      </c>
      <c r="G61" s="3">
        <v>45509</v>
      </c>
      <c r="H61" s="9">
        <v>0.66666666666666663</v>
      </c>
      <c r="I61" t="s">
        <v>461</v>
      </c>
      <c r="J61">
        <v>2260</v>
      </c>
      <c r="K61" t="s">
        <v>36</v>
      </c>
      <c r="L61" t="s">
        <v>19</v>
      </c>
      <c r="M61">
        <v>3</v>
      </c>
      <c r="N61" t="s">
        <v>1344</v>
      </c>
      <c r="O61" t="s">
        <v>1345</v>
      </c>
      <c r="P61" t="s">
        <v>1346</v>
      </c>
      <c r="R61" t="str">
        <f>TEXT(Tabela8[[#This Row],[Data]],"dddd")</f>
        <v>segunda-feira</v>
      </c>
      <c r="S61" t="str" cm="1">
        <f t="array" ref="S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" spans="1:19" x14ac:dyDescent="0.3">
      <c r="A62">
        <v>587996</v>
      </c>
      <c r="B62" t="s">
        <v>17</v>
      </c>
      <c r="C62" t="s">
        <v>1350</v>
      </c>
      <c r="D62">
        <v>2659</v>
      </c>
      <c r="E62" t="s">
        <v>1351</v>
      </c>
      <c r="F62" t="s">
        <v>28</v>
      </c>
      <c r="G62" s="3">
        <v>45509</v>
      </c>
      <c r="H62" s="9">
        <v>0.66666666666666663</v>
      </c>
      <c r="I62" t="s">
        <v>467</v>
      </c>
      <c r="J62">
        <v>1191</v>
      </c>
      <c r="K62" t="s">
        <v>122</v>
      </c>
      <c r="L62" t="s">
        <v>19</v>
      </c>
      <c r="M62">
        <v>3</v>
      </c>
      <c r="N62" t="s">
        <v>1344</v>
      </c>
      <c r="O62" t="s">
        <v>1345</v>
      </c>
      <c r="P62" t="s">
        <v>1346</v>
      </c>
      <c r="R62" t="str">
        <f>TEXT(Tabela8[[#This Row],[Data]],"dddd")</f>
        <v>segunda-feira</v>
      </c>
      <c r="S62" t="str" cm="1">
        <f t="array" ref="S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" spans="1:19" hidden="1" x14ac:dyDescent="0.3">
      <c r="A63">
        <v>587987</v>
      </c>
      <c r="B63" t="s">
        <v>17</v>
      </c>
      <c r="C63" t="s">
        <v>1278</v>
      </c>
      <c r="D63">
        <v>3626</v>
      </c>
      <c r="E63" t="s">
        <v>740</v>
      </c>
      <c r="F63" t="s">
        <v>28</v>
      </c>
      <c r="G63" s="3">
        <v>45509</v>
      </c>
      <c r="H63" s="9">
        <v>0.66666666666666663</v>
      </c>
      <c r="I63" t="s">
        <v>494</v>
      </c>
      <c r="J63">
        <v>1967</v>
      </c>
      <c r="K63" t="s">
        <v>408</v>
      </c>
      <c r="L63" t="s">
        <v>19</v>
      </c>
      <c r="M63">
        <v>3</v>
      </c>
      <c r="N63" t="s">
        <v>1344</v>
      </c>
      <c r="O63" t="s">
        <v>1345</v>
      </c>
      <c r="P63" t="s">
        <v>1346</v>
      </c>
      <c r="R63" t="str">
        <f>TEXT(Tabela8[[#This Row],[Data]],"dddd")</f>
        <v>segunda-feira</v>
      </c>
      <c r="S63" t="str" cm="1">
        <f t="array" ref="S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4" spans="1:19" x14ac:dyDescent="0.3">
      <c r="A64">
        <v>587998</v>
      </c>
      <c r="B64" t="s">
        <v>17</v>
      </c>
      <c r="C64" t="s">
        <v>1350</v>
      </c>
      <c r="D64">
        <v>2659</v>
      </c>
      <c r="E64" t="s">
        <v>1351</v>
      </c>
      <c r="F64" t="s">
        <v>28</v>
      </c>
      <c r="G64" s="3">
        <v>45509</v>
      </c>
      <c r="H64" s="9">
        <v>0.70833333333333337</v>
      </c>
      <c r="I64" t="s">
        <v>23</v>
      </c>
      <c r="J64">
        <v>1729</v>
      </c>
      <c r="K64" t="s">
        <v>291</v>
      </c>
      <c r="L64" t="s">
        <v>19</v>
      </c>
      <c r="M64">
        <v>3</v>
      </c>
      <c r="N64" t="s">
        <v>1344</v>
      </c>
      <c r="O64" t="s">
        <v>1345</v>
      </c>
      <c r="P64" t="s">
        <v>1346</v>
      </c>
      <c r="R64" t="str">
        <f>TEXT(Tabela8[[#This Row],[Data]],"dddd")</f>
        <v>segunda-feira</v>
      </c>
      <c r="S64" t="str" cm="1">
        <f t="array" ref="S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" spans="1:19" hidden="1" x14ac:dyDescent="0.3">
      <c r="A65">
        <v>585614</v>
      </c>
      <c r="B65" t="s">
        <v>17</v>
      </c>
      <c r="C65" t="s">
        <v>1279</v>
      </c>
      <c r="D65">
        <v>3992</v>
      </c>
      <c r="E65" t="s">
        <v>660</v>
      </c>
      <c r="F65" t="s">
        <v>69</v>
      </c>
      <c r="G65" s="3">
        <v>45509</v>
      </c>
      <c r="H65" s="9">
        <v>0.70833333333333337</v>
      </c>
      <c r="I65" t="s">
        <v>467</v>
      </c>
      <c r="J65">
        <v>2751</v>
      </c>
      <c r="K65" t="s">
        <v>70</v>
      </c>
      <c r="L65" t="s">
        <v>19</v>
      </c>
      <c r="M65">
        <v>3</v>
      </c>
      <c r="N65" t="s">
        <v>1349</v>
      </c>
      <c r="O65" t="s">
        <v>1345</v>
      </c>
      <c r="P65" t="s">
        <v>1346</v>
      </c>
      <c r="R65" t="str">
        <f>TEXT(Tabela8[[#This Row],[Data]],"dddd")</f>
        <v>segunda-feira</v>
      </c>
      <c r="S65" t="str" cm="1">
        <f t="array" ref="S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6" spans="1:19" hidden="1" x14ac:dyDescent="0.3">
      <c r="A66">
        <v>585580</v>
      </c>
      <c r="B66" t="s">
        <v>17</v>
      </c>
      <c r="C66" t="s">
        <v>1278</v>
      </c>
      <c r="D66">
        <v>3626</v>
      </c>
      <c r="E66" t="s">
        <v>740</v>
      </c>
      <c r="F66" t="s">
        <v>28</v>
      </c>
      <c r="G66" s="3">
        <v>45509</v>
      </c>
      <c r="H66" s="9">
        <v>0.70833333333333337</v>
      </c>
      <c r="I66" t="s">
        <v>31</v>
      </c>
      <c r="J66">
        <v>25</v>
      </c>
      <c r="K66" t="s">
        <v>284</v>
      </c>
      <c r="L66" t="s">
        <v>1281</v>
      </c>
      <c r="M66">
        <v>3</v>
      </c>
      <c r="N66" t="s">
        <v>1344</v>
      </c>
      <c r="O66" t="s">
        <v>1345</v>
      </c>
      <c r="P66" t="s">
        <v>1346</v>
      </c>
      <c r="R66" t="str">
        <f>TEXT(Tabela8[[#This Row],[Data]],"dddd")</f>
        <v>segunda-feira</v>
      </c>
      <c r="S66" t="str" cm="1">
        <f t="array" ref="S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" spans="1:19" hidden="1" x14ac:dyDescent="0.3">
      <c r="A67">
        <v>585618</v>
      </c>
      <c r="B67" t="s">
        <v>24</v>
      </c>
      <c r="C67" t="s">
        <v>518</v>
      </c>
      <c r="D67">
        <v>4113</v>
      </c>
      <c r="E67" t="s">
        <v>519</v>
      </c>
      <c r="F67" t="s">
        <v>28</v>
      </c>
      <c r="G67" s="3">
        <v>45509</v>
      </c>
      <c r="H67" s="9">
        <v>0.70833333333333337</v>
      </c>
      <c r="I67" t="s">
        <v>513</v>
      </c>
      <c r="J67">
        <v>577</v>
      </c>
      <c r="K67" t="s">
        <v>141</v>
      </c>
      <c r="L67" t="s">
        <v>19</v>
      </c>
      <c r="M67">
        <v>3</v>
      </c>
      <c r="N67" t="s">
        <v>1344</v>
      </c>
      <c r="O67" t="s">
        <v>1345</v>
      </c>
      <c r="P67" t="s">
        <v>1346</v>
      </c>
      <c r="R67" t="str">
        <f>TEXT(Tabela8[[#This Row],[Data]],"dddd")</f>
        <v>segunda-feira</v>
      </c>
      <c r="S67" t="str" cm="1">
        <f t="array" ref="S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" spans="1:19" hidden="1" x14ac:dyDescent="0.3">
      <c r="A68">
        <v>585577</v>
      </c>
      <c r="B68" t="s">
        <v>24</v>
      </c>
      <c r="C68" t="s">
        <v>1280</v>
      </c>
      <c r="D68">
        <v>3644</v>
      </c>
      <c r="E68" t="s">
        <v>692</v>
      </c>
      <c r="F68" t="s">
        <v>28</v>
      </c>
      <c r="G68" s="3">
        <v>45509</v>
      </c>
      <c r="H68" s="9">
        <v>0.70833333333333337</v>
      </c>
      <c r="I68" t="s">
        <v>100</v>
      </c>
      <c r="J68">
        <v>1542</v>
      </c>
      <c r="K68" t="s">
        <v>112</v>
      </c>
      <c r="L68" t="s">
        <v>19</v>
      </c>
      <c r="M68">
        <v>3</v>
      </c>
      <c r="N68" t="s">
        <v>1349</v>
      </c>
      <c r="O68" t="s">
        <v>1345</v>
      </c>
      <c r="P68" t="s">
        <v>1346</v>
      </c>
      <c r="R68" t="str">
        <f>TEXT(Tabela8[[#This Row],[Data]],"dddd")</f>
        <v>segunda-feira</v>
      </c>
      <c r="S68" t="str" cm="1">
        <f t="array" ref="S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" spans="1:19" hidden="1" x14ac:dyDescent="0.3">
      <c r="A69">
        <v>588049</v>
      </c>
      <c r="B69" t="s">
        <v>24</v>
      </c>
      <c r="C69" t="s">
        <v>1277</v>
      </c>
      <c r="D69">
        <v>3666</v>
      </c>
      <c r="E69" t="s">
        <v>745</v>
      </c>
      <c r="F69" t="s">
        <v>28</v>
      </c>
      <c r="G69" s="3">
        <v>45509</v>
      </c>
      <c r="H69" s="9">
        <v>0.70833333333333337</v>
      </c>
      <c r="I69" t="s">
        <v>97</v>
      </c>
      <c r="J69">
        <v>2260</v>
      </c>
      <c r="K69" t="s">
        <v>36</v>
      </c>
      <c r="L69" t="s">
        <v>19</v>
      </c>
      <c r="M69">
        <v>3</v>
      </c>
      <c r="N69" t="s">
        <v>1344</v>
      </c>
      <c r="O69" t="s">
        <v>1345</v>
      </c>
      <c r="P69" t="s">
        <v>1346</v>
      </c>
      <c r="R69" t="str">
        <f>TEXT(Tabela8[[#This Row],[Data]],"dddd")</f>
        <v>segunda-feira</v>
      </c>
      <c r="S69" t="str" cm="1">
        <f t="array" ref="S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0" spans="1:19" hidden="1" x14ac:dyDescent="0.3">
      <c r="A70">
        <v>585579</v>
      </c>
      <c r="B70" t="s">
        <v>17</v>
      </c>
      <c r="C70" t="s">
        <v>1278</v>
      </c>
      <c r="D70">
        <v>3626</v>
      </c>
      <c r="E70" t="s">
        <v>740</v>
      </c>
      <c r="F70" t="s">
        <v>28</v>
      </c>
      <c r="G70" s="3">
        <v>45509</v>
      </c>
      <c r="H70" s="9">
        <v>0.70833333333333337</v>
      </c>
      <c r="I70" t="s">
        <v>31</v>
      </c>
      <c r="J70">
        <v>1735</v>
      </c>
      <c r="K70" t="s">
        <v>33</v>
      </c>
      <c r="L70" t="s">
        <v>19</v>
      </c>
      <c r="M70">
        <v>3</v>
      </c>
      <c r="N70" t="s">
        <v>1344</v>
      </c>
      <c r="O70" t="s">
        <v>1345</v>
      </c>
      <c r="P70" t="s">
        <v>1346</v>
      </c>
      <c r="R70" t="str">
        <f>TEXT(Tabela8[[#This Row],[Data]],"dddd")</f>
        <v>segunda-feira</v>
      </c>
      <c r="S70" t="str" cm="1">
        <f t="array" ref="S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" spans="1:19" x14ac:dyDescent="0.3">
      <c r="A71">
        <v>587999</v>
      </c>
      <c r="B71" t="s">
        <v>17</v>
      </c>
      <c r="C71" t="s">
        <v>1350</v>
      </c>
      <c r="D71">
        <v>2659</v>
      </c>
      <c r="E71" t="s">
        <v>1351</v>
      </c>
      <c r="F71" t="s">
        <v>28</v>
      </c>
      <c r="G71" s="3">
        <v>45509</v>
      </c>
      <c r="H71" s="9">
        <v>0.75</v>
      </c>
      <c r="I71" t="s">
        <v>81</v>
      </c>
      <c r="J71">
        <v>1735</v>
      </c>
      <c r="K71" t="s">
        <v>33</v>
      </c>
      <c r="L71" t="s">
        <v>19</v>
      </c>
      <c r="M71">
        <v>3</v>
      </c>
      <c r="N71" t="s">
        <v>1344</v>
      </c>
      <c r="O71" t="s">
        <v>1345</v>
      </c>
      <c r="P71" t="s">
        <v>1346</v>
      </c>
      <c r="R71" t="str">
        <f>TEXT(Tabela8[[#This Row],[Data]],"dddd")</f>
        <v>segunda-feira</v>
      </c>
      <c r="S71" t="str" cm="1">
        <f t="array" ref="S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" spans="1:19" hidden="1" x14ac:dyDescent="0.3">
      <c r="A72">
        <v>585665</v>
      </c>
      <c r="B72" t="s">
        <v>24</v>
      </c>
      <c r="C72" t="s">
        <v>91</v>
      </c>
      <c r="D72">
        <v>3431</v>
      </c>
      <c r="E72" t="s">
        <v>92</v>
      </c>
      <c r="F72" t="s">
        <v>28</v>
      </c>
      <c r="G72" s="3">
        <v>45510</v>
      </c>
      <c r="H72" s="9">
        <v>0.29166666666666669</v>
      </c>
      <c r="I72" t="s">
        <v>89</v>
      </c>
      <c r="J72">
        <v>2735</v>
      </c>
      <c r="K72" t="s">
        <v>127</v>
      </c>
      <c r="L72" t="s">
        <v>19</v>
      </c>
      <c r="M72">
        <v>3</v>
      </c>
      <c r="N72" t="s">
        <v>1344</v>
      </c>
      <c r="O72" t="s">
        <v>1345</v>
      </c>
      <c r="P72" t="s">
        <v>1346</v>
      </c>
      <c r="R72" t="str">
        <f>TEXT(Tabela8[[#This Row],[Data]],"dddd")</f>
        <v>terça-feira</v>
      </c>
      <c r="S72" t="str" cm="1">
        <f t="array" ref="S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3" spans="1:19" hidden="1" x14ac:dyDescent="0.3">
      <c r="A73">
        <v>585657</v>
      </c>
      <c r="B73" t="s">
        <v>17</v>
      </c>
      <c r="C73" t="s">
        <v>1284</v>
      </c>
      <c r="D73">
        <v>3440</v>
      </c>
      <c r="E73" t="s">
        <v>677</v>
      </c>
      <c r="F73" t="s">
        <v>28</v>
      </c>
      <c r="G73" s="3">
        <v>45510</v>
      </c>
      <c r="H73" s="9">
        <v>0.29166666666666669</v>
      </c>
      <c r="I73" t="s">
        <v>505</v>
      </c>
      <c r="J73">
        <v>606</v>
      </c>
      <c r="K73" t="s">
        <v>229</v>
      </c>
      <c r="L73" t="s">
        <v>19</v>
      </c>
      <c r="M73">
        <v>3</v>
      </c>
      <c r="N73" t="s">
        <v>1344</v>
      </c>
      <c r="O73" t="s">
        <v>1345</v>
      </c>
      <c r="P73" t="s">
        <v>1346</v>
      </c>
      <c r="R73" t="str">
        <f>TEXT(Tabela8[[#This Row],[Data]],"dddd")</f>
        <v>terça-feira</v>
      </c>
      <c r="S73" t="str" cm="1">
        <f t="array" ref="S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" spans="1:19" hidden="1" x14ac:dyDescent="0.3">
      <c r="A74">
        <v>585647</v>
      </c>
      <c r="B74" t="s">
        <v>24</v>
      </c>
      <c r="C74" t="s">
        <v>1282</v>
      </c>
      <c r="D74">
        <v>3673</v>
      </c>
      <c r="E74" t="s">
        <v>715</v>
      </c>
      <c r="F74" t="s">
        <v>28</v>
      </c>
      <c r="G74" s="3">
        <v>45510</v>
      </c>
      <c r="H74" s="9">
        <v>0.29166666666666669</v>
      </c>
      <c r="I74" t="s">
        <v>472</v>
      </c>
      <c r="J74">
        <v>1973</v>
      </c>
      <c r="K74" t="s">
        <v>25</v>
      </c>
      <c r="L74" t="s">
        <v>19</v>
      </c>
      <c r="M74">
        <v>3</v>
      </c>
      <c r="N74" t="s">
        <v>1344</v>
      </c>
      <c r="O74" t="s">
        <v>1345</v>
      </c>
      <c r="P74" t="s">
        <v>1346</v>
      </c>
      <c r="R74" t="str">
        <f>TEXT(Tabela8[[#This Row],[Data]],"dddd")</f>
        <v>terça-feira</v>
      </c>
      <c r="S74" t="str" cm="1">
        <f t="array" ref="S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" spans="1:19" hidden="1" x14ac:dyDescent="0.3">
      <c r="A75">
        <v>588084</v>
      </c>
      <c r="B75" t="s">
        <v>24</v>
      </c>
      <c r="C75" t="s">
        <v>1347</v>
      </c>
      <c r="D75">
        <v>4098</v>
      </c>
      <c r="E75" t="s">
        <v>708</v>
      </c>
      <c r="F75" t="s">
        <v>69</v>
      </c>
      <c r="G75" s="3">
        <v>45510</v>
      </c>
      <c r="H75" s="9">
        <v>0.29166666666666669</v>
      </c>
      <c r="I75" t="s">
        <v>95</v>
      </c>
      <c r="J75">
        <v>2511</v>
      </c>
      <c r="K75" t="s">
        <v>79</v>
      </c>
      <c r="L75" t="s">
        <v>19</v>
      </c>
      <c r="M75">
        <v>3</v>
      </c>
      <c r="N75" t="s">
        <v>1344</v>
      </c>
      <c r="O75" t="s">
        <v>1345</v>
      </c>
      <c r="P75" t="s">
        <v>1346</v>
      </c>
      <c r="R75" t="str">
        <f>TEXT(Tabela8[[#This Row],[Data]],"dddd")</f>
        <v>terça-feira</v>
      </c>
      <c r="S75" t="str" cm="1">
        <f t="array" ref="S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6" spans="1:19" hidden="1" x14ac:dyDescent="0.3">
      <c r="A76">
        <v>585693</v>
      </c>
      <c r="B76" t="s">
        <v>17</v>
      </c>
      <c r="C76" t="s">
        <v>1286</v>
      </c>
      <c r="D76">
        <v>3952</v>
      </c>
      <c r="E76" t="s">
        <v>739</v>
      </c>
      <c r="F76" t="s">
        <v>28</v>
      </c>
      <c r="G76" s="3">
        <v>45510</v>
      </c>
      <c r="H76" s="9">
        <v>0.33333333333333331</v>
      </c>
      <c r="I76" t="s">
        <v>469</v>
      </c>
      <c r="J76">
        <v>609</v>
      </c>
      <c r="K76" t="s">
        <v>44</v>
      </c>
      <c r="L76" t="s">
        <v>19</v>
      </c>
      <c r="M76">
        <v>3</v>
      </c>
      <c r="N76" t="s">
        <v>1344</v>
      </c>
      <c r="O76" t="s">
        <v>1345</v>
      </c>
      <c r="P76" t="s">
        <v>1346</v>
      </c>
      <c r="R76" t="str">
        <f>TEXT(Tabela8[[#This Row],[Data]],"dddd")</f>
        <v>terça-feira</v>
      </c>
      <c r="S76" t="str" cm="1">
        <f t="array" ref="S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" spans="1:19" hidden="1" x14ac:dyDescent="0.3">
      <c r="A77">
        <v>585676</v>
      </c>
      <c r="B77" t="s">
        <v>17</v>
      </c>
      <c r="C77" t="s">
        <v>1284</v>
      </c>
      <c r="D77">
        <v>3440</v>
      </c>
      <c r="E77" t="s">
        <v>677</v>
      </c>
      <c r="F77" t="s">
        <v>28</v>
      </c>
      <c r="G77" s="3">
        <v>45510</v>
      </c>
      <c r="H77" s="9">
        <v>0.33333333333333331</v>
      </c>
      <c r="I77" t="s">
        <v>55</v>
      </c>
      <c r="J77">
        <v>1830</v>
      </c>
      <c r="K77" t="s">
        <v>56</v>
      </c>
      <c r="L77" t="s">
        <v>19</v>
      </c>
      <c r="M77">
        <v>3</v>
      </c>
      <c r="N77" t="s">
        <v>1344</v>
      </c>
      <c r="O77" t="s">
        <v>1345</v>
      </c>
      <c r="P77" t="s">
        <v>1346</v>
      </c>
      <c r="R77" t="str">
        <f>TEXT(Tabela8[[#This Row],[Data]],"dddd")</f>
        <v>terça-feira</v>
      </c>
      <c r="S77" t="str" cm="1">
        <f t="array" ref="S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8" spans="1:19" hidden="1" x14ac:dyDescent="0.3">
      <c r="A78">
        <v>585690</v>
      </c>
      <c r="B78" t="s">
        <v>17</v>
      </c>
      <c r="C78" t="s">
        <v>499</v>
      </c>
      <c r="D78">
        <v>3441</v>
      </c>
      <c r="E78" t="s">
        <v>500</v>
      </c>
      <c r="F78" t="s">
        <v>28</v>
      </c>
      <c r="G78" s="3">
        <v>45510</v>
      </c>
      <c r="H78" s="9">
        <v>0.33333333333333331</v>
      </c>
      <c r="I78" t="s">
        <v>467</v>
      </c>
      <c r="J78">
        <v>1191</v>
      </c>
      <c r="K78" t="s">
        <v>122</v>
      </c>
      <c r="L78" t="s">
        <v>19</v>
      </c>
      <c r="M78">
        <v>3</v>
      </c>
      <c r="N78" t="s">
        <v>1344</v>
      </c>
      <c r="O78" t="s">
        <v>1345</v>
      </c>
      <c r="P78" t="s">
        <v>1346</v>
      </c>
      <c r="R78" t="str">
        <f>TEXT(Tabela8[[#This Row],[Data]],"dddd")</f>
        <v>terça-feira</v>
      </c>
      <c r="S78" t="str" cm="1">
        <f t="array" ref="S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" spans="1:19" hidden="1" x14ac:dyDescent="0.3">
      <c r="A79">
        <v>585723</v>
      </c>
      <c r="B79" t="s">
        <v>17</v>
      </c>
      <c r="C79" t="s">
        <v>1285</v>
      </c>
      <c r="D79">
        <v>3550</v>
      </c>
      <c r="E79" t="s">
        <v>738</v>
      </c>
      <c r="F79" t="s">
        <v>28</v>
      </c>
      <c r="G79" s="3">
        <v>45510</v>
      </c>
      <c r="H79" s="9">
        <v>0.33333333333333331</v>
      </c>
      <c r="I79" t="s">
        <v>81</v>
      </c>
      <c r="J79">
        <v>1383</v>
      </c>
      <c r="K79" t="s">
        <v>221</v>
      </c>
      <c r="L79" t="s">
        <v>19</v>
      </c>
      <c r="M79">
        <v>3</v>
      </c>
      <c r="N79" t="s">
        <v>1344</v>
      </c>
      <c r="O79" t="s">
        <v>1345</v>
      </c>
      <c r="P79" t="s">
        <v>1346</v>
      </c>
      <c r="R79" t="str">
        <f>TEXT(Tabela8[[#This Row],[Data]],"dddd")</f>
        <v>terça-feira</v>
      </c>
      <c r="S79" t="str" cm="1">
        <f t="array" ref="S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" spans="1:19" hidden="1" x14ac:dyDescent="0.3">
      <c r="A80">
        <v>585684</v>
      </c>
      <c r="B80" t="s">
        <v>24</v>
      </c>
      <c r="C80" t="s">
        <v>1287</v>
      </c>
      <c r="D80">
        <v>3357</v>
      </c>
      <c r="E80" t="s">
        <v>714</v>
      </c>
      <c r="F80" t="s">
        <v>28</v>
      </c>
      <c r="G80" s="3">
        <v>45510</v>
      </c>
      <c r="H80" s="9">
        <v>0.33333333333333331</v>
      </c>
      <c r="I80" t="s">
        <v>50</v>
      </c>
      <c r="J80">
        <v>772</v>
      </c>
      <c r="K80" t="s">
        <v>51</v>
      </c>
      <c r="L80" t="s">
        <v>19</v>
      </c>
      <c r="M80">
        <v>3</v>
      </c>
      <c r="N80" t="s">
        <v>1344</v>
      </c>
      <c r="O80" t="s">
        <v>1345</v>
      </c>
      <c r="P80" t="s">
        <v>1346</v>
      </c>
      <c r="R80" t="str">
        <f>TEXT(Tabela8[[#This Row],[Data]],"dddd")</f>
        <v>terça-feira</v>
      </c>
      <c r="S80" t="str" cm="1">
        <f t="array" ref="S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1" spans="1:19" hidden="1" x14ac:dyDescent="0.3">
      <c r="A81">
        <v>585714</v>
      </c>
      <c r="B81" t="s">
        <v>24</v>
      </c>
      <c r="C81" t="s">
        <v>1262</v>
      </c>
      <c r="D81">
        <v>3376</v>
      </c>
      <c r="E81" t="s">
        <v>731</v>
      </c>
      <c r="F81" t="s">
        <v>28</v>
      </c>
      <c r="G81" s="3">
        <v>45510</v>
      </c>
      <c r="H81" s="9">
        <v>0.33333333333333331</v>
      </c>
      <c r="I81" t="s">
        <v>89</v>
      </c>
      <c r="J81">
        <v>2735</v>
      </c>
      <c r="K81" t="s">
        <v>127</v>
      </c>
      <c r="L81" t="s">
        <v>19</v>
      </c>
      <c r="M81">
        <v>3</v>
      </c>
      <c r="N81" t="s">
        <v>1344</v>
      </c>
      <c r="O81" t="s">
        <v>1345</v>
      </c>
      <c r="P81" t="s">
        <v>1346</v>
      </c>
      <c r="R81" t="str">
        <f>TEXT(Tabela8[[#This Row],[Data]],"dddd")</f>
        <v>terça-feira</v>
      </c>
      <c r="S81" t="str" cm="1">
        <f t="array" ref="S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2" spans="1:19" hidden="1" x14ac:dyDescent="0.3">
      <c r="A82">
        <v>585700</v>
      </c>
      <c r="B82" t="s">
        <v>24</v>
      </c>
      <c r="C82" t="s">
        <v>1282</v>
      </c>
      <c r="D82">
        <v>3673</v>
      </c>
      <c r="E82" t="s">
        <v>715</v>
      </c>
      <c r="F82" t="s">
        <v>28</v>
      </c>
      <c r="G82" s="3">
        <v>45510</v>
      </c>
      <c r="H82" s="9">
        <v>0.33333333333333331</v>
      </c>
      <c r="I82" t="s">
        <v>84</v>
      </c>
      <c r="J82">
        <v>2260</v>
      </c>
      <c r="K82" t="s">
        <v>36</v>
      </c>
      <c r="L82" t="s">
        <v>19</v>
      </c>
      <c r="M82">
        <v>3</v>
      </c>
      <c r="N82" t="s">
        <v>1344</v>
      </c>
      <c r="O82" t="s">
        <v>1345</v>
      </c>
      <c r="P82" t="s">
        <v>1346</v>
      </c>
      <c r="R82" t="str">
        <f>TEXT(Tabela8[[#This Row],[Data]],"dddd")</f>
        <v>terça-feira</v>
      </c>
      <c r="S82" t="str" cm="1">
        <f t="array" ref="S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" spans="1:19" hidden="1" x14ac:dyDescent="0.3">
      <c r="A83">
        <v>585686</v>
      </c>
      <c r="B83" t="s">
        <v>24</v>
      </c>
      <c r="C83" t="s">
        <v>91</v>
      </c>
      <c r="D83">
        <v>3431</v>
      </c>
      <c r="E83" t="s">
        <v>92</v>
      </c>
      <c r="F83" t="s">
        <v>28</v>
      </c>
      <c r="G83" s="3">
        <v>45510</v>
      </c>
      <c r="H83" s="9">
        <v>0.33333333333333331</v>
      </c>
      <c r="I83" t="s">
        <v>95</v>
      </c>
      <c r="J83">
        <v>2057</v>
      </c>
      <c r="K83" t="s">
        <v>90</v>
      </c>
      <c r="L83" t="s">
        <v>19</v>
      </c>
      <c r="M83">
        <v>3</v>
      </c>
      <c r="N83" t="s">
        <v>1344</v>
      </c>
      <c r="O83" t="s">
        <v>1345</v>
      </c>
      <c r="P83" t="s">
        <v>1346</v>
      </c>
      <c r="R83" t="str">
        <f>TEXT(Tabela8[[#This Row],[Data]],"dddd")</f>
        <v>terça-feira</v>
      </c>
      <c r="S83" t="str" cm="1">
        <f t="array" ref="S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" spans="1:19" hidden="1" x14ac:dyDescent="0.3">
      <c r="A84">
        <v>585740</v>
      </c>
      <c r="B84" t="s">
        <v>17</v>
      </c>
      <c r="C84" t="s">
        <v>499</v>
      </c>
      <c r="D84">
        <v>3441</v>
      </c>
      <c r="E84" t="s">
        <v>500</v>
      </c>
      <c r="F84" t="s">
        <v>28</v>
      </c>
      <c r="G84" s="3">
        <v>45510</v>
      </c>
      <c r="H84" s="9">
        <v>0.375</v>
      </c>
      <c r="I84" t="s">
        <v>469</v>
      </c>
      <c r="J84">
        <v>609</v>
      </c>
      <c r="K84" t="s">
        <v>44</v>
      </c>
      <c r="L84" t="s">
        <v>19</v>
      </c>
      <c r="M84">
        <v>3</v>
      </c>
      <c r="N84" t="s">
        <v>1344</v>
      </c>
      <c r="O84" t="s">
        <v>1345</v>
      </c>
      <c r="P84" t="s">
        <v>1346</v>
      </c>
      <c r="R84" t="str">
        <f>TEXT(Tabela8[[#This Row],[Data]],"dddd")</f>
        <v>terça-feira</v>
      </c>
      <c r="S84" t="str" cm="1">
        <f t="array" ref="S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" spans="1:19" hidden="1" x14ac:dyDescent="0.3">
      <c r="A85">
        <v>585775</v>
      </c>
      <c r="B85" t="s">
        <v>17</v>
      </c>
      <c r="C85" t="s">
        <v>1284</v>
      </c>
      <c r="D85">
        <v>3440</v>
      </c>
      <c r="E85" t="s">
        <v>677</v>
      </c>
      <c r="F85" t="s">
        <v>28</v>
      </c>
      <c r="G85" s="3">
        <v>45510</v>
      </c>
      <c r="H85" s="9">
        <v>0.375</v>
      </c>
      <c r="I85" t="s">
        <v>81</v>
      </c>
      <c r="J85">
        <v>1383</v>
      </c>
      <c r="K85" t="s">
        <v>221</v>
      </c>
      <c r="L85" t="s">
        <v>19</v>
      </c>
      <c r="M85">
        <v>3</v>
      </c>
      <c r="N85" t="s">
        <v>1344</v>
      </c>
      <c r="O85" t="s">
        <v>1345</v>
      </c>
      <c r="P85" t="s">
        <v>1346</v>
      </c>
      <c r="R85" t="str">
        <f>TEXT(Tabela8[[#This Row],[Data]],"dddd")</f>
        <v>terça-feira</v>
      </c>
      <c r="S85" t="str" cm="1">
        <f t="array" ref="S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" spans="1:19" hidden="1" x14ac:dyDescent="0.3">
      <c r="A86">
        <v>585761</v>
      </c>
      <c r="B86" t="s">
        <v>17</v>
      </c>
      <c r="C86" t="s">
        <v>1290</v>
      </c>
      <c r="D86">
        <v>3630</v>
      </c>
      <c r="E86" t="s">
        <v>642</v>
      </c>
      <c r="F86" t="s">
        <v>28</v>
      </c>
      <c r="G86" s="3">
        <v>45510</v>
      </c>
      <c r="H86" s="9">
        <v>0.375</v>
      </c>
      <c r="I86" t="s">
        <v>494</v>
      </c>
      <c r="J86">
        <v>1967</v>
      </c>
      <c r="K86" t="s">
        <v>408</v>
      </c>
      <c r="L86" t="s">
        <v>19</v>
      </c>
      <c r="M86">
        <v>3</v>
      </c>
      <c r="N86" t="s">
        <v>1349</v>
      </c>
      <c r="O86" t="s">
        <v>1345</v>
      </c>
      <c r="P86" t="s">
        <v>1346</v>
      </c>
      <c r="R86" t="str">
        <f>TEXT(Tabela8[[#This Row],[Data]],"dddd")</f>
        <v>terça-feira</v>
      </c>
      <c r="S86" t="str" cm="1">
        <f t="array" ref="S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" spans="1:19" hidden="1" x14ac:dyDescent="0.3">
      <c r="A87">
        <v>585763</v>
      </c>
      <c r="B87" t="s">
        <v>24</v>
      </c>
      <c r="C87" t="s">
        <v>1289</v>
      </c>
      <c r="D87">
        <v>4060</v>
      </c>
      <c r="E87" t="s">
        <v>632</v>
      </c>
      <c r="F87" t="s">
        <v>69</v>
      </c>
      <c r="G87" s="3">
        <v>45510</v>
      </c>
      <c r="H87" s="9">
        <v>0.375</v>
      </c>
      <c r="I87" t="s">
        <v>82</v>
      </c>
      <c r="J87">
        <v>1180</v>
      </c>
      <c r="K87" t="s">
        <v>83</v>
      </c>
      <c r="L87" t="s">
        <v>19</v>
      </c>
      <c r="M87">
        <v>3</v>
      </c>
      <c r="N87" t="s">
        <v>1344</v>
      </c>
      <c r="O87" t="s">
        <v>1345</v>
      </c>
      <c r="P87" t="s">
        <v>1346</v>
      </c>
      <c r="R87" t="str">
        <f>TEXT(Tabela8[[#This Row],[Data]],"dddd")</f>
        <v>terça-feira</v>
      </c>
      <c r="S87" t="str" cm="1">
        <f t="array" ref="S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8" spans="1:19" hidden="1" x14ac:dyDescent="0.3">
      <c r="A88">
        <v>585757</v>
      </c>
      <c r="B88" t="s">
        <v>24</v>
      </c>
      <c r="C88" t="s">
        <v>1288</v>
      </c>
      <c r="D88">
        <v>3647</v>
      </c>
      <c r="E88" t="s">
        <v>747</v>
      </c>
      <c r="F88" t="s">
        <v>28</v>
      </c>
      <c r="G88" s="3">
        <v>45510</v>
      </c>
      <c r="H88" s="9">
        <v>0.375</v>
      </c>
      <c r="I88" t="s">
        <v>513</v>
      </c>
      <c r="J88">
        <v>1644</v>
      </c>
      <c r="K88" t="s">
        <v>63</v>
      </c>
      <c r="L88" t="s">
        <v>19</v>
      </c>
      <c r="M88">
        <v>3</v>
      </c>
      <c r="N88" t="s">
        <v>1349</v>
      </c>
      <c r="O88" t="s">
        <v>1345</v>
      </c>
      <c r="P88" t="s">
        <v>1346</v>
      </c>
      <c r="R88" t="str">
        <f>TEXT(Tabela8[[#This Row],[Data]],"dddd")</f>
        <v>terça-feira</v>
      </c>
      <c r="S88" t="str" cm="1">
        <f t="array" ref="S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" spans="1:19" hidden="1" x14ac:dyDescent="0.3">
      <c r="A89">
        <v>585735</v>
      </c>
      <c r="B89" t="s">
        <v>24</v>
      </c>
      <c r="C89" t="s">
        <v>1287</v>
      </c>
      <c r="D89">
        <v>3357</v>
      </c>
      <c r="E89" t="s">
        <v>714</v>
      </c>
      <c r="F89" t="s">
        <v>28</v>
      </c>
      <c r="G89" s="3">
        <v>45510</v>
      </c>
      <c r="H89" s="9">
        <v>0.375</v>
      </c>
      <c r="I89" t="s">
        <v>473</v>
      </c>
      <c r="J89">
        <v>599</v>
      </c>
      <c r="K89" t="s">
        <v>387</v>
      </c>
      <c r="L89" t="s">
        <v>19</v>
      </c>
      <c r="M89">
        <v>3</v>
      </c>
      <c r="N89" t="s">
        <v>1344</v>
      </c>
      <c r="O89" t="s">
        <v>1345</v>
      </c>
      <c r="P89" t="s">
        <v>1346</v>
      </c>
      <c r="R89" t="str">
        <f>TEXT(Tabela8[[#This Row],[Data]],"dddd")</f>
        <v>terça-feira</v>
      </c>
      <c r="S89" t="str" cm="1">
        <f t="array" ref="S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" spans="1:19" hidden="1" x14ac:dyDescent="0.3">
      <c r="A90">
        <v>588119</v>
      </c>
      <c r="B90" t="s">
        <v>24</v>
      </c>
      <c r="C90" t="s">
        <v>1282</v>
      </c>
      <c r="D90">
        <v>3673</v>
      </c>
      <c r="E90" t="s">
        <v>715</v>
      </c>
      <c r="F90" t="s">
        <v>28</v>
      </c>
      <c r="G90" s="3">
        <v>45510</v>
      </c>
      <c r="H90" s="9">
        <v>0.375</v>
      </c>
      <c r="I90" t="s">
        <v>464</v>
      </c>
      <c r="J90">
        <v>2260</v>
      </c>
      <c r="K90" t="s">
        <v>36</v>
      </c>
      <c r="L90" t="s">
        <v>19</v>
      </c>
      <c r="M90">
        <v>3</v>
      </c>
      <c r="N90" t="s">
        <v>1344</v>
      </c>
      <c r="O90" t="s">
        <v>1345</v>
      </c>
      <c r="P90" t="s">
        <v>1346</v>
      </c>
      <c r="R90" t="str">
        <f>TEXT(Tabela8[[#This Row],[Data]],"dddd")</f>
        <v>terça-feira</v>
      </c>
      <c r="S90" t="str" cm="1">
        <f t="array" ref="S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" spans="1:19" hidden="1" x14ac:dyDescent="0.3">
      <c r="A91">
        <v>585738</v>
      </c>
      <c r="B91" t="s">
        <v>24</v>
      </c>
      <c r="C91" t="s">
        <v>1262</v>
      </c>
      <c r="D91">
        <v>3376</v>
      </c>
      <c r="E91" t="s">
        <v>731</v>
      </c>
      <c r="F91" t="s">
        <v>28</v>
      </c>
      <c r="G91" s="3">
        <v>45510</v>
      </c>
      <c r="H91" s="9">
        <v>0.375</v>
      </c>
      <c r="I91" t="s">
        <v>95</v>
      </c>
      <c r="J91">
        <v>2057</v>
      </c>
      <c r="K91" t="s">
        <v>90</v>
      </c>
      <c r="L91" t="s">
        <v>19</v>
      </c>
      <c r="M91">
        <v>3</v>
      </c>
      <c r="N91" t="s">
        <v>1344</v>
      </c>
      <c r="O91" t="s">
        <v>1345</v>
      </c>
      <c r="P91" t="s">
        <v>1346</v>
      </c>
      <c r="R91" t="str">
        <f>TEXT(Tabela8[[#This Row],[Data]],"dddd")</f>
        <v>terça-feira</v>
      </c>
      <c r="S91" t="str" cm="1">
        <f t="array" ref="S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" spans="1:19" hidden="1" x14ac:dyDescent="0.3">
      <c r="A92">
        <v>585776</v>
      </c>
      <c r="B92" t="s">
        <v>17</v>
      </c>
      <c r="C92" t="s">
        <v>1286</v>
      </c>
      <c r="D92">
        <v>3952</v>
      </c>
      <c r="E92" t="s">
        <v>739</v>
      </c>
      <c r="F92" t="s">
        <v>28</v>
      </c>
      <c r="G92" s="3">
        <v>45510</v>
      </c>
      <c r="H92" s="9">
        <v>0.375</v>
      </c>
      <c r="I92" t="s">
        <v>23</v>
      </c>
      <c r="J92">
        <v>1735</v>
      </c>
      <c r="K92" t="s">
        <v>33</v>
      </c>
      <c r="L92" t="s">
        <v>19</v>
      </c>
      <c r="M92">
        <v>3</v>
      </c>
      <c r="N92" t="s">
        <v>1344</v>
      </c>
      <c r="O92" t="s">
        <v>1345</v>
      </c>
      <c r="P92" t="s">
        <v>1346</v>
      </c>
      <c r="R92" t="str">
        <f>TEXT(Tabela8[[#This Row],[Data]],"dddd")</f>
        <v>terça-feira</v>
      </c>
      <c r="S92" t="str" cm="1">
        <f t="array" ref="S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" spans="1:19" hidden="1" x14ac:dyDescent="0.3">
      <c r="A93">
        <v>585753</v>
      </c>
      <c r="B93" t="s">
        <v>24</v>
      </c>
      <c r="C93" t="s">
        <v>1291</v>
      </c>
      <c r="D93">
        <v>3574</v>
      </c>
      <c r="E93" t="s">
        <v>694</v>
      </c>
      <c r="F93" t="s">
        <v>28</v>
      </c>
      <c r="G93" s="3">
        <v>45510</v>
      </c>
      <c r="H93" s="9">
        <v>0.375</v>
      </c>
      <c r="I93" t="s">
        <v>41</v>
      </c>
      <c r="J93">
        <v>572</v>
      </c>
      <c r="K93" t="s">
        <v>93</v>
      </c>
      <c r="L93" t="s">
        <v>19</v>
      </c>
      <c r="M93">
        <v>3</v>
      </c>
      <c r="N93" t="s">
        <v>1344</v>
      </c>
      <c r="O93" t="s">
        <v>1345</v>
      </c>
      <c r="P93" t="s">
        <v>1346</v>
      </c>
      <c r="R93" t="str">
        <f>TEXT(Tabela8[[#This Row],[Data]],"dddd")</f>
        <v>terça-feira</v>
      </c>
      <c r="S93" t="str" cm="1">
        <f t="array" ref="S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" spans="1:19" hidden="1" x14ac:dyDescent="0.3">
      <c r="A94">
        <v>585820</v>
      </c>
      <c r="B94" t="s">
        <v>17</v>
      </c>
      <c r="C94" t="s">
        <v>1286</v>
      </c>
      <c r="D94">
        <v>3952</v>
      </c>
      <c r="E94" t="s">
        <v>739</v>
      </c>
      <c r="F94" t="s">
        <v>28</v>
      </c>
      <c r="G94" s="3">
        <v>45510</v>
      </c>
      <c r="H94" s="9">
        <v>0.41666666666666669</v>
      </c>
      <c r="I94" t="s">
        <v>31</v>
      </c>
      <c r="J94">
        <v>25</v>
      </c>
      <c r="K94" t="s">
        <v>284</v>
      </c>
      <c r="L94" t="s">
        <v>1281</v>
      </c>
      <c r="M94">
        <v>3</v>
      </c>
      <c r="N94" t="s">
        <v>1344</v>
      </c>
      <c r="O94" t="s">
        <v>1345</v>
      </c>
      <c r="P94" t="s">
        <v>1346</v>
      </c>
      <c r="R94" t="str">
        <f>TEXT(Tabela8[[#This Row],[Data]],"dddd")</f>
        <v>terça-feira</v>
      </c>
      <c r="S94" t="s">
        <v>152</v>
      </c>
    </row>
    <row r="95" spans="1:19" hidden="1" x14ac:dyDescent="0.3">
      <c r="A95">
        <v>585798</v>
      </c>
      <c r="B95" t="s">
        <v>17</v>
      </c>
      <c r="C95" t="s">
        <v>1290</v>
      </c>
      <c r="D95">
        <v>3630</v>
      </c>
      <c r="E95" t="s">
        <v>642</v>
      </c>
      <c r="F95" t="s">
        <v>28</v>
      </c>
      <c r="G95" s="3">
        <v>45510</v>
      </c>
      <c r="H95" s="9">
        <v>0.41666666666666669</v>
      </c>
      <c r="I95" t="s">
        <v>1309</v>
      </c>
      <c r="J95">
        <v>1735</v>
      </c>
      <c r="K95" t="s">
        <v>33</v>
      </c>
      <c r="L95" t="s">
        <v>19</v>
      </c>
      <c r="M95">
        <v>3</v>
      </c>
      <c r="N95" t="s">
        <v>1349</v>
      </c>
      <c r="O95" t="s">
        <v>1345</v>
      </c>
      <c r="P95" t="s">
        <v>1346</v>
      </c>
      <c r="R95" t="str">
        <f>TEXT(Tabela8[[#This Row],[Data]],"dddd")</f>
        <v>terça-feira</v>
      </c>
      <c r="S95" t="str" cm="1">
        <f t="array" ref="S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" spans="1:19" hidden="1" x14ac:dyDescent="0.3">
      <c r="A96">
        <v>585804</v>
      </c>
      <c r="B96" t="s">
        <v>24</v>
      </c>
      <c r="C96" t="s">
        <v>1288</v>
      </c>
      <c r="D96">
        <v>3647</v>
      </c>
      <c r="E96" t="s">
        <v>747</v>
      </c>
      <c r="F96" t="s">
        <v>28</v>
      </c>
      <c r="G96" s="3">
        <v>45510</v>
      </c>
      <c r="H96" s="9">
        <v>0.41666666666666669</v>
      </c>
      <c r="I96" t="s">
        <v>41</v>
      </c>
      <c r="J96">
        <v>572</v>
      </c>
      <c r="K96" t="s">
        <v>93</v>
      </c>
      <c r="L96" t="s">
        <v>19</v>
      </c>
      <c r="M96">
        <v>3</v>
      </c>
      <c r="N96" t="s">
        <v>1349</v>
      </c>
      <c r="O96" t="s">
        <v>1345</v>
      </c>
      <c r="P96" t="s">
        <v>1346</v>
      </c>
      <c r="R96" t="str">
        <f>TEXT(Tabela8[[#This Row],[Data]],"dddd")</f>
        <v>terça-feira</v>
      </c>
      <c r="S96" t="str" cm="1">
        <f t="array" ref="S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" spans="1:19" hidden="1" x14ac:dyDescent="0.3">
      <c r="A97">
        <v>585787</v>
      </c>
      <c r="B97" t="s">
        <v>24</v>
      </c>
      <c r="C97" t="s">
        <v>1293</v>
      </c>
      <c r="D97">
        <v>3604</v>
      </c>
      <c r="E97" t="s">
        <v>646</v>
      </c>
      <c r="F97" t="s">
        <v>28</v>
      </c>
      <c r="G97" s="3">
        <v>45510</v>
      </c>
      <c r="H97" s="9">
        <v>0.41666666666666669</v>
      </c>
      <c r="I97" t="s">
        <v>82</v>
      </c>
      <c r="J97">
        <v>1180</v>
      </c>
      <c r="K97" t="s">
        <v>83</v>
      </c>
      <c r="L97" t="s">
        <v>19</v>
      </c>
      <c r="M97">
        <v>3</v>
      </c>
      <c r="N97" t="s">
        <v>1344</v>
      </c>
      <c r="O97" t="s">
        <v>1345</v>
      </c>
      <c r="P97" t="s">
        <v>1346</v>
      </c>
      <c r="R97" t="str">
        <f>TEXT(Tabela8[[#This Row],[Data]],"dddd")</f>
        <v>terça-feira</v>
      </c>
      <c r="S97" t="str" cm="1">
        <f t="array" ref="S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" spans="1:19" hidden="1" x14ac:dyDescent="0.3">
      <c r="A98">
        <v>585782</v>
      </c>
      <c r="B98" t="s">
        <v>17</v>
      </c>
      <c r="C98" t="s">
        <v>1284</v>
      </c>
      <c r="D98">
        <v>3440</v>
      </c>
      <c r="E98" t="s">
        <v>677</v>
      </c>
      <c r="F98" t="s">
        <v>28</v>
      </c>
      <c r="G98" s="3">
        <v>45510</v>
      </c>
      <c r="H98" s="9">
        <v>0.41666666666666669</v>
      </c>
      <c r="I98" t="s">
        <v>57</v>
      </c>
      <c r="J98">
        <v>1815</v>
      </c>
      <c r="K98" t="s">
        <v>86</v>
      </c>
      <c r="L98" t="s">
        <v>19</v>
      </c>
      <c r="M98">
        <v>3</v>
      </c>
      <c r="N98" t="s">
        <v>1344</v>
      </c>
      <c r="O98" t="s">
        <v>1345</v>
      </c>
      <c r="P98" t="s">
        <v>1346</v>
      </c>
      <c r="R98" t="str">
        <f>TEXT(Tabela8[[#This Row],[Data]],"dddd")</f>
        <v>terça-feira</v>
      </c>
      <c r="S98" t="str" cm="1">
        <f t="array" ref="S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" spans="1:19" hidden="1" x14ac:dyDescent="0.3">
      <c r="A99">
        <v>585822</v>
      </c>
      <c r="B99" t="s">
        <v>24</v>
      </c>
      <c r="C99" t="s">
        <v>1291</v>
      </c>
      <c r="D99">
        <v>3574</v>
      </c>
      <c r="E99" t="s">
        <v>694</v>
      </c>
      <c r="F99" t="s">
        <v>28</v>
      </c>
      <c r="G99" s="3">
        <v>45510</v>
      </c>
      <c r="H99" s="9">
        <v>0.41666666666666669</v>
      </c>
      <c r="I99" t="s">
        <v>89</v>
      </c>
      <c r="J99">
        <v>2735</v>
      </c>
      <c r="K99" t="s">
        <v>127</v>
      </c>
      <c r="L99" t="s">
        <v>19</v>
      </c>
      <c r="M99">
        <v>3</v>
      </c>
      <c r="N99" t="s">
        <v>1344</v>
      </c>
      <c r="O99" t="s">
        <v>1345</v>
      </c>
      <c r="P99" t="s">
        <v>1346</v>
      </c>
      <c r="R99" t="str">
        <f>TEXT(Tabela8[[#This Row],[Data]],"dddd")</f>
        <v>terça-feira</v>
      </c>
      <c r="S99" t="str" cm="1">
        <f t="array" ref="S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" spans="1:19" hidden="1" x14ac:dyDescent="0.3">
      <c r="A100">
        <v>585809</v>
      </c>
      <c r="B100" t="s">
        <v>17</v>
      </c>
      <c r="C100" t="s">
        <v>1294</v>
      </c>
      <c r="D100">
        <v>3896</v>
      </c>
      <c r="E100" t="s">
        <v>109</v>
      </c>
      <c r="F100" t="s">
        <v>28</v>
      </c>
      <c r="G100" s="3">
        <v>45510</v>
      </c>
      <c r="H100" s="9">
        <v>0.41666666666666669</v>
      </c>
      <c r="I100" t="s">
        <v>1295</v>
      </c>
      <c r="J100">
        <v>1829</v>
      </c>
      <c r="K100" t="s">
        <v>356</v>
      </c>
      <c r="L100" t="s">
        <v>19</v>
      </c>
      <c r="M100">
        <v>3</v>
      </c>
      <c r="N100" t="s">
        <v>1344</v>
      </c>
      <c r="O100" t="s">
        <v>1345</v>
      </c>
      <c r="P100" t="s">
        <v>1346</v>
      </c>
      <c r="R100" t="str">
        <f>TEXT(Tabela8[[#This Row],[Data]],"dddd")</f>
        <v>terça-feira</v>
      </c>
      <c r="S100" t="str" cm="1">
        <f t="array" ref="S1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" spans="1:19" hidden="1" x14ac:dyDescent="0.3">
      <c r="A101">
        <v>585799</v>
      </c>
      <c r="B101" t="s">
        <v>17</v>
      </c>
      <c r="C101" t="s">
        <v>1292</v>
      </c>
      <c r="D101">
        <v>3724</v>
      </c>
      <c r="E101" t="s">
        <v>734</v>
      </c>
      <c r="F101" t="s">
        <v>28</v>
      </c>
      <c r="G101" s="3">
        <v>45510</v>
      </c>
      <c r="H101" s="9">
        <v>0.41666666666666669</v>
      </c>
      <c r="I101" t="s">
        <v>469</v>
      </c>
      <c r="J101">
        <v>609</v>
      </c>
      <c r="K101" t="s">
        <v>44</v>
      </c>
      <c r="L101" t="s">
        <v>19</v>
      </c>
      <c r="M101">
        <v>3</v>
      </c>
      <c r="N101" t="s">
        <v>1344</v>
      </c>
      <c r="O101" t="s">
        <v>1345</v>
      </c>
      <c r="P101" t="s">
        <v>1346</v>
      </c>
      <c r="R101" t="str">
        <f>TEXT(Tabela8[[#This Row],[Data]],"dddd")</f>
        <v>terça-feira</v>
      </c>
      <c r="S101" t="str" cm="1">
        <f t="array" ref="S1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" spans="1:19" hidden="1" x14ac:dyDescent="0.3">
      <c r="A102">
        <v>585803</v>
      </c>
      <c r="B102" t="s">
        <v>17</v>
      </c>
      <c r="C102" t="s">
        <v>1296</v>
      </c>
      <c r="D102">
        <v>3941</v>
      </c>
      <c r="E102" t="s">
        <v>750</v>
      </c>
      <c r="F102" t="s">
        <v>69</v>
      </c>
      <c r="G102" s="3">
        <v>45510</v>
      </c>
      <c r="H102" s="9">
        <v>0.41666666666666669</v>
      </c>
      <c r="I102" t="s">
        <v>482</v>
      </c>
      <c r="J102">
        <v>1729</v>
      </c>
      <c r="K102" t="s">
        <v>291</v>
      </c>
      <c r="L102" t="s">
        <v>19</v>
      </c>
      <c r="M102">
        <v>3</v>
      </c>
      <c r="N102" t="s">
        <v>1349</v>
      </c>
      <c r="O102" t="s">
        <v>1345</v>
      </c>
      <c r="P102" t="s">
        <v>1346</v>
      </c>
      <c r="R102" t="str">
        <f>TEXT(Tabela8[[#This Row],[Data]],"dddd")</f>
        <v>terça-feira</v>
      </c>
      <c r="S102" t="str" cm="1">
        <f t="array" ref="S1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GERAL</v>
      </c>
    </row>
    <row r="103" spans="1:19" hidden="1" x14ac:dyDescent="0.3">
      <c r="A103">
        <v>585823</v>
      </c>
      <c r="B103" t="s">
        <v>17</v>
      </c>
      <c r="C103" t="s">
        <v>1263</v>
      </c>
      <c r="D103">
        <v>4033</v>
      </c>
      <c r="E103" t="s">
        <v>664</v>
      </c>
      <c r="F103" t="s">
        <v>28</v>
      </c>
      <c r="G103" s="3">
        <v>45510</v>
      </c>
      <c r="H103" s="9">
        <v>0.41666666666666669</v>
      </c>
      <c r="I103" t="s">
        <v>43</v>
      </c>
      <c r="J103">
        <v>1361</v>
      </c>
      <c r="K103" t="s">
        <v>35</v>
      </c>
      <c r="L103" t="s">
        <v>19</v>
      </c>
      <c r="M103">
        <v>3</v>
      </c>
      <c r="N103" t="s">
        <v>1344</v>
      </c>
      <c r="O103" t="s">
        <v>1345</v>
      </c>
      <c r="P103" t="s">
        <v>1346</v>
      </c>
      <c r="R103" t="str">
        <f>TEXT(Tabela8[[#This Row],[Data]],"dddd")</f>
        <v>terça-feira</v>
      </c>
      <c r="S103" t="str" cm="1">
        <f t="array" ref="S1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" spans="1:19" hidden="1" x14ac:dyDescent="0.3">
      <c r="A104">
        <v>585839</v>
      </c>
      <c r="B104" t="s">
        <v>24</v>
      </c>
      <c r="C104" t="s">
        <v>1262</v>
      </c>
      <c r="D104">
        <v>3376</v>
      </c>
      <c r="E104" t="s">
        <v>731</v>
      </c>
      <c r="F104" t="s">
        <v>28</v>
      </c>
      <c r="G104" s="3">
        <v>45510</v>
      </c>
      <c r="H104" s="9">
        <v>0.41666666666666669</v>
      </c>
      <c r="I104" t="s">
        <v>464</v>
      </c>
      <c r="J104">
        <v>1644</v>
      </c>
      <c r="K104" t="s">
        <v>63</v>
      </c>
      <c r="L104" t="s">
        <v>19</v>
      </c>
      <c r="M104">
        <v>3</v>
      </c>
      <c r="N104" t="s">
        <v>1344</v>
      </c>
      <c r="O104" t="s">
        <v>1345</v>
      </c>
      <c r="P104" t="s">
        <v>1346</v>
      </c>
      <c r="R104" t="str">
        <f>TEXT(Tabela8[[#This Row],[Data]],"dddd")</f>
        <v>terça-feira</v>
      </c>
      <c r="S104" t="str" cm="1">
        <f t="array" ref="S1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" spans="1:19" hidden="1" x14ac:dyDescent="0.3">
      <c r="A105">
        <v>585864</v>
      </c>
      <c r="B105" t="s">
        <v>17</v>
      </c>
      <c r="C105" t="s">
        <v>492</v>
      </c>
      <c r="D105">
        <v>3625</v>
      </c>
      <c r="E105" t="s">
        <v>493</v>
      </c>
      <c r="F105" t="s">
        <v>28</v>
      </c>
      <c r="G105" s="3">
        <v>45510</v>
      </c>
      <c r="H105" s="9">
        <v>0.45833333333333331</v>
      </c>
      <c r="I105" t="s">
        <v>57</v>
      </c>
      <c r="J105">
        <v>1815</v>
      </c>
      <c r="K105" t="s">
        <v>86</v>
      </c>
      <c r="L105" t="s">
        <v>19</v>
      </c>
      <c r="M105">
        <v>3</v>
      </c>
      <c r="N105" t="s">
        <v>1344</v>
      </c>
      <c r="O105" t="s">
        <v>1345</v>
      </c>
      <c r="P105" t="s">
        <v>1346</v>
      </c>
      <c r="R105" t="str">
        <f>TEXT(Tabela8[[#This Row],[Data]],"dddd")</f>
        <v>terça-feira</v>
      </c>
      <c r="S105" t="str" cm="1">
        <f t="array" ref="S1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" spans="1:19" hidden="1" x14ac:dyDescent="0.3">
      <c r="A106">
        <v>585874</v>
      </c>
      <c r="B106" t="s">
        <v>24</v>
      </c>
      <c r="C106" t="s">
        <v>1291</v>
      </c>
      <c r="D106">
        <v>3574</v>
      </c>
      <c r="E106" t="s">
        <v>694</v>
      </c>
      <c r="F106" t="s">
        <v>28</v>
      </c>
      <c r="G106" s="3">
        <v>45510</v>
      </c>
      <c r="H106" s="9">
        <v>0.45833333333333331</v>
      </c>
      <c r="I106" t="s">
        <v>472</v>
      </c>
      <c r="J106">
        <v>1973</v>
      </c>
      <c r="K106" t="s">
        <v>25</v>
      </c>
      <c r="L106" t="s">
        <v>19</v>
      </c>
      <c r="M106">
        <v>3</v>
      </c>
      <c r="N106" t="s">
        <v>1344</v>
      </c>
      <c r="O106" t="s">
        <v>1345</v>
      </c>
      <c r="P106" t="s">
        <v>1346</v>
      </c>
      <c r="R106" t="str">
        <f>TEXT(Tabela8[[#This Row],[Data]],"dddd")</f>
        <v>terça-feira</v>
      </c>
      <c r="S106" t="str" cm="1">
        <f t="array" ref="S1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" spans="1:19" hidden="1" x14ac:dyDescent="0.3">
      <c r="A107">
        <v>585859</v>
      </c>
      <c r="B107" t="s">
        <v>24</v>
      </c>
      <c r="C107" t="s">
        <v>1262</v>
      </c>
      <c r="D107">
        <v>3376</v>
      </c>
      <c r="E107" t="s">
        <v>731</v>
      </c>
      <c r="F107" t="s">
        <v>28</v>
      </c>
      <c r="G107" s="3">
        <v>45510</v>
      </c>
      <c r="H107" s="9">
        <v>0.45833333333333331</v>
      </c>
      <c r="I107" t="s">
        <v>95</v>
      </c>
      <c r="J107">
        <v>2260</v>
      </c>
      <c r="K107" t="s">
        <v>36</v>
      </c>
      <c r="L107" t="s">
        <v>19</v>
      </c>
      <c r="M107">
        <v>3</v>
      </c>
      <c r="N107" t="s">
        <v>1344</v>
      </c>
      <c r="O107" t="s">
        <v>1345</v>
      </c>
      <c r="P107" t="s">
        <v>1346</v>
      </c>
      <c r="R107" t="str">
        <f>TEXT(Tabela8[[#This Row],[Data]],"dddd")</f>
        <v>terça-feira</v>
      </c>
      <c r="S107" t="str" cm="1">
        <f t="array" ref="S1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" spans="1:19" hidden="1" x14ac:dyDescent="0.3">
      <c r="A108">
        <v>585857</v>
      </c>
      <c r="B108" t="s">
        <v>17</v>
      </c>
      <c r="C108" t="s">
        <v>1286</v>
      </c>
      <c r="D108">
        <v>3952</v>
      </c>
      <c r="E108" t="s">
        <v>739</v>
      </c>
      <c r="F108" t="s">
        <v>28</v>
      </c>
      <c r="G108" s="3">
        <v>45510</v>
      </c>
      <c r="H108" s="9">
        <v>0.45833333333333331</v>
      </c>
      <c r="I108" t="s">
        <v>75</v>
      </c>
      <c r="J108">
        <v>499</v>
      </c>
      <c r="K108" t="s">
        <v>214</v>
      </c>
      <c r="L108" t="s">
        <v>19</v>
      </c>
      <c r="M108">
        <v>3</v>
      </c>
      <c r="N108" t="s">
        <v>1344</v>
      </c>
      <c r="O108" t="s">
        <v>1345</v>
      </c>
      <c r="P108" t="s">
        <v>1346</v>
      </c>
      <c r="R108" t="str">
        <f>TEXT(Tabela8[[#This Row],[Data]],"dddd")</f>
        <v>terça-feira</v>
      </c>
      <c r="S108" t="str" cm="1">
        <f t="array" ref="S1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9" spans="1:19" hidden="1" x14ac:dyDescent="0.3">
      <c r="A109">
        <v>588106</v>
      </c>
      <c r="B109" t="s">
        <v>17</v>
      </c>
      <c r="C109" t="s">
        <v>1284</v>
      </c>
      <c r="D109">
        <v>3440</v>
      </c>
      <c r="E109" t="s">
        <v>677</v>
      </c>
      <c r="F109" t="s">
        <v>28</v>
      </c>
      <c r="G109" s="3">
        <v>45510</v>
      </c>
      <c r="H109" s="9">
        <v>0.45833333333333331</v>
      </c>
      <c r="I109" t="s">
        <v>479</v>
      </c>
      <c r="J109">
        <v>2733</v>
      </c>
      <c r="K109" t="s">
        <v>101</v>
      </c>
      <c r="L109" t="s">
        <v>19</v>
      </c>
      <c r="M109">
        <v>3</v>
      </c>
      <c r="N109" t="s">
        <v>1344</v>
      </c>
      <c r="O109" t="s">
        <v>1345</v>
      </c>
      <c r="P109" t="s">
        <v>1346</v>
      </c>
      <c r="R109" t="str">
        <f>TEXT(Tabela8[[#This Row],[Data]],"dddd")</f>
        <v>terça-feira</v>
      </c>
      <c r="S109" t="str" cm="1">
        <f t="array" ref="S1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0" spans="1:19" hidden="1" x14ac:dyDescent="0.3">
      <c r="A110">
        <v>585873</v>
      </c>
      <c r="B110" t="s">
        <v>17</v>
      </c>
      <c r="C110" t="s">
        <v>1263</v>
      </c>
      <c r="D110">
        <v>4033</v>
      </c>
      <c r="E110" t="s">
        <v>664</v>
      </c>
      <c r="F110" t="s">
        <v>28</v>
      </c>
      <c r="G110" s="3">
        <v>45510</v>
      </c>
      <c r="H110" s="9">
        <v>0.45833333333333331</v>
      </c>
      <c r="I110" t="s">
        <v>43</v>
      </c>
      <c r="J110">
        <v>1361</v>
      </c>
      <c r="K110" t="s">
        <v>35</v>
      </c>
      <c r="L110" t="s">
        <v>19</v>
      </c>
      <c r="M110">
        <v>3</v>
      </c>
      <c r="N110" t="s">
        <v>1344</v>
      </c>
      <c r="O110" t="s">
        <v>1345</v>
      </c>
      <c r="P110" t="s">
        <v>1346</v>
      </c>
      <c r="R110" t="str">
        <f>TEXT(Tabela8[[#This Row],[Data]],"dddd")</f>
        <v>terça-feira</v>
      </c>
      <c r="S110" t="str" cm="1">
        <f t="array" ref="S1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1" spans="1:19" hidden="1" x14ac:dyDescent="0.3">
      <c r="A111">
        <v>585846</v>
      </c>
      <c r="B111" t="s">
        <v>24</v>
      </c>
      <c r="C111" t="s">
        <v>110</v>
      </c>
      <c r="D111">
        <v>3664</v>
      </c>
      <c r="E111" t="s">
        <v>111</v>
      </c>
      <c r="F111" t="s">
        <v>28</v>
      </c>
      <c r="G111" s="3">
        <v>45510</v>
      </c>
      <c r="H111" s="9">
        <v>0.45833333333333331</v>
      </c>
      <c r="I111" t="s">
        <v>82</v>
      </c>
      <c r="J111">
        <v>1180</v>
      </c>
      <c r="K111" t="s">
        <v>83</v>
      </c>
      <c r="L111" t="s">
        <v>19</v>
      </c>
      <c r="M111">
        <v>3</v>
      </c>
      <c r="N111" t="s">
        <v>1344</v>
      </c>
      <c r="O111" t="s">
        <v>1345</v>
      </c>
      <c r="P111" t="s">
        <v>1346</v>
      </c>
      <c r="R111" t="str">
        <f>TEXT(Tabela8[[#This Row],[Data]],"dddd")</f>
        <v>terça-feira</v>
      </c>
      <c r="S111" t="str" cm="1">
        <f t="array" ref="S1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2" spans="1:19" hidden="1" x14ac:dyDescent="0.3">
      <c r="A112">
        <v>585880</v>
      </c>
      <c r="B112" t="s">
        <v>17</v>
      </c>
      <c r="C112" t="s">
        <v>1294</v>
      </c>
      <c r="D112">
        <v>3896</v>
      </c>
      <c r="E112" t="s">
        <v>109</v>
      </c>
      <c r="F112" t="s">
        <v>28</v>
      </c>
      <c r="G112" s="3">
        <v>45510</v>
      </c>
      <c r="H112" s="9">
        <v>0.45833333333333331</v>
      </c>
      <c r="I112" t="s">
        <v>1297</v>
      </c>
      <c r="J112">
        <v>1829</v>
      </c>
      <c r="K112" t="s">
        <v>356</v>
      </c>
      <c r="L112" t="s">
        <v>19</v>
      </c>
      <c r="M112">
        <v>3</v>
      </c>
      <c r="N112" t="s">
        <v>1344</v>
      </c>
      <c r="O112" t="s">
        <v>1345</v>
      </c>
      <c r="P112" t="s">
        <v>1346</v>
      </c>
      <c r="R112" t="str">
        <f>TEXT(Tabela8[[#This Row],[Data]],"dddd")</f>
        <v>terça-feira</v>
      </c>
      <c r="S112" t="str" cm="1">
        <f t="array" ref="S1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13" spans="1:19" hidden="1" x14ac:dyDescent="0.3">
      <c r="A113">
        <v>585865</v>
      </c>
      <c r="B113" t="s">
        <v>24</v>
      </c>
      <c r="C113" t="s">
        <v>1258</v>
      </c>
      <c r="D113">
        <v>3923</v>
      </c>
      <c r="E113" t="s">
        <v>105</v>
      </c>
      <c r="F113" t="s">
        <v>28</v>
      </c>
      <c r="G113" s="3">
        <v>45510</v>
      </c>
      <c r="H113" s="9">
        <v>0.45833333333333331</v>
      </c>
      <c r="I113" t="s">
        <v>41</v>
      </c>
      <c r="J113">
        <v>572</v>
      </c>
      <c r="K113" t="s">
        <v>93</v>
      </c>
      <c r="L113" t="s">
        <v>19</v>
      </c>
      <c r="M113">
        <v>3</v>
      </c>
      <c r="N113" t="s">
        <v>1344</v>
      </c>
      <c r="O113" t="s">
        <v>1345</v>
      </c>
      <c r="P113" t="s">
        <v>1346</v>
      </c>
      <c r="R113" t="str">
        <f>TEXT(Tabela8[[#This Row],[Data]],"dddd")</f>
        <v>terça-feira</v>
      </c>
      <c r="S113" t="str" cm="1">
        <f t="array" ref="S1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4" spans="1:19" hidden="1" x14ac:dyDescent="0.3">
      <c r="A114">
        <v>585901</v>
      </c>
      <c r="B114" t="s">
        <v>24</v>
      </c>
      <c r="C114" t="s">
        <v>509</v>
      </c>
      <c r="D114">
        <v>3671</v>
      </c>
      <c r="E114" t="s">
        <v>510</v>
      </c>
      <c r="F114" t="s">
        <v>28</v>
      </c>
      <c r="G114" s="3">
        <v>45510</v>
      </c>
      <c r="H114" s="9">
        <v>0.54166666666666663</v>
      </c>
      <c r="I114" t="s">
        <v>461</v>
      </c>
      <c r="J114">
        <v>1839</v>
      </c>
      <c r="K114" t="s">
        <v>42</v>
      </c>
      <c r="L114" t="s">
        <v>19</v>
      </c>
      <c r="M114">
        <v>3</v>
      </c>
      <c r="N114" t="s">
        <v>1344</v>
      </c>
      <c r="O114" t="s">
        <v>1345</v>
      </c>
      <c r="P114" t="s">
        <v>1346</v>
      </c>
      <c r="R114" t="str">
        <f>TEXT(Tabela8[[#This Row],[Data]],"dddd")</f>
        <v>terça-feira</v>
      </c>
      <c r="S114" t="str" cm="1">
        <f t="array" ref="S1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5" spans="1:19" hidden="1" x14ac:dyDescent="0.3">
      <c r="A115">
        <v>585902</v>
      </c>
      <c r="B115" t="s">
        <v>24</v>
      </c>
      <c r="C115" t="s">
        <v>1352</v>
      </c>
      <c r="D115">
        <v>3689</v>
      </c>
      <c r="E115" t="s">
        <v>737</v>
      </c>
      <c r="F115" t="s">
        <v>28</v>
      </c>
      <c r="G115" s="3">
        <v>45510</v>
      </c>
      <c r="H115" s="9">
        <v>0.54166666666666663</v>
      </c>
      <c r="I115" t="s">
        <v>464</v>
      </c>
      <c r="J115">
        <v>2260</v>
      </c>
      <c r="K115" t="s">
        <v>36</v>
      </c>
      <c r="L115" t="s">
        <v>19</v>
      </c>
      <c r="M115">
        <v>3</v>
      </c>
      <c r="N115" t="s">
        <v>1349</v>
      </c>
      <c r="O115" t="s">
        <v>1345</v>
      </c>
      <c r="P115" t="s">
        <v>1346</v>
      </c>
      <c r="R115" t="str">
        <f>TEXT(Tabela8[[#This Row],[Data]],"dddd")</f>
        <v>terça-feira</v>
      </c>
      <c r="S115" t="str" cm="1">
        <f t="array" ref="S1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6" spans="1:19" hidden="1" x14ac:dyDescent="0.3">
      <c r="A116">
        <v>585927</v>
      </c>
      <c r="B116" t="s">
        <v>24</v>
      </c>
      <c r="C116" t="s">
        <v>506</v>
      </c>
      <c r="D116">
        <v>3760</v>
      </c>
      <c r="E116" t="s">
        <v>507</v>
      </c>
      <c r="F116" t="s">
        <v>28</v>
      </c>
      <c r="G116" s="3">
        <v>45510</v>
      </c>
      <c r="H116" s="9">
        <v>0.54166666666666663</v>
      </c>
      <c r="I116" t="s">
        <v>472</v>
      </c>
      <c r="J116">
        <v>1837</v>
      </c>
      <c r="K116" t="s">
        <v>114</v>
      </c>
      <c r="L116" t="s">
        <v>19</v>
      </c>
      <c r="M116">
        <v>3</v>
      </c>
      <c r="N116" t="s">
        <v>1344</v>
      </c>
      <c r="O116" t="s">
        <v>1345</v>
      </c>
      <c r="P116" t="s">
        <v>1346</v>
      </c>
      <c r="R116" t="str">
        <f>TEXT(Tabela8[[#This Row],[Data]],"dddd")</f>
        <v>terça-feira</v>
      </c>
      <c r="S116" t="str" cm="1">
        <f t="array" ref="S1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7" spans="1:19" hidden="1" x14ac:dyDescent="0.3">
      <c r="A117">
        <v>585952</v>
      </c>
      <c r="B117" t="s">
        <v>24</v>
      </c>
      <c r="C117" t="s">
        <v>1305</v>
      </c>
      <c r="D117">
        <v>3534</v>
      </c>
      <c r="E117" t="s">
        <v>645</v>
      </c>
      <c r="F117" t="s">
        <v>28</v>
      </c>
      <c r="G117" s="3">
        <v>45510</v>
      </c>
      <c r="H117" s="9">
        <v>0.58333333333333337</v>
      </c>
      <c r="I117" t="s">
        <v>50</v>
      </c>
      <c r="J117">
        <v>772</v>
      </c>
      <c r="K117" t="s">
        <v>51</v>
      </c>
      <c r="L117" t="s">
        <v>19</v>
      </c>
      <c r="M117">
        <v>3</v>
      </c>
      <c r="N117" t="s">
        <v>1344</v>
      </c>
      <c r="O117" t="s">
        <v>1345</v>
      </c>
      <c r="P117" t="s">
        <v>1346</v>
      </c>
      <c r="R117" t="str">
        <f>TEXT(Tabela8[[#This Row],[Data]],"dddd")</f>
        <v>terça-feira</v>
      </c>
      <c r="S117" t="str" cm="1">
        <f t="array" ref="S1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8" spans="1:19" hidden="1" x14ac:dyDescent="0.3">
      <c r="A118">
        <v>585958</v>
      </c>
      <c r="B118" t="s">
        <v>17</v>
      </c>
      <c r="C118" t="s">
        <v>1301</v>
      </c>
      <c r="D118">
        <v>3367</v>
      </c>
      <c r="E118" t="s">
        <v>1302</v>
      </c>
      <c r="F118" t="s">
        <v>28</v>
      </c>
      <c r="G118" s="3">
        <v>45510</v>
      </c>
      <c r="H118" s="9">
        <v>0.58333333333333337</v>
      </c>
      <c r="I118" t="s">
        <v>467</v>
      </c>
      <c r="J118">
        <v>1191</v>
      </c>
      <c r="K118" t="s">
        <v>122</v>
      </c>
      <c r="L118" t="s">
        <v>19</v>
      </c>
      <c r="M118">
        <v>3</v>
      </c>
      <c r="N118" t="s">
        <v>1344</v>
      </c>
      <c r="O118" t="s">
        <v>1345</v>
      </c>
      <c r="P118" t="s">
        <v>1346</v>
      </c>
      <c r="R118" t="str">
        <f>TEXT(Tabela8[[#This Row],[Data]],"dddd")</f>
        <v>terça-feira</v>
      </c>
      <c r="S118" t="str" cm="1">
        <f t="array" ref="S1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9" spans="1:19" hidden="1" x14ac:dyDescent="0.3">
      <c r="A119">
        <v>586003</v>
      </c>
      <c r="B119" t="s">
        <v>17</v>
      </c>
      <c r="C119" t="s">
        <v>1300</v>
      </c>
      <c r="D119">
        <v>3642</v>
      </c>
      <c r="E119" t="s">
        <v>695</v>
      </c>
      <c r="F119" t="s">
        <v>28</v>
      </c>
      <c r="G119" s="3">
        <v>45510</v>
      </c>
      <c r="H119" s="9">
        <v>0.58333333333333337</v>
      </c>
      <c r="I119" t="s">
        <v>476</v>
      </c>
      <c r="J119">
        <v>2751</v>
      </c>
      <c r="K119" t="s">
        <v>70</v>
      </c>
      <c r="L119" t="s">
        <v>19</v>
      </c>
      <c r="M119">
        <v>3</v>
      </c>
      <c r="N119" t="s">
        <v>1344</v>
      </c>
      <c r="O119" t="s">
        <v>1345</v>
      </c>
      <c r="P119" t="s">
        <v>1346</v>
      </c>
      <c r="R119" t="str">
        <f>TEXT(Tabela8[[#This Row],[Data]],"dddd")</f>
        <v>terça-feira</v>
      </c>
      <c r="S119" t="str" cm="1">
        <f t="array" ref="S1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0" spans="1:19" hidden="1" x14ac:dyDescent="0.3">
      <c r="A120">
        <v>585985</v>
      </c>
      <c r="B120" t="s">
        <v>24</v>
      </c>
      <c r="C120" t="s">
        <v>1352</v>
      </c>
      <c r="D120">
        <v>3689</v>
      </c>
      <c r="E120" t="s">
        <v>737</v>
      </c>
      <c r="F120" t="s">
        <v>28</v>
      </c>
      <c r="G120" s="3">
        <v>45510</v>
      </c>
      <c r="H120" s="9">
        <v>0.58333333333333337</v>
      </c>
      <c r="I120" t="s">
        <v>95</v>
      </c>
      <c r="J120">
        <v>2057</v>
      </c>
      <c r="K120" t="s">
        <v>90</v>
      </c>
      <c r="L120" t="s">
        <v>19</v>
      </c>
      <c r="M120">
        <v>3</v>
      </c>
      <c r="N120" t="s">
        <v>1349</v>
      </c>
      <c r="O120" t="s">
        <v>1345</v>
      </c>
      <c r="P120" t="s">
        <v>1346</v>
      </c>
      <c r="R120" t="str">
        <f>TEXT(Tabela8[[#This Row],[Data]],"dddd")</f>
        <v>terça-feira</v>
      </c>
      <c r="S120" t="str" cm="1">
        <f t="array" ref="S1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1" spans="1:19" hidden="1" x14ac:dyDescent="0.3">
      <c r="A121">
        <v>585976</v>
      </c>
      <c r="B121" t="s">
        <v>17</v>
      </c>
      <c r="C121" t="s">
        <v>1298</v>
      </c>
      <c r="D121">
        <v>3705</v>
      </c>
      <c r="E121" t="s">
        <v>721</v>
      </c>
      <c r="F121" t="s">
        <v>28</v>
      </c>
      <c r="G121" s="3">
        <v>45510</v>
      </c>
      <c r="H121" s="9">
        <v>0.58333333333333337</v>
      </c>
      <c r="I121" t="s">
        <v>469</v>
      </c>
      <c r="J121">
        <v>609</v>
      </c>
      <c r="K121" t="s">
        <v>44</v>
      </c>
      <c r="L121" t="s">
        <v>19</v>
      </c>
      <c r="M121">
        <v>3</v>
      </c>
      <c r="N121" t="s">
        <v>1344</v>
      </c>
      <c r="O121" t="s">
        <v>1345</v>
      </c>
      <c r="P121" t="s">
        <v>1346</v>
      </c>
      <c r="R121" t="str">
        <f>TEXT(Tabela8[[#This Row],[Data]],"dddd")</f>
        <v>terça-feira</v>
      </c>
      <c r="S121" t="str" cm="1">
        <f t="array" ref="S1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2" spans="1:19" hidden="1" x14ac:dyDescent="0.3">
      <c r="A122">
        <v>585988</v>
      </c>
      <c r="B122" t="s">
        <v>17</v>
      </c>
      <c r="C122" t="s">
        <v>1268</v>
      </c>
      <c r="D122">
        <v>3613</v>
      </c>
      <c r="E122" t="s">
        <v>691</v>
      </c>
      <c r="F122" t="s">
        <v>28</v>
      </c>
      <c r="G122" s="3">
        <v>45510</v>
      </c>
      <c r="H122" s="9">
        <v>0.58333333333333337</v>
      </c>
      <c r="I122" t="s">
        <v>482</v>
      </c>
      <c r="J122">
        <v>1729</v>
      </c>
      <c r="K122" t="s">
        <v>291</v>
      </c>
      <c r="L122" t="s">
        <v>19</v>
      </c>
      <c r="M122">
        <v>3</v>
      </c>
      <c r="N122" t="s">
        <v>1344</v>
      </c>
      <c r="O122" t="s">
        <v>1345</v>
      </c>
      <c r="P122" t="s">
        <v>1346</v>
      </c>
      <c r="R122" t="str">
        <f>TEXT(Tabela8[[#This Row],[Data]],"dddd")</f>
        <v>terça-feira</v>
      </c>
      <c r="S122" t="str" cm="1">
        <f t="array" ref="S1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23" spans="1:19" x14ac:dyDescent="0.3">
      <c r="A123">
        <v>588001</v>
      </c>
      <c r="B123" t="s">
        <v>17</v>
      </c>
      <c r="C123" t="s">
        <v>1350</v>
      </c>
      <c r="D123">
        <v>2659</v>
      </c>
      <c r="E123" t="s">
        <v>1351</v>
      </c>
      <c r="F123" t="s">
        <v>28</v>
      </c>
      <c r="G123" s="3">
        <v>45510</v>
      </c>
      <c r="H123" s="9">
        <v>0.58333333333333337</v>
      </c>
      <c r="I123" t="s">
        <v>505</v>
      </c>
      <c r="J123">
        <v>606</v>
      </c>
      <c r="K123" t="s">
        <v>229</v>
      </c>
      <c r="L123" t="s">
        <v>19</v>
      </c>
      <c r="M123">
        <v>3</v>
      </c>
      <c r="N123" t="s">
        <v>1344</v>
      </c>
      <c r="O123" t="s">
        <v>1345</v>
      </c>
      <c r="P123" t="s">
        <v>1346</v>
      </c>
      <c r="R123" t="str">
        <f>TEXT(Tabela8[[#This Row],[Data]],"dddd")</f>
        <v>terça-feira</v>
      </c>
      <c r="S123" t="str" cm="1">
        <f t="array" ref="S1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4" spans="1:19" hidden="1" x14ac:dyDescent="0.3">
      <c r="A124">
        <v>585954</v>
      </c>
      <c r="B124" t="s">
        <v>24</v>
      </c>
      <c r="C124" t="s">
        <v>1304</v>
      </c>
      <c r="D124">
        <v>3502</v>
      </c>
      <c r="E124" t="s">
        <v>696</v>
      </c>
      <c r="F124" t="s">
        <v>28</v>
      </c>
      <c r="G124" s="3">
        <v>45510</v>
      </c>
      <c r="H124" s="9">
        <v>0.58333333333333337</v>
      </c>
      <c r="I124" t="s">
        <v>41</v>
      </c>
      <c r="J124">
        <v>572</v>
      </c>
      <c r="K124" t="s">
        <v>93</v>
      </c>
      <c r="L124" t="s">
        <v>19</v>
      </c>
      <c r="M124">
        <v>3</v>
      </c>
      <c r="N124" t="s">
        <v>1344</v>
      </c>
      <c r="O124" t="s">
        <v>1345</v>
      </c>
      <c r="P124" t="s">
        <v>1346</v>
      </c>
      <c r="R124" t="str">
        <f>TEXT(Tabela8[[#This Row],[Data]],"dddd")</f>
        <v>terça-feira</v>
      </c>
      <c r="S124" t="str" cm="1">
        <f t="array" ref="S1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5" spans="1:19" hidden="1" x14ac:dyDescent="0.3">
      <c r="A125">
        <v>585991</v>
      </c>
      <c r="B125" t="s">
        <v>24</v>
      </c>
      <c r="C125" t="s">
        <v>509</v>
      </c>
      <c r="D125">
        <v>3671</v>
      </c>
      <c r="E125" t="s">
        <v>510</v>
      </c>
      <c r="F125" t="s">
        <v>28</v>
      </c>
      <c r="G125" s="3">
        <v>45510</v>
      </c>
      <c r="H125" s="9">
        <v>0.58333333333333337</v>
      </c>
      <c r="I125" t="s">
        <v>461</v>
      </c>
      <c r="J125">
        <v>1837</v>
      </c>
      <c r="K125" t="s">
        <v>114</v>
      </c>
      <c r="L125" t="s">
        <v>19</v>
      </c>
      <c r="M125">
        <v>3</v>
      </c>
      <c r="N125" t="s">
        <v>1344</v>
      </c>
      <c r="O125" t="s">
        <v>1345</v>
      </c>
      <c r="P125" t="s">
        <v>1346</v>
      </c>
      <c r="R125" t="str">
        <f>TEXT(Tabela8[[#This Row],[Data]],"dddd")</f>
        <v>terça-feira</v>
      </c>
      <c r="S125" t="str" cm="1">
        <f t="array" ref="S1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6" spans="1:19" hidden="1" x14ac:dyDescent="0.3">
      <c r="A126">
        <v>585962</v>
      </c>
      <c r="B126" t="s">
        <v>24</v>
      </c>
      <c r="C126" t="s">
        <v>1303</v>
      </c>
      <c r="D126">
        <v>3815</v>
      </c>
      <c r="E126" t="s">
        <v>743</v>
      </c>
      <c r="F126" t="s">
        <v>28</v>
      </c>
      <c r="G126" s="3">
        <v>45510</v>
      </c>
      <c r="H126" s="9">
        <v>0.58333333333333337</v>
      </c>
      <c r="I126" t="s">
        <v>520</v>
      </c>
      <c r="J126">
        <v>1839</v>
      </c>
      <c r="K126" t="s">
        <v>42</v>
      </c>
      <c r="L126" t="s">
        <v>19</v>
      </c>
      <c r="M126">
        <v>3</v>
      </c>
      <c r="N126" t="s">
        <v>1344</v>
      </c>
      <c r="O126" t="s">
        <v>1345</v>
      </c>
      <c r="P126" t="s">
        <v>1346</v>
      </c>
      <c r="R126" t="str">
        <f>TEXT(Tabela8[[#This Row],[Data]],"dddd")</f>
        <v>terça-feira</v>
      </c>
      <c r="S126" t="str" cm="1">
        <f t="array" ref="S1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7" spans="1:19" hidden="1" x14ac:dyDescent="0.3">
      <c r="A127">
        <v>585955</v>
      </c>
      <c r="B127" t="s">
        <v>24</v>
      </c>
      <c r="C127" t="s">
        <v>1299</v>
      </c>
      <c r="D127">
        <v>3372</v>
      </c>
      <c r="E127" t="s">
        <v>700</v>
      </c>
      <c r="F127" t="s">
        <v>28</v>
      </c>
      <c r="G127" s="3">
        <v>45510</v>
      </c>
      <c r="H127" s="9">
        <v>0.58333333333333337</v>
      </c>
      <c r="I127" t="s">
        <v>97</v>
      </c>
      <c r="J127">
        <v>1644</v>
      </c>
      <c r="K127" t="s">
        <v>63</v>
      </c>
      <c r="L127" t="s">
        <v>19</v>
      </c>
      <c r="M127">
        <v>3</v>
      </c>
      <c r="N127" t="s">
        <v>1344</v>
      </c>
      <c r="O127" t="s">
        <v>1345</v>
      </c>
      <c r="P127" t="s">
        <v>1346</v>
      </c>
      <c r="R127" t="str">
        <f>TEXT(Tabela8[[#This Row],[Data]],"dddd")</f>
        <v>terça-feira</v>
      </c>
      <c r="S127" t="str" cm="1">
        <f t="array" ref="S1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8" spans="1:19" x14ac:dyDescent="0.3">
      <c r="A128">
        <v>588002</v>
      </c>
      <c r="B128" t="s">
        <v>17</v>
      </c>
      <c r="C128" t="s">
        <v>1350</v>
      </c>
      <c r="D128">
        <v>2659</v>
      </c>
      <c r="E128" t="s">
        <v>1351</v>
      </c>
      <c r="F128" t="s">
        <v>28</v>
      </c>
      <c r="G128" s="3">
        <v>45510</v>
      </c>
      <c r="H128" s="9">
        <v>0.625</v>
      </c>
      <c r="I128" t="s">
        <v>476</v>
      </c>
      <c r="J128">
        <v>1815</v>
      </c>
      <c r="K128" t="s">
        <v>86</v>
      </c>
      <c r="L128" t="s">
        <v>19</v>
      </c>
      <c r="M128">
        <v>3</v>
      </c>
      <c r="N128" t="s">
        <v>1344</v>
      </c>
      <c r="O128" t="s">
        <v>1345</v>
      </c>
      <c r="P128" t="s">
        <v>1346</v>
      </c>
      <c r="R128" t="str">
        <f>TEXT(Tabela8[[#This Row],[Data]],"dddd")</f>
        <v>terça-feira</v>
      </c>
      <c r="S128" t="str" cm="1">
        <f t="array" ref="S1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9" spans="1:19" hidden="1" x14ac:dyDescent="0.3">
      <c r="A129">
        <v>588172</v>
      </c>
      <c r="B129" t="s">
        <v>24</v>
      </c>
      <c r="C129" t="s">
        <v>514</v>
      </c>
      <c r="D129">
        <v>3601</v>
      </c>
      <c r="E129" t="s">
        <v>515</v>
      </c>
      <c r="F129" t="s">
        <v>28</v>
      </c>
      <c r="G129" s="3">
        <v>45510</v>
      </c>
      <c r="H129" s="9">
        <v>0.625</v>
      </c>
      <c r="I129" t="s">
        <v>472</v>
      </c>
      <c r="J129">
        <v>2260</v>
      </c>
      <c r="K129" t="s">
        <v>36</v>
      </c>
      <c r="L129" t="s">
        <v>19</v>
      </c>
      <c r="M129">
        <v>3</v>
      </c>
      <c r="N129" t="s">
        <v>1344</v>
      </c>
      <c r="O129" t="s">
        <v>1345</v>
      </c>
      <c r="P129" t="s">
        <v>1346</v>
      </c>
      <c r="R129" t="str">
        <f>TEXT(Tabela8[[#This Row],[Data]],"dddd")</f>
        <v>terça-feira</v>
      </c>
      <c r="S129" t="str" cm="1">
        <f t="array" ref="S1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0" spans="1:19" hidden="1" x14ac:dyDescent="0.3">
      <c r="A130">
        <v>586026</v>
      </c>
      <c r="B130" t="s">
        <v>24</v>
      </c>
      <c r="C130" t="s">
        <v>1307</v>
      </c>
      <c r="D130">
        <v>3569</v>
      </c>
      <c r="E130" t="s">
        <v>688</v>
      </c>
      <c r="F130" t="s">
        <v>28</v>
      </c>
      <c r="G130" s="3">
        <v>45510</v>
      </c>
      <c r="H130" s="9">
        <v>0.625</v>
      </c>
      <c r="I130" t="s">
        <v>473</v>
      </c>
      <c r="J130">
        <v>599</v>
      </c>
      <c r="K130" t="s">
        <v>387</v>
      </c>
      <c r="L130" t="s">
        <v>19</v>
      </c>
      <c r="M130">
        <v>3</v>
      </c>
      <c r="N130" t="s">
        <v>1344</v>
      </c>
      <c r="O130" t="s">
        <v>1345</v>
      </c>
      <c r="P130" t="s">
        <v>1346</v>
      </c>
      <c r="R130" t="str">
        <f>TEXT(Tabela8[[#This Row],[Data]],"dddd")</f>
        <v>terça-feira</v>
      </c>
      <c r="S130" t="str" cm="1">
        <f t="array" ref="S1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1" spans="1:19" hidden="1" x14ac:dyDescent="0.3">
      <c r="A131">
        <v>586076</v>
      </c>
      <c r="B131" t="s">
        <v>17</v>
      </c>
      <c r="C131" t="s">
        <v>1306</v>
      </c>
      <c r="D131">
        <v>3997</v>
      </c>
      <c r="E131" t="s">
        <v>725</v>
      </c>
      <c r="F131" t="s">
        <v>28</v>
      </c>
      <c r="G131" s="3">
        <v>45510</v>
      </c>
      <c r="H131" s="9">
        <v>0.625</v>
      </c>
      <c r="I131" t="s">
        <v>57</v>
      </c>
      <c r="J131">
        <v>1815</v>
      </c>
      <c r="K131" t="s">
        <v>86</v>
      </c>
      <c r="L131" t="s">
        <v>19</v>
      </c>
      <c r="M131">
        <v>3</v>
      </c>
      <c r="N131" t="s">
        <v>1344</v>
      </c>
      <c r="O131" t="s">
        <v>1345</v>
      </c>
      <c r="P131" t="s">
        <v>1346</v>
      </c>
      <c r="R131" t="str">
        <f>TEXT(Tabela8[[#This Row],[Data]],"dddd")</f>
        <v>terça-feira</v>
      </c>
      <c r="S131" t="str" cm="1">
        <f t="array" ref="S1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2" spans="1:19" hidden="1" x14ac:dyDescent="0.3">
      <c r="A132">
        <v>586027</v>
      </c>
      <c r="B132" t="s">
        <v>24</v>
      </c>
      <c r="C132" t="s">
        <v>1299</v>
      </c>
      <c r="D132">
        <v>3372</v>
      </c>
      <c r="E132" t="s">
        <v>700</v>
      </c>
      <c r="F132" t="s">
        <v>28</v>
      </c>
      <c r="G132" s="3">
        <v>45510</v>
      </c>
      <c r="H132" s="9">
        <v>0.625</v>
      </c>
      <c r="I132" t="s">
        <v>97</v>
      </c>
      <c r="J132">
        <v>1644</v>
      </c>
      <c r="K132" t="s">
        <v>63</v>
      </c>
      <c r="L132" t="s">
        <v>19</v>
      </c>
      <c r="M132">
        <v>3</v>
      </c>
      <c r="N132" t="s">
        <v>1344</v>
      </c>
      <c r="O132" t="s">
        <v>1345</v>
      </c>
      <c r="P132" t="s">
        <v>1346</v>
      </c>
      <c r="R132" t="str">
        <f>TEXT(Tabela8[[#This Row],[Data]],"dddd")</f>
        <v>terça-feira</v>
      </c>
      <c r="S132" t="str" cm="1">
        <f t="array" ref="S1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3" spans="1:19" hidden="1" x14ac:dyDescent="0.3">
      <c r="A133">
        <v>586029</v>
      </c>
      <c r="B133" t="s">
        <v>17</v>
      </c>
      <c r="C133" t="s">
        <v>1301</v>
      </c>
      <c r="D133">
        <v>3367</v>
      </c>
      <c r="E133" t="s">
        <v>1302</v>
      </c>
      <c r="F133" t="s">
        <v>28</v>
      </c>
      <c r="G133" s="3">
        <v>45510</v>
      </c>
      <c r="H133" s="9">
        <v>0.625</v>
      </c>
      <c r="I133" t="s">
        <v>55</v>
      </c>
      <c r="J133">
        <v>1830</v>
      </c>
      <c r="K133" t="s">
        <v>56</v>
      </c>
      <c r="L133" t="s">
        <v>19</v>
      </c>
      <c r="M133">
        <v>3</v>
      </c>
      <c r="N133" t="s">
        <v>1344</v>
      </c>
      <c r="O133" t="s">
        <v>1345</v>
      </c>
      <c r="P133" t="s">
        <v>1346</v>
      </c>
      <c r="R133" t="str">
        <f>TEXT(Tabela8[[#This Row],[Data]],"dddd")</f>
        <v>terça-feira</v>
      </c>
      <c r="S133" t="str" cm="1">
        <f t="array" ref="S1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4" spans="1:19" hidden="1" x14ac:dyDescent="0.3">
      <c r="A134">
        <v>586023</v>
      </c>
      <c r="B134" t="s">
        <v>17</v>
      </c>
      <c r="C134" t="s">
        <v>1300</v>
      </c>
      <c r="D134">
        <v>3642</v>
      </c>
      <c r="E134" t="s">
        <v>695</v>
      </c>
      <c r="F134" t="s">
        <v>28</v>
      </c>
      <c r="G134" s="3">
        <v>45510</v>
      </c>
      <c r="H134" s="9">
        <v>0.625</v>
      </c>
      <c r="I134" t="s">
        <v>31</v>
      </c>
      <c r="J134">
        <v>25</v>
      </c>
      <c r="K134" t="s">
        <v>284</v>
      </c>
      <c r="L134" t="s">
        <v>19</v>
      </c>
      <c r="M134">
        <v>3</v>
      </c>
      <c r="N134" t="s">
        <v>1344</v>
      </c>
      <c r="O134" t="s">
        <v>1345</v>
      </c>
      <c r="P134" t="s">
        <v>1346</v>
      </c>
      <c r="R134" t="str">
        <f>TEXT(Tabela8[[#This Row],[Data]],"dddd")</f>
        <v>terça-feira</v>
      </c>
      <c r="S134" t="s">
        <v>152</v>
      </c>
    </row>
    <row r="135" spans="1:19" hidden="1" x14ac:dyDescent="0.3">
      <c r="A135">
        <v>586095</v>
      </c>
      <c r="B135" t="s">
        <v>24</v>
      </c>
      <c r="C135" t="s">
        <v>514</v>
      </c>
      <c r="D135">
        <v>3601</v>
      </c>
      <c r="E135" t="s">
        <v>515</v>
      </c>
      <c r="F135" t="s">
        <v>28</v>
      </c>
      <c r="G135" s="3">
        <v>45510</v>
      </c>
      <c r="H135" s="9">
        <v>0.66666666666666663</v>
      </c>
      <c r="I135" t="s">
        <v>461</v>
      </c>
      <c r="J135">
        <v>1644</v>
      </c>
      <c r="K135" t="s">
        <v>63</v>
      </c>
      <c r="L135" t="s">
        <v>19</v>
      </c>
      <c r="M135">
        <v>3</v>
      </c>
      <c r="N135" t="s">
        <v>1344</v>
      </c>
      <c r="O135" t="s">
        <v>1345</v>
      </c>
      <c r="P135" t="s">
        <v>1346</v>
      </c>
      <c r="R135" t="str">
        <f>TEXT(Tabela8[[#This Row],[Data]],"dddd")</f>
        <v>terça-feira</v>
      </c>
      <c r="S135" t="str" cm="1">
        <f t="array" ref="S1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6" spans="1:19" x14ac:dyDescent="0.3">
      <c r="A136">
        <v>588003</v>
      </c>
      <c r="B136" t="s">
        <v>17</v>
      </c>
      <c r="C136" t="s">
        <v>1350</v>
      </c>
      <c r="D136">
        <v>2659</v>
      </c>
      <c r="E136" t="s">
        <v>1351</v>
      </c>
      <c r="F136" t="s">
        <v>28</v>
      </c>
      <c r="G136" s="3">
        <v>45510</v>
      </c>
      <c r="H136" s="9">
        <v>0.66666666666666663</v>
      </c>
      <c r="I136" t="s">
        <v>1297</v>
      </c>
      <c r="J136">
        <v>441</v>
      </c>
      <c r="K136" t="s">
        <v>420</v>
      </c>
      <c r="L136" t="s">
        <v>19</v>
      </c>
      <c r="M136">
        <v>3</v>
      </c>
      <c r="N136" t="s">
        <v>1344</v>
      </c>
      <c r="O136" t="s">
        <v>1345</v>
      </c>
      <c r="P136" t="s">
        <v>1346</v>
      </c>
      <c r="R136" t="str">
        <f>TEXT(Tabela8[[#This Row],[Data]],"dddd")</f>
        <v>terça-feira</v>
      </c>
      <c r="S136" t="str" cm="1">
        <f t="array" ref="S1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37" spans="1:19" hidden="1" x14ac:dyDescent="0.3">
      <c r="A137">
        <v>586133</v>
      </c>
      <c r="B137" t="s">
        <v>17</v>
      </c>
      <c r="C137" t="s">
        <v>1308</v>
      </c>
      <c r="D137">
        <v>3985</v>
      </c>
      <c r="E137" t="s">
        <v>742</v>
      </c>
      <c r="F137" t="s">
        <v>28</v>
      </c>
      <c r="G137" s="3">
        <v>45510</v>
      </c>
      <c r="H137" s="9">
        <v>0.66666666666666663</v>
      </c>
      <c r="I137" t="s">
        <v>1309</v>
      </c>
      <c r="J137">
        <v>2751</v>
      </c>
      <c r="K137" t="s">
        <v>70</v>
      </c>
      <c r="L137" t="s">
        <v>19</v>
      </c>
      <c r="M137">
        <v>3</v>
      </c>
      <c r="N137" t="s">
        <v>1349</v>
      </c>
      <c r="O137" t="s">
        <v>1345</v>
      </c>
      <c r="P137" t="s">
        <v>1346</v>
      </c>
      <c r="R137" t="str">
        <f>TEXT(Tabela8[[#This Row],[Data]],"dddd")</f>
        <v>terça-feira</v>
      </c>
      <c r="S137" t="str" cm="1">
        <f t="array" ref="S1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8" spans="1:19" hidden="1" x14ac:dyDescent="0.3">
      <c r="A138">
        <v>586097</v>
      </c>
      <c r="B138" t="s">
        <v>17</v>
      </c>
      <c r="C138" t="s">
        <v>1278</v>
      </c>
      <c r="D138">
        <v>3626</v>
      </c>
      <c r="E138" t="s">
        <v>740</v>
      </c>
      <c r="F138" t="s">
        <v>28</v>
      </c>
      <c r="G138" s="3">
        <v>45510</v>
      </c>
      <c r="H138" s="9">
        <v>0.66666666666666663</v>
      </c>
      <c r="I138" t="s">
        <v>467</v>
      </c>
      <c r="J138">
        <v>1191</v>
      </c>
      <c r="K138" t="s">
        <v>122</v>
      </c>
      <c r="L138" t="s">
        <v>19</v>
      </c>
      <c r="M138">
        <v>3</v>
      </c>
      <c r="N138" t="s">
        <v>1349</v>
      </c>
      <c r="O138" t="s">
        <v>1345</v>
      </c>
      <c r="P138" t="s">
        <v>1346</v>
      </c>
      <c r="R138" t="str">
        <f>TEXT(Tabela8[[#This Row],[Data]],"dddd")</f>
        <v>terça-feira</v>
      </c>
      <c r="S138" t="str" cm="1">
        <f t="array" ref="S1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9" spans="1:19" hidden="1" x14ac:dyDescent="0.3">
      <c r="A139">
        <v>586089</v>
      </c>
      <c r="B139" t="s">
        <v>24</v>
      </c>
      <c r="C139" t="s">
        <v>137</v>
      </c>
      <c r="D139">
        <v>3496</v>
      </c>
      <c r="E139" t="s">
        <v>138</v>
      </c>
      <c r="F139" t="s">
        <v>28</v>
      </c>
      <c r="G139" s="3">
        <v>45510</v>
      </c>
      <c r="H139" s="9">
        <v>0.66666666666666663</v>
      </c>
      <c r="I139" t="s">
        <v>508</v>
      </c>
      <c r="J139">
        <v>2057</v>
      </c>
      <c r="K139" t="s">
        <v>90</v>
      </c>
      <c r="L139" t="s">
        <v>19</v>
      </c>
      <c r="M139">
        <v>3</v>
      </c>
      <c r="N139" t="s">
        <v>1344</v>
      </c>
      <c r="O139" t="s">
        <v>1345</v>
      </c>
      <c r="P139" t="s">
        <v>1346</v>
      </c>
      <c r="R139" t="str">
        <f>TEXT(Tabela8[[#This Row],[Data]],"dddd")</f>
        <v>terça-feira</v>
      </c>
      <c r="S139" t="str" cm="1">
        <f t="array" ref="S1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0" spans="1:19" hidden="1" x14ac:dyDescent="0.3">
      <c r="A140">
        <v>586105</v>
      </c>
      <c r="B140" t="s">
        <v>24</v>
      </c>
      <c r="C140" t="s">
        <v>516</v>
      </c>
      <c r="D140">
        <v>3359</v>
      </c>
      <c r="E140" t="s">
        <v>517</v>
      </c>
      <c r="F140" t="s">
        <v>28</v>
      </c>
      <c r="G140" s="3">
        <v>45510</v>
      </c>
      <c r="H140" s="9">
        <v>0.66666666666666663</v>
      </c>
      <c r="I140" t="s">
        <v>508</v>
      </c>
      <c r="J140">
        <v>2260</v>
      </c>
      <c r="K140" t="s">
        <v>36</v>
      </c>
      <c r="L140" t="s">
        <v>19</v>
      </c>
      <c r="M140">
        <v>3</v>
      </c>
      <c r="N140" t="s">
        <v>1344</v>
      </c>
      <c r="O140" t="s">
        <v>1345</v>
      </c>
      <c r="P140" t="s">
        <v>1346</v>
      </c>
      <c r="R140" t="str">
        <f>TEXT(Tabela8[[#This Row],[Data]],"dddd")</f>
        <v>terça-feira</v>
      </c>
      <c r="S140" t="str" cm="1">
        <f t="array" ref="S1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1" spans="1:19" hidden="1" x14ac:dyDescent="0.3">
      <c r="A141">
        <v>586174</v>
      </c>
      <c r="B141" t="s">
        <v>17</v>
      </c>
      <c r="C141" t="s">
        <v>1256</v>
      </c>
      <c r="D141">
        <v>3996</v>
      </c>
      <c r="E141" t="s">
        <v>718</v>
      </c>
      <c r="F141" t="s">
        <v>28</v>
      </c>
      <c r="G141" s="3">
        <v>45510</v>
      </c>
      <c r="H141" s="9">
        <v>0.70833333333333337</v>
      </c>
      <c r="I141" t="s">
        <v>494</v>
      </c>
      <c r="J141">
        <v>2158</v>
      </c>
      <c r="K141" t="s">
        <v>115</v>
      </c>
      <c r="L141" t="s">
        <v>19</v>
      </c>
      <c r="M141">
        <v>3</v>
      </c>
      <c r="N141" t="s">
        <v>1349</v>
      </c>
      <c r="O141" t="s">
        <v>1345</v>
      </c>
      <c r="P141" t="s">
        <v>1346</v>
      </c>
      <c r="R141" t="str">
        <f>TEXT(Tabela8[[#This Row],[Data]],"dddd")</f>
        <v>terça-feira</v>
      </c>
      <c r="S141" t="str" cm="1">
        <f t="array" ref="S1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2" spans="1:19" hidden="1" x14ac:dyDescent="0.3">
      <c r="A142">
        <v>586158</v>
      </c>
      <c r="B142" t="s">
        <v>24</v>
      </c>
      <c r="C142" t="s">
        <v>1277</v>
      </c>
      <c r="D142">
        <v>3666</v>
      </c>
      <c r="E142" t="s">
        <v>745</v>
      </c>
      <c r="F142" t="s">
        <v>28</v>
      </c>
      <c r="G142" s="3">
        <v>45510</v>
      </c>
      <c r="H142" s="9">
        <v>0.70833333333333337</v>
      </c>
      <c r="I142" t="s">
        <v>50</v>
      </c>
      <c r="J142">
        <v>772</v>
      </c>
      <c r="K142" t="s">
        <v>51</v>
      </c>
      <c r="L142" t="s">
        <v>19</v>
      </c>
      <c r="M142">
        <v>3</v>
      </c>
      <c r="N142" t="s">
        <v>1344</v>
      </c>
      <c r="O142" t="s">
        <v>1345</v>
      </c>
      <c r="P142" t="s">
        <v>1346</v>
      </c>
      <c r="R142" t="str">
        <f>TEXT(Tabela8[[#This Row],[Data]],"dddd")</f>
        <v>terça-feira</v>
      </c>
      <c r="S142" t="str" cm="1">
        <f t="array" ref="S1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3" spans="1:19" x14ac:dyDescent="0.3">
      <c r="A143">
        <v>588004</v>
      </c>
      <c r="B143" t="s">
        <v>17</v>
      </c>
      <c r="C143" t="s">
        <v>1350</v>
      </c>
      <c r="D143">
        <v>2659</v>
      </c>
      <c r="E143" t="s">
        <v>1351</v>
      </c>
      <c r="F143" t="s">
        <v>28</v>
      </c>
      <c r="G143" s="3">
        <v>45510</v>
      </c>
      <c r="H143" s="9">
        <v>0.70833333333333337</v>
      </c>
      <c r="I143" t="s">
        <v>482</v>
      </c>
      <c r="J143">
        <v>1729</v>
      </c>
      <c r="K143" t="s">
        <v>291</v>
      </c>
      <c r="L143" t="s">
        <v>19</v>
      </c>
      <c r="M143">
        <v>3</v>
      </c>
      <c r="N143" t="s">
        <v>1344</v>
      </c>
      <c r="O143" t="s">
        <v>1345</v>
      </c>
      <c r="P143" t="s">
        <v>1346</v>
      </c>
      <c r="R143" t="str">
        <f>TEXT(Tabela8[[#This Row],[Data]],"dddd")</f>
        <v>terça-feira</v>
      </c>
      <c r="S143" t="str" cm="1">
        <f t="array" ref="S1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4" spans="1:19" hidden="1" x14ac:dyDescent="0.3">
      <c r="A144">
        <v>586194</v>
      </c>
      <c r="B144" t="s">
        <v>24</v>
      </c>
      <c r="C144" t="s">
        <v>1280</v>
      </c>
      <c r="D144">
        <v>3644</v>
      </c>
      <c r="E144" t="s">
        <v>692</v>
      </c>
      <c r="F144" t="s">
        <v>28</v>
      </c>
      <c r="G144" s="3">
        <v>45510</v>
      </c>
      <c r="H144" s="9">
        <v>0.75</v>
      </c>
      <c r="I144" t="s">
        <v>473</v>
      </c>
      <c r="J144">
        <v>1644</v>
      </c>
      <c r="K144" t="s">
        <v>63</v>
      </c>
      <c r="L144" t="s">
        <v>19</v>
      </c>
      <c r="M144">
        <v>3</v>
      </c>
      <c r="N144" t="s">
        <v>1349</v>
      </c>
      <c r="O144" t="s">
        <v>1345</v>
      </c>
      <c r="P144" t="s">
        <v>1346</v>
      </c>
      <c r="R144" t="str">
        <f>TEXT(Tabela8[[#This Row],[Data]],"dddd")</f>
        <v>terça-feira</v>
      </c>
      <c r="S144" t="str" cm="1">
        <f t="array" ref="S1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5" spans="1:19" hidden="1" x14ac:dyDescent="0.3">
      <c r="A145">
        <v>588183</v>
      </c>
      <c r="B145" t="s">
        <v>24</v>
      </c>
      <c r="C145" t="s">
        <v>1256</v>
      </c>
      <c r="D145">
        <v>3996</v>
      </c>
      <c r="E145" t="s">
        <v>718</v>
      </c>
      <c r="F145" t="s">
        <v>28</v>
      </c>
      <c r="G145" s="3">
        <v>45511</v>
      </c>
      <c r="H145" s="9">
        <v>0.29166666666666669</v>
      </c>
      <c r="I145" t="s">
        <v>29</v>
      </c>
      <c r="J145">
        <v>884</v>
      </c>
      <c r="K145" t="s">
        <v>30</v>
      </c>
      <c r="L145" t="s">
        <v>19</v>
      </c>
      <c r="M145">
        <v>3</v>
      </c>
      <c r="N145" t="s">
        <v>1344</v>
      </c>
      <c r="O145" t="s">
        <v>1345</v>
      </c>
      <c r="P145" t="s">
        <v>1346</v>
      </c>
      <c r="R145" t="str">
        <f>TEXT(Tabela8[[#This Row],[Data]],"dddd")</f>
        <v>quarta-feira</v>
      </c>
      <c r="S145" t="str" cm="1">
        <f t="array" ref="S1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6" spans="1:19" hidden="1" x14ac:dyDescent="0.3">
      <c r="A146">
        <v>586219</v>
      </c>
      <c r="B146" t="s">
        <v>17</v>
      </c>
      <c r="C146" t="s">
        <v>1310</v>
      </c>
      <c r="D146">
        <v>3882</v>
      </c>
      <c r="E146" t="s">
        <v>635</v>
      </c>
      <c r="F146" t="s">
        <v>28</v>
      </c>
      <c r="G146" s="3">
        <v>45511</v>
      </c>
      <c r="H146" s="9">
        <v>0.29166666666666669</v>
      </c>
      <c r="I146" t="s">
        <v>75</v>
      </c>
      <c r="J146">
        <v>499</v>
      </c>
      <c r="K146" t="s">
        <v>214</v>
      </c>
      <c r="L146" t="s">
        <v>19</v>
      </c>
      <c r="M146">
        <v>3</v>
      </c>
      <c r="N146" t="s">
        <v>1344</v>
      </c>
      <c r="O146" t="s">
        <v>1345</v>
      </c>
      <c r="P146" t="s">
        <v>1346</v>
      </c>
      <c r="R146" t="str">
        <f>TEXT(Tabela8[[#This Row],[Data]],"dddd")</f>
        <v>quarta-feira</v>
      </c>
      <c r="S146" t="str" cm="1">
        <f t="array" ref="S1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7" spans="1:19" hidden="1" x14ac:dyDescent="0.3">
      <c r="A147">
        <v>586231</v>
      </c>
      <c r="B147" t="s">
        <v>17</v>
      </c>
      <c r="C147" t="s">
        <v>465</v>
      </c>
      <c r="D147">
        <v>3518</v>
      </c>
      <c r="E147" t="s">
        <v>466</v>
      </c>
      <c r="F147" t="s">
        <v>28</v>
      </c>
      <c r="G147" s="3">
        <v>45511</v>
      </c>
      <c r="H147" s="9">
        <v>0.29166666666666669</v>
      </c>
      <c r="I147" t="s">
        <v>468</v>
      </c>
      <c r="J147">
        <v>486</v>
      </c>
      <c r="K147" t="s">
        <v>21</v>
      </c>
      <c r="L147" t="s">
        <v>72</v>
      </c>
      <c r="M147">
        <v>3</v>
      </c>
      <c r="N147" t="s">
        <v>1344</v>
      </c>
      <c r="O147" t="s">
        <v>1345</v>
      </c>
      <c r="P147" t="s">
        <v>1346</v>
      </c>
      <c r="R147" t="str">
        <f>TEXT(Tabela8[[#This Row],[Data]],"dddd")</f>
        <v>quarta-feira</v>
      </c>
      <c r="S147" t="str" cm="1">
        <f t="array" ref="S1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8" spans="1:19" hidden="1" x14ac:dyDescent="0.3">
      <c r="A148">
        <v>586230</v>
      </c>
      <c r="B148" t="s">
        <v>17</v>
      </c>
      <c r="C148" t="s">
        <v>465</v>
      </c>
      <c r="D148">
        <v>3518</v>
      </c>
      <c r="E148" t="s">
        <v>466</v>
      </c>
      <c r="F148" t="s">
        <v>28</v>
      </c>
      <c r="G148" s="3">
        <v>45511</v>
      </c>
      <c r="H148" s="9">
        <v>0.29166666666666669</v>
      </c>
      <c r="I148" t="s">
        <v>482</v>
      </c>
      <c r="J148">
        <v>2285</v>
      </c>
      <c r="K148" t="s">
        <v>272</v>
      </c>
      <c r="L148" t="s">
        <v>19</v>
      </c>
      <c r="M148">
        <v>3</v>
      </c>
      <c r="N148" t="s">
        <v>1344</v>
      </c>
      <c r="O148" t="s">
        <v>1345</v>
      </c>
      <c r="P148" t="s">
        <v>1346</v>
      </c>
      <c r="R148" t="str">
        <f>TEXT(Tabela8[[#This Row],[Data]],"dddd")</f>
        <v>quarta-feira</v>
      </c>
      <c r="S148" t="str" cm="1">
        <f t="array" ref="S1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9" spans="1:19" hidden="1" x14ac:dyDescent="0.3">
      <c r="A149">
        <v>586214</v>
      </c>
      <c r="B149" t="s">
        <v>24</v>
      </c>
      <c r="C149" t="s">
        <v>87</v>
      </c>
      <c r="D149">
        <v>3598</v>
      </c>
      <c r="E149" t="s">
        <v>88</v>
      </c>
      <c r="F149" t="s">
        <v>28</v>
      </c>
      <c r="G149" s="3">
        <v>45511</v>
      </c>
      <c r="H149" s="9">
        <v>0.29166666666666669</v>
      </c>
      <c r="I149" t="s">
        <v>472</v>
      </c>
      <c r="J149">
        <v>1973</v>
      </c>
      <c r="K149" t="s">
        <v>25</v>
      </c>
      <c r="L149" t="s">
        <v>19</v>
      </c>
      <c r="M149">
        <v>3</v>
      </c>
      <c r="N149" t="s">
        <v>1344</v>
      </c>
      <c r="O149" t="s">
        <v>1345</v>
      </c>
      <c r="P149" t="s">
        <v>1346</v>
      </c>
      <c r="R149" t="str">
        <f>TEXT(Tabela8[[#This Row],[Data]],"dddd")</f>
        <v>quarta-feira</v>
      </c>
      <c r="S149" t="str" cm="1">
        <f t="array" ref="S1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0" spans="1:19" hidden="1" x14ac:dyDescent="0.3">
      <c r="A150">
        <v>586228</v>
      </c>
      <c r="B150" t="s">
        <v>17</v>
      </c>
      <c r="C150" t="s">
        <v>1286</v>
      </c>
      <c r="D150">
        <v>3952</v>
      </c>
      <c r="E150" t="s">
        <v>739</v>
      </c>
      <c r="F150" t="s">
        <v>28</v>
      </c>
      <c r="G150" s="3">
        <v>45511</v>
      </c>
      <c r="H150" s="9">
        <v>0.29166666666666669</v>
      </c>
      <c r="I150" t="s">
        <v>75</v>
      </c>
      <c r="J150">
        <v>499</v>
      </c>
      <c r="K150" t="s">
        <v>214</v>
      </c>
      <c r="L150" t="s">
        <v>19</v>
      </c>
      <c r="M150">
        <v>3</v>
      </c>
      <c r="N150" t="s">
        <v>1349</v>
      </c>
      <c r="O150" t="s">
        <v>1345</v>
      </c>
      <c r="P150" t="s">
        <v>1346</v>
      </c>
      <c r="R150" t="str">
        <f>TEXT(Tabela8[[#This Row],[Data]],"dddd")</f>
        <v>quarta-feira</v>
      </c>
      <c r="S150" t="str" cm="1">
        <f t="array" ref="S1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1" spans="1:19" hidden="1" x14ac:dyDescent="0.3">
      <c r="A151">
        <v>586212</v>
      </c>
      <c r="B151" t="s">
        <v>24</v>
      </c>
      <c r="C151" t="s">
        <v>459</v>
      </c>
      <c r="D151">
        <v>3487</v>
      </c>
      <c r="E151" t="s">
        <v>460</v>
      </c>
      <c r="F151" t="s">
        <v>28</v>
      </c>
      <c r="G151" s="3">
        <v>45511</v>
      </c>
      <c r="H151" s="9">
        <v>0.29166666666666669</v>
      </c>
      <c r="I151" t="s">
        <v>29</v>
      </c>
      <c r="J151">
        <v>884</v>
      </c>
      <c r="K151" t="s">
        <v>30</v>
      </c>
      <c r="L151" t="s">
        <v>19</v>
      </c>
      <c r="M151">
        <v>3</v>
      </c>
      <c r="N151" t="s">
        <v>1344</v>
      </c>
      <c r="O151" t="s">
        <v>1345</v>
      </c>
      <c r="P151" t="s">
        <v>1346</v>
      </c>
      <c r="R151" t="str">
        <f>TEXT(Tabela8[[#This Row],[Data]],"dddd")</f>
        <v>quarta-feira</v>
      </c>
      <c r="S151" t="str" cm="1">
        <f t="array" ref="S1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52" spans="1:19" hidden="1" x14ac:dyDescent="0.3">
      <c r="A152">
        <v>586220</v>
      </c>
      <c r="B152" t="s">
        <v>24</v>
      </c>
      <c r="C152" t="s">
        <v>480</v>
      </c>
      <c r="D152">
        <v>3577</v>
      </c>
      <c r="E152" t="s">
        <v>481</v>
      </c>
      <c r="F152" t="s">
        <v>28</v>
      </c>
      <c r="G152" s="3">
        <v>45511</v>
      </c>
      <c r="H152" s="9">
        <v>0.29166666666666669</v>
      </c>
      <c r="I152" t="s">
        <v>100</v>
      </c>
      <c r="J152">
        <v>1839</v>
      </c>
      <c r="K152" t="s">
        <v>42</v>
      </c>
      <c r="L152" t="s">
        <v>19</v>
      </c>
      <c r="M152">
        <v>3</v>
      </c>
      <c r="N152" t="s">
        <v>1344</v>
      </c>
      <c r="O152" t="s">
        <v>1345</v>
      </c>
      <c r="P152" t="s">
        <v>1346</v>
      </c>
      <c r="R152" t="str">
        <f>TEXT(Tabela8[[#This Row],[Data]],"dddd")</f>
        <v>quarta-feira</v>
      </c>
      <c r="S152" t="str" cm="1">
        <f t="array" ref="S1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3" spans="1:19" hidden="1" x14ac:dyDescent="0.3">
      <c r="A153">
        <v>586247</v>
      </c>
      <c r="B153" t="s">
        <v>24</v>
      </c>
      <c r="C153" t="s">
        <v>87</v>
      </c>
      <c r="D153">
        <v>3598</v>
      </c>
      <c r="E153" t="s">
        <v>88</v>
      </c>
      <c r="F153" t="s">
        <v>28</v>
      </c>
      <c r="G153" s="3">
        <v>45511</v>
      </c>
      <c r="H153" s="9">
        <v>0.33333333333333331</v>
      </c>
      <c r="I153" t="s">
        <v>473</v>
      </c>
      <c r="J153">
        <v>599</v>
      </c>
      <c r="K153" t="s">
        <v>387</v>
      </c>
      <c r="L153" t="s">
        <v>19</v>
      </c>
      <c r="M153">
        <v>3</v>
      </c>
      <c r="N153" t="s">
        <v>1344</v>
      </c>
      <c r="O153" t="s">
        <v>1345</v>
      </c>
      <c r="P153" t="s">
        <v>1346</v>
      </c>
      <c r="R153" t="str">
        <f>TEXT(Tabela8[[#This Row],[Data]],"dddd")</f>
        <v>quarta-feira</v>
      </c>
      <c r="S153" t="str" cm="1">
        <f t="array" ref="S1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4" spans="1:19" hidden="1" x14ac:dyDescent="0.3">
      <c r="A154">
        <v>588170</v>
      </c>
      <c r="B154" t="s">
        <v>24</v>
      </c>
      <c r="C154" t="s">
        <v>26</v>
      </c>
      <c r="D154">
        <v>3433</v>
      </c>
      <c r="E154" t="s">
        <v>27</v>
      </c>
      <c r="F154" t="s">
        <v>28</v>
      </c>
      <c r="G154" s="3">
        <v>45511</v>
      </c>
      <c r="H154" s="9">
        <v>0.33333333333333331</v>
      </c>
      <c r="I154" t="s">
        <v>41</v>
      </c>
      <c r="J154">
        <v>572</v>
      </c>
      <c r="K154" t="s">
        <v>93</v>
      </c>
      <c r="L154" t="s">
        <v>19</v>
      </c>
      <c r="M154">
        <v>3</v>
      </c>
      <c r="N154" t="s">
        <v>1344</v>
      </c>
      <c r="O154" t="s">
        <v>1345</v>
      </c>
      <c r="P154" t="s">
        <v>1346</v>
      </c>
      <c r="R154" t="str">
        <f>TEXT(Tabela8[[#This Row],[Data]],"dddd")</f>
        <v>quarta-feira</v>
      </c>
      <c r="S154" t="str" cm="1">
        <f t="array" ref="S1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5" spans="1:19" hidden="1" x14ac:dyDescent="0.3">
      <c r="A155">
        <v>586279</v>
      </c>
      <c r="B155" t="s">
        <v>17</v>
      </c>
      <c r="C155" t="s">
        <v>1310</v>
      </c>
      <c r="D155">
        <v>3882</v>
      </c>
      <c r="E155" t="s">
        <v>635</v>
      </c>
      <c r="F155" t="s">
        <v>28</v>
      </c>
      <c r="G155" s="3">
        <v>45511</v>
      </c>
      <c r="H155" s="9">
        <v>0.33333333333333331</v>
      </c>
      <c r="I155" t="s">
        <v>476</v>
      </c>
      <c r="J155">
        <v>2751</v>
      </c>
      <c r="K155" t="s">
        <v>70</v>
      </c>
      <c r="L155" t="s">
        <v>19</v>
      </c>
      <c r="M155">
        <v>3</v>
      </c>
      <c r="N155" t="s">
        <v>1344</v>
      </c>
      <c r="O155" t="s">
        <v>1345</v>
      </c>
      <c r="P155" t="s">
        <v>1346</v>
      </c>
      <c r="R155" t="str">
        <f>TEXT(Tabela8[[#This Row],[Data]],"dddd")</f>
        <v>quarta-feira</v>
      </c>
      <c r="S155" t="str" cm="1">
        <f t="array" ref="S1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6" spans="1:19" hidden="1" x14ac:dyDescent="0.3">
      <c r="A156">
        <v>586257</v>
      </c>
      <c r="B156" t="s">
        <v>24</v>
      </c>
      <c r="C156" t="s">
        <v>1288</v>
      </c>
      <c r="D156">
        <v>3647</v>
      </c>
      <c r="E156" t="s">
        <v>747</v>
      </c>
      <c r="F156" t="s">
        <v>28</v>
      </c>
      <c r="G156" s="3">
        <v>45511</v>
      </c>
      <c r="H156" s="9">
        <v>0.33333333333333331</v>
      </c>
      <c r="I156" t="s">
        <v>508</v>
      </c>
      <c r="J156">
        <v>609</v>
      </c>
      <c r="K156" t="s">
        <v>44</v>
      </c>
      <c r="L156" t="s">
        <v>19</v>
      </c>
      <c r="M156">
        <v>3</v>
      </c>
      <c r="N156" t="s">
        <v>1349</v>
      </c>
      <c r="O156" t="s">
        <v>1345</v>
      </c>
      <c r="P156" t="s">
        <v>1346</v>
      </c>
      <c r="R156" t="str">
        <f>TEXT(Tabela8[[#This Row],[Data]],"dddd")</f>
        <v>quarta-feira</v>
      </c>
      <c r="S156" t="str" cm="1">
        <f t="array" ref="S1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7" spans="1:19" hidden="1" x14ac:dyDescent="0.3">
      <c r="A157">
        <v>586242</v>
      </c>
      <c r="B157" t="s">
        <v>24</v>
      </c>
      <c r="C157" t="s">
        <v>459</v>
      </c>
      <c r="D157">
        <v>3487</v>
      </c>
      <c r="E157" t="s">
        <v>460</v>
      </c>
      <c r="F157" t="s">
        <v>28</v>
      </c>
      <c r="G157" s="3">
        <v>45511</v>
      </c>
      <c r="H157" s="9">
        <v>0.33333333333333331</v>
      </c>
      <c r="I157" t="s">
        <v>100</v>
      </c>
      <c r="J157">
        <v>2057</v>
      </c>
      <c r="K157" t="s">
        <v>90</v>
      </c>
      <c r="L157" t="s">
        <v>19</v>
      </c>
      <c r="M157">
        <v>3</v>
      </c>
      <c r="N157" t="s">
        <v>1344</v>
      </c>
      <c r="O157" t="s">
        <v>1345</v>
      </c>
      <c r="P157" t="s">
        <v>1346</v>
      </c>
      <c r="R157" t="str">
        <f>TEXT(Tabela8[[#This Row],[Data]],"dddd")</f>
        <v>quarta-feira</v>
      </c>
      <c r="S157" t="str" cm="1">
        <f t="array" ref="S1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8" spans="1:19" hidden="1" x14ac:dyDescent="0.3">
      <c r="A158">
        <v>586243</v>
      </c>
      <c r="B158" t="s">
        <v>17</v>
      </c>
      <c r="C158" t="s">
        <v>465</v>
      </c>
      <c r="D158">
        <v>3518</v>
      </c>
      <c r="E158" t="s">
        <v>466</v>
      </c>
      <c r="F158" t="s">
        <v>28</v>
      </c>
      <c r="G158" s="3">
        <v>45511</v>
      </c>
      <c r="H158" s="9">
        <v>0.33333333333333331</v>
      </c>
      <c r="I158" t="s">
        <v>55</v>
      </c>
      <c r="J158">
        <v>1830</v>
      </c>
      <c r="K158" t="s">
        <v>56</v>
      </c>
      <c r="L158" t="s">
        <v>19</v>
      </c>
      <c r="M158">
        <v>3</v>
      </c>
      <c r="N158" t="s">
        <v>1344</v>
      </c>
      <c r="O158" t="s">
        <v>1345</v>
      </c>
      <c r="P158" t="s">
        <v>1346</v>
      </c>
      <c r="R158" t="str">
        <f>TEXT(Tabela8[[#This Row],[Data]],"dddd")</f>
        <v>quarta-feira</v>
      </c>
      <c r="S158" t="str" cm="1">
        <f t="array" ref="S1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9" spans="1:19" hidden="1" x14ac:dyDescent="0.3">
      <c r="A159">
        <v>586263</v>
      </c>
      <c r="B159" t="s">
        <v>24</v>
      </c>
      <c r="C159" t="s">
        <v>1256</v>
      </c>
      <c r="D159">
        <v>3996</v>
      </c>
      <c r="E159" t="s">
        <v>718</v>
      </c>
      <c r="F159" t="s">
        <v>28</v>
      </c>
      <c r="G159" s="3">
        <v>45511</v>
      </c>
      <c r="H159" s="9">
        <v>0.33333333333333331</v>
      </c>
      <c r="I159" t="s">
        <v>29</v>
      </c>
      <c r="J159">
        <v>884</v>
      </c>
      <c r="K159" t="s">
        <v>30</v>
      </c>
      <c r="L159" t="s">
        <v>19</v>
      </c>
      <c r="M159">
        <v>3</v>
      </c>
      <c r="N159" t="s">
        <v>1344</v>
      </c>
      <c r="O159" t="s">
        <v>1345</v>
      </c>
      <c r="P159" t="s">
        <v>1346</v>
      </c>
      <c r="R159" t="str">
        <f>TEXT(Tabela8[[#This Row],[Data]],"dddd")</f>
        <v>quarta-feira</v>
      </c>
      <c r="S159" t="str" cm="1">
        <f t="array" ref="S1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60" spans="1:19" hidden="1" x14ac:dyDescent="0.3">
      <c r="A160">
        <v>586252</v>
      </c>
      <c r="B160" t="s">
        <v>24</v>
      </c>
      <c r="C160" t="s">
        <v>98</v>
      </c>
      <c r="D160">
        <v>3672</v>
      </c>
      <c r="E160" t="s">
        <v>99</v>
      </c>
      <c r="F160" t="s">
        <v>28</v>
      </c>
      <c r="G160" s="3">
        <v>45511</v>
      </c>
      <c r="H160" s="9">
        <v>0.33333333333333331</v>
      </c>
      <c r="I160" t="s">
        <v>89</v>
      </c>
      <c r="J160">
        <v>2260</v>
      </c>
      <c r="K160" t="s">
        <v>36</v>
      </c>
      <c r="L160" t="s">
        <v>19</v>
      </c>
      <c r="M160">
        <v>3</v>
      </c>
      <c r="N160" t="s">
        <v>1344</v>
      </c>
      <c r="O160" t="s">
        <v>1345</v>
      </c>
      <c r="P160" t="s">
        <v>1346</v>
      </c>
      <c r="R160" t="str">
        <f>TEXT(Tabela8[[#This Row],[Data]],"dddd")</f>
        <v>quarta-feira</v>
      </c>
      <c r="S160" t="str" cm="1">
        <f t="array" ref="S1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1" spans="1:19" hidden="1" x14ac:dyDescent="0.3">
      <c r="A161">
        <v>586262</v>
      </c>
      <c r="B161" t="s">
        <v>24</v>
      </c>
      <c r="C161" t="s">
        <v>480</v>
      </c>
      <c r="D161">
        <v>3577</v>
      </c>
      <c r="E161" t="s">
        <v>481</v>
      </c>
      <c r="F161" t="s">
        <v>28</v>
      </c>
      <c r="G161" s="3">
        <v>45511</v>
      </c>
      <c r="H161" s="9">
        <v>0.33333333333333331</v>
      </c>
      <c r="I161" t="s">
        <v>472</v>
      </c>
      <c r="J161">
        <v>1973</v>
      </c>
      <c r="K161" t="s">
        <v>25</v>
      </c>
      <c r="L161" t="s">
        <v>19</v>
      </c>
      <c r="M161">
        <v>3</v>
      </c>
      <c r="N161" t="s">
        <v>1344</v>
      </c>
      <c r="O161" t="s">
        <v>1345</v>
      </c>
      <c r="P161" t="s">
        <v>1346</v>
      </c>
      <c r="R161" t="str">
        <f>TEXT(Tabela8[[#This Row],[Data]],"dddd")</f>
        <v>quarta-feira</v>
      </c>
      <c r="S161" t="str" cm="1">
        <f t="array" ref="S1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62" spans="1:19" hidden="1" x14ac:dyDescent="0.3">
      <c r="A162">
        <v>586308</v>
      </c>
      <c r="B162" t="s">
        <v>17</v>
      </c>
      <c r="C162" t="s">
        <v>465</v>
      </c>
      <c r="D162">
        <v>3518</v>
      </c>
      <c r="E162" t="s">
        <v>466</v>
      </c>
      <c r="F162" t="s">
        <v>28</v>
      </c>
      <c r="G162" s="3">
        <v>45511</v>
      </c>
      <c r="H162" s="9">
        <v>0.375</v>
      </c>
      <c r="I162" t="s">
        <v>57</v>
      </c>
      <c r="J162">
        <v>1815</v>
      </c>
      <c r="K162" t="s">
        <v>86</v>
      </c>
      <c r="L162" t="s">
        <v>19</v>
      </c>
      <c r="M162">
        <v>3</v>
      </c>
      <c r="N162" t="s">
        <v>1344</v>
      </c>
      <c r="O162" t="s">
        <v>1345</v>
      </c>
      <c r="P162" t="s">
        <v>1346</v>
      </c>
      <c r="R162" t="str">
        <f>TEXT(Tabela8[[#This Row],[Data]],"dddd")</f>
        <v>quarta-feira</v>
      </c>
      <c r="S162" t="str" cm="1">
        <f t="array" ref="S1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3" spans="1:19" hidden="1" x14ac:dyDescent="0.3">
      <c r="A163">
        <v>586311</v>
      </c>
      <c r="B163" t="s">
        <v>17</v>
      </c>
      <c r="C163" t="s">
        <v>1293</v>
      </c>
      <c r="D163">
        <v>3604</v>
      </c>
      <c r="E163" t="s">
        <v>646</v>
      </c>
      <c r="F163" t="s">
        <v>28</v>
      </c>
      <c r="G163" s="3">
        <v>45511</v>
      </c>
      <c r="H163" s="9">
        <v>0.375</v>
      </c>
      <c r="I163" t="s">
        <v>55</v>
      </c>
      <c r="J163">
        <v>1830</v>
      </c>
      <c r="K163" t="s">
        <v>56</v>
      </c>
      <c r="L163" t="s">
        <v>19</v>
      </c>
      <c r="M163">
        <v>3</v>
      </c>
      <c r="N163" t="s">
        <v>1344</v>
      </c>
      <c r="O163" t="s">
        <v>1345</v>
      </c>
      <c r="P163" t="s">
        <v>1346</v>
      </c>
      <c r="R163" t="str">
        <f>TEXT(Tabela8[[#This Row],[Data]],"dddd")</f>
        <v>quarta-feira</v>
      </c>
      <c r="S163" t="str" cm="1">
        <f t="array" ref="S1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64" spans="1:19" hidden="1" x14ac:dyDescent="0.3">
      <c r="A164">
        <v>587901</v>
      </c>
      <c r="B164" t="s">
        <v>17</v>
      </c>
      <c r="C164" t="s">
        <v>1312</v>
      </c>
      <c r="D164">
        <v>4055</v>
      </c>
      <c r="E164" t="s">
        <v>719</v>
      </c>
      <c r="F164" t="s">
        <v>69</v>
      </c>
      <c r="G164" s="3">
        <v>45511</v>
      </c>
      <c r="H164" s="9">
        <v>0.375</v>
      </c>
      <c r="I164" t="s">
        <v>81</v>
      </c>
      <c r="J164">
        <v>1383</v>
      </c>
      <c r="K164" t="s">
        <v>221</v>
      </c>
      <c r="L164" t="s">
        <v>19</v>
      </c>
      <c r="M164">
        <v>3</v>
      </c>
      <c r="N164" t="s">
        <v>1344</v>
      </c>
      <c r="O164" t="s">
        <v>1345</v>
      </c>
      <c r="P164" t="s">
        <v>1346</v>
      </c>
      <c r="R164" t="str">
        <f>TEXT(Tabela8[[#This Row],[Data]],"dddd")</f>
        <v>quarta-feira</v>
      </c>
      <c r="S164" t="str" cm="1">
        <f t="array" ref="S1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65" spans="1:19" hidden="1" x14ac:dyDescent="0.3">
      <c r="A165">
        <v>586300</v>
      </c>
      <c r="B165" t="s">
        <v>24</v>
      </c>
      <c r="C165" t="s">
        <v>103</v>
      </c>
      <c r="D165">
        <v>3330</v>
      </c>
      <c r="E165" t="s">
        <v>104</v>
      </c>
      <c r="F165" t="s">
        <v>28</v>
      </c>
      <c r="G165" s="3">
        <v>45511</v>
      </c>
      <c r="H165" s="9">
        <v>0.375</v>
      </c>
      <c r="I165" t="s">
        <v>100</v>
      </c>
      <c r="J165">
        <v>2057</v>
      </c>
      <c r="K165" t="s">
        <v>90</v>
      </c>
      <c r="L165" t="s">
        <v>19</v>
      </c>
      <c r="M165">
        <v>3</v>
      </c>
      <c r="N165" t="s">
        <v>1344</v>
      </c>
      <c r="O165" t="s">
        <v>1345</v>
      </c>
      <c r="P165" t="s">
        <v>1346</v>
      </c>
      <c r="R165" t="str">
        <f>TEXT(Tabela8[[#This Row],[Data]],"dddd")</f>
        <v>quarta-feira</v>
      </c>
      <c r="S165" t="str" cm="1">
        <f t="array" ref="S1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6" spans="1:19" hidden="1" x14ac:dyDescent="0.3">
      <c r="A166">
        <v>588217</v>
      </c>
      <c r="B166" t="s">
        <v>24</v>
      </c>
      <c r="C166" t="s">
        <v>480</v>
      </c>
      <c r="D166">
        <v>3577</v>
      </c>
      <c r="E166" t="s">
        <v>481</v>
      </c>
      <c r="F166" t="s">
        <v>28</v>
      </c>
      <c r="G166" s="3">
        <v>45511</v>
      </c>
      <c r="H166" s="9">
        <v>0.375</v>
      </c>
      <c r="I166" t="s">
        <v>513</v>
      </c>
      <c r="J166">
        <v>2511</v>
      </c>
      <c r="K166" t="s">
        <v>79</v>
      </c>
      <c r="L166" t="s">
        <v>19</v>
      </c>
      <c r="M166">
        <v>3</v>
      </c>
      <c r="N166" t="s">
        <v>1344</v>
      </c>
      <c r="O166" t="s">
        <v>1345</v>
      </c>
      <c r="P166" t="s">
        <v>1346</v>
      </c>
      <c r="R166" t="str">
        <f>TEXT(Tabela8[[#This Row],[Data]],"dddd")</f>
        <v>quarta-feira</v>
      </c>
      <c r="S166" t="str" cm="1">
        <f t="array" ref="S1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7" spans="1:19" hidden="1" x14ac:dyDescent="0.3">
      <c r="A167">
        <v>586339</v>
      </c>
      <c r="B167" t="s">
        <v>24</v>
      </c>
      <c r="C167" t="s">
        <v>87</v>
      </c>
      <c r="D167">
        <v>3598</v>
      </c>
      <c r="E167" t="s">
        <v>88</v>
      </c>
      <c r="F167" t="s">
        <v>28</v>
      </c>
      <c r="G167" s="3">
        <v>45511</v>
      </c>
      <c r="H167" s="9">
        <v>0.375</v>
      </c>
      <c r="I167" t="s">
        <v>508</v>
      </c>
      <c r="J167">
        <v>609</v>
      </c>
      <c r="K167" t="s">
        <v>44</v>
      </c>
      <c r="L167" t="s">
        <v>19</v>
      </c>
      <c r="M167">
        <v>3</v>
      </c>
      <c r="N167" t="s">
        <v>1344</v>
      </c>
      <c r="O167" t="s">
        <v>1345</v>
      </c>
      <c r="P167" t="s">
        <v>1346</v>
      </c>
      <c r="R167" t="str">
        <f>TEXT(Tabela8[[#This Row],[Data]],"dddd")</f>
        <v>quarta-feira</v>
      </c>
      <c r="S167" t="str" cm="1">
        <f t="array" ref="S1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8" spans="1:19" hidden="1" x14ac:dyDescent="0.3">
      <c r="A168">
        <v>586334</v>
      </c>
      <c r="B168" t="s">
        <v>24</v>
      </c>
      <c r="C168" t="s">
        <v>1304</v>
      </c>
      <c r="D168">
        <v>3502</v>
      </c>
      <c r="E168" t="s">
        <v>696</v>
      </c>
      <c r="F168" t="s">
        <v>28</v>
      </c>
      <c r="G168" s="3">
        <v>45511</v>
      </c>
      <c r="H168" s="9">
        <v>0.375</v>
      </c>
      <c r="I168" t="s">
        <v>50</v>
      </c>
      <c r="J168">
        <v>772</v>
      </c>
      <c r="K168" t="s">
        <v>51</v>
      </c>
      <c r="L168" t="s">
        <v>19</v>
      </c>
      <c r="M168">
        <v>3</v>
      </c>
      <c r="N168" t="s">
        <v>1344</v>
      </c>
      <c r="O168" t="s">
        <v>1345</v>
      </c>
      <c r="P168" t="s">
        <v>1346</v>
      </c>
      <c r="R168" t="str">
        <f>TEXT(Tabela8[[#This Row],[Data]],"dddd")</f>
        <v>quarta-feira</v>
      </c>
      <c r="S168" t="str" cm="1">
        <f t="array" ref="S1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69" spans="1:19" hidden="1" x14ac:dyDescent="0.3">
      <c r="A169">
        <v>586305</v>
      </c>
      <c r="B169" t="s">
        <v>24</v>
      </c>
      <c r="C169" t="s">
        <v>1290</v>
      </c>
      <c r="D169">
        <v>3630</v>
      </c>
      <c r="E169" t="s">
        <v>642</v>
      </c>
      <c r="F169" t="s">
        <v>28</v>
      </c>
      <c r="G169" s="3">
        <v>45511</v>
      </c>
      <c r="H169" s="9">
        <v>0.375</v>
      </c>
      <c r="I169" t="s">
        <v>29</v>
      </c>
      <c r="J169">
        <v>884</v>
      </c>
      <c r="K169" t="s">
        <v>30</v>
      </c>
      <c r="L169" t="s">
        <v>19</v>
      </c>
      <c r="M169">
        <v>3</v>
      </c>
      <c r="N169" t="s">
        <v>1344</v>
      </c>
      <c r="O169" t="s">
        <v>1345</v>
      </c>
      <c r="P169" t="s">
        <v>1346</v>
      </c>
      <c r="R169" t="str">
        <f>TEXT(Tabela8[[#This Row],[Data]],"dddd")</f>
        <v>quarta-feira</v>
      </c>
      <c r="S169" t="str" cm="1">
        <f t="array" ref="S1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70" spans="1:19" hidden="1" x14ac:dyDescent="0.3">
      <c r="A170">
        <v>586301</v>
      </c>
      <c r="B170" t="s">
        <v>24</v>
      </c>
      <c r="C170" t="s">
        <v>26</v>
      </c>
      <c r="D170">
        <v>3433</v>
      </c>
      <c r="E170" t="s">
        <v>27</v>
      </c>
      <c r="F170" t="s">
        <v>28</v>
      </c>
      <c r="G170" s="3">
        <v>45511</v>
      </c>
      <c r="H170" s="9">
        <v>0.375</v>
      </c>
      <c r="I170" t="s">
        <v>41</v>
      </c>
      <c r="J170">
        <v>572</v>
      </c>
      <c r="K170" t="s">
        <v>93</v>
      </c>
      <c r="L170" t="s">
        <v>19</v>
      </c>
      <c r="M170">
        <v>3</v>
      </c>
      <c r="N170" t="s">
        <v>1344</v>
      </c>
      <c r="O170" t="s">
        <v>1345</v>
      </c>
      <c r="P170" t="s">
        <v>1346</v>
      </c>
      <c r="R170" t="str">
        <f>TEXT(Tabela8[[#This Row],[Data]],"dddd")</f>
        <v>quarta-feira</v>
      </c>
      <c r="S170" t="str" cm="1">
        <f t="array" ref="S1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1" spans="1:19" hidden="1" x14ac:dyDescent="0.3">
      <c r="A171">
        <v>586352</v>
      </c>
      <c r="B171" t="s">
        <v>24</v>
      </c>
      <c r="C171" t="s">
        <v>1304</v>
      </c>
      <c r="D171">
        <v>3502</v>
      </c>
      <c r="E171" t="s">
        <v>696</v>
      </c>
      <c r="F171" t="s">
        <v>28</v>
      </c>
      <c r="G171" s="3">
        <v>45511</v>
      </c>
      <c r="H171" s="9">
        <v>0.41666666666666669</v>
      </c>
      <c r="I171" t="s">
        <v>473</v>
      </c>
      <c r="J171">
        <v>599</v>
      </c>
      <c r="K171" t="s">
        <v>387</v>
      </c>
      <c r="L171" t="s">
        <v>19</v>
      </c>
      <c r="M171">
        <v>3</v>
      </c>
      <c r="N171" t="s">
        <v>1344</v>
      </c>
      <c r="O171" t="s">
        <v>1345</v>
      </c>
      <c r="P171" t="s">
        <v>1346</v>
      </c>
      <c r="R171" t="str">
        <f>TEXT(Tabela8[[#This Row],[Data]],"dddd")</f>
        <v>quarta-feira</v>
      </c>
      <c r="S171" t="str" cm="1">
        <f t="array" ref="S1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2" spans="1:19" hidden="1" x14ac:dyDescent="0.3">
      <c r="A172">
        <v>586354</v>
      </c>
      <c r="B172" t="s">
        <v>24</v>
      </c>
      <c r="C172" t="s">
        <v>1287</v>
      </c>
      <c r="D172">
        <v>3357</v>
      </c>
      <c r="E172" t="s">
        <v>714</v>
      </c>
      <c r="F172" t="s">
        <v>28</v>
      </c>
      <c r="G172" s="3">
        <v>45511</v>
      </c>
      <c r="H172" s="9">
        <v>0.41666666666666669</v>
      </c>
      <c r="I172" t="s">
        <v>100</v>
      </c>
      <c r="J172">
        <v>2057</v>
      </c>
      <c r="K172" t="s">
        <v>90</v>
      </c>
      <c r="L172" t="s">
        <v>19</v>
      </c>
      <c r="M172">
        <v>3</v>
      </c>
      <c r="N172" t="s">
        <v>1344</v>
      </c>
      <c r="O172" t="s">
        <v>1345</v>
      </c>
      <c r="P172" t="s">
        <v>1346</v>
      </c>
      <c r="R172" t="str">
        <f>TEXT(Tabela8[[#This Row],[Data]],"dddd")</f>
        <v>quarta-feira</v>
      </c>
      <c r="S172" t="str" cm="1">
        <f t="array" ref="S1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3" spans="1:19" hidden="1" x14ac:dyDescent="0.3">
      <c r="A173">
        <v>586389</v>
      </c>
      <c r="B173" t="s">
        <v>17</v>
      </c>
      <c r="C173" t="s">
        <v>110</v>
      </c>
      <c r="D173">
        <v>3664</v>
      </c>
      <c r="E173" t="s">
        <v>111</v>
      </c>
      <c r="F173" t="s">
        <v>28</v>
      </c>
      <c r="G173" s="3">
        <v>45511</v>
      </c>
      <c r="H173" s="9">
        <v>0.41666666666666669</v>
      </c>
      <c r="I173" t="s">
        <v>55</v>
      </c>
      <c r="J173">
        <v>1830</v>
      </c>
      <c r="K173" t="s">
        <v>56</v>
      </c>
      <c r="L173" t="s">
        <v>19</v>
      </c>
      <c r="M173">
        <v>3</v>
      </c>
      <c r="N173" t="s">
        <v>1344</v>
      </c>
      <c r="O173" t="s">
        <v>1345</v>
      </c>
      <c r="P173" t="s">
        <v>1346</v>
      </c>
      <c r="R173" t="str">
        <f>TEXT(Tabela8[[#This Row],[Data]],"dddd")</f>
        <v>quarta-feira</v>
      </c>
      <c r="S173" t="str" cm="1">
        <f t="array" ref="S1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74" spans="1:19" hidden="1" x14ac:dyDescent="0.3">
      <c r="A174">
        <v>586383</v>
      </c>
      <c r="B174" t="s">
        <v>24</v>
      </c>
      <c r="C174" t="s">
        <v>1290</v>
      </c>
      <c r="D174">
        <v>3630</v>
      </c>
      <c r="E174" t="s">
        <v>642</v>
      </c>
      <c r="F174" t="s">
        <v>28</v>
      </c>
      <c r="G174" s="3">
        <v>45511</v>
      </c>
      <c r="H174" s="9">
        <v>0.41666666666666669</v>
      </c>
      <c r="I174" t="s">
        <v>89</v>
      </c>
      <c r="J174">
        <v>1839</v>
      </c>
      <c r="K174" t="s">
        <v>42</v>
      </c>
      <c r="L174" t="s">
        <v>19</v>
      </c>
      <c r="M174">
        <v>3</v>
      </c>
      <c r="N174" t="s">
        <v>1344</v>
      </c>
      <c r="O174" t="s">
        <v>1345</v>
      </c>
      <c r="P174" t="s">
        <v>1346</v>
      </c>
      <c r="R174" t="str">
        <f>TEXT(Tabela8[[#This Row],[Data]],"dddd")</f>
        <v>quarta-feira</v>
      </c>
      <c r="S174" t="str" cm="1">
        <f t="array" ref="S1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5" spans="1:19" hidden="1" x14ac:dyDescent="0.3">
      <c r="A175">
        <v>586359</v>
      </c>
      <c r="B175" t="s">
        <v>17</v>
      </c>
      <c r="C175" t="s">
        <v>465</v>
      </c>
      <c r="D175">
        <v>3518</v>
      </c>
      <c r="E175" t="s">
        <v>466</v>
      </c>
      <c r="F175" t="s">
        <v>28</v>
      </c>
      <c r="G175" s="3">
        <v>45511</v>
      </c>
      <c r="H175" s="9">
        <v>0.41666666666666669</v>
      </c>
      <c r="I175" t="s">
        <v>467</v>
      </c>
      <c r="J175">
        <v>1191</v>
      </c>
      <c r="K175" t="s">
        <v>122</v>
      </c>
      <c r="L175" t="s">
        <v>19</v>
      </c>
      <c r="M175">
        <v>3</v>
      </c>
      <c r="N175" t="s">
        <v>1344</v>
      </c>
      <c r="O175" t="s">
        <v>1345</v>
      </c>
      <c r="P175" t="s">
        <v>1346</v>
      </c>
      <c r="R175" t="str">
        <f>TEXT(Tabela8[[#This Row],[Data]],"dddd")</f>
        <v>quarta-feira</v>
      </c>
      <c r="S175" t="str" cm="1">
        <f t="array" ref="S1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6" spans="1:19" hidden="1" x14ac:dyDescent="0.3">
      <c r="A176">
        <v>586353</v>
      </c>
      <c r="B176" t="s">
        <v>24</v>
      </c>
      <c r="C176" t="s">
        <v>103</v>
      </c>
      <c r="D176">
        <v>3330</v>
      </c>
      <c r="E176" t="s">
        <v>104</v>
      </c>
      <c r="F176" t="s">
        <v>28</v>
      </c>
      <c r="G176" s="3">
        <v>45511</v>
      </c>
      <c r="H176" s="9">
        <v>0.41666666666666669</v>
      </c>
      <c r="I176" t="s">
        <v>508</v>
      </c>
      <c r="J176">
        <v>609</v>
      </c>
      <c r="K176" t="s">
        <v>44</v>
      </c>
      <c r="L176" t="s">
        <v>19</v>
      </c>
      <c r="M176">
        <v>3</v>
      </c>
      <c r="N176" t="s">
        <v>1344</v>
      </c>
      <c r="O176" t="s">
        <v>1345</v>
      </c>
      <c r="P176" t="s">
        <v>1346</v>
      </c>
      <c r="R176" t="str">
        <f>TEXT(Tabela8[[#This Row],[Data]],"dddd")</f>
        <v>quarta-feira</v>
      </c>
      <c r="S176" t="str" cm="1">
        <f t="array" ref="S1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7" spans="1:19" hidden="1" x14ac:dyDescent="0.3">
      <c r="A177">
        <v>586365</v>
      </c>
      <c r="B177" t="s">
        <v>17</v>
      </c>
      <c r="C177" t="s">
        <v>1284</v>
      </c>
      <c r="D177">
        <v>3440</v>
      </c>
      <c r="E177" t="s">
        <v>677</v>
      </c>
      <c r="F177" t="s">
        <v>28</v>
      </c>
      <c r="G177" s="3">
        <v>45511</v>
      </c>
      <c r="H177" s="9">
        <v>0.41666666666666669</v>
      </c>
      <c r="I177" t="s">
        <v>469</v>
      </c>
      <c r="J177">
        <v>1364</v>
      </c>
      <c r="K177" t="s">
        <v>60</v>
      </c>
      <c r="L177" t="s">
        <v>19</v>
      </c>
      <c r="M177">
        <v>3</v>
      </c>
      <c r="N177" t="s">
        <v>1344</v>
      </c>
      <c r="O177" t="s">
        <v>1345</v>
      </c>
      <c r="P177" t="s">
        <v>1346</v>
      </c>
      <c r="R177" t="str">
        <f>TEXT(Tabela8[[#This Row],[Data]],"dddd")</f>
        <v>quarta-feira</v>
      </c>
      <c r="S177" t="str" cm="1">
        <f t="array" ref="S1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8" spans="1:19" hidden="1" x14ac:dyDescent="0.3">
      <c r="A178">
        <v>586357</v>
      </c>
      <c r="B178" t="s">
        <v>17</v>
      </c>
      <c r="C178" t="s">
        <v>492</v>
      </c>
      <c r="D178">
        <v>3625</v>
      </c>
      <c r="E178" t="s">
        <v>493</v>
      </c>
      <c r="F178" t="s">
        <v>28</v>
      </c>
      <c r="G178" s="3">
        <v>45511</v>
      </c>
      <c r="H178" s="9">
        <v>0.41666666666666669</v>
      </c>
      <c r="I178" t="s">
        <v>458</v>
      </c>
      <c r="J178">
        <v>1584</v>
      </c>
      <c r="K178" t="s">
        <v>47</v>
      </c>
      <c r="L178" t="s">
        <v>19</v>
      </c>
      <c r="M178">
        <v>3</v>
      </c>
      <c r="N178" t="s">
        <v>1349</v>
      </c>
      <c r="O178" t="s">
        <v>1345</v>
      </c>
      <c r="P178" t="s">
        <v>1346</v>
      </c>
      <c r="R178" t="str">
        <f>TEXT(Tabela8[[#This Row],[Data]],"dddd")</f>
        <v>quarta-feira</v>
      </c>
      <c r="S178" t="str" cm="1">
        <f t="array" ref="S1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79" spans="1:19" hidden="1" x14ac:dyDescent="0.3">
      <c r="A179">
        <v>587903</v>
      </c>
      <c r="B179" t="s">
        <v>17</v>
      </c>
      <c r="C179" t="s">
        <v>1293</v>
      </c>
      <c r="D179">
        <v>3604</v>
      </c>
      <c r="E179" t="s">
        <v>646</v>
      </c>
      <c r="F179" t="s">
        <v>28</v>
      </c>
      <c r="G179" s="3">
        <v>45511</v>
      </c>
      <c r="H179" s="9">
        <v>0.41666666666666669</v>
      </c>
      <c r="I179" t="s">
        <v>81</v>
      </c>
      <c r="J179">
        <v>1383</v>
      </c>
      <c r="K179" t="s">
        <v>221</v>
      </c>
      <c r="L179" t="s">
        <v>19</v>
      </c>
      <c r="M179">
        <v>3</v>
      </c>
      <c r="N179" t="s">
        <v>1344</v>
      </c>
      <c r="O179" t="s">
        <v>1345</v>
      </c>
      <c r="P179" t="s">
        <v>1346</v>
      </c>
      <c r="R179" t="str">
        <f>TEXT(Tabela8[[#This Row],[Data]],"dddd")</f>
        <v>quarta-feira</v>
      </c>
      <c r="S179" t="str" cm="1">
        <f t="array" ref="S1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0" spans="1:19" hidden="1" x14ac:dyDescent="0.3">
      <c r="A180">
        <v>586369</v>
      </c>
      <c r="B180" t="s">
        <v>17</v>
      </c>
      <c r="C180" t="s">
        <v>61</v>
      </c>
      <c r="D180">
        <v>3894</v>
      </c>
      <c r="E180" t="s">
        <v>62</v>
      </c>
      <c r="F180" t="s">
        <v>28</v>
      </c>
      <c r="G180" s="3">
        <v>45511</v>
      </c>
      <c r="H180" s="9">
        <v>0.41666666666666669</v>
      </c>
      <c r="I180" t="s">
        <v>482</v>
      </c>
      <c r="J180">
        <v>1644</v>
      </c>
      <c r="K180" t="s">
        <v>63</v>
      </c>
      <c r="L180" t="s">
        <v>19</v>
      </c>
      <c r="M180">
        <v>3</v>
      </c>
      <c r="N180" t="s">
        <v>1344</v>
      </c>
      <c r="O180" t="s">
        <v>1345</v>
      </c>
      <c r="P180" t="s">
        <v>1346</v>
      </c>
      <c r="R180" t="str">
        <f>TEXT(Tabela8[[#This Row],[Data]],"dddd")</f>
        <v>quarta-feira</v>
      </c>
      <c r="S180" t="str" cm="1">
        <f t="array" ref="S1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1" spans="1:19" hidden="1" x14ac:dyDescent="0.3">
      <c r="A181">
        <v>586393</v>
      </c>
      <c r="B181" t="s">
        <v>24</v>
      </c>
      <c r="C181" t="s">
        <v>106</v>
      </c>
      <c r="D181">
        <v>3378</v>
      </c>
      <c r="E181" t="s">
        <v>107</v>
      </c>
      <c r="F181" t="s">
        <v>28</v>
      </c>
      <c r="G181" s="3">
        <v>45511</v>
      </c>
      <c r="H181" s="9">
        <v>0.41666666666666669</v>
      </c>
      <c r="I181" t="s">
        <v>41</v>
      </c>
      <c r="J181">
        <v>572</v>
      </c>
      <c r="K181" t="s">
        <v>93</v>
      </c>
      <c r="L181" t="s">
        <v>19</v>
      </c>
      <c r="M181">
        <v>3</v>
      </c>
      <c r="N181" t="s">
        <v>1344</v>
      </c>
      <c r="O181" t="s">
        <v>1345</v>
      </c>
      <c r="P181" t="s">
        <v>1346</v>
      </c>
      <c r="R181" t="str">
        <f>TEXT(Tabela8[[#This Row],[Data]],"dddd")</f>
        <v>quarta-feira</v>
      </c>
      <c r="S181" t="str" cm="1">
        <f t="array" ref="S1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2" spans="1:19" hidden="1" x14ac:dyDescent="0.3">
      <c r="A182">
        <v>586425</v>
      </c>
      <c r="B182" t="s">
        <v>17</v>
      </c>
      <c r="C182" t="s">
        <v>1284</v>
      </c>
      <c r="D182">
        <v>3440</v>
      </c>
      <c r="E182" t="s">
        <v>677</v>
      </c>
      <c r="F182" t="s">
        <v>28</v>
      </c>
      <c r="G182" s="3">
        <v>45511</v>
      </c>
      <c r="H182" s="9">
        <v>0.45833333333333331</v>
      </c>
      <c r="I182" t="s">
        <v>468</v>
      </c>
      <c r="J182">
        <v>486</v>
      </c>
      <c r="K182" t="s">
        <v>21</v>
      </c>
      <c r="L182" t="s">
        <v>19</v>
      </c>
      <c r="M182">
        <v>3</v>
      </c>
      <c r="N182" t="s">
        <v>1344</v>
      </c>
      <c r="O182" t="s">
        <v>1345</v>
      </c>
      <c r="P182" t="s">
        <v>1346</v>
      </c>
      <c r="R182" t="str">
        <f>TEXT(Tabela8[[#This Row],[Data]],"dddd")</f>
        <v>quarta-feira</v>
      </c>
      <c r="S182" t="str" cm="1">
        <f t="array" ref="S1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3" spans="1:19" hidden="1" x14ac:dyDescent="0.3">
      <c r="A183">
        <v>586426</v>
      </c>
      <c r="B183" t="s">
        <v>17</v>
      </c>
      <c r="C183" t="s">
        <v>492</v>
      </c>
      <c r="D183">
        <v>3625</v>
      </c>
      <c r="E183" t="s">
        <v>493</v>
      </c>
      <c r="F183" t="s">
        <v>28</v>
      </c>
      <c r="G183" s="3">
        <v>45511</v>
      </c>
      <c r="H183" s="9">
        <v>0.45833333333333331</v>
      </c>
      <c r="I183" t="s">
        <v>1314</v>
      </c>
      <c r="J183">
        <v>1644</v>
      </c>
      <c r="K183" t="s">
        <v>63</v>
      </c>
      <c r="L183" t="s">
        <v>19</v>
      </c>
      <c r="M183">
        <v>3</v>
      </c>
      <c r="N183" t="s">
        <v>1344</v>
      </c>
      <c r="O183" t="s">
        <v>1345</v>
      </c>
      <c r="P183" t="s">
        <v>1346</v>
      </c>
      <c r="R183" t="str">
        <f>TEXT(Tabela8[[#This Row],[Data]],"dddd")</f>
        <v>quarta-feira</v>
      </c>
      <c r="S183" t="str" cm="1">
        <f t="array" ref="S1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4" spans="1:19" hidden="1" x14ac:dyDescent="0.3">
      <c r="A184">
        <v>586432</v>
      </c>
      <c r="B184" t="s">
        <v>17</v>
      </c>
      <c r="C184" t="s">
        <v>110</v>
      </c>
      <c r="D184">
        <v>3664</v>
      </c>
      <c r="E184" t="s">
        <v>111</v>
      </c>
      <c r="F184" t="s">
        <v>28</v>
      </c>
      <c r="G184" s="3">
        <v>45511</v>
      </c>
      <c r="H184" s="9">
        <v>0.45833333333333331</v>
      </c>
      <c r="I184" t="s">
        <v>75</v>
      </c>
      <c r="J184">
        <v>499</v>
      </c>
      <c r="K184" t="s">
        <v>214</v>
      </c>
      <c r="L184" t="s">
        <v>19</v>
      </c>
      <c r="M184">
        <v>3</v>
      </c>
      <c r="N184" t="s">
        <v>1344</v>
      </c>
      <c r="O184" t="s">
        <v>1345</v>
      </c>
      <c r="P184" t="s">
        <v>1346</v>
      </c>
      <c r="R184" t="str">
        <f>TEXT(Tabela8[[#This Row],[Data]],"dddd")</f>
        <v>quarta-feira</v>
      </c>
      <c r="S184" t="str" cm="1">
        <f t="array" ref="S1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85" spans="1:19" hidden="1" x14ac:dyDescent="0.3">
      <c r="A185">
        <v>586441</v>
      </c>
      <c r="B185" t="s">
        <v>24</v>
      </c>
      <c r="C185" t="s">
        <v>1290</v>
      </c>
      <c r="D185">
        <v>3630</v>
      </c>
      <c r="E185" t="s">
        <v>642</v>
      </c>
      <c r="F185" t="s">
        <v>28</v>
      </c>
      <c r="G185" s="3">
        <v>45511</v>
      </c>
      <c r="H185" s="9">
        <v>0.45833333333333331</v>
      </c>
      <c r="I185" t="s">
        <v>472</v>
      </c>
      <c r="J185">
        <v>1973</v>
      </c>
      <c r="K185" t="s">
        <v>25</v>
      </c>
      <c r="L185" t="s">
        <v>19</v>
      </c>
      <c r="M185">
        <v>3</v>
      </c>
      <c r="N185" t="s">
        <v>1344</v>
      </c>
      <c r="O185" t="s">
        <v>1345</v>
      </c>
      <c r="P185" t="s">
        <v>1346</v>
      </c>
      <c r="R185" t="str">
        <f>TEXT(Tabela8[[#This Row],[Data]],"dddd")</f>
        <v>quarta-feira</v>
      </c>
      <c r="S185" t="str" cm="1">
        <f t="array" ref="S1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86" spans="1:19" hidden="1" x14ac:dyDescent="0.3">
      <c r="A186">
        <v>586416</v>
      </c>
      <c r="B186" t="s">
        <v>24</v>
      </c>
      <c r="C186" t="s">
        <v>1313</v>
      </c>
      <c r="D186">
        <v>3547</v>
      </c>
      <c r="E186" t="s">
        <v>759</v>
      </c>
      <c r="F186" t="s">
        <v>28</v>
      </c>
      <c r="G186" s="3">
        <v>45511</v>
      </c>
      <c r="H186" s="9">
        <v>0.45833333333333331</v>
      </c>
      <c r="I186" t="s">
        <v>100</v>
      </c>
      <c r="J186">
        <v>2057</v>
      </c>
      <c r="K186" t="s">
        <v>90</v>
      </c>
      <c r="L186" t="s">
        <v>19</v>
      </c>
      <c r="M186">
        <v>3</v>
      </c>
      <c r="N186" t="s">
        <v>1344</v>
      </c>
      <c r="O186" t="s">
        <v>1345</v>
      </c>
      <c r="P186" t="s">
        <v>1346</v>
      </c>
      <c r="R186" t="str">
        <f>TEXT(Tabela8[[#This Row],[Data]],"dddd")</f>
        <v>quarta-feira</v>
      </c>
      <c r="S186" t="str" cm="1">
        <f t="array" ref="S1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7" spans="1:19" hidden="1" x14ac:dyDescent="0.3">
      <c r="A187">
        <v>586414</v>
      </c>
      <c r="B187" t="s">
        <v>24</v>
      </c>
      <c r="C187" t="s">
        <v>1287</v>
      </c>
      <c r="D187">
        <v>3357</v>
      </c>
      <c r="E187" t="s">
        <v>714</v>
      </c>
      <c r="F187" t="s">
        <v>28</v>
      </c>
      <c r="G187" s="3">
        <v>45511</v>
      </c>
      <c r="H187" s="9">
        <v>0.45833333333333331</v>
      </c>
      <c r="I187" t="s">
        <v>29</v>
      </c>
      <c r="J187">
        <v>884</v>
      </c>
      <c r="K187" t="s">
        <v>30</v>
      </c>
      <c r="L187" t="s">
        <v>19</v>
      </c>
      <c r="M187">
        <v>3</v>
      </c>
      <c r="N187" t="s">
        <v>1344</v>
      </c>
      <c r="O187" t="s">
        <v>1345</v>
      </c>
      <c r="P187" t="s">
        <v>1346</v>
      </c>
      <c r="R187" t="str">
        <f>TEXT(Tabela8[[#This Row],[Data]],"dddd")</f>
        <v>quarta-feira</v>
      </c>
      <c r="S187" t="str" cm="1">
        <f t="array" ref="S1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88" spans="1:19" hidden="1" x14ac:dyDescent="0.3">
      <c r="A188">
        <v>586449</v>
      </c>
      <c r="B188" t="s">
        <v>17</v>
      </c>
      <c r="C188" t="s">
        <v>509</v>
      </c>
      <c r="D188">
        <v>3671</v>
      </c>
      <c r="E188" t="s">
        <v>510</v>
      </c>
      <c r="F188" t="s">
        <v>28</v>
      </c>
      <c r="G188" s="3">
        <v>45511</v>
      </c>
      <c r="H188" s="9">
        <v>0.45833333333333331</v>
      </c>
      <c r="I188" t="s">
        <v>23</v>
      </c>
      <c r="J188">
        <v>1967</v>
      </c>
      <c r="K188" t="s">
        <v>408</v>
      </c>
      <c r="L188" t="s">
        <v>19</v>
      </c>
      <c r="M188">
        <v>3</v>
      </c>
      <c r="N188" t="s">
        <v>1344</v>
      </c>
      <c r="O188" t="s">
        <v>1345</v>
      </c>
      <c r="P188" t="s">
        <v>1346</v>
      </c>
      <c r="R188" t="str">
        <f>TEXT(Tabela8[[#This Row],[Data]],"dddd")</f>
        <v>quarta-feira</v>
      </c>
      <c r="S188" t="str" cm="1">
        <f t="array" ref="S1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89" spans="1:19" hidden="1" x14ac:dyDescent="0.3">
      <c r="A189">
        <v>586442</v>
      </c>
      <c r="B189" t="s">
        <v>24</v>
      </c>
      <c r="C189" t="s">
        <v>1258</v>
      </c>
      <c r="D189">
        <v>3923</v>
      </c>
      <c r="E189" t="s">
        <v>105</v>
      </c>
      <c r="F189" t="s">
        <v>28</v>
      </c>
      <c r="G189" s="3">
        <v>45511</v>
      </c>
      <c r="H189" s="9">
        <v>0.45833333333333331</v>
      </c>
      <c r="I189" t="s">
        <v>473</v>
      </c>
      <c r="J189">
        <v>1839</v>
      </c>
      <c r="K189" t="s">
        <v>42</v>
      </c>
      <c r="L189" t="s">
        <v>19</v>
      </c>
      <c r="M189">
        <v>3</v>
      </c>
      <c r="N189" t="s">
        <v>1344</v>
      </c>
      <c r="O189" t="s">
        <v>1345</v>
      </c>
      <c r="P189" t="s">
        <v>1346</v>
      </c>
      <c r="R189" t="str">
        <f>TEXT(Tabela8[[#This Row],[Data]],"dddd")</f>
        <v>quarta-feira</v>
      </c>
      <c r="S189" t="str" cm="1">
        <f t="array" ref="S1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0" spans="1:19" hidden="1" x14ac:dyDescent="0.3">
      <c r="A190">
        <v>586427</v>
      </c>
      <c r="B190" t="s">
        <v>17</v>
      </c>
      <c r="C190" t="s">
        <v>61</v>
      </c>
      <c r="D190">
        <v>3894</v>
      </c>
      <c r="E190" t="s">
        <v>62</v>
      </c>
      <c r="F190" t="s">
        <v>28</v>
      </c>
      <c r="G190" s="3">
        <v>45511</v>
      </c>
      <c r="H190" s="9">
        <v>0.45833333333333331</v>
      </c>
      <c r="I190" t="s">
        <v>469</v>
      </c>
      <c r="J190">
        <v>1364</v>
      </c>
      <c r="K190" t="s">
        <v>60</v>
      </c>
      <c r="L190" t="s">
        <v>19</v>
      </c>
      <c r="M190">
        <v>3</v>
      </c>
      <c r="N190" t="s">
        <v>1344</v>
      </c>
      <c r="O190" t="s">
        <v>1345</v>
      </c>
      <c r="P190" t="s">
        <v>1346</v>
      </c>
      <c r="R190" t="str">
        <f>TEXT(Tabela8[[#This Row],[Data]],"dddd")</f>
        <v>quarta-feira</v>
      </c>
      <c r="S190" t="str" cm="1">
        <f t="array" ref="S1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1" spans="1:19" hidden="1" x14ac:dyDescent="0.3">
      <c r="A191">
        <v>588234</v>
      </c>
      <c r="B191" t="s">
        <v>17</v>
      </c>
      <c r="C191" t="s">
        <v>1284</v>
      </c>
      <c r="D191">
        <v>3440</v>
      </c>
      <c r="E191" t="s">
        <v>677</v>
      </c>
      <c r="F191" t="s">
        <v>28</v>
      </c>
      <c r="G191" s="3">
        <v>45511</v>
      </c>
      <c r="H191" s="9">
        <v>0.45833333333333331</v>
      </c>
      <c r="I191" t="s">
        <v>458</v>
      </c>
      <c r="J191">
        <v>1735</v>
      </c>
      <c r="K191" t="s">
        <v>33</v>
      </c>
      <c r="L191" t="s">
        <v>19</v>
      </c>
      <c r="M191">
        <v>3</v>
      </c>
      <c r="N191" t="s">
        <v>1344</v>
      </c>
      <c r="O191" t="s">
        <v>1345</v>
      </c>
      <c r="P191" t="s">
        <v>1346</v>
      </c>
      <c r="R191" t="str">
        <f>TEXT(Tabela8[[#This Row],[Data]],"dddd")</f>
        <v>quarta-feira</v>
      </c>
      <c r="S191" t="str" cm="1">
        <f t="array" ref="S1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2" spans="1:19" hidden="1" x14ac:dyDescent="0.3">
      <c r="A192">
        <v>586499</v>
      </c>
      <c r="B192" t="s">
        <v>17</v>
      </c>
      <c r="C192" t="s">
        <v>1269</v>
      </c>
      <c r="D192">
        <v>3899</v>
      </c>
      <c r="E192" t="s">
        <v>751</v>
      </c>
      <c r="F192" t="s">
        <v>28</v>
      </c>
      <c r="G192" s="3">
        <v>45511</v>
      </c>
      <c r="H192" s="9">
        <v>0.54166666666666663</v>
      </c>
      <c r="I192" t="s">
        <v>1314</v>
      </c>
      <c r="J192">
        <v>1644</v>
      </c>
      <c r="K192" t="s">
        <v>63</v>
      </c>
      <c r="L192" t="s">
        <v>19</v>
      </c>
      <c r="M192">
        <v>3</v>
      </c>
      <c r="N192" t="s">
        <v>1344</v>
      </c>
      <c r="O192" t="s">
        <v>1345</v>
      </c>
      <c r="P192" t="s">
        <v>1346</v>
      </c>
      <c r="R192" t="str">
        <f>TEXT(Tabela8[[#This Row],[Data]],"dddd")</f>
        <v>quarta-feira</v>
      </c>
      <c r="S192" t="str" cm="1">
        <f t="array" ref="S1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3" spans="1:19" hidden="1" x14ac:dyDescent="0.3">
      <c r="A193">
        <v>586492</v>
      </c>
      <c r="B193" t="s">
        <v>17</v>
      </c>
      <c r="C193" t="s">
        <v>133</v>
      </c>
      <c r="D193">
        <v>3931</v>
      </c>
      <c r="E193" t="s">
        <v>134</v>
      </c>
      <c r="F193" t="s">
        <v>28</v>
      </c>
      <c r="G193" s="3">
        <v>45511</v>
      </c>
      <c r="H193" s="9">
        <v>0.54166666666666663</v>
      </c>
      <c r="I193" t="s">
        <v>43</v>
      </c>
      <c r="J193">
        <v>1967</v>
      </c>
      <c r="K193" t="s">
        <v>408</v>
      </c>
      <c r="L193" t="s">
        <v>19</v>
      </c>
      <c r="M193">
        <v>3</v>
      </c>
      <c r="N193" t="s">
        <v>1344</v>
      </c>
      <c r="O193" t="s">
        <v>1345</v>
      </c>
      <c r="P193" t="s">
        <v>1346</v>
      </c>
      <c r="R193" t="str">
        <f>TEXT(Tabela8[[#This Row],[Data]],"dddd")</f>
        <v>quarta-feira</v>
      </c>
      <c r="S193" t="str" cm="1">
        <f t="array" ref="S1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4" spans="1:19" hidden="1" x14ac:dyDescent="0.3">
      <c r="A194">
        <v>586469</v>
      </c>
      <c r="B194" t="s">
        <v>24</v>
      </c>
      <c r="C194" t="s">
        <v>1305</v>
      </c>
      <c r="D194">
        <v>3534</v>
      </c>
      <c r="E194" t="s">
        <v>645</v>
      </c>
      <c r="F194" t="s">
        <v>28</v>
      </c>
      <c r="G194" s="3">
        <v>45511</v>
      </c>
      <c r="H194" s="9">
        <v>0.54166666666666663</v>
      </c>
      <c r="I194" t="s">
        <v>41</v>
      </c>
      <c r="J194">
        <v>572</v>
      </c>
      <c r="K194" t="s">
        <v>93</v>
      </c>
      <c r="L194" t="s">
        <v>19</v>
      </c>
      <c r="M194">
        <v>3</v>
      </c>
      <c r="N194" t="s">
        <v>1344</v>
      </c>
      <c r="O194" t="s">
        <v>1345</v>
      </c>
      <c r="P194" t="s">
        <v>1346</v>
      </c>
      <c r="R194" t="str">
        <f>TEXT(Tabela8[[#This Row],[Data]],"dddd")</f>
        <v>quarta-feira</v>
      </c>
      <c r="S194" t="str" cm="1">
        <f t="array" ref="S1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5" spans="1:19" hidden="1" x14ac:dyDescent="0.3">
      <c r="A195">
        <v>586479</v>
      </c>
      <c r="B195" t="s">
        <v>17</v>
      </c>
      <c r="C195" t="s">
        <v>516</v>
      </c>
      <c r="D195">
        <v>3359</v>
      </c>
      <c r="E195" t="s">
        <v>517</v>
      </c>
      <c r="F195" t="s">
        <v>28</v>
      </c>
      <c r="G195" s="3">
        <v>45511</v>
      </c>
      <c r="H195" s="9">
        <v>0.54166666666666663</v>
      </c>
      <c r="I195" t="s">
        <v>55</v>
      </c>
      <c r="J195">
        <v>1830</v>
      </c>
      <c r="K195" t="s">
        <v>56</v>
      </c>
      <c r="L195" t="s">
        <v>19</v>
      </c>
      <c r="M195">
        <v>3</v>
      </c>
      <c r="N195" t="s">
        <v>1344</v>
      </c>
      <c r="O195" t="s">
        <v>1345</v>
      </c>
      <c r="P195" t="s">
        <v>1346</v>
      </c>
      <c r="R195" t="str">
        <f>TEXT(Tabela8[[#This Row],[Data]],"dddd")</f>
        <v>quarta-feira</v>
      </c>
      <c r="S195" t="str" cm="1">
        <f t="array" ref="S1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6" spans="1:19" hidden="1" x14ac:dyDescent="0.3">
      <c r="A196">
        <v>586465</v>
      </c>
      <c r="B196" t="s">
        <v>24</v>
      </c>
      <c r="C196" t="s">
        <v>1267</v>
      </c>
      <c r="D196">
        <v>3353</v>
      </c>
      <c r="E196" t="s">
        <v>679</v>
      </c>
      <c r="F196" t="s">
        <v>28</v>
      </c>
      <c r="G196" s="3">
        <v>45511</v>
      </c>
      <c r="H196" s="9">
        <v>0.54166666666666663</v>
      </c>
      <c r="I196" t="s">
        <v>29</v>
      </c>
      <c r="J196">
        <v>884</v>
      </c>
      <c r="K196" t="s">
        <v>30</v>
      </c>
      <c r="L196" t="s">
        <v>19</v>
      </c>
      <c r="M196">
        <v>3</v>
      </c>
      <c r="N196" t="s">
        <v>1344</v>
      </c>
      <c r="O196" t="s">
        <v>1345</v>
      </c>
      <c r="P196" t="s">
        <v>1346</v>
      </c>
      <c r="R196" t="str">
        <f>TEXT(Tabela8[[#This Row],[Data]],"dddd")</f>
        <v>quarta-feira</v>
      </c>
      <c r="S196" t="str" cm="1">
        <f t="array" ref="S1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97" spans="1:19" hidden="1" x14ac:dyDescent="0.3">
      <c r="A197">
        <v>586498</v>
      </c>
      <c r="B197" t="s">
        <v>24</v>
      </c>
      <c r="C197" t="s">
        <v>1274</v>
      </c>
      <c r="D197">
        <v>3892</v>
      </c>
      <c r="E197" t="s">
        <v>671</v>
      </c>
      <c r="F197" t="s">
        <v>28</v>
      </c>
      <c r="G197" s="3">
        <v>45511</v>
      </c>
      <c r="H197" s="9">
        <v>0.54166666666666663</v>
      </c>
      <c r="I197" t="s">
        <v>50</v>
      </c>
      <c r="J197">
        <v>772</v>
      </c>
      <c r="K197" t="s">
        <v>51</v>
      </c>
      <c r="L197" t="s">
        <v>19</v>
      </c>
      <c r="M197">
        <v>3</v>
      </c>
      <c r="N197" t="s">
        <v>1344</v>
      </c>
      <c r="O197" t="s">
        <v>1345</v>
      </c>
      <c r="P197" t="s">
        <v>1346</v>
      </c>
      <c r="R197" t="str">
        <f>TEXT(Tabela8[[#This Row],[Data]],"dddd")</f>
        <v>quarta-feira</v>
      </c>
      <c r="S197" t="str" cm="1">
        <f t="array" ref="S1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8" spans="1:19" hidden="1" x14ac:dyDescent="0.3">
      <c r="A198">
        <v>586502</v>
      </c>
      <c r="B198" t="s">
        <v>24</v>
      </c>
      <c r="C198" t="s">
        <v>509</v>
      </c>
      <c r="D198">
        <v>3671</v>
      </c>
      <c r="E198" t="s">
        <v>510</v>
      </c>
      <c r="F198" t="s">
        <v>28</v>
      </c>
      <c r="G198" s="3">
        <v>45511</v>
      </c>
      <c r="H198" s="9">
        <v>0.54166666666666663</v>
      </c>
      <c r="I198" t="s">
        <v>95</v>
      </c>
      <c r="J198">
        <v>609</v>
      </c>
      <c r="K198" t="s">
        <v>44</v>
      </c>
      <c r="L198" t="s">
        <v>19</v>
      </c>
      <c r="M198">
        <v>3</v>
      </c>
      <c r="N198" t="s">
        <v>1344</v>
      </c>
      <c r="O198" t="s">
        <v>1345</v>
      </c>
      <c r="P198" t="s">
        <v>1346</v>
      </c>
      <c r="R198" t="str">
        <f>TEXT(Tabela8[[#This Row],[Data]],"dddd")</f>
        <v>quarta-feira</v>
      </c>
      <c r="S198" t="str" cm="1">
        <f t="array" ref="S1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99" spans="1:19" hidden="1" x14ac:dyDescent="0.3">
      <c r="A199">
        <v>586480</v>
      </c>
      <c r="B199" t="s">
        <v>24</v>
      </c>
      <c r="C199" t="s">
        <v>1274</v>
      </c>
      <c r="D199">
        <v>3892</v>
      </c>
      <c r="E199" t="s">
        <v>671</v>
      </c>
      <c r="F199" t="s">
        <v>28</v>
      </c>
      <c r="G199" s="3">
        <v>45511</v>
      </c>
      <c r="H199" s="9">
        <v>0.54166666666666663</v>
      </c>
      <c r="I199" t="s">
        <v>82</v>
      </c>
      <c r="J199">
        <v>1180</v>
      </c>
      <c r="K199" t="s">
        <v>83</v>
      </c>
      <c r="L199" t="s">
        <v>19</v>
      </c>
      <c r="M199">
        <v>3</v>
      </c>
      <c r="N199" t="s">
        <v>1344</v>
      </c>
      <c r="O199" t="s">
        <v>1345</v>
      </c>
      <c r="P199" t="s">
        <v>1346</v>
      </c>
      <c r="R199" t="str">
        <f>TEXT(Tabela8[[#This Row],[Data]],"dddd")</f>
        <v>quarta-feira</v>
      </c>
      <c r="S199" t="str" cm="1">
        <f t="array" ref="S1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0" spans="1:19" hidden="1" x14ac:dyDescent="0.3">
      <c r="A200">
        <v>588278</v>
      </c>
      <c r="B200" t="s">
        <v>17</v>
      </c>
      <c r="C200" t="s">
        <v>1269</v>
      </c>
      <c r="D200">
        <v>3899</v>
      </c>
      <c r="E200" t="s">
        <v>751</v>
      </c>
      <c r="F200" t="s">
        <v>28</v>
      </c>
      <c r="G200" s="3">
        <v>45511</v>
      </c>
      <c r="H200" s="9">
        <v>0.58333333333333337</v>
      </c>
      <c r="I200" t="s">
        <v>1357</v>
      </c>
      <c r="J200">
        <v>1644</v>
      </c>
      <c r="K200" t="s">
        <v>63</v>
      </c>
      <c r="L200" t="s">
        <v>19</v>
      </c>
      <c r="M200">
        <v>3</v>
      </c>
      <c r="N200" t="s">
        <v>1344</v>
      </c>
      <c r="O200" t="s">
        <v>1345</v>
      </c>
      <c r="P200" t="s">
        <v>1346</v>
      </c>
      <c r="R200" t="str">
        <f>TEXT(Tabela8[[#This Row],[Data]],"dddd")</f>
        <v>quarta-feira</v>
      </c>
      <c r="S200" t="str" cm="1">
        <f t="array" ref="S2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1" spans="1:19" hidden="1" x14ac:dyDescent="0.3">
      <c r="A201">
        <v>586534</v>
      </c>
      <c r="B201" t="s">
        <v>24</v>
      </c>
      <c r="C201" t="s">
        <v>1316</v>
      </c>
      <c r="D201">
        <v>3421</v>
      </c>
      <c r="E201" t="s">
        <v>769</v>
      </c>
      <c r="F201" t="s">
        <v>28</v>
      </c>
      <c r="G201" s="3">
        <v>45511</v>
      </c>
      <c r="H201" s="9">
        <v>0.58333333333333337</v>
      </c>
      <c r="I201" t="s">
        <v>29</v>
      </c>
      <c r="J201">
        <v>884</v>
      </c>
      <c r="K201" t="s">
        <v>30</v>
      </c>
      <c r="L201" t="s">
        <v>19</v>
      </c>
      <c r="M201">
        <v>3</v>
      </c>
      <c r="N201" t="s">
        <v>1344</v>
      </c>
      <c r="O201" t="s">
        <v>1345</v>
      </c>
      <c r="P201" t="s">
        <v>1346</v>
      </c>
      <c r="R201" t="str">
        <f>TEXT(Tabela8[[#This Row],[Data]],"dddd")</f>
        <v>quarta-feira</v>
      </c>
      <c r="S201" t="str" cm="1">
        <f t="array" ref="S2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02" spans="1:19" hidden="1" x14ac:dyDescent="0.3">
      <c r="A202">
        <v>587981</v>
      </c>
      <c r="B202" t="s">
        <v>24</v>
      </c>
      <c r="C202" t="s">
        <v>1277</v>
      </c>
      <c r="D202">
        <v>3666</v>
      </c>
      <c r="E202" t="s">
        <v>745</v>
      </c>
      <c r="F202" t="s">
        <v>28</v>
      </c>
      <c r="G202" s="3">
        <v>45511</v>
      </c>
      <c r="H202" s="9">
        <v>0.58333333333333337</v>
      </c>
      <c r="I202" t="s">
        <v>1259</v>
      </c>
      <c r="J202">
        <v>772</v>
      </c>
      <c r="K202" t="s">
        <v>51</v>
      </c>
      <c r="L202" t="s">
        <v>19</v>
      </c>
      <c r="M202">
        <v>3</v>
      </c>
      <c r="N202" t="s">
        <v>1344</v>
      </c>
      <c r="O202" t="s">
        <v>1345</v>
      </c>
      <c r="P202" t="s">
        <v>1346</v>
      </c>
      <c r="R202" t="str">
        <f>TEXT(Tabela8[[#This Row],[Data]],"dddd")</f>
        <v>quarta-feira</v>
      </c>
      <c r="S202" t="str" cm="1">
        <f t="array" ref="S2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3" spans="1:19" hidden="1" x14ac:dyDescent="0.3">
      <c r="A203">
        <v>586557</v>
      </c>
      <c r="B203" t="s">
        <v>17</v>
      </c>
      <c r="C203" t="s">
        <v>1317</v>
      </c>
      <c r="D203">
        <v>3886</v>
      </c>
      <c r="E203" t="s">
        <v>680</v>
      </c>
      <c r="F203" t="s">
        <v>28</v>
      </c>
      <c r="G203" s="3">
        <v>45511</v>
      </c>
      <c r="H203" s="9">
        <v>0.58333333333333337</v>
      </c>
      <c r="I203" t="s">
        <v>34</v>
      </c>
      <c r="J203">
        <v>2158</v>
      </c>
      <c r="K203" t="s">
        <v>115</v>
      </c>
      <c r="L203" t="s">
        <v>19</v>
      </c>
      <c r="M203">
        <v>3</v>
      </c>
      <c r="N203" t="s">
        <v>1349</v>
      </c>
      <c r="O203" t="s">
        <v>1345</v>
      </c>
      <c r="P203" t="s">
        <v>1346</v>
      </c>
      <c r="R203" t="str">
        <f>TEXT(Tabela8[[#This Row],[Data]],"dddd")</f>
        <v>quarta-feira</v>
      </c>
      <c r="S203" t="str" cm="1">
        <f t="array" ref="S2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4" spans="1:19" hidden="1" x14ac:dyDescent="0.3">
      <c r="A204">
        <v>586529</v>
      </c>
      <c r="B204" t="s">
        <v>24</v>
      </c>
      <c r="C204" t="s">
        <v>1305</v>
      </c>
      <c r="D204">
        <v>3534</v>
      </c>
      <c r="E204" t="s">
        <v>645</v>
      </c>
      <c r="F204" t="s">
        <v>28</v>
      </c>
      <c r="G204" s="3">
        <v>45511</v>
      </c>
      <c r="H204" s="9">
        <v>0.58333333333333337</v>
      </c>
      <c r="I204" t="s">
        <v>41</v>
      </c>
      <c r="J204">
        <v>572</v>
      </c>
      <c r="K204" t="s">
        <v>93</v>
      </c>
      <c r="L204" t="s">
        <v>19</v>
      </c>
      <c r="M204">
        <v>3</v>
      </c>
      <c r="N204" t="s">
        <v>1344</v>
      </c>
      <c r="O204" t="s">
        <v>1345</v>
      </c>
      <c r="P204" t="s">
        <v>1346</v>
      </c>
      <c r="R204" t="str">
        <f>TEXT(Tabela8[[#This Row],[Data]],"dddd")</f>
        <v>quarta-feira</v>
      </c>
      <c r="S204" t="str" cm="1">
        <f t="array" ref="S2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5" spans="1:19" hidden="1" x14ac:dyDescent="0.3">
      <c r="A205">
        <v>588304</v>
      </c>
      <c r="B205" t="s">
        <v>24</v>
      </c>
      <c r="C205" t="s">
        <v>1299</v>
      </c>
      <c r="D205">
        <v>3372</v>
      </c>
      <c r="E205" t="s">
        <v>700</v>
      </c>
      <c r="F205" t="s">
        <v>28</v>
      </c>
      <c r="G205" s="3">
        <v>45511</v>
      </c>
      <c r="H205" s="9">
        <v>0.58333333333333337</v>
      </c>
      <c r="I205" t="s">
        <v>50</v>
      </c>
      <c r="J205">
        <v>2057</v>
      </c>
      <c r="K205" t="s">
        <v>90</v>
      </c>
      <c r="L205" t="s">
        <v>19</v>
      </c>
      <c r="M205">
        <v>3</v>
      </c>
      <c r="N205" t="s">
        <v>1344</v>
      </c>
      <c r="O205" t="s">
        <v>1345</v>
      </c>
      <c r="P205" t="s">
        <v>1346</v>
      </c>
      <c r="R205" t="str">
        <f>TEXT(Tabela8[[#This Row],[Data]],"dddd")</f>
        <v>quarta-feira</v>
      </c>
      <c r="S205" t="str" cm="1">
        <f t="array" ref="S2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6" spans="1:19" hidden="1" x14ac:dyDescent="0.3">
      <c r="A206">
        <v>586545</v>
      </c>
      <c r="B206" t="s">
        <v>17</v>
      </c>
      <c r="C206" t="s">
        <v>133</v>
      </c>
      <c r="D206">
        <v>3931</v>
      </c>
      <c r="E206" t="s">
        <v>134</v>
      </c>
      <c r="F206" t="s">
        <v>28</v>
      </c>
      <c r="G206" s="3">
        <v>45511</v>
      </c>
      <c r="H206" s="9">
        <v>0.58333333333333337</v>
      </c>
      <c r="I206" t="s">
        <v>57</v>
      </c>
      <c r="J206">
        <v>1815</v>
      </c>
      <c r="K206" t="s">
        <v>86</v>
      </c>
      <c r="L206" t="s">
        <v>19</v>
      </c>
      <c r="M206">
        <v>3</v>
      </c>
      <c r="N206" t="s">
        <v>1344</v>
      </c>
      <c r="O206" t="s">
        <v>1345</v>
      </c>
      <c r="P206" t="s">
        <v>1346</v>
      </c>
      <c r="R206" t="str">
        <f>TEXT(Tabela8[[#This Row],[Data]],"dddd")</f>
        <v>quarta-feira</v>
      </c>
      <c r="S206" t="str" cm="1">
        <f t="array" ref="S2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7" spans="1:19" hidden="1" x14ac:dyDescent="0.3">
      <c r="A207">
        <v>586565</v>
      </c>
      <c r="B207" t="s">
        <v>24</v>
      </c>
      <c r="C207" t="s">
        <v>1274</v>
      </c>
      <c r="D207">
        <v>3892</v>
      </c>
      <c r="E207" t="s">
        <v>671</v>
      </c>
      <c r="F207" t="s">
        <v>28</v>
      </c>
      <c r="G207" s="3">
        <v>45511</v>
      </c>
      <c r="H207" s="9">
        <v>0.58333333333333337</v>
      </c>
      <c r="I207" t="s">
        <v>472</v>
      </c>
      <c r="J207">
        <v>2260</v>
      </c>
      <c r="K207" t="s">
        <v>36</v>
      </c>
      <c r="L207" t="s">
        <v>19</v>
      </c>
      <c r="M207">
        <v>3</v>
      </c>
      <c r="N207" t="s">
        <v>1344</v>
      </c>
      <c r="O207" t="s">
        <v>1345</v>
      </c>
      <c r="P207" t="s">
        <v>1346</v>
      </c>
      <c r="R207" t="str">
        <f>TEXT(Tabela8[[#This Row],[Data]],"dddd")</f>
        <v>quarta-feira</v>
      </c>
      <c r="S207" t="str" cm="1">
        <f t="array" ref="S2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8" spans="1:19" hidden="1" x14ac:dyDescent="0.3">
      <c r="A208">
        <v>586549</v>
      </c>
      <c r="B208" t="s">
        <v>24</v>
      </c>
      <c r="C208" t="s">
        <v>509</v>
      </c>
      <c r="D208">
        <v>3671</v>
      </c>
      <c r="E208" t="s">
        <v>510</v>
      </c>
      <c r="F208" t="s">
        <v>28</v>
      </c>
      <c r="G208" s="3">
        <v>45511</v>
      </c>
      <c r="H208" s="9">
        <v>0.58333333333333337</v>
      </c>
      <c r="I208" t="s">
        <v>29</v>
      </c>
      <c r="J208">
        <v>884</v>
      </c>
      <c r="K208" t="s">
        <v>30</v>
      </c>
      <c r="L208" t="s">
        <v>19</v>
      </c>
      <c r="M208">
        <v>3</v>
      </c>
      <c r="N208" t="s">
        <v>1344</v>
      </c>
      <c r="O208" t="s">
        <v>1345</v>
      </c>
      <c r="P208" t="s">
        <v>1346</v>
      </c>
      <c r="R208" t="str">
        <f>TEXT(Tabela8[[#This Row],[Data]],"dddd")</f>
        <v>quarta-feira</v>
      </c>
      <c r="S208" t="str" cm="1">
        <f t="array" ref="S2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09" spans="1:19" hidden="1" x14ac:dyDescent="0.3">
      <c r="A209">
        <v>586575</v>
      </c>
      <c r="B209" t="s">
        <v>17</v>
      </c>
      <c r="C209" t="s">
        <v>516</v>
      </c>
      <c r="D209">
        <v>3359</v>
      </c>
      <c r="E209" t="s">
        <v>517</v>
      </c>
      <c r="F209" t="s">
        <v>28</v>
      </c>
      <c r="G209" s="3">
        <v>45511</v>
      </c>
      <c r="H209" s="9">
        <v>0.58333333333333337</v>
      </c>
      <c r="I209" t="s">
        <v>1315</v>
      </c>
      <c r="J209">
        <v>441</v>
      </c>
      <c r="K209" t="s">
        <v>420</v>
      </c>
      <c r="L209" t="s">
        <v>19</v>
      </c>
      <c r="M209">
        <v>3</v>
      </c>
      <c r="N209" t="s">
        <v>1349</v>
      </c>
      <c r="O209" t="s">
        <v>1345</v>
      </c>
      <c r="P209" t="s">
        <v>1346</v>
      </c>
      <c r="R209" t="str">
        <f>TEXT(Tabela8[[#This Row],[Data]],"dddd")</f>
        <v>quarta-feira</v>
      </c>
      <c r="S209" t="str" cm="1">
        <f t="array" ref="S2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10" spans="1:19" hidden="1" x14ac:dyDescent="0.3">
      <c r="A210">
        <v>586567</v>
      </c>
      <c r="B210" t="s">
        <v>24</v>
      </c>
      <c r="C210" t="s">
        <v>1267</v>
      </c>
      <c r="D210">
        <v>3353</v>
      </c>
      <c r="E210" t="s">
        <v>679</v>
      </c>
      <c r="F210" t="s">
        <v>28</v>
      </c>
      <c r="G210" s="3">
        <v>45511</v>
      </c>
      <c r="H210" s="9">
        <v>0.58333333333333337</v>
      </c>
      <c r="I210" t="s">
        <v>95</v>
      </c>
      <c r="J210">
        <v>2735</v>
      </c>
      <c r="K210" t="s">
        <v>127</v>
      </c>
      <c r="L210" t="s">
        <v>19</v>
      </c>
      <c r="M210">
        <v>3</v>
      </c>
      <c r="N210" t="s">
        <v>1344</v>
      </c>
      <c r="O210" t="s">
        <v>1345</v>
      </c>
      <c r="P210" t="s">
        <v>1346</v>
      </c>
      <c r="R210" t="str">
        <f>TEXT(Tabela8[[#This Row],[Data]],"dddd")</f>
        <v>quarta-feira</v>
      </c>
      <c r="S210" t="str" cm="1">
        <f t="array" ref="S2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1" spans="1:19" hidden="1" x14ac:dyDescent="0.3">
      <c r="A211">
        <v>586599</v>
      </c>
      <c r="B211" t="s">
        <v>24</v>
      </c>
      <c r="C211" t="s">
        <v>1323</v>
      </c>
      <c r="D211">
        <v>3456</v>
      </c>
      <c r="E211" t="s">
        <v>716</v>
      </c>
      <c r="F211" t="s">
        <v>28</v>
      </c>
      <c r="G211" s="3">
        <v>45511</v>
      </c>
      <c r="H211" s="9">
        <v>0.625</v>
      </c>
      <c r="I211" t="s">
        <v>473</v>
      </c>
      <c r="J211">
        <v>599</v>
      </c>
      <c r="K211" t="s">
        <v>387</v>
      </c>
      <c r="L211" t="s">
        <v>19</v>
      </c>
      <c r="M211">
        <v>3</v>
      </c>
      <c r="N211" t="s">
        <v>1344</v>
      </c>
      <c r="O211" t="s">
        <v>1345</v>
      </c>
      <c r="P211" t="s">
        <v>1346</v>
      </c>
      <c r="R211" t="str">
        <f>TEXT(Tabela8[[#This Row],[Data]],"dddd")</f>
        <v>quarta-feira</v>
      </c>
      <c r="S211" t="str" cm="1">
        <f t="array" ref="S2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2" spans="1:19" hidden="1" x14ac:dyDescent="0.3">
      <c r="A212">
        <v>586619</v>
      </c>
      <c r="B212" t="s">
        <v>24</v>
      </c>
      <c r="C212" t="s">
        <v>1274</v>
      </c>
      <c r="D212">
        <v>3892</v>
      </c>
      <c r="E212" t="s">
        <v>671</v>
      </c>
      <c r="F212" t="s">
        <v>28</v>
      </c>
      <c r="G212" s="3">
        <v>45511</v>
      </c>
      <c r="H212" s="9">
        <v>0.625</v>
      </c>
      <c r="I212" t="s">
        <v>29</v>
      </c>
      <c r="J212">
        <v>884</v>
      </c>
      <c r="K212" t="s">
        <v>30</v>
      </c>
      <c r="L212" t="s">
        <v>19</v>
      </c>
      <c r="M212">
        <v>3</v>
      </c>
      <c r="N212" t="s">
        <v>1344</v>
      </c>
      <c r="O212" t="s">
        <v>1345</v>
      </c>
      <c r="P212" t="s">
        <v>1346</v>
      </c>
      <c r="R212" t="str">
        <f>TEXT(Tabela8[[#This Row],[Data]],"dddd")</f>
        <v>quarta-feira</v>
      </c>
      <c r="S212" t="str" cm="1">
        <f t="array" ref="S2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13" spans="1:19" hidden="1" x14ac:dyDescent="0.3">
      <c r="A213">
        <v>586596</v>
      </c>
      <c r="B213" t="s">
        <v>24</v>
      </c>
      <c r="C213" t="s">
        <v>1316</v>
      </c>
      <c r="D213">
        <v>3421</v>
      </c>
      <c r="E213" t="s">
        <v>769</v>
      </c>
      <c r="F213" t="s">
        <v>28</v>
      </c>
      <c r="G213" s="3">
        <v>45511</v>
      </c>
      <c r="H213" s="9">
        <v>0.625</v>
      </c>
      <c r="I213" t="s">
        <v>41</v>
      </c>
      <c r="J213">
        <v>572</v>
      </c>
      <c r="K213" t="s">
        <v>93</v>
      </c>
      <c r="L213" t="s">
        <v>19</v>
      </c>
      <c r="M213">
        <v>3</v>
      </c>
      <c r="N213" t="s">
        <v>1344</v>
      </c>
      <c r="O213" t="s">
        <v>1345</v>
      </c>
      <c r="P213" t="s">
        <v>1346</v>
      </c>
      <c r="R213" t="str">
        <f>TEXT(Tabela8[[#This Row],[Data]],"dddd")</f>
        <v>quarta-feira</v>
      </c>
      <c r="S213" t="str" cm="1">
        <f t="array" ref="S2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4" spans="1:19" hidden="1" x14ac:dyDescent="0.3">
      <c r="A214">
        <v>586592</v>
      </c>
      <c r="B214" t="s">
        <v>24</v>
      </c>
      <c r="C214" t="s">
        <v>1320</v>
      </c>
      <c r="D214">
        <v>3350</v>
      </c>
      <c r="E214" t="s">
        <v>675</v>
      </c>
      <c r="F214" t="s">
        <v>28</v>
      </c>
      <c r="G214" s="3">
        <v>45511</v>
      </c>
      <c r="H214" s="9">
        <v>0.625</v>
      </c>
      <c r="I214" t="s">
        <v>508</v>
      </c>
      <c r="J214">
        <v>609</v>
      </c>
      <c r="K214" t="s">
        <v>44</v>
      </c>
      <c r="L214" t="s">
        <v>19</v>
      </c>
      <c r="M214">
        <v>3</v>
      </c>
      <c r="N214" t="s">
        <v>1344</v>
      </c>
      <c r="O214" t="s">
        <v>1345</v>
      </c>
      <c r="P214" t="s">
        <v>1346</v>
      </c>
      <c r="R214" t="str">
        <f>TEXT(Tabela8[[#This Row],[Data]],"dddd")</f>
        <v>quarta-feira</v>
      </c>
      <c r="S214" t="str" cm="1">
        <f t="array" ref="S2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5" spans="1:19" hidden="1" x14ac:dyDescent="0.3">
      <c r="A215">
        <v>586623</v>
      </c>
      <c r="B215" t="s">
        <v>24</v>
      </c>
      <c r="C215" t="s">
        <v>1299</v>
      </c>
      <c r="D215">
        <v>3372</v>
      </c>
      <c r="E215" t="s">
        <v>700</v>
      </c>
      <c r="F215" t="s">
        <v>28</v>
      </c>
      <c r="G215" s="3">
        <v>45511</v>
      </c>
      <c r="H215" s="9">
        <v>0.625</v>
      </c>
      <c r="I215" t="s">
        <v>1259</v>
      </c>
      <c r="J215">
        <v>1839</v>
      </c>
      <c r="K215" t="s">
        <v>42</v>
      </c>
      <c r="L215" t="s">
        <v>19</v>
      </c>
      <c r="M215">
        <v>3</v>
      </c>
      <c r="N215" t="s">
        <v>1344</v>
      </c>
      <c r="O215" t="s">
        <v>1345</v>
      </c>
      <c r="P215" t="s">
        <v>1346</v>
      </c>
      <c r="R215" t="str">
        <f>TEXT(Tabela8[[#This Row],[Data]],"dddd")</f>
        <v>quarta-feira</v>
      </c>
      <c r="S215" t="str" cm="1">
        <f t="array" ref="S2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6" spans="1:19" hidden="1" x14ac:dyDescent="0.3">
      <c r="A216">
        <v>587909</v>
      </c>
      <c r="B216" t="s">
        <v>17</v>
      </c>
      <c r="C216" t="s">
        <v>1321</v>
      </c>
      <c r="D216">
        <v>3986</v>
      </c>
      <c r="E216" t="s">
        <v>722</v>
      </c>
      <c r="F216" t="s">
        <v>69</v>
      </c>
      <c r="G216" s="3">
        <v>45511</v>
      </c>
      <c r="H216" s="9">
        <v>0.625</v>
      </c>
      <c r="I216" t="s">
        <v>81</v>
      </c>
      <c r="J216">
        <v>1383</v>
      </c>
      <c r="K216" t="s">
        <v>221</v>
      </c>
      <c r="L216" t="s">
        <v>19</v>
      </c>
      <c r="M216">
        <v>3</v>
      </c>
      <c r="N216" t="s">
        <v>1344</v>
      </c>
      <c r="O216" t="s">
        <v>1345</v>
      </c>
      <c r="P216" t="s">
        <v>1346</v>
      </c>
      <c r="R216" t="str">
        <f>TEXT(Tabela8[[#This Row],[Data]],"dddd")</f>
        <v>quarta-feira</v>
      </c>
      <c r="S216" t="str" cm="1">
        <f t="array" ref="S2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17" spans="1:19" hidden="1" x14ac:dyDescent="0.3">
      <c r="A217">
        <v>586638</v>
      </c>
      <c r="B217" t="s">
        <v>24</v>
      </c>
      <c r="C217" t="s">
        <v>1318</v>
      </c>
      <c r="D217">
        <v>4106</v>
      </c>
      <c r="E217" t="s">
        <v>1319</v>
      </c>
      <c r="F217" t="s">
        <v>69</v>
      </c>
      <c r="G217" s="3">
        <v>45511</v>
      </c>
      <c r="H217" s="9">
        <v>0.625</v>
      </c>
      <c r="I217" t="s">
        <v>100</v>
      </c>
      <c r="J217">
        <v>1542</v>
      </c>
      <c r="K217" t="s">
        <v>112</v>
      </c>
      <c r="L217" t="s">
        <v>19</v>
      </c>
      <c r="M217">
        <v>3</v>
      </c>
      <c r="N217" t="s">
        <v>1344</v>
      </c>
      <c r="O217" t="s">
        <v>1345</v>
      </c>
      <c r="P217" t="s">
        <v>1346</v>
      </c>
      <c r="R217" t="str">
        <f>TEXT(Tabela8[[#This Row],[Data]],"dddd")</f>
        <v>quarta-feira</v>
      </c>
      <c r="S217" t="str" cm="1">
        <f t="array" ref="S2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18" spans="1:19" hidden="1" x14ac:dyDescent="0.3">
      <c r="A218">
        <v>588305</v>
      </c>
      <c r="B218" t="s">
        <v>24</v>
      </c>
      <c r="C218" t="s">
        <v>1322</v>
      </c>
      <c r="D218">
        <v>3503</v>
      </c>
      <c r="E218" t="s">
        <v>758</v>
      </c>
      <c r="F218" t="s">
        <v>28</v>
      </c>
      <c r="G218" s="3">
        <v>45511</v>
      </c>
      <c r="H218" s="9">
        <v>0.625</v>
      </c>
      <c r="I218" t="s">
        <v>89</v>
      </c>
      <c r="J218">
        <v>2057</v>
      </c>
      <c r="K218" t="s">
        <v>90</v>
      </c>
      <c r="L218" t="s">
        <v>19</v>
      </c>
      <c r="M218">
        <v>3</v>
      </c>
      <c r="N218" t="s">
        <v>1344</v>
      </c>
      <c r="O218" t="s">
        <v>1345</v>
      </c>
      <c r="P218" t="s">
        <v>1346</v>
      </c>
      <c r="R218" t="str">
        <f>TEXT(Tabela8[[#This Row],[Data]],"dddd")</f>
        <v>quarta-feira</v>
      </c>
      <c r="S218" t="str" cm="1">
        <f t="array" ref="S2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9" spans="1:19" hidden="1" x14ac:dyDescent="0.3">
      <c r="A219">
        <v>586621</v>
      </c>
      <c r="B219" t="s">
        <v>17</v>
      </c>
      <c r="C219" t="s">
        <v>503</v>
      </c>
      <c r="D219">
        <v>3723</v>
      </c>
      <c r="E219" t="s">
        <v>504</v>
      </c>
      <c r="F219" t="s">
        <v>28</v>
      </c>
      <c r="G219" s="3">
        <v>45511</v>
      </c>
      <c r="H219" s="9">
        <v>0.625</v>
      </c>
      <c r="I219" t="s">
        <v>55</v>
      </c>
      <c r="J219">
        <v>1830</v>
      </c>
      <c r="K219" t="s">
        <v>56</v>
      </c>
      <c r="L219" t="s">
        <v>19</v>
      </c>
      <c r="M219">
        <v>3</v>
      </c>
      <c r="N219" t="s">
        <v>1349</v>
      </c>
      <c r="O219" t="s">
        <v>1345</v>
      </c>
      <c r="P219" t="s">
        <v>1346</v>
      </c>
      <c r="R219" t="str">
        <f>TEXT(Tabela8[[#This Row],[Data]],"dddd")</f>
        <v>quarta-feira</v>
      </c>
      <c r="S219" t="str" cm="1">
        <f t="array" ref="S2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0" spans="1:19" hidden="1" x14ac:dyDescent="0.3">
      <c r="A220">
        <v>586604</v>
      </c>
      <c r="B220" t="s">
        <v>17</v>
      </c>
      <c r="C220" t="s">
        <v>1317</v>
      </c>
      <c r="D220">
        <v>3886</v>
      </c>
      <c r="E220" t="s">
        <v>680</v>
      </c>
      <c r="F220" t="s">
        <v>28</v>
      </c>
      <c r="G220" s="3">
        <v>45511</v>
      </c>
      <c r="H220" s="9">
        <v>0.625</v>
      </c>
      <c r="I220" t="s">
        <v>57</v>
      </c>
      <c r="J220">
        <v>1815</v>
      </c>
      <c r="K220" t="s">
        <v>86</v>
      </c>
      <c r="L220" t="s">
        <v>19</v>
      </c>
      <c r="M220">
        <v>3</v>
      </c>
      <c r="N220" t="s">
        <v>1349</v>
      </c>
      <c r="O220" t="s">
        <v>1345</v>
      </c>
      <c r="P220" t="s">
        <v>1346</v>
      </c>
      <c r="R220" t="str">
        <f>TEXT(Tabela8[[#This Row],[Data]],"dddd")</f>
        <v>quarta-feira</v>
      </c>
      <c r="S220" t="str" cm="1">
        <f t="array" ref="S2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1" spans="1:19" hidden="1" x14ac:dyDescent="0.3">
      <c r="A221">
        <v>586666</v>
      </c>
      <c r="B221" t="s">
        <v>17</v>
      </c>
      <c r="C221" t="s">
        <v>1324</v>
      </c>
      <c r="D221">
        <v>3385</v>
      </c>
      <c r="E221" t="s">
        <v>736</v>
      </c>
      <c r="F221" t="s">
        <v>28</v>
      </c>
      <c r="G221" s="3">
        <v>45511</v>
      </c>
      <c r="H221" s="9">
        <v>0.66666666666666663</v>
      </c>
      <c r="I221" t="s">
        <v>71</v>
      </c>
      <c r="J221">
        <v>1735</v>
      </c>
      <c r="K221" t="s">
        <v>33</v>
      </c>
      <c r="L221" t="s">
        <v>19</v>
      </c>
      <c r="M221">
        <v>3</v>
      </c>
      <c r="N221" t="s">
        <v>1349</v>
      </c>
      <c r="O221" t="s">
        <v>1345</v>
      </c>
      <c r="P221" t="s">
        <v>1346</v>
      </c>
      <c r="R221" t="str">
        <f>TEXT(Tabela8[[#This Row],[Data]],"dddd")</f>
        <v>quarta-feira</v>
      </c>
      <c r="S221" t="str" cm="1">
        <f t="array" ref="S2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2" spans="1:19" hidden="1" x14ac:dyDescent="0.3">
      <c r="A222">
        <v>586658</v>
      </c>
      <c r="B222" t="s">
        <v>24</v>
      </c>
      <c r="C222" t="s">
        <v>1326</v>
      </c>
      <c r="D222">
        <v>3352</v>
      </c>
      <c r="E222" t="s">
        <v>640</v>
      </c>
      <c r="F222" t="s">
        <v>28</v>
      </c>
      <c r="G222" s="3">
        <v>45511</v>
      </c>
      <c r="H222" s="9">
        <v>0.66666666666666663</v>
      </c>
      <c r="I222" t="s">
        <v>461</v>
      </c>
      <c r="J222">
        <v>2260</v>
      </c>
      <c r="K222" t="s">
        <v>36</v>
      </c>
      <c r="L222" t="s">
        <v>19</v>
      </c>
      <c r="M222">
        <v>3</v>
      </c>
      <c r="N222" t="s">
        <v>1344</v>
      </c>
      <c r="O222" t="s">
        <v>1345</v>
      </c>
      <c r="P222" t="s">
        <v>1346</v>
      </c>
      <c r="R222" t="str">
        <f>TEXT(Tabela8[[#This Row],[Data]],"dddd")</f>
        <v>quarta-feira</v>
      </c>
      <c r="S222" t="str" cm="1">
        <f t="array" ref="S2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3" spans="1:19" hidden="1" x14ac:dyDescent="0.3">
      <c r="A223">
        <v>586665</v>
      </c>
      <c r="B223" t="s">
        <v>24</v>
      </c>
      <c r="C223" t="s">
        <v>1331</v>
      </c>
      <c r="D223">
        <v>3640</v>
      </c>
      <c r="E223" t="s">
        <v>626</v>
      </c>
      <c r="F223" t="s">
        <v>28</v>
      </c>
      <c r="G223" s="3">
        <v>45511</v>
      </c>
      <c r="H223" s="9">
        <v>0.66666666666666663</v>
      </c>
      <c r="I223" t="s">
        <v>473</v>
      </c>
      <c r="J223">
        <v>599</v>
      </c>
      <c r="K223" t="s">
        <v>387</v>
      </c>
      <c r="L223" t="s">
        <v>19</v>
      </c>
      <c r="M223">
        <v>3</v>
      </c>
      <c r="N223" t="s">
        <v>1344</v>
      </c>
      <c r="O223" t="s">
        <v>1345</v>
      </c>
      <c r="P223" t="s">
        <v>1346</v>
      </c>
      <c r="R223" t="str">
        <f>TEXT(Tabela8[[#This Row],[Data]],"dddd")</f>
        <v>quarta-feira</v>
      </c>
      <c r="S223" t="str" cm="1">
        <f t="array" ref="S2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4" spans="1:19" hidden="1" x14ac:dyDescent="0.3">
      <c r="A224">
        <v>586651</v>
      </c>
      <c r="B224" t="s">
        <v>24</v>
      </c>
      <c r="C224" t="s">
        <v>1327</v>
      </c>
      <c r="D224">
        <v>3660</v>
      </c>
      <c r="E224" t="s">
        <v>652</v>
      </c>
      <c r="F224" t="s">
        <v>28</v>
      </c>
      <c r="G224" s="3">
        <v>45511</v>
      </c>
      <c r="H224" s="9">
        <v>0.66666666666666663</v>
      </c>
      <c r="I224" t="s">
        <v>29</v>
      </c>
      <c r="J224">
        <v>884</v>
      </c>
      <c r="K224" t="s">
        <v>30</v>
      </c>
      <c r="L224" t="s">
        <v>19</v>
      </c>
      <c r="M224">
        <v>3</v>
      </c>
      <c r="N224" t="s">
        <v>1344</v>
      </c>
      <c r="O224" t="s">
        <v>1345</v>
      </c>
      <c r="P224" t="s">
        <v>1346</v>
      </c>
      <c r="R224" t="str">
        <f>TEXT(Tabela8[[#This Row],[Data]],"dddd")</f>
        <v>quarta-feira</v>
      </c>
      <c r="S224" t="str" cm="1">
        <f t="array" ref="S2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25" spans="1:19" hidden="1" x14ac:dyDescent="0.3">
      <c r="A225">
        <v>586648</v>
      </c>
      <c r="B225" t="s">
        <v>24</v>
      </c>
      <c r="C225" t="s">
        <v>1320</v>
      </c>
      <c r="D225">
        <v>3350</v>
      </c>
      <c r="E225" t="s">
        <v>675</v>
      </c>
      <c r="F225" t="s">
        <v>28</v>
      </c>
      <c r="G225" s="3">
        <v>45511</v>
      </c>
      <c r="H225" s="9">
        <v>0.66666666666666663</v>
      </c>
      <c r="I225" t="s">
        <v>508</v>
      </c>
      <c r="J225">
        <v>609</v>
      </c>
      <c r="K225" t="s">
        <v>44</v>
      </c>
      <c r="L225" t="s">
        <v>19</v>
      </c>
      <c r="M225">
        <v>3</v>
      </c>
      <c r="N225" t="s">
        <v>1344</v>
      </c>
      <c r="O225" t="s">
        <v>1345</v>
      </c>
      <c r="P225" t="s">
        <v>1346</v>
      </c>
      <c r="R225" t="str">
        <f>TEXT(Tabela8[[#This Row],[Data]],"dddd")</f>
        <v>quarta-feira</v>
      </c>
      <c r="S225" t="str" cm="1">
        <f t="array" ref="S2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6" spans="1:19" hidden="1" x14ac:dyDescent="0.3">
      <c r="A226">
        <v>586692</v>
      </c>
      <c r="B226" t="s">
        <v>17</v>
      </c>
      <c r="C226" t="s">
        <v>1330</v>
      </c>
      <c r="D226">
        <v>4088</v>
      </c>
      <c r="E226" t="s">
        <v>817</v>
      </c>
      <c r="F226" t="s">
        <v>69</v>
      </c>
      <c r="G226" s="3">
        <v>45511</v>
      </c>
      <c r="H226" s="9">
        <v>0.66666666666666663</v>
      </c>
      <c r="I226" t="s">
        <v>458</v>
      </c>
      <c r="J226">
        <v>1584</v>
      </c>
      <c r="K226" t="s">
        <v>47</v>
      </c>
      <c r="L226" t="s">
        <v>19</v>
      </c>
      <c r="M226">
        <v>3</v>
      </c>
      <c r="N226" t="s">
        <v>1349</v>
      </c>
      <c r="O226" t="s">
        <v>1345</v>
      </c>
      <c r="P226" t="s">
        <v>1346</v>
      </c>
      <c r="R226" t="str">
        <f>TEXT(Tabela8[[#This Row],[Data]],"dddd")</f>
        <v>quarta-feira</v>
      </c>
      <c r="S226" t="str" cm="1">
        <f t="array" ref="S2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GERAL</v>
      </c>
    </row>
    <row r="227" spans="1:19" hidden="1" x14ac:dyDescent="0.3">
      <c r="A227">
        <v>586670</v>
      </c>
      <c r="B227" t="s">
        <v>17</v>
      </c>
      <c r="C227" t="s">
        <v>1325</v>
      </c>
      <c r="D227">
        <v>3805</v>
      </c>
      <c r="E227" t="s">
        <v>668</v>
      </c>
      <c r="F227" t="s">
        <v>28</v>
      </c>
      <c r="G227" s="3">
        <v>45511</v>
      </c>
      <c r="H227" s="9">
        <v>0.66666666666666663</v>
      </c>
      <c r="I227" t="s">
        <v>59</v>
      </c>
      <c r="J227">
        <v>1832</v>
      </c>
      <c r="K227" t="s">
        <v>64</v>
      </c>
      <c r="L227" t="s">
        <v>19</v>
      </c>
      <c r="M227">
        <v>3</v>
      </c>
      <c r="N227" t="s">
        <v>1344</v>
      </c>
      <c r="O227" t="s">
        <v>1345</v>
      </c>
      <c r="P227" t="s">
        <v>1346</v>
      </c>
      <c r="R227" t="str">
        <f>TEXT(Tabela8[[#This Row],[Data]],"dddd")</f>
        <v>quarta-feira</v>
      </c>
      <c r="S227" t="str" cm="1">
        <f t="array" ref="S2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8" spans="1:19" hidden="1" x14ac:dyDescent="0.3">
      <c r="A228">
        <v>586678</v>
      </c>
      <c r="B228" t="s">
        <v>24</v>
      </c>
      <c r="C228" t="s">
        <v>1316</v>
      </c>
      <c r="D228">
        <v>3421</v>
      </c>
      <c r="E228" t="s">
        <v>769</v>
      </c>
      <c r="F228" t="s">
        <v>28</v>
      </c>
      <c r="G228" s="3">
        <v>45511</v>
      </c>
      <c r="H228" s="9">
        <v>0.66666666666666663</v>
      </c>
      <c r="I228" t="s">
        <v>513</v>
      </c>
      <c r="J228">
        <v>577</v>
      </c>
      <c r="K228" t="s">
        <v>141</v>
      </c>
      <c r="L228" t="s">
        <v>19</v>
      </c>
      <c r="M228">
        <v>3</v>
      </c>
      <c r="N228" t="s">
        <v>1344</v>
      </c>
      <c r="O228" t="s">
        <v>1345</v>
      </c>
      <c r="P228" t="s">
        <v>1346</v>
      </c>
      <c r="R228" t="str">
        <f>TEXT(Tabela8[[#This Row],[Data]],"dddd")</f>
        <v>quarta-feira</v>
      </c>
      <c r="S228" t="str" cm="1">
        <f t="array" ref="S2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9" spans="1:19" hidden="1" x14ac:dyDescent="0.3">
      <c r="A229">
        <v>586722</v>
      </c>
      <c r="B229" t="s">
        <v>17</v>
      </c>
      <c r="C229" t="s">
        <v>1332</v>
      </c>
      <c r="D229">
        <v>3773</v>
      </c>
      <c r="E229" t="s">
        <v>699</v>
      </c>
      <c r="F229" t="s">
        <v>28</v>
      </c>
      <c r="G229" s="3">
        <v>45511</v>
      </c>
      <c r="H229" s="9">
        <v>0.70833333333333337</v>
      </c>
      <c r="I229" t="s">
        <v>71</v>
      </c>
      <c r="J229">
        <v>486</v>
      </c>
      <c r="K229" t="s">
        <v>21</v>
      </c>
      <c r="L229" t="s">
        <v>19</v>
      </c>
      <c r="M229">
        <v>3</v>
      </c>
      <c r="N229" t="s">
        <v>1344</v>
      </c>
      <c r="O229" t="s">
        <v>1345</v>
      </c>
      <c r="P229" t="s">
        <v>1346</v>
      </c>
      <c r="R229" t="str">
        <f>TEXT(Tabela8[[#This Row],[Data]],"dddd")</f>
        <v>quarta-feira</v>
      </c>
      <c r="S229" t="str" cm="1">
        <f t="array" ref="S2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0" spans="1:19" hidden="1" x14ac:dyDescent="0.3">
      <c r="A230">
        <v>586712</v>
      </c>
      <c r="B230" t="s">
        <v>17</v>
      </c>
      <c r="C230" t="s">
        <v>503</v>
      </c>
      <c r="D230">
        <v>3723</v>
      </c>
      <c r="E230" t="s">
        <v>504</v>
      </c>
      <c r="F230" t="s">
        <v>28</v>
      </c>
      <c r="G230" s="3">
        <v>45511</v>
      </c>
      <c r="H230" s="9">
        <v>0.70833333333333337</v>
      </c>
      <c r="I230" t="s">
        <v>494</v>
      </c>
      <c r="J230">
        <v>1644</v>
      </c>
      <c r="K230" t="s">
        <v>63</v>
      </c>
      <c r="L230" t="s">
        <v>19</v>
      </c>
      <c r="M230">
        <v>3</v>
      </c>
      <c r="N230" t="s">
        <v>1349</v>
      </c>
      <c r="O230" t="s">
        <v>1345</v>
      </c>
      <c r="P230" t="s">
        <v>1346</v>
      </c>
      <c r="R230" t="str">
        <f>TEXT(Tabela8[[#This Row],[Data]],"dddd")</f>
        <v>quarta-feira</v>
      </c>
      <c r="S230" t="str" cm="1">
        <f t="array" ref="S2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1" spans="1:19" hidden="1" x14ac:dyDescent="0.3">
      <c r="A231">
        <v>586710</v>
      </c>
      <c r="B231" t="s">
        <v>24</v>
      </c>
      <c r="C231" t="s">
        <v>1326</v>
      </c>
      <c r="D231">
        <v>3352</v>
      </c>
      <c r="E231" t="s">
        <v>640</v>
      </c>
      <c r="F231" t="s">
        <v>28</v>
      </c>
      <c r="G231" s="3">
        <v>45511</v>
      </c>
      <c r="H231" s="9">
        <v>0.70833333333333337</v>
      </c>
      <c r="I231" t="s">
        <v>461</v>
      </c>
      <c r="J231">
        <v>2260</v>
      </c>
      <c r="K231" t="s">
        <v>36</v>
      </c>
      <c r="L231" t="s">
        <v>19</v>
      </c>
      <c r="M231">
        <v>3</v>
      </c>
      <c r="N231" t="s">
        <v>1344</v>
      </c>
      <c r="O231" t="s">
        <v>1345</v>
      </c>
      <c r="P231" t="s">
        <v>1346</v>
      </c>
      <c r="R231" t="str">
        <f>TEXT(Tabela8[[#This Row],[Data]],"dddd")</f>
        <v>quarta-feira</v>
      </c>
      <c r="S231" t="str" cm="1">
        <f t="array" ref="S2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2" spans="1:19" hidden="1" x14ac:dyDescent="0.3">
      <c r="A232">
        <v>588345</v>
      </c>
      <c r="B232" t="s">
        <v>17</v>
      </c>
      <c r="C232" t="s">
        <v>456</v>
      </c>
      <c r="D232">
        <v>3859</v>
      </c>
      <c r="E232" t="s">
        <v>457</v>
      </c>
      <c r="F232" t="s">
        <v>28</v>
      </c>
      <c r="G232" s="3">
        <v>45512</v>
      </c>
      <c r="H232" s="9">
        <v>0.29166666666666669</v>
      </c>
      <c r="I232" t="s">
        <v>55</v>
      </c>
      <c r="J232">
        <v>1830</v>
      </c>
      <c r="K232" t="s">
        <v>56</v>
      </c>
      <c r="L232" t="s">
        <v>19</v>
      </c>
      <c r="M232">
        <v>3</v>
      </c>
      <c r="N232" t="s">
        <v>1344</v>
      </c>
      <c r="O232" t="s">
        <v>1345</v>
      </c>
      <c r="P232" t="s">
        <v>1346</v>
      </c>
      <c r="R232" t="str">
        <f>TEXT(Tabela8[[#This Row],[Data]],"dddd")</f>
        <v>quinta-feira</v>
      </c>
      <c r="S232" t="str" cm="1">
        <f t="array" ref="S2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3" spans="1:19" hidden="1" x14ac:dyDescent="0.3">
      <c r="A233">
        <v>586768</v>
      </c>
      <c r="B233" t="s">
        <v>24</v>
      </c>
      <c r="C233" t="s">
        <v>459</v>
      </c>
      <c r="D233">
        <v>3487</v>
      </c>
      <c r="E233" t="s">
        <v>460</v>
      </c>
      <c r="F233" t="s">
        <v>28</v>
      </c>
      <c r="G233" s="3">
        <v>45512</v>
      </c>
      <c r="H233" s="9">
        <v>0.29166666666666669</v>
      </c>
      <c r="I233" t="s">
        <v>461</v>
      </c>
      <c r="J233">
        <v>2735</v>
      </c>
      <c r="K233" t="s">
        <v>127</v>
      </c>
      <c r="L233" t="s">
        <v>19</v>
      </c>
      <c r="M233">
        <v>3</v>
      </c>
      <c r="N233" t="s">
        <v>1344</v>
      </c>
      <c r="O233" t="s">
        <v>1345</v>
      </c>
      <c r="P233" t="s">
        <v>1346</v>
      </c>
      <c r="R233" t="str">
        <f>TEXT(Tabela8[[#This Row],[Data]],"dddd")</f>
        <v>quinta-feira</v>
      </c>
      <c r="S233" t="str" cm="1">
        <f t="array" ref="S2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4" spans="1:19" hidden="1" x14ac:dyDescent="0.3">
      <c r="A234">
        <v>586766</v>
      </c>
      <c r="B234" t="s">
        <v>24</v>
      </c>
      <c r="C234" t="s">
        <v>39</v>
      </c>
      <c r="D234">
        <v>4069</v>
      </c>
      <c r="E234" t="s">
        <v>40</v>
      </c>
      <c r="F234" t="s">
        <v>28</v>
      </c>
      <c r="G234" s="3">
        <v>45512</v>
      </c>
      <c r="H234" s="9">
        <v>0.29166666666666669</v>
      </c>
      <c r="I234" t="s">
        <v>41</v>
      </c>
      <c r="J234">
        <v>1839</v>
      </c>
      <c r="K234" t="s">
        <v>42</v>
      </c>
      <c r="L234" t="s">
        <v>19</v>
      </c>
      <c r="M234">
        <v>3</v>
      </c>
      <c r="N234" t="s">
        <v>1344</v>
      </c>
      <c r="O234" t="s">
        <v>1345</v>
      </c>
      <c r="P234" t="s">
        <v>1346</v>
      </c>
      <c r="R234" t="str">
        <f>TEXT(Tabela8[[#This Row],[Data]],"dddd")</f>
        <v>quinta-feira</v>
      </c>
      <c r="S234" t="str" cm="1">
        <f t="array" ref="S2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5" spans="1:19" hidden="1" x14ac:dyDescent="0.3">
      <c r="A235">
        <v>586767</v>
      </c>
      <c r="B235" t="s">
        <v>24</v>
      </c>
      <c r="C235" t="s">
        <v>454</v>
      </c>
      <c r="D235">
        <v>4068</v>
      </c>
      <c r="E235" t="s">
        <v>455</v>
      </c>
      <c r="F235" t="s">
        <v>28</v>
      </c>
      <c r="G235" s="3">
        <v>45512</v>
      </c>
      <c r="H235" s="9">
        <v>0.29166666666666669</v>
      </c>
      <c r="I235" t="s">
        <v>95</v>
      </c>
      <c r="J235">
        <v>2260</v>
      </c>
      <c r="K235" t="s">
        <v>36</v>
      </c>
      <c r="L235" t="s">
        <v>19</v>
      </c>
      <c r="M235">
        <v>3</v>
      </c>
      <c r="N235" t="s">
        <v>1344</v>
      </c>
      <c r="O235" t="s">
        <v>1345</v>
      </c>
      <c r="P235" t="s">
        <v>1346</v>
      </c>
      <c r="R235" t="str">
        <f>TEXT(Tabela8[[#This Row],[Data]],"dddd")</f>
        <v>quinta-feira</v>
      </c>
      <c r="S235" t="str" cm="1">
        <f t="array" ref="S2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6" spans="1:19" hidden="1" x14ac:dyDescent="0.3">
      <c r="A236">
        <v>586752</v>
      </c>
      <c r="B236" t="s">
        <v>24</v>
      </c>
      <c r="C236" t="s">
        <v>1333</v>
      </c>
      <c r="D236">
        <v>3358</v>
      </c>
      <c r="E236" t="s">
        <v>619</v>
      </c>
      <c r="F236" t="s">
        <v>28</v>
      </c>
      <c r="G236" s="3">
        <v>45512</v>
      </c>
      <c r="H236" s="9">
        <v>0.29166666666666669</v>
      </c>
      <c r="I236" t="s">
        <v>472</v>
      </c>
      <c r="J236">
        <v>1973</v>
      </c>
      <c r="K236" t="s">
        <v>25</v>
      </c>
      <c r="L236" t="s">
        <v>19</v>
      </c>
      <c r="M236">
        <v>3</v>
      </c>
      <c r="N236" t="s">
        <v>1344</v>
      </c>
      <c r="O236" t="s">
        <v>1345</v>
      </c>
      <c r="P236" t="s">
        <v>1346</v>
      </c>
      <c r="R236" t="str">
        <f>TEXT(Tabela8[[#This Row],[Data]],"dddd")</f>
        <v>quinta-feira</v>
      </c>
      <c r="S236" t="str" cm="1">
        <f t="array" ref="S2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7" spans="1:19" hidden="1" x14ac:dyDescent="0.3">
      <c r="A237">
        <v>586784</v>
      </c>
      <c r="B237" t="s">
        <v>24</v>
      </c>
      <c r="C237" t="s">
        <v>65</v>
      </c>
      <c r="D237">
        <v>3651</v>
      </c>
      <c r="E237" t="s">
        <v>66</v>
      </c>
      <c r="F237" t="s">
        <v>28</v>
      </c>
      <c r="G237" s="3">
        <v>45512</v>
      </c>
      <c r="H237" s="9">
        <v>0.33333333333333331</v>
      </c>
      <c r="I237" t="s">
        <v>508</v>
      </c>
      <c r="J237">
        <v>1839</v>
      </c>
      <c r="K237" t="s">
        <v>42</v>
      </c>
      <c r="L237" t="s">
        <v>19</v>
      </c>
      <c r="M237">
        <v>3</v>
      </c>
      <c r="N237" t="s">
        <v>1349</v>
      </c>
      <c r="O237" t="s">
        <v>1345</v>
      </c>
      <c r="P237" t="s">
        <v>1346</v>
      </c>
      <c r="R237" t="str">
        <f>TEXT(Tabela8[[#This Row],[Data]],"dddd")</f>
        <v>quinta-feira</v>
      </c>
      <c r="S237" t="str" cm="1">
        <f t="array" ref="S2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8" spans="1:19" hidden="1" x14ac:dyDescent="0.3">
      <c r="A238">
        <v>586798</v>
      </c>
      <c r="B238" t="s">
        <v>24</v>
      </c>
      <c r="C238" t="s">
        <v>1333</v>
      </c>
      <c r="D238">
        <v>3358</v>
      </c>
      <c r="E238" t="s">
        <v>619</v>
      </c>
      <c r="F238" t="s">
        <v>28</v>
      </c>
      <c r="G238" s="3">
        <v>45512</v>
      </c>
      <c r="H238" s="9">
        <v>0.33333333333333331</v>
      </c>
      <c r="I238" t="s">
        <v>473</v>
      </c>
      <c r="J238">
        <v>599</v>
      </c>
      <c r="K238" t="s">
        <v>387</v>
      </c>
      <c r="L238" t="s">
        <v>19</v>
      </c>
      <c r="M238">
        <v>3</v>
      </c>
      <c r="N238" t="s">
        <v>1344</v>
      </c>
      <c r="O238" t="s">
        <v>1345</v>
      </c>
      <c r="P238" t="s">
        <v>1346</v>
      </c>
      <c r="R238" t="str">
        <f>TEXT(Tabela8[[#This Row],[Data]],"dddd")</f>
        <v>quinta-feira</v>
      </c>
      <c r="S238" t="str" cm="1">
        <f t="array" ref="S2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9" spans="1:19" hidden="1" x14ac:dyDescent="0.3">
      <c r="A239">
        <v>586782</v>
      </c>
      <c r="B239" t="s">
        <v>17</v>
      </c>
      <c r="C239" t="s">
        <v>26</v>
      </c>
      <c r="D239">
        <v>3433</v>
      </c>
      <c r="E239" t="s">
        <v>27</v>
      </c>
      <c r="F239" t="s">
        <v>28</v>
      </c>
      <c r="G239" s="3">
        <v>45512</v>
      </c>
      <c r="H239" s="9">
        <v>0.33333333333333331</v>
      </c>
      <c r="I239" t="s">
        <v>55</v>
      </c>
      <c r="J239">
        <v>1830</v>
      </c>
      <c r="K239" t="s">
        <v>56</v>
      </c>
      <c r="L239" t="s">
        <v>19</v>
      </c>
      <c r="M239">
        <v>3</v>
      </c>
      <c r="N239" t="s">
        <v>1344</v>
      </c>
      <c r="O239" t="s">
        <v>1345</v>
      </c>
      <c r="P239" t="s">
        <v>1346</v>
      </c>
      <c r="R239" t="str">
        <f>TEXT(Tabela8[[#This Row],[Data]],"dddd")</f>
        <v>quinta-feira</v>
      </c>
      <c r="S239" t="str" cm="1">
        <f t="array" ref="S2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0" spans="1:19" hidden="1" x14ac:dyDescent="0.3">
      <c r="A240">
        <v>586796</v>
      </c>
      <c r="B240" t="s">
        <v>17</v>
      </c>
      <c r="C240" t="s">
        <v>456</v>
      </c>
      <c r="D240">
        <v>3859</v>
      </c>
      <c r="E240" t="s">
        <v>457</v>
      </c>
      <c r="F240" t="s">
        <v>28</v>
      </c>
      <c r="G240" s="3">
        <v>45512</v>
      </c>
      <c r="H240" s="9">
        <v>0.33333333333333331</v>
      </c>
      <c r="I240" t="s">
        <v>469</v>
      </c>
      <c r="J240">
        <v>609</v>
      </c>
      <c r="K240" t="s">
        <v>44</v>
      </c>
      <c r="L240" t="s">
        <v>19</v>
      </c>
      <c r="M240">
        <v>3</v>
      </c>
      <c r="N240" t="s">
        <v>1344</v>
      </c>
      <c r="O240" t="s">
        <v>1345</v>
      </c>
      <c r="P240" t="s">
        <v>1346</v>
      </c>
      <c r="R240" t="str">
        <f>TEXT(Tabela8[[#This Row],[Data]],"dddd")</f>
        <v>quinta-feira</v>
      </c>
      <c r="S240" t="str" cm="1">
        <f t="array" ref="S2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1" spans="1:19" hidden="1" x14ac:dyDescent="0.3">
      <c r="A241">
        <v>586803</v>
      </c>
      <c r="B241" t="s">
        <v>17</v>
      </c>
      <c r="C241" t="s">
        <v>462</v>
      </c>
      <c r="D241">
        <v>3912</v>
      </c>
      <c r="E241" t="s">
        <v>463</v>
      </c>
      <c r="F241" t="s">
        <v>28</v>
      </c>
      <c r="G241" s="3">
        <v>45512</v>
      </c>
      <c r="H241" s="9">
        <v>0.33333333333333331</v>
      </c>
      <c r="I241" t="s">
        <v>458</v>
      </c>
      <c r="J241">
        <v>1584</v>
      </c>
      <c r="K241" t="s">
        <v>47</v>
      </c>
      <c r="L241" t="s">
        <v>19</v>
      </c>
      <c r="M241">
        <v>3</v>
      </c>
      <c r="N241" t="s">
        <v>1349</v>
      </c>
      <c r="O241" t="s">
        <v>1345</v>
      </c>
      <c r="P241" t="s">
        <v>1346</v>
      </c>
      <c r="R241" t="str">
        <f>TEXT(Tabela8[[#This Row],[Data]],"dddd")</f>
        <v>quinta-feira</v>
      </c>
      <c r="S241" t="str" cm="1">
        <f t="array" ref="S2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2" spans="1:19" hidden="1" x14ac:dyDescent="0.3">
      <c r="A242">
        <v>586789</v>
      </c>
      <c r="B242" t="s">
        <v>24</v>
      </c>
      <c r="C242" t="s">
        <v>77</v>
      </c>
      <c r="D242">
        <v>3497</v>
      </c>
      <c r="E242" t="s">
        <v>78</v>
      </c>
      <c r="F242" t="s">
        <v>28</v>
      </c>
      <c r="G242" s="3">
        <v>45512</v>
      </c>
      <c r="H242" s="9">
        <v>0.33333333333333331</v>
      </c>
      <c r="I242" t="s">
        <v>472</v>
      </c>
      <c r="J242">
        <v>1973</v>
      </c>
      <c r="K242" t="s">
        <v>25</v>
      </c>
      <c r="L242" t="s">
        <v>19</v>
      </c>
      <c r="M242">
        <v>3</v>
      </c>
      <c r="N242" t="s">
        <v>1344</v>
      </c>
      <c r="O242" t="s">
        <v>1345</v>
      </c>
      <c r="P242" t="s">
        <v>1346</v>
      </c>
      <c r="R242" t="str">
        <f>TEXT(Tabela8[[#This Row],[Data]],"dddd")</f>
        <v>quinta-feira</v>
      </c>
      <c r="S242" t="str" cm="1">
        <f t="array" ref="S2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3" spans="1:19" hidden="1" x14ac:dyDescent="0.3">
      <c r="A243">
        <v>586793</v>
      </c>
      <c r="B243" t="s">
        <v>17</v>
      </c>
      <c r="C243" t="s">
        <v>465</v>
      </c>
      <c r="D243">
        <v>3518</v>
      </c>
      <c r="E243" t="s">
        <v>466</v>
      </c>
      <c r="F243" t="s">
        <v>28</v>
      </c>
      <c r="G243" s="3">
        <v>45512</v>
      </c>
      <c r="H243" s="9">
        <v>0.33333333333333331</v>
      </c>
      <c r="I243" t="s">
        <v>468</v>
      </c>
      <c r="J243">
        <v>486</v>
      </c>
      <c r="K243" t="s">
        <v>21</v>
      </c>
      <c r="L243" t="s">
        <v>19</v>
      </c>
      <c r="M243">
        <v>3</v>
      </c>
      <c r="N243" t="s">
        <v>1344</v>
      </c>
      <c r="O243" t="s">
        <v>1345</v>
      </c>
      <c r="P243" t="s">
        <v>1346</v>
      </c>
      <c r="R243" t="str">
        <f>TEXT(Tabela8[[#This Row],[Data]],"dddd")</f>
        <v>quinta-feira</v>
      </c>
      <c r="S243" t="str" cm="1">
        <f t="array" ref="S2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4" spans="1:19" hidden="1" x14ac:dyDescent="0.3">
      <c r="A244">
        <v>586810</v>
      </c>
      <c r="B244" t="s">
        <v>24</v>
      </c>
      <c r="C244" t="s">
        <v>459</v>
      </c>
      <c r="D244">
        <v>3487</v>
      </c>
      <c r="E244" t="s">
        <v>460</v>
      </c>
      <c r="F244" t="s">
        <v>28</v>
      </c>
      <c r="G244" s="3">
        <v>45512</v>
      </c>
      <c r="H244" s="9">
        <v>0.33333333333333331</v>
      </c>
      <c r="I244" t="s">
        <v>464</v>
      </c>
      <c r="J244">
        <v>2057</v>
      </c>
      <c r="K244" t="s">
        <v>90</v>
      </c>
      <c r="L244" t="s">
        <v>19</v>
      </c>
      <c r="M244">
        <v>3</v>
      </c>
      <c r="N244" t="s">
        <v>1344</v>
      </c>
      <c r="O244" t="s">
        <v>1345</v>
      </c>
      <c r="P244" t="s">
        <v>1346</v>
      </c>
      <c r="R244" t="str">
        <f>TEXT(Tabela8[[#This Row],[Data]],"dddd")</f>
        <v>quinta-feira</v>
      </c>
      <c r="S244" t="str" cm="1">
        <f t="array" ref="S2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5" spans="1:19" hidden="1" x14ac:dyDescent="0.3">
      <c r="A245">
        <v>586786</v>
      </c>
      <c r="B245" t="s">
        <v>17</v>
      </c>
      <c r="C245" t="s">
        <v>465</v>
      </c>
      <c r="D245">
        <v>3518</v>
      </c>
      <c r="E245" t="s">
        <v>466</v>
      </c>
      <c r="F245" t="s">
        <v>28</v>
      </c>
      <c r="G245" s="3">
        <v>45512</v>
      </c>
      <c r="H245" s="9">
        <v>0.33333333333333331</v>
      </c>
      <c r="I245" t="s">
        <v>467</v>
      </c>
      <c r="J245">
        <v>1191</v>
      </c>
      <c r="K245" t="s">
        <v>122</v>
      </c>
      <c r="L245" t="s">
        <v>19</v>
      </c>
      <c r="M245">
        <v>3</v>
      </c>
      <c r="N245" t="s">
        <v>1344</v>
      </c>
      <c r="O245" t="s">
        <v>1345</v>
      </c>
      <c r="P245" t="s">
        <v>1346</v>
      </c>
      <c r="R245" t="str">
        <f>TEXT(Tabela8[[#This Row],[Data]],"dddd")</f>
        <v>quinta-feira</v>
      </c>
      <c r="S245" t="str" cm="1">
        <f t="array" ref="S2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6" spans="1:19" hidden="1" x14ac:dyDescent="0.3">
      <c r="A246">
        <v>586807</v>
      </c>
      <c r="B246" t="s">
        <v>24</v>
      </c>
      <c r="C246" t="s">
        <v>470</v>
      </c>
      <c r="D246">
        <v>3632</v>
      </c>
      <c r="E246" t="s">
        <v>471</v>
      </c>
      <c r="F246" t="s">
        <v>28</v>
      </c>
      <c r="G246" s="3">
        <v>45512</v>
      </c>
      <c r="H246" s="9">
        <v>0.33333333333333331</v>
      </c>
      <c r="I246" t="s">
        <v>461</v>
      </c>
      <c r="J246">
        <v>2735</v>
      </c>
      <c r="K246" t="s">
        <v>127</v>
      </c>
      <c r="L246" t="s">
        <v>19</v>
      </c>
      <c r="M246">
        <v>3</v>
      </c>
      <c r="N246" t="s">
        <v>1344</v>
      </c>
      <c r="O246" t="s">
        <v>1345</v>
      </c>
      <c r="P246" t="s">
        <v>1346</v>
      </c>
      <c r="R246" t="str">
        <f>TEXT(Tabela8[[#This Row],[Data]],"dddd")</f>
        <v>quinta-feira</v>
      </c>
      <c r="S246" t="str" cm="1">
        <f t="array" ref="S2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7" spans="1:19" hidden="1" x14ac:dyDescent="0.3">
      <c r="A247">
        <v>586835</v>
      </c>
      <c r="B247" t="s">
        <v>17</v>
      </c>
      <c r="C247" t="s">
        <v>456</v>
      </c>
      <c r="D247">
        <v>3859</v>
      </c>
      <c r="E247" t="s">
        <v>457</v>
      </c>
      <c r="F247" t="s">
        <v>28</v>
      </c>
      <c r="G247" s="3">
        <v>45512</v>
      </c>
      <c r="H247" s="9">
        <v>0.375</v>
      </c>
      <c r="I247" t="s">
        <v>43</v>
      </c>
      <c r="J247">
        <v>1644</v>
      </c>
      <c r="K247" t="s">
        <v>63</v>
      </c>
      <c r="L247" t="s">
        <v>19</v>
      </c>
      <c r="M247">
        <v>3</v>
      </c>
      <c r="N247" t="s">
        <v>1344</v>
      </c>
      <c r="O247" t="s">
        <v>1345</v>
      </c>
      <c r="P247" t="s">
        <v>1346</v>
      </c>
      <c r="R247" t="str">
        <f>TEXT(Tabela8[[#This Row],[Data]],"dddd")</f>
        <v>quinta-feira</v>
      </c>
      <c r="S247" t="str" cm="1">
        <f t="array" ref="S2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8" spans="1:19" hidden="1" x14ac:dyDescent="0.3">
      <c r="A248">
        <v>586831</v>
      </c>
      <c r="B248" t="s">
        <v>24</v>
      </c>
      <c r="C248" t="s">
        <v>98</v>
      </c>
      <c r="D248">
        <v>3672</v>
      </c>
      <c r="E248" t="s">
        <v>99</v>
      </c>
      <c r="F248" t="s">
        <v>28</v>
      </c>
      <c r="G248" s="3">
        <v>45512</v>
      </c>
      <c r="H248" s="9">
        <v>0.375</v>
      </c>
      <c r="I248" t="s">
        <v>82</v>
      </c>
      <c r="J248">
        <v>1180</v>
      </c>
      <c r="K248" t="s">
        <v>83</v>
      </c>
      <c r="L248" t="s">
        <v>19</v>
      </c>
      <c r="M248">
        <v>3</v>
      </c>
      <c r="N248" t="s">
        <v>1344</v>
      </c>
      <c r="O248" t="s">
        <v>1345</v>
      </c>
      <c r="P248" t="s">
        <v>1346</v>
      </c>
      <c r="R248" t="str">
        <f>TEXT(Tabela8[[#This Row],[Data]],"dddd")</f>
        <v>quinta-feira</v>
      </c>
      <c r="S248" t="str" cm="1">
        <f t="array" ref="S2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9" spans="1:19" hidden="1" x14ac:dyDescent="0.3">
      <c r="A249">
        <v>587915</v>
      </c>
      <c r="B249" t="s">
        <v>17</v>
      </c>
      <c r="C249" t="s">
        <v>465</v>
      </c>
      <c r="D249">
        <v>3518</v>
      </c>
      <c r="E249" t="s">
        <v>466</v>
      </c>
      <c r="F249" t="s">
        <v>28</v>
      </c>
      <c r="G249" s="3">
        <v>45512</v>
      </c>
      <c r="H249" s="9">
        <v>0.375</v>
      </c>
      <c r="I249" t="s">
        <v>81</v>
      </c>
      <c r="J249">
        <v>1383</v>
      </c>
      <c r="K249" t="s">
        <v>221</v>
      </c>
      <c r="L249" t="s">
        <v>19</v>
      </c>
      <c r="M249">
        <v>3</v>
      </c>
      <c r="N249" t="s">
        <v>1344</v>
      </c>
      <c r="O249" t="s">
        <v>1345</v>
      </c>
      <c r="P249" t="s">
        <v>1346</v>
      </c>
      <c r="R249" t="str">
        <f>TEXT(Tabela8[[#This Row],[Data]],"dddd")</f>
        <v>quinta-feira</v>
      </c>
      <c r="S249" t="str" cm="1">
        <f t="array" ref="S2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0" spans="1:19" hidden="1" x14ac:dyDescent="0.3">
      <c r="A250">
        <v>586852</v>
      </c>
      <c r="B250" t="s">
        <v>17</v>
      </c>
      <c r="C250" t="s">
        <v>474</v>
      </c>
      <c r="D250">
        <v>4027</v>
      </c>
      <c r="E250" t="s">
        <v>475</v>
      </c>
      <c r="F250" t="s">
        <v>28</v>
      </c>
      <c r="G250" s="3">
        <v>45512</v>
      </c>
      <c r="H250" s="9">
        <v>0.375</v>
      </c>
      <c r="I250" t="s">
        <v>469</v>
      </c>
      <c r="J250">
        <v>609</v>
      </c>
      <c r="K250" t="s">
        <v>44</v>
      </c>
      <c r="L250" t="s">
        <v>19</v>
      </c>
      <c r="M250">
        <v>3</v>
      </c>
      <c r="N250" t="s">
        <v>1358</v>
      </c>
      <c r="O250" t="s">
        <v>1345</v>
      </c>
      <c r="P250" t="s">
        <v>1346</v>
      </c>
      <c r="R250" t="str">
        <f>TEXT(Tabela8[[#This Row],[Data]],"dddd")</f>
        <v>quinta-feira</v>
      </c>
      <c r="S250" t="str" cm="1">
        <f t="array" ref="S2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1" spans="1:19" hidden="1" x14ac:dyDescent="0.3">
      <c r="A251">
        <v>586824</v>
      </c>
      <c r="B251" t="s">
        <v>17</v>
      </c>
      <c r="C251" t="s">
        <v>477</v>
      </c>
      <c r="D251">
        <v>3674</v>
      </c>
      <c r="E251" t="s">
        <v>478</v>
      </c>
      <c r="F251" t="s">
        <v>28</v>
      </c>
      <c r="G251" s="3">
        <v>45512</v>
      </c>
      <c r="H251" s="9">
        <v>0.375</v>
      </c>
      <c r="I251" t="s">
        <v>34</v>
      </c>
      <c r="J251">
        <v>1672</v>
      </c>
      <c r="K251" t="s">
        <v>80</v>
      </c>
      <c r="L251" t="s">
        <v>19</v>
      </c>
      <c r="M251">
        <v>3</v>
      </c>
      <c r="N251" t="s">
        <v>1344</v>
      </c>
      <c r="O251" t="s">
        <v>1345</v>
      </c>
      <c r="P251" t="s">
        <v>1346</v>
      </c>
      <c r="R251" t="str">
        <f>TEXT(Tabela8[[#This Row],[Data]],"dddd")</f>
        <v>quinta-feira</v>
      </c>
      <c r="S251" t="str" cm="1">
        <f t="array" ref="S2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52" spans="1:19" hidden="1" x14ac:dyDescent="0.3">
      <c r="A252">
        <v>586855</v>
      </c>
      <c r="B252" t="s">
        <v>17</v>
      </c>
      <c r="C252" t="s">
        <v>26</v>
      </c>
      <c r="D252">
        <v>3433</v>
      </c>
      <c r="E252" t="s">
        <v>27</v>
      </c>
      <c r="F252" t="s">
        <v>28</v>
      </c>
      <c r="G252" s="3">
        <v>45512</v>
      </c>
      <c r="H252" s="9">
        <v>0.375</v>
      </c>
      <c r="I252" t="s">
        <v>476</v>
      </c>
      <c r="J252">
        <v>1361</v>
      </c>
      <c r="K252" t="s">
        <v>35</v>
      </c>
      <c r="L252" t="s">
        <v>19</v>
      </c>
      <c r="M252">
        <v>3</v>
      </c>
      <c r="N252" t="s">
        <v>1344</v>
      </c>
      <c r="O252" t="s">
        <v>1345</v>
      </c>
      <c r="P252" t="s">
        <v>1346</v>
      </c>
      <c r="R252" t="str">
        <f>TEXT(Tabela8[[#This Row],[Data]],"dddd")</f>
        <v>quinta-feira</v>
      </c>
      <c r="S252" t="str" cm="1">
        <f t="array" ref="S2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3" spans="1:19" hidden="1" x14ac:dyDescent="0.3">
      <c r="A253">
        <v>586820</v>
      </c>
      <c r="B253" t="s">
        <v>24</v>
      </c>
      <c r="C253" t="s">
        <v>77</v>
      </c>
      <c r="D253">
        <v>3497</v>
      </c>
      <c r="E253" t="s">
        <v>78</v>
      </c>
      <c r="F253" t="s">
        <v>28</v>
      </c>
      <c r="G253" s="3">
        <v>45512</v>
      </c>
      <c r="H253" s="9">
        <v>0.375</v>
      </c>
      <c r="I253" t="s">
        <v>41</v>
      </c>
      <c r="J253">
        <v>572</v>
      </c>
      <c r="K253" t="s">
        <v>93</v>
      </c>
      <c r="L253" t="s">
        <v>19</v>
      </c>
      <c r="M253">
        <v>3</v>
      </c>
      <c r="N253" t="s">
        <v>1344</v>
      </c>
      <c r="O253" t="s">
        <v>1345</v>
      </c>
      <c r="P253" t="s">
        <v>1346</v>
      </c>
      <c r="R253" t="str">
        <f>TEXT(Tabela8[[#This Row],[Data]],"dddd")</f>
        <v>quinta-feira</v>
      </c>
      <c r="S253" t="str" cm="1">
        <f t="array" ref="S2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4" spans="1:19" hidden="1" x14ac:dyDescent="0.3">
      <c r="A254">
        <v>586818</v>
      </c>
      <c r="B254" t="s">
        <v>24</v>
      </c>
      <c r="C254" t="s">
        <v>480</v>
      </c>
      <c r="D254">
        <v>3577</v>
      </c>
      <c r="E254" t="s">
        <v>481</v>
      </c>
      <c r="F254" t="s">
        <v>28</v>
      </c>
      <c r="G254" s="3">
        <v>45512</v>
      </c>
      <c r="H254" s="9">
        <v>0.375</v>
      </c>
      <c r="I254" t="s">
        <v>473</v>
      </c>
      <c r="J254">
        <v>599</v>
      </c>
      <c r="K254" t="s">
        <v>387</v>
      </c>
      <c r="L254" t="s">
        <v>19</v>
      </c>
      <c r="M254">
        <v>3</v>
      </c>
      <c r="N254" t="s">
        <v>1358</v>
      </c>
      <c r="O254" t="s">
        <v>1345</v>
      </c>
      <c r="P254" t="s">
        <v>1346</v>
      </c>
      <c r="R254" t="str">
        <f>TEXT(Tabela8[[#This Row],[Data]],"dddd")</f>
        <v>quinta-feira</v>
      </c>
      <c r="S254" t="str" cm="1">
        <f t="array" ref="S2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5" spans="1:19" hidden="1" x14ac:dyDescent="0.3">
      <c r="A255">
        <v>586838</v>
      </c>
      <c r="B255" t="s">
        <v>17</v>
      </c>
      <c r="C255" t="s">
        <v>462</v>
      </c>
      <c r="D255">
        <v>3912</v>
      </c>
      <c r="E255" t="s">
        <v>463</v>
      </c>
      <c r="F255" t="s">
        <v>28</v>
      </c>
      <c r="G255" s="3">
        <v>45512</v>
      </c>
      <c r="H255" s="9">
        <v>0.375</v>
      </c>
      <c r="I255" t="s">
        <v>482</v>
      </c>
      <c r="J255">
        <v>1364</v>
      </c>
      <c r="K255" t="s">
        <v>60</v>
      </c>
      <c r="L255" t="s">
        <v>19</v>
      </c>
      <c r="M255">
        <v>3</v>
      </c>
      <c r="N255" t="s">
        <v>1349</v>
      </c>
      <c r="O255" t="s">
        <v>1345</v>
      </c>
      <c r="P255" t="s">
        <v>1346</v>
      </c>
      <c r="R255" t="str">
        <f>TEXT(Tabela8[[#This Row],[Data]],"dddd")</f>
        <v>quinta-feira</v>
      </c>
      <c r="S255" t="str" cm="1">
        <f t="array" ref="S2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6" spans="1:19" hidden="1" x14ac:dyDescent="0.3">
      <c r="A256">
        <v>586825</v>
      </c>
      <c r="B256" t="s">
        <v>24</v>
      </c>
      <c r="C256" t="s">
        <v>65</v>
      </c>
      <c r="D256">
        <v>3651</v>
      </c>
      <c r="E256" t="s">
        <v>66</v>
      </c>
      <c r="F256" t="s">
        <v>28</v>
      </c>
      <c r="G256" s="3">
        <v>45512</v>
      </c>
      <c r="H256" s="9">
        <v>0.375</v>
      </c>
      <c r="I256" t="s">
        <v>50</v>
      </c>
      <c r="J256">
        <v>772</v>
      </c>
      <c r="K256" t="s">
        <v>51</v>
      </c>
      <c r="L256" t="s">
        <v>19</v>
      </c>
      <c r="M256">
        <v>3</v>
      </c>
      <c r="N256" t="s">
        <v>1349</v>
      </c>
      <c r="O256" t="s">
        <v>1345</v>
      </c>
      <c r="P256" t="s">
        <v>1346</v>
      </c>
      <c r="R256" t="str">
        <f>TEXT(Tabela8[[#This Row],[Data]],"dddd")</f>
        <v>quinta-feira</v>
      </c>
      <c r="S256" t="str" cm="1">
        <f t="array" ref="S2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57" spans="1:19" hidden="1" x14ac:dyDescent="0.3">
      <c r="A257">
        <v>586817</v>
      </c>
      <c r="B257" t="s">
        <v>24</v>
      </c>
      <c r="C257" t="s">
        <v>1333</v>
      </c>
      <c r="D257">
        <v>3358</v>
      </c>
      <c r="E257" t="s">
        <v>619</v>
      </c>
      <c r="F257" t="s">
        <v>28</v>
      </c>
      <c r="G257" s="3">
        <v>45512</v>
      </c>
      <c r="H257" s="9">
        <v>0.375</v>
      </c>
      <c r="I257" t="s">
        <v>464</v>
      </c>
      <c r="J257">
        <v>2057</v>
      </c>
      <c r="K257" t="s">
        <v>90</v>
      </c>
      <c r="L257" t="s">
        <v>19</v>
      </c>
      <c r="M257">
        <v>3</v>
      </c>
      <c r="N257" t="s">
        <v>1344</v>
      </c>
      <c r="O257" t="s">
        <v>1345</v>
      </c>
      <c r="P257" t="s">
        <v>1346</v>
      </c>
      <c r="R257" t="str">
        <f>TEXT(Tabela8[[#This Row],[Data]],"dddd")</f>
        <v>quinta-feira</v>
      </c>
      <c r="S257" t="str" cm="1">
        <f t="array" ref="S2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8" spans="1:19" hidden="1" x14ac:dyDescent="0.3">
      <c r="A258">
        <v>586885</v>
      </c>
      <c r="B258" t="s">
        <v>17</v>
      </c>
      <c r="C258" t="s">
        <v>487</v>
      </c>
      <c r="D258">
        <v>3592</v>
      </c>
      <c r="E258" t="s">
        <v>488</v>
      </c>
      <c r="F258" t="s">
        <v>28</v>
      </c>
      <c r="G258" s="3">
        <v>45512</v>
      </c>
      <c r="H258" s="9">
        <v>0.41666666666666669</v>
      </c>
      <c r="I258" t="s">
        <v>489</v>
      </c>
      <c r="J258">
        <v>609</v>
      </c>
      <c r="K258" t="s">
        <v>44</v>
      </c>
      <c r="L258" t="s">
        <v>19</v>
      </c>
      <c r="M258">
        <v>3</v>
      </c>
      <c r="N258" t="s">
        <v>1358</v>
      </c>
      <c r="O258" t="s">
        <v>1345</v>
      </c>
      <c r="P258" t="s">
        <v>1346</v>
      </c>
      <c r="R258" t="str">
        <f>TEXT(Tabela8[[#This Row],[Data]],"dddd")</f>
        <v>quinta-feira</v>
      </c>
      <c r="S258" t="str" cm="1">
        <f t="array" ref="S2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9" spans="1:19" hidden="1" x14ac:dyDescent="0.3">
      <c r="A259">
        <v>588066</v>
      </c>
      <c r="B259" t="s">
        <v>17</v>
      </c>
      <c r="C259" t="s">
        <v>465</v>
      </c>
      <c r="D259">
        <v>3518</v>
      </c>
      <c r="E259" t="s">
        <v>466</v>
      </c>
      <c r="F259" t="s">
        <v>28</v>
      </c>
      <c r="G259" s="3">
        <v>45512</v>
      </c>
      <c r="H259" s="9">
        <v>0.41666666666666669</v>
      </c>
      <c r="I259" t="s">
        <v>23</v>
      </c>
      <c r="J259">
        <v>2751</v>
      </c>
      <c r="K259" t="s">
        <v>70</v>
      </c>
      <c r="L259" t="s">
        <v>19</v>
      </c>
      <c r="M259">
        <v>3</v>
      </c>
      <c r="N259" t="s">
        <v>1344</v>
      </c>
      <c r="O259" t="s">
        <v>1345</v>
      </c>
      <c r="P259" t="s">
        <v>1346</v>
      </c>
      <c r="R259" t="str">
        <f>TEXT(Tabela8[[#This Row],[Data]],"dddd")</f>
        <v>quinta-feira</v>
      </c>
      <c r="S259" t="str" cm="1">
        <f t="array" ref="S2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0" spans="1:19" hidden="1" x14ac:dyDescent="0.3">
      <c r="A260">
        <v>586900</v>
      </c>
      <c r="B260" t="s">
        <v>17</v>
      </c>
      <c r="C260" t="s">
        <v>490</v>
      </c>
      <c r="D260">
        <v>3881</v>
      </c>
      <c r="E260" t="s">
        <v>491</v>
      </c>
      <c r="F260" t="s">
        <v>28</v>
      </c>
      <c r="G260" s="3">
        <v>45512</v>
      </c>
      <c r="H260" s="9">
        <v>0.41666666666666669</v>
      </c>
      <c r="I260" t="s">
        <v>476</v>
      </c>
      <c r="J260">
        <v>1644</v>
      </c>
      <c r="K260" t="s">
        <v>63</v>
      </c>
      <c r="L260" t="s">
        <v>19</v>
      </c>
      <c r="M260">
        <v>3</v>
      </c>
      <c r="N260" t="s">
        <v>1358</v>
      </c>
      <c r="O260" t="s">
        <v>1345</v>
      </c>
      <c r="P260" t="s">
        <v>1346</v>
      </c>
      <c r="R260" t="str">
        <f>TEXT(Tabela8[[#This Row],[Data]],"dddd")</f>
        <v>quinta-feira</v>
      </c>
      <c r="S260" t="str" cm="1">
        <f t="array" ref="S2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1" spans="1:19" hidden="1" x14ac:dyDescent="0.3">
      <c r="A261">
        <v>586873</v>
      </c>
      <c r="B261" t="s">
        <v>24</v>
      </c>
      <c r="C261" t="s">
        <v>65</v>
      </c>
      <c r="D261">
        <v>3651</v>
      </c>
      <c r="E261" t="s">
        <v>66</v>
      </c>
      <c r="F261" t="s">
        <v>28</v>
      </c>
      <c r="G261" s="3">
        <v>45512</v>
      </c>
      <c r="H261" s="9">
        <v>0.41666666666666669</v>
      </c>
      <c r="I261" t="s">
        <v>100</v>
      </c>
      <c r="J261">
        <v>1839</v>
      </c>
      <c r="K261" t="s">
        <v>42</v>
      </c>
      <c r="L261" t="s">
        <v>19</v>
      </c>
      <c r="M261">
        <v>3</v>
      </c>
      <c r="N261" t="s">
        <v>1349</v>
      </c>
      <c r="O261" t="s">
        <v>1345</v>
      </c>
      <c r="P261" t="s">
        <v>1346</v>
      </c>
      <c r="R261" t="str">
        <f>TEXT(Tabela8[[#This Row],[Data]],"dddd")</f>
        <v>quinta-feira</v>
      </c>
      <c r="S261" t="str" cm="1">
        <f t="array" ref="S2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2" spans="1:19" hidden="1" x14ac:dyDescent="0.3">
      <c r="A262">
        <v>586882</v>
      </c>
      <c r="B262" t="s">
        <v>17</v>
      </c>
      <c r="C262" t="s">
        <v>477</v>
      </c>
      <c r="D262">
        <v>3674</v>
      </c>
      <c r="E262" t="s">
        <v>478</v>
      </c>
      <c r="F262" t="s">
        <v>28</v>
      </c>
      <c r="G262" s="3">
        <v>45512</v>
      </c>
      <c r="H262" s="9">
        <v>0.41666666666666669</v>
      </c>
      <c r="I262" t="s">
        <v>57</v>
      </c>
      <c r="J262">
        <v>1815</v>
      </c>
      <c r="K262" t="s">
        <v>86</v>
      </c>
      <c r="L262" t="s">
        <v>19</v>
      </c>
      <c r="M262">
        <v>3</v>
      </c>
      <c r="N262" t="s">
        <v>1344</v>
      </c>
      <c r="O262" t="s">
        <v>1345</v>
      </c>
      <c r="P262" t="s">
        <v>1346</v>
      </c>
      <c r="R262" t="str">
        <f>TEXT(Tabela8[[#This Row],[Data]],"dddd")</f>
        <v>quinta-feira</v>
      </c>
      <c r="S262" t="str" cm="1">
        <f t="array" ref="S2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3" spans="1:19" hidden="1" x14ac:dyDescent="0.3">
      <c r="A263">
        <v>586906</v>
      </c>
      <c r="B263" t="s">
        <v>24</v>
      </c>
      <c r="C263" t="s">
        <v>1333</v>
      </c>
      <c r="D263">
        <v>3358</v>
      </c>
      <c r="E263" t="s">
        <v>619</v>
      </c>
      <c r="F263" t="s">
        <v>28</v>
      </c>
      <c r="G263" s="3">
        <v>45512</v>
      </c>
      <c r="H263" s="9">
        <v>0.41666666666666669</v>
      </c>
      <c r="I263" t="s">
        <v>50</v>
      </c>
      <c r="J263">
        <v>2735</v>
      </c>
      <c r="K263" t="s">
        <v>127</v>
      </c>
      <c r="L263" t="s">
        <v>19</v>
      </c>
      <c r="M263">
        <v>3</v>
      </c>
      <c r="N263" t="s">
        <v>1344</v>
      </c>
      <c r="O263" t="s">
        <v>1345</v>
      </c>
      <c r="P263" t="s">
        <v>1346</v>
      </c>
      <c r="R263" t="str">
        <f>TEXT(Tabela8[[#This Row],[Data]],"dddd")</f>
        <v>quinta-feira</v>
      </c>
      <c r="S263" t="str" cm="1">
        <f t="array" ref="S2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4" spans="1:19" hidden="1" x14ac:dyDescent="0.3">
      <c r="A264">
        <v>586876</v>
      </c>
      <c r="B264" t="s">
        <v>17</v>
      </c>
      <c r="C264" t="s">
        <v>485</v>
      </c>
      <c r="D264">
        <v>3801</v>
      </c>
      <c r="E264" t="s">
        <v>486</v>
      </c>
      <c r="F264" t="s">
        <v>28</v>
      </c>
      <c r="G264" s="3">
        <v>45512</v>
      </c>
      <c r="H264" s="9">
        <v>0.41666666666666669</v>
      </c>
      <c r="I264" t="s">
        <v>55</v>
      </c>
      <c r="J264">
        <v>1830</v>
      </c>
      <c r="K264" t="s">
        <v>56</v>
      </c>
      <c r="L264" t="s">
        <v>19</v>
      </c>
      <c r="M264">
        <v>3</v>
      </c>
      <c r="N264" t="s">
        <v>1358</v>
      </c>
      <c r="O264" t="s">
        <v>1345</v>
      </c>
      <c r="P264" t="s">
        <v>1346</v>
      </c>
      <c r="R264" t="str">
        <f>TEXT(Tabela8[[#This Row],[Data]],"dddd")</f>
        <v>quinta-feira</v>
      </c>
      <c r="S264" t="str" cm="1">
        <f t="array" ref="S2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5" spans="1:19" hidden="1" x14ac:dyDescent="0.3">
      <c r="A265">
        <v>586872</v>
      </c>
      <c r="B265" t="s">
        <v>24</v>
      </c>
      <c r="C265" t="s">
        <v>483</v>
      </c>
      <c r="D265">
        <v>3658</v>
      </c>
      <c r="E265" t="s">
        <v>484</v>
      </c>
      <c r="F265" t="s">
        <v>28</v>
      </c>
      <c r="G265" s="3">
        <v>45512</v>
      </c>
      <c r="H265" s="9">
        <v>0.41666666666666669</v>
      </c>
      <c r="I265" t="s">
        <v>464</v>
      </c>
      <c r="J265">
        <v>2057</v>
      </c>
      <c r="K265" t="s">
        <v>90</v>
      </c>
      <c r="L265" t="s">
        <v>19</v>
      </c>
      <c r="M265">
        <v>3</v>
      </c>
      <c r="N265" t="s">
        <v>1358</v>
      </c>
      <c r="O265" t="s">
        <v>1345</v>
      </c>
      <c r="P265" t="s">
        <v>1346</v>
      </c>
      <c r="R265" t="str">
        <f>TEXT(Tabela8[[#This Row],[Data]],"dddd")</f>
        <v>quinta-feira</v>
      </c>
      <c r="S265" t="str" cm="1">
        <f t="array" ref="S2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6" spans="1:19" hidden="1" x14ac:dyDescent="0.3">
      <c r="A266">
        <v>586867</v>
      </c>
      <c r="B266" t="s">
        <v>24</v>
      </c>
      <c r="C266" t="s">
        <v>480</v>
      </c>
      <c r="D266">
        <v>3577</v>
      </c>
      <c r="E266" t="s">
        <v>481</v>
      </c>
      <c r="F266" t="s">
        <v>28</v>
      </c>
      <c r="G266" s="3">
        <v>45512</v>
      </c>
      <c r="H266" s="9">
        <v>0.41666666666666669</v>
      </c>
      <c r="I266" t="s">
        <v>41</v>
      </c>
      <c r="J266">
        <v>572</v>
      </c>
      <c r="K266" t="s">
        <v>93</v>
      </c>
      <c r="L266" t="s">
        <v>19</v>
      </c>
      <c r="M266">
        <v>3</v>
      </c>
      <c r="N266" t="s">
        <v>1358</v>
      </c>
      <c r="O266" t="s">
        <v>1345</v>
      </c>
      <c r="P266" t="s">
        <v>1346</v>
      </c>
      <c r="R266" t="str">
        <f>TEXT(Tabela8[[#This Row],[Data]],"dddd")</f>
        <v>quinta-feira</v>
      </c>
      <c r="S266" t="str" cm="1">
        <f t="array" ref="S2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7" spans="1:19" hidden="1" x14ac:dyDescent="0.3">
      <c r="A267">
        <v>586919</v>
      </c>
      <c r="B267" t="s">
        <v>24</v>
      </c>
      <c r="C267" t="s">
        <v>480</v>
      </c>
      <c r="D267">
        <v>3577</v>
      </c>
      <c r="E267" t="s">
        <v>481</v>
      </c>
      <c r="F267" t="s">
        <v>28</v>
      </c>
      <c r="G267" s="3">
        <v>45512</v>
      </c>
      <c r="H267" s="9">
        <v>0.45833333333333331</v>
      </c>
      <c r="I267" t="s">
        <v>41</v>
      </c>
      <c r="J267">
        <v>572</v>
      </c>
      <c r="K267" t="s">
        <v>93</v>
      </c>
      <c r="L267" t="s">
        <v>19</v>
      </c>
      <c r="M267">
        <v>3</v>
      </c>
      <c r="N267" t="s">
        <v>1358</v>
      </c>
      <c r="O267" t="s">
        <v>1345</v>
      </c>
      <c r="P267" t="s">
        <v>1346</v>
      </c>
      <c r="R267" t="str">
        <f>TEXT(Tabela8[[#This Row],[Data]],"dddd")</f>
        <v>quinta-feira</v>
      </c>
      <c r="S267" t="str" cm="1">
        <f t="array" ref="S2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8" spans="1:19" hidden="1" x14ac:dyDescent="0.3">
      <c r="A268">
        <v>587920</v>
      </c>
      <c r="B268" t="s">
        <v>17</v>
      </c>
      <c r="C268" t="s">
        <v>477</v>
      </c>
      <c r="D268">
        <v>3674</v>
      </c>
      <c r="E268" t="s">
        <v>478</v>
      </c>
      <c r="F268" t="s">
        <v>28</v>
      </c>
      <c r="G268" s="3">
        <v>45512</v>
      </c>
      <c r="H268" s="9">
        <v>0.45833333333333331</v>
      </c>
      <c r="I268" t="s">
        <v>494</v>
      </c>
      <c r="J268">
        <v>1364</v>
      </c>
      <c r="K268" t="s">
        <v>60</v>
      </c>
      <c r="L268" t="s">
        <v>19</v>
      </c>
      <c r="M268">
        <v>3</v>
      </c>
      <c r="N268" t="s">
        <v>1344</v>
      </c>
      <c r="O268" t="s">
        <v>1345</v>
      </c>
      <c r="P268" t="s">
        <v>1346</v>
      </c>
      <c r="R268" t="str">
        <f>TEXT(Tabela8[[#This Row],[Data]],"dddd")</f>
        <v>quinta-feira</v>
      </c>
      <c r="S268" t="str" cm="1">
        <f t="array" ref="S2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9" spans="1:19" hidden="1" x14ac:dyDescent="0.3">
      <c r="A269">
        <v>586945</v>
      </c>
      <c r="B269" t="s">
        <v>17</v>
      </c>
      <c r="C269" t="s">
        <v>485</v>
      </c>
      <c r="D269">
        <v>3801</v>
      </c>
      <c r="E269" t="s">
        <v>486</v>
      </c>
      <c r="F269" t="s">
        <v>28</v>
      </c>
      <c r="G269" s="3">
        <v>45512</v>
      </c>
      <c r="H269" s="9">
        <v>0.45833333333333331</v>
      </c>
      <c r="I269" t="s">
        <v>467</v>
      </c>
      <c r="J269">
        <v>1191</v>
      </c>
      <c r="K269" t="s">
        <v>122</v>
      </c>
      <c r="L269" t="s">
        <v>19</v>
      </c>
      <c r="M269">
        <v>3</v>
      </c>
      <c r="N269" t="s">
        <v>1358</v>
      </c>
      <c r="O269" t="s">
        <v>1345</v>
      </c>
      <c r="P269" t="s">
        <v>1346</v>
      </c>
      <c r="R269" t="str">
        <f>TEXT(Tabela8[[#This Row],[Data]],"dddd")</f>
        <v>quinta-feira</v>
      </c>
      <c r="S269" t="str" cm="1">
        <f t="array" ref="S2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0" spans="1:19" hidden="1" x14ac:dyDescent="0.3">
      <c r="A270">
        <v>586951</v>
      </c>
      <c r="B270" t="s">
        <v>24</v>
      </c>
      <c r="C270" t="s">
        <v>495</v>
      </c>
      <c r="D270">
        <v>3938</v>
      </c>
      <c r="E270" t="s">
        <v>496</v>
      </c>
      <c r="F270" t="s">
        <v>28</v>
      </c>
      <c r="G270" s="3">
        <v>45512</v>
      </c>
      <c r="H270" s="9">
        <v>0.45833333333333331</v>
      </c>
      <c r="I270" t="s">
        <v>95</v>
      </c>
      <c r="J270">
        <v>2260</v>
      </c>
      <c r="K270" t="s">
        <v>36</v>
      </c>
      <c r="L270" t="s">
        <v>19</v>
      </c>
      <c r="M270">
        <v>3</v>
      </c>
      <c r="N270" t="s">
        <v>1358</v>
      </c>
      <c r="O270" t="s">
        <v>1345</v>
      </c>
      <c r="P270" t="s">
        <v>1346</v>
      </c>
      <c r="R270" t="str">
        <f>TEXT(Tabela8[[#This Row],[Data]],"dddd")</f>
        <v>quinta-feira</v>
      </c>
      <c r="S270" t="str" cm="1">
        <f t="array" ref="S2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1" spans="1:19" hidden="1" x14ac:dyDescent="0.3">
      <c r="A271">
        <v>586914</v>
      </c>
      <c r="B271" t="s">
        <v>24</v>
      </c>
      <c r="C271" t="s">
        <v>110</v>
      </c>
      <c r="D271">
        <v>3664</v>
      </c>
      <c r="E271" t="s">
        <v>111</v>
      </c>
      <c r="F271" t="s">
        <v>28</v>
      </c>
      <c r="G271" s="3">
        <v>45512</v>
      </c>
      <c r="H271" s="9">
        <v>0.45833333333333331</v>
      </c>
      <c r="I271" t="s">
        <v>82</v>
      </c>
      <c r="J271">
        <v>1180</v>
      </c>
      <c r="K271" t="s">
        <v>83</v>
      </c>
      <c r="L271" t="s">
        <v>19</v>
      </c>
      <c r="M271">
        <v>3</v>
      </c>
      <c r="N271" t="s">
        <v>1358</v>
      </c>
      <c r="O271" t="s">
        <v>1345</v>
      </c>
      <c r="P271" t="s">
        <v>1346</v>
      </c>
      <c r="R271" t="str">
        <f>TEXT(Tabela8[[#This Row],[Data]],"dddd")</f>
        <v>quinta-feira</v>
      </c>
      <c r="S271" t="str" cm="1">
        <f t="array" ref="S2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2" spans="1:19" hidden="1" x14ac:dyDescent="0.3">
      <c r="A272">
        <v>587919</v>
      </c>
      <c r="B272" t="s">
        <v>17</v>
      </c>
      <c r="C272" t="s">
        <v>492</v>
      </c>
      <c r="D272">
        <v>3625</v>
      </c>
      <c r="E272" t="s">
        <v>493</v>
      </c>
      <c r="F272" t="s">
        <v>28</v>
      </c>
      <c r="G272" s="3">
        <v>45512</v>
      </c>
      <c r="H272" s="9">
        <v>0.45833333333333331</v>
      </c>
      <c r="I272" t="s">
        <v>81</v>
      </c>
      <c r="J272">
        <v>1383</v>
      </c>
      <c r="K272" t="s">
        <v>221</v>
      </c>
      <c r="L272" t="s">
        <v>19</v>
      </c>
      <c r="M272">
        <v>3</v>
      </c>
      <c r="N272" t="s">
        <v>1358</v>
      </c>
      <c r="O272" t="s">
        <v>1345</v>
      </c>
      <c r="P272" t="s">
        <v>1346</v>
      </c>
      <c r="R272" t="str">
        <f>TEXT(Tabela8[[#This Row],[Data]],"dddd")</f>
        <v>quinta-feira</v>
      </c>
      <c r="S272" t="str" cm="1">
        <f t="array" ref="S2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3" spans="1:19" hidden="1" x14ac:dyDescent="0.3">
      <c r="A273">
        <v>586930</v>
      </c>
      <c r="B273" t="s">
        <v>17</v>
      </c>
      <c r="C273" t="s">
        <v>487</v>
      </c>
      <c r="D273">
        <v>3592</v>
      </c>
      <c r="E273" t="s">
        <v>488</v>
      </c>
      <c r="F273" t="s">
        <v>28</v>
      </c>
      <c r="G273" s="3">
        <v>45512</v>
      </c>
      <c r="H273" s="9">
        <v>0.45833333333333331</v>
      </c>
      <c r="I273" t="s">
        <v>458</v>
      </c>
      <c r="J273">
        <v>1584</v>
      </c>
      <c r="K273" t="s">
        <v>47</v>
      </c>
      <c r="L273" t="s">
        <v>19</v>
      </c>
      <c r="M273">
        <v>3</v>
      </c>
      <c r="N273" t="s">
        <v>1358</v>
      </c>
      <c r="O273" t="s">
        <v>1345</v>
      </c>
      <c r="P273" t="s">
        <v>1346</v>
      </c>
      <c r="R273" t="str">
        <f>TEXT(Tabela8[[#This Row],[Data]],"dddd")</f>
        <v>quinta-feira</v>
      </c>
      <c r="S273" t="str" cm="1">
        <f t="array" ref="S2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4" spans="1:19" hidden="1" x14ac:dyDescent="0.3">
      <c r="A274">
        <v>586925</v>
      </c>
      <c r="B274" t="s">
        <v>17</v>
      </c>
      <c r="C274" t="s">
        <v>490</v>
      </c>
      <c r="D274">
        <v>3881</v>
      </c>
      <c r="E274" t="s">
        <v>491</v>
      </c>
      <c r="F274" t="s">
        <v>28</v>
      </c>
      <c r="G274" s="3">
        <v>45512</v>
      </c>
      <c r="H274" s="9">
        <v>0.45833333333333331</v>
      </c>
      <c r="I274" t="s">
        <v>489</v>
      </c>
      <c r="J274">
        <v>1644</v>
      </c>
      <c r="K274" t="s">
        <v>63</v>
      </c>
      <c r="L274" t="s">
        <v>19</v>
      </c>
      <c r="M274">
        <v>3</v>
      </c>
      <c r="N274" t="s">
        <v>1358</v>
      </c>
      <c r="O274" t="s">
        <v>1345</v>
      </c>
      <c r="P274" t="s">
        <v>1346</v>
      </c>
      <c r="R274" t="str">
        <f>TEXT(Tabela8[[#This Row],[Data]],"dddd")</f>
        <v>quinta-feira</v>
      </c>
      <c r="S274" t="str" cm="1">
        <f t="array" ref="S2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5" spans="1:19" hidden="1" x14ac:dyDescent="0.3">
      <c r="A275">
        <v>586916</v>
      </c>
      <c r="B275" t="s">
        <v>24</v>
      </c>
      <c r="C275" t="s">
        <v>483</v>
      </c>
      <c r="D275">
        <v>3658</v>
      </c>
      <c r="E275" t="s">
        <v>484</v>
      </c>
      <c r="F275" t="s">
        <v>28</v>
      </c>
      <c r="G275" s="3">
        <v>45512</v>
      </c>
      <c r="H275" s="9">
        <v>0.45833333333333331</v>
      </c>
      <c r="I275" t="s">
        <v>472</v>
      </c>
      <c r="J275">
        <v>1973</v>
      </c>
      <c r="K275" t="s">
        <v>25</v>
      </c>
      <c r="L275" t="s">
        <v>19</v>
      </c>
      <c r="M275">
        <v>3</v>
      </c>
      <c r="N275" t="s">
        <v>1358</v>
      </c>
      <c r="O275" t="s">
        <v>1345</v>
      </c>
      <c r="P275" t="s">
        <v>1346</v>
      </c>
      <c r="R275" t="str">
        <f>TEXT(Tabela8[[#This Row],[Data]],"dddd")</f>
        <v>quinta-feira</v>
      </c>
      <c r="S275" t="str" cm="1">
        <f t="array" ref="S2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6" spans="1:19" hidden="1" x14ac:dyDescent="0.3">
      <c r="A276">
        <v>586993</v>
      </c>
      <c r="B276" t="s">
        <v>24</v>
      </c>
      <c r="C276" t="s">
        <v>509</v>
      </c>
      <c r="D276">
        <v>3671</v>
      </c>
      <c r="E276" t="s">
        <v>510</v>
      </c>
      <c r="F276" t="s">
        <v>28</v>
      </c>
      <c r="G276" s="3">
        <v>45512</v>
      </c>
      <c r="H276" s="9">
        <v>0.54166666666666663</v>
      </c>
      <c r="I276" t="s">
        <v>41</v>
      </c>
      <c r="J276">
        <v>572</v>
      </c>
      <c r="K276" t="s">
        <v>93</v>
      </c>
      <c r="L276" t="s">
        <v>19</v>
      </c>
      <c r="M276">
        <v>3</v>
      </c>
      <c r="N276" t="s">
        <v>1358</v>
      </c>
      <c r="O276" t="s">
        <v>1345</v>
      </c>
      <c r="P276" t="s">
        <v>1346</v>
      </c>
      <c r="R276" t="str">
        <f>TEXT(Tabela8[[#This Row],[Data]],"dddd")</f>
        <v>quinta-feira</v>
      </c>
      <c r="S276" t="str" cm="1">
        <f t="array" ref="S2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7" spans="1:19" hidden="1" x14ac:dyDescent="0.3">
      <c r="A277">
        <v>586975</v>
      </c>
      <c r="B277" t="s">
        <v>17</v>
      </c>
      <c r="C277" t="s">
        <v>499</v>
      </c>
      <c r="D277">
        <v>3441</v>
      </c>
      <c r="E277" t="s">
        <v>500</v>
      </c>
      <c r="F277" t="s">
        <v>28</v>
      </c>
      <c r="G277" s="3">
        <v>45512</v>
      </c>
      <c r="H277" s="9">
        <v>0.54166666666666663</v>
      </c>
      <c r="I277" t="s">
        <v>34</v>
      </c>
      <c r="J277">
        <v>2158</v>
      </c>
      <c r="K277" t="s">
        <v>115</v>
      </c>
      <c r="L277" t="s">
        <v>19</v>
      </c>
      <c r="M277">
        <v>3</v>
      </c>
      <c r="N277" t="s">
        <v>1358</v>
      </c>
      <c r="O277" t="s">
        <v>1345</v>
      </c>
      <c r="P277" t="s">
        <v>1346</v>
      </c>
      <c r="R277" t="str">
        <f>TEXT(Tabela8[[#This Row],[Data]],"dddd")</f>
        <v>quinta-feira</v>
      </c>
      <c r="S277" t="str" cm="1">
        <f t="array" ref="S2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8" spans="1:19" hidden="1" x14ac:dyDescent="0.3">
      <c r="A278">
        <v>588325</v>
      </c>
      <c r="B278" t="s">
        <v>24</v>
      </c>
      <c r="C278" t="s">
        <v>1328</v>
      </c>
      <c r="D278">
        <v>4123</v>
      </c>
      <c r="E278" t="s">
        <v>1329</v>
      </c>
      <c r="F278" t="s">
        <v>69</v>
      </c>
      <c r="G278" s="3">
        <v>45512</v>
      </c>
      <c r="H278" s="9">
        <v>0.54166666666666663</v>
      </c>
      <c r="I278" t="s">
        <v>95</v>
      </c>
      <c r="J278">
        <v>2260</v>
      </c>
      <c r="K278" t="s">
        <v>36</v>
      </c>
      <c r="L278" t="s">
        <v>19</v>
      </c>
      <c r="M278">
        <v>3</v>
      </c>
      <c r="N278" t="s">
        <v>1358</v>
      </c>
      <c r="O278" t="s">
        <v>1345</v>
      </c>
      <c r="P278" t="s">
        <v>1346</v>
      </c>
      <c r="R278" t="str">
        <f>TEXT(Tabela8[[#This Row],[Data]],"dddd")</f>
        <v>quinta-feira</v>
      </c>
      <c r="S278" t="str" cm="1">
        <f t="array" ref="S2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79" spans="1:19" hidden="1" x14ac:dyDescent="0.3">
      <c r="A279">
        <v>587921</v>
      </c>
      <c r="B279" t="s">
        <v>17</v>
      </c>
      <c r="C279" t="s">
        <v>497</v>
      </c>
      <c r="D279">
        <v>3826</v>
      </c>
      <c r="E279" t="s">
        <v>498</v>
      </c>
      <c r="F279" t="s">
        <v>28</v>
      </c>
      <c r="G279" s="3">
        <v>45512</v>
      </c>
      <c r="H279" s="9">
        <v>0.54166666666666663</v>
      </c>
      <c r="I279" t="s">
        <v>81</v>
      </c>
      <c r="J279">
        <v>1383</v>
      </c>
      <c r="K279" t="s">
        <v>221</v>
      </c>
      <c r="L279" t="s">
        <v>19</v>
      </c>
      <c r="M279">
        <v>3</v>
      </c>
      <c r="N279" t="s">
        <v>1358</v>
      </c>
      <c r="O279" t="s">
        <v>1345</v>
      </c>
      <c r="P279" t="s">
        <v>1346</v>
      </c>
      <c r="R279" t="str">
        <f>TEXT(Tabela8[[#This Row],[Data]],"dddd")</f>
        <v>quinta-feira</v>
      </c>
      <c r="S279" t="str" cm="1">
        <f t="array" ref="S2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0" spans="1:19" hidden="1" x14ac:dyDescent="0.3">
      <c r="A280">
        <v>587001</v>
      </c>
      <c r="B280" t="s">
        <v>24</v>
      </c>
      <c r="C280" t="s">
        <v>506</v>
      </c>
      <c r="D280">
        <v>3760</v>
      </c>
      <c r="E280" t="s">
        <v>507</v>
      </c>
      <c r="F280" t="s">
        <v>28</v>
      </c>
      <c r="G280" s="3">
        <v>45512</v>
      </c>
      <c r="H280" s="9">
        <v>0.54166666666666663</v>
      </c>
      <c r="I280" t="s">
        <v>508</v>
      </c>
      <c r="J280">
        <v>1837</v>
      </c>
      <c r="K280" t="s">
        <v>114</v>
      </c>
      <c r="L280" t="s">
        <v>19</v>
      </c>
      <c r="M280">
        <v>3</v>
      </c>
      <c r="N280" t="s">
        <v>1358</v>
      </c>
      <c r="O280" t="s">
        <v>1345</v>
      </c>
      <c r="P280" t="s">
        <v>1346</v>
      </c>
      <c r="R280" t="str">
        <f>TEXT(Tabela8[[#This Row],[Data]],"dddd")</f>
        <v>quinta-feira</v>
      </c>
      <c r="S280" t="str" cm="1">
        <f t="array" ref="S2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1" spans="1:19" hidden="1" x14ac:dyDescent="0.3">
      <c r="A281">
        <v>586982</v>
      </c>
      <c r="B281" t="s">
        <v>24</v>
      </c>
      <c r="C281" t="s">
        <v>1334</v>
      </c>
      <c r="D281">
        <v>3824</v>
      </c>
      <c r="E281" t="s">
        <v>633</v>
      </c>
      <c r="F281" t="s">
        <v>28</v>
      </c>
      <c r="G281" s="3">
        <v>45512</v>
      </c>
      <c r="H281" s="9">
        <v>0.54166666666666663</v>
      </c>
      <c r="I281" t="s">
        <v>473</v>
      </c>
      <c r="J281">
        <v>1839</v>
      </c>
      <c r="K281" t="s">
        <v>42</v>
      </c>
      <c r="L281" t="s">
        <v>19</v>
      </c>
      <c r="M281">
        <v>3</v>
      </c>
      <c r="N281" t="s">
        <v>1358</v>
      </c>
      <c r="O281" t="s">
        <v>1345</v>
      </c>
      <c r="P281" t="s">
        <v>1346</v>
      </c>
      <c r="R281" t="str">
        <f>TEXT(Tabela8[[#This Row],[Data]],"dddd")</f>
        <v>quinta-feira</v>
      </c>
      <c r="S281" t="str" cm="1">
        <f t="array" ref="S2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2" spans="1:19" hidden="1" x14ac:dyDescent="0.3">
      <c r="A282">
        <v>586965</v>
      </c>
      <c r="B282" t="s">
        <v>24</v>
      </c>
      <c r="C282" t="s">
        <v>501</v>
      </c>
      <c r="D282">
        <v>3553</v>
      </c>
      <c r="E282" t="s">
        <v>502</v>
      </c>
      <c r="F282" t="s">
        <v>28</v>
      </c>
      <c r="G282" s="3">
        <v>45512</v>
      </c>
      <c r="H282" s="9">
        <v>0.54166666666666663</v>
      </c>
      <c r="I282" t="s">
        <v>82</v>
      </c>
      <c r="J282">
        <v>1180</v>
      </c>
      <c r="K282" t="s">
        <v>83</v>
      </c>
      <c r="L282" t="s">
        <v>19</v>
      </c>
      <c r="M282">
        <v>3</v>
      </c>
      <c r="N282" t="s">
        <v>1358</v>
      </c>
      <c r="O282" t="s">
        <v>1345</v>
      </c>
      <c r="P282" t="s">
        <v>1346</v>
      </c>
      <c r="R282" t="str">
        <f>TEXT(Tabela8[[#This Row],[Data]],"dddd")</f>
        <v>quinta-feira</v>
      </c>
      <c r="S282" t="str" cm="1">
        <f t="array" ref="S2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3" spans="1:19" hidden="1" x14ac:dyDescent="0.3">
      <c r="A283">
        <v>587019</v>
      </c>
      <c r="B283" t="s">
        <v>24</v>
      </c>
      <c r="C283" t="s">
        <v>501</v>
      </c>
      <c r="D283">
        <v>3553</v>
      </c>
      <c r="E283" t="s">
        <v>502</v>
      </c>
      <c r="F283" t="s">
        <v>28</v>
      </c>
      <c r="G283" s="3">
        <v>45512</v>
      </c>
      <c r="H283" s="9">
        <v>0.58333333333333337</v>
      </c>
      <c r="I283" t="s">
        <v>82</v>
      </c>
      <c r="J283">
        <v>1180</v>
      </c>
      <c r="K283" t="s">
        <v>83</v>
      </c>
      <c r="L283" t="s">
        <v>19</v>
      </c>
      <c r="M283">
        <v>3</v>
      </c>
      <c r="N283" t="s">
        <v>1358</v>
      </c>
      <c r="O283" t="s">
        <v>1345</v>
      </c>
      <c r="P283" t="s">
        <v>1346</v>
      </c>
      <c r="R283" t="str">
        <f>TEXT(Tabela8[[#This Row],[Data]],"dddd")</f>
        <v>quinta-feira</v>
      </c>
      <c r="S283" t="str" cm="1">
        <f t="array" ref="S2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4" spans="1:19" hidden="1" x14ac:dyDescent="0.3">
      <c r="A284">
        <v>587030</v>
      </c>
      <c r="B284" t="s">
        <v>17</v>
      </c>
      <c r="C284" t="s">
        <v>499</v>
      </c>
      <c r="D284">
        <v>3441</v>
      </c>
      <c r="E284" t="s">
        <v>500</v>
      </c>
      <c r="F284" t="s">
        <v>28</v>
      </c>
      <c r="G284" s="3">
        <v>45512</v>
      </c>
      <c r="H284" s="9">
        <v>0.58333333333333337</v>
      </c>
      <c r="I284" t="s">
        <v>467</v>
      </c>
      <c r="J284">
        <v>1191</v>
      </c>
      <c r="K284" t="s">
        <v>122</v>
      </c>
      <c r="L284" t="s">
        <v>19</v>
      </c>
      <c r="M284">
        <v>3</v>
      </c>
      <c r="N284" t="s">
        <v>1358</v>
      </c>
      <c r="O284" t="s">
        <v>1345</v>
      </c>
      <c r="P284" t="s">
        <v>1346</v>
      </c>
      <c r="R284" t="str">
        <f>TEXT(Tabela8[[#This Row],[Data]],"dddd")</f>
        <v>quinta-feira</v>
      </c>
      <c r="S284" t="str" cm="1">
        <f t="array" ref="S2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5" spans="1:19" hidden="1" x14ac:dyDescent="0.3">
      <c r="A285">
        <v>587049</v>
      </c>
      <c r="B285" t="s">
        <v>24</v>
      </c>
      <c r="C285" t="s">
        <v>511</v>
      </c>
      <c r="D285">
        <v>3991</v>
      </c>
      <c r="E285" t="s">
        <v>512</v>
      </c>
      <c r="F285" t="s">
        <v>69</v>
      </c>
      <c r="G285" s="3">
        <v>45512</v>
      </c>
      <c r="H285" s="9">
        <v>0.58333333333333337</v>
      </c>
      <c r="I285" t="s">
        <v>513</v>
      </c>
      <c r="J285">
        <v>577</v>
      </c>
      <c r="K285" t="s">
        <v>141</v>
      </c>
      <c r="L285" t="s">
        <v>19</v>
      </c>
      <c r="M285">
        <v>3</v>
      </c>
      <c r="N285" t="s">
        <v>1358</v>
      </c>
      <c r="O285" t="s">
        <v>1345</v>
      </c>
      <c r="P285" t="s">
        <v>1346</v>
      </c>
      <c r="R285" t="str">
        <f>TEXT(Tabela8[[#This Row],[Data]],"dddd")</f>
        <v>quinta-feira</v>
      </c>
      <c r="S285" t="str" cm="1">
        <f t="array" ref="S2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86" spans="1:19" hidden="1" x14ac:dyDescent="0.3">
      <c r="A286">
        <v>587025</v>
      </c>
      <c r="B286" t="s">
        <v>24</v>
      </c>
      <c r="C286" t="s">
        <v>509</v>
      </c>
      <c r="D286">
        <v>3671</v>
      </c>
      <c r="E286" t="s">
        <v>510</v>
      </c>
      <c r="F286" t="s">
        <v>28</v>
      </c>
      <c r="G286" s="3">
        <v>45512</v>
      </c>
      <c r="H286" s="9">
        <v>0.58333333333333337</v>
      </c>
      <c r="I286" t="s">
        <v>84</v>
      </c>
      <c r="J286">
        <v>1839</v>
      </c>
      <c r="K286" t="s">
        <v>42</v>
      </c>
      <c r="L286" t="s">
        <v>19</v>
      </c>
      <c r="M286">
        <v>3</v>
      </c>
      <c r="N286" t="s">
        <v>1358</v>
      </c>
      <c r="O286" t="s">
        <v>1345</v>
      </c>
      <c r="P286" t="s">
        <v>1346</v>
      </c>
      <c r="R286" t="str">
        <f>TEXT(Tabela8[[#This Row],[Data]],"dddd")</f>
        <v>quinta-feira</v>
      </c>
      <c r="S286" t="str" cm="1">
        <f t="array" ref="S2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7" spans="1:19" hidden="1" x14ac:dyDescent="0.3">
      <c r="A287">
        <v>587012</v>
      </c>
      <c r="B287" t="s">
        <v>24</v>
      </c>
      <c r="C287" t="s">
        <v>131</v>
      </c>
      <c r="D287">
        <v>3028</v>
      </c>
      <c r="E287" t="s">
        <v>132</v>
      </c>
      <c r="F287" t="s">
        <v>28</v>
      </c>
      <c r="G287" s="3">
        <v>45512</v>
      </c>
      <c r="H287" s="9">
        <v>0.58333333333333337</v>
      </c>
      <c r="I287" t="s">
        <v>50</v>
      </c>
      <c r="J287">
        <v>772</v>
      </c>
      <c r="K287" t="s">
        <v>51</v>
      </c>
      <c r="L287" t="s">
        <v>19</v>
      </c>
      <c r="N287" t="s">
        <v>1358</v>
      </c>
      <c r="O287" t="s">
        <v>1345</v>
      </c>
      <c r="P287" t="s">
        <v>1346</v>
      </c>
      <c r="R287" t="str">
        <f>TEXT(Tabela8[[#This Row],[Data]],"dddd")</f>
        <v>quinta-feira</v>
      </c>
      <c r="S287" t="str" cm="1">
        <f t="array" ref="S2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8" spans="1:19" hidden="1" x14ac:dyDescent="0.3">
      <c r="A288">
        <v>587035</v>
      </c>
      <c r="B288" t="s">
        <v>17</v>
      </c>
      <c r="C288" t="s">
        <v>514</v>
      </c>
      <c r="D288">
        <v>3601</v>
      </c>
      <c r="E288" t="s">
        <v>515</v>
      </c>
      <c r="F288" t="s">
        <v>28</v>
      </c>
      <c r="G288" s="3">
        <v>45512</v>
      </c>
      <c r="H288" s="9">
        <v>0.58333333333333337</v>
      </c>
      <c r="I288" t="s">
        <v>34</v>
      </c>
      <c r="J288">
        <v>2158</v>
      </c>
      <c r="K288" t="s">
        <v>115</v>
      </c>
      <c r="L288" t="s">
        <v>19</v>
      </c>
      <c r="M288">
        <v>3</v>
      </c>
      <c r="N288" t="s">
        <v>1358</v>
      </c>
      <c r="O288" t="s">
        <v>1345</v>
      </c>
      <c r="P288" t="s">
        <v>1346</v>
      </c>
      <c r="R288" t="str">
        <f>TEXT(Tabela8[[#This Row],[Data]],"dddd")</f>
        <v>quinta-feira</v>
      </c>
      <c r="S288" t="str" cm="1">
        <f t="array" ref="S2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9" spans="1:19" hidden="1" x14ac:dyDescent="0.3">
      <c r="A289">
        <v>587084</v>
      </c>
      <c r="B289" t="s">
        <v>24</v>
      </c>
      <c r="C289" t="s">
        <v>131</v>
      </c>
      <c r="D289">
        <v>3028</v>
      </c>
      <c r="E289" t="s">
        <v>132</v>
      </c>
      <c r="F289" t="s">
        <v>28</v>
      </c>
      <c r="G289" s="3">
        <v>45512</v>
      </c>
      <c r="H289" s="9">
        <v>0.625</v>
      </c>
      <c r="I289" t="s">
        <v>100</v>
      </c>
      <c r="J289">
        <v>1542</v>
      </c>
      <c r="K289" t="s">
        <v>112</v>
      </c>
      <c r="L289" t="s">
        <v>19</v>
      </c>
      <c r="N289" t="s">
        <v>1358</v>
      </c>
      <c r="O289" t="s">
        <v>1345</v>
      </c>
      <c r="P289" t="s">
        <v>1346</v>
      </c>
      <c r="R289" t="str">
        <f>TEXT(Tabela8[[#This Row],[Data]],"dddd")</f>
        <v>quinta-feira</v>
      </c>
      <c r="S289" t="str" cm="1">
        <f t="array" ref="S2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0" spans="1:19" hidden="1" x14ac:dyDescent="0.3">
      <c r="A290">
        <v>587092</v>
      </c>
      <c r="B290" t="s">
        <v>24</v>
      </c>
      <c r="C290" t="s">
        <v>1275</v>
      </c>
      <c r="D290">
        <v>3554</v>
      </c>
      <c r="E290" t="s">
        <v>735</v>
      </c>
      <c r="F290" t="s">
        <v>28</v>
      </c>
      <c r="G290" s="3">
        <v>45512</v>
      </c>
      <c r="H290" s="9">
        <v>0.625</v>
      </c>
      <c r="I290" t="s">
        <v>1259</v>
      </c>
      <c r="J290">
        <v>2057</v>
      </c>
      <c r="K290" t="s">
        <v>90</v>
      </c>
      <c r="L290" t="s">
        <v>19</v>
      </c>
      <c r="M290">
        <v>3</v>
      </c>
      <c r="N290" t="s">
        <v>1358</v>
      </c>
      <c r="O290" t="s">
        <v>1345</v>
      </c>
      <c r="P290" t="s">
        <v>1346</v>
      </c>
      <c r="R290" t="str">
        <f>TEXT(Tabela8[[#This Row],[Data]],"dddd")</f>
        <v>quinta-feira</v>
      </c>
      <c r="S290" t="str" cm="1">
        <f t="array" ref="S2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1" spans="1:19" hidden="1" x14ac:dyDescent="0.3">
      <c r="A291">
        <v>588006</v>
      </c>
      <c r="B291" t="s">
        <v>17</v>
      </c>
      <c r="C291" t="s">
        <v>1350</v>
      </c>
      <c r="D291">
        <v>2659</v>
      </c>
      <c r="E291" t="s">
        <v>1351</v>
      </c>
      <c r="F291" t="s">
        <v>28</v>
      </c>
      <c r="G291" s="3">
        <v>45512</v>
      </c>
      <c r="H291" s="9">
        <v>0.625</v>
      </c>
      <c r="I291" t="s">
        <v>494</v>
      </c>
      <c r="J291">
        <v>1644</v>
      </c>
      <c r="K291" t="s">
        <v>63</v>
      </c>
      <c r="L291" t="s">
        <v>19</v>
      </c>
      <c r="M291">
        <v>3</v>
      </c>
      <c r="N291" t="s">
        <v>1349</v>
      </c>
      <c r="O291" t="s">
        <v>1345</v>
      </c>
      <c r="P291" t="s">
        <v>1346</v>
      </c>
      <c r="R291" t="str">
        <f>TEXT(Tabela8[[#This Row],[Data]],"dddd")</f>
        <v>quinta-feira</v>
      </c>
      <c r="S291" t="str" cm="1">
        <f t="array" ref="S2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2" spans="1:19" hidden="1" x14ac:dyDescent="0.3">
      <c r="A292">
        <v>587953</v>
      </c>
      <c r="B292" t="s">
        <v>24</v>
      </c>
      <c r="C292" t="s">
        <v>1277</v>
      </c>
      <c r="D292">
        <v>3666</v>
      </c>
      <c r="E292" t="s">
        <v>745</v>
      </c>
      <c r="F292" t="s">
        <v>28</v>
      </c>
      <c r="G292" s="3">
        <v>45512</v>
      </c>
      <c r="H292" s="9">
        <v>0.625</v>
      </c>
      <c r="I292" t="s">
        <v>508</v>
      </c>
      <c r="J292">
        <v>2260</v>
      </c>
      <c r="K292" t="s">
        <v>36</v>
      </c>
      <c r="L292" t="s">
        <v>19</v>
      </c>
      <c r="M292">
        <v>3</v>
      </c>
      <c r="N292" t="s">
        <v>1358</v>
      </c>
      <c r="O292" t="s">
        <v>1345</v>
      </c>
      <c r="P292" t="s">
        <v>1346</v>
      </c>
      <c r="R292" t="str">
        <f>TEXT(Tabela8[[#This Row],[Data]],"dddd")</f>
        <v>quinta-feira</v>
      </c>
      <c r="S292" t="str" cm="1">
        <f t="array" ref="S2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3" spans="1:19" hidden="1" x14ac:dyDescent="0.3">
      <c r="A293">
        <v>587110</v>
      </c>
      <c r="B293" t="s">
        <v>17</v>
      </c>
      <c r="C293" t="s">
        <v>1335</v>
      </c>
      <c r="D293">
        <v>3946</v>
      </c>
      <c r="E293" t="s">
        <v>655</v>
      </c>
      <c r="F293" t="s">
        <v>28</v>
      </c>
      <c r="G293" s="3">
        <v>45512</v>
      </c>
      <c r="H293" s="9">
        <v>0.625</v>
      </c>
      <c r="I293" t="s">
        <v>468</v>
      </c>
      <c r="J293">
        <v>1364</v>
      </c>
      <c r="K293" t="s">
        <v>60</v>
      </c>
      <c r="L293" t="s">
        <v>19</v>
      </c>
      <c r="M293">
        <v>3</v>
      </c>
      <c r="N293" t="s">
        <v>1358</v>
      </c>
      <c r="O293" t="s">
        <v>1345</v>
      </c>
      <c r="P293" t="s">
        <v>1346</v>
      </c>
      <c r="R293" t="str">
        <f>TEXT(Tabela8[[#This Row],[Data]],"dddd")</f>
        <v>quinta-feira</v>
      </c>
      <c r="S293" t="str" cm="1">
        <f t="array" ref="S2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4" spans="1:19" hidden="1" x14ac:dyDescent="0.3">
      <c r="A294">
        <v>587099</v>
      </c>
      <c r="B294" t="s">
        <v>24</v>
      </c>
      <c r="C294" t="s">
        <v>516</v>
      </c>
      <c r="D294">
        <v>3359</v>
      </c>
      <c r="E294" t="s">
        <v>517</v>
      </c>
      <c r="F294" t="s">
        <v>28</v>
      </c>
      <c r="G294" s="3">
        <v>45512</v>
      </c>
      <c r="H294" s="9">
        <v>0.625</v>
      </c>
      <c r="I294" t="s">
        <v>473</v>
      </c>
      <c r="J294">
        <v>599</v>
      </c>
      <c r="K294" t="s">
        <v>387</v>
      </c>
      <c r="L294" t="s">
        <v>19</v>
      </c>
      <c r="M294">
        <v>3</v>
      </c>
      <c r="N294" t="s">
        <v>1358</v>
      </c>
      <c r="O294" t="s">
        <v>1345</v>
      </c>
      <c r="P294" t="s">
        <v>1346</v>
      </c>
      <c r="R294" t="str">
        <f>TEXT(Tabela8[[#This Row],[Data]],"dddd")</f>
        <v>quinta-feira</v>
      </c>
      <c r="S294" t="str" cm="1">
        <f t="array" ref="S2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5" spans="1:19" hidden="1" x14ac:dyDescent="0.3">
      <c r="A295">
        <v>587168</v>
      </c>
      <c r="B295" t="s">
        <v>24</v>
      </c>
      <c r="C295" t="s">
        <v>516</v>
      </c>
      <c r="D295">
        <v>3359</v>
      </c>
      <c r="E295" t="s">
        <v>517</v>
      </c>
      <c r="F295" t="s">
        <v>28</v>
      </c>
      <c r="G295" s="3">
        <v>45512</v>
      </c>
      <c r="H295" s="9">
        <v>0.66666666666666663</v>
      </c>
      <c r="I295" t="s">
        <v>50</v>
      </c>
      <c r="J295">
        <v>772</v>
      </c>
      <c r="K295" t="s">
        <v>51</v>
      </c>
      <c r="L295" t="s">
        <v>19</v>
      </c>
      <c r="M295">
        <v>3</v>
      </c>
      <c r="N295" t="s">
        <v>1358</v>
      </c>
      <c r="O295" t="s">
        <v>1345</v>
      </c>
      <c r="P295" t="s">
        <v>1346</v>
      </c>
      <c r="R295" t="str">
        <f>TEXT(Tabela8[[#This Row],[Data]],"dddd")</f>
        <v>quinta-feira</v>
      </c>
      <c r="S295" t="str" cm="1">
        <f t="array" ref="S2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6" spans="1:19" hidden="1" x14ac:dyDescent="0.3">
      <c r="A296">
        <v>588008</v>
      </c>
      <c r="B296" t="s">
        <v>17</v>
      </c>
      <c r="C296" t="s">
        <v>1350</v>
      </c>
      <c r="D296">
        <v>2659</v>
      </c>
      <c r="E296" t="s">
        <v>1351</v>
      </c>
      <c r="F296" t="s">
        <v>28</v>
      </c>
      <c r="G296" s="3">
        <v>45512</v>
      </c>
      <c r="H296" s="9">
        <v>0.66666666666666663</v>
      </c>
      <c r="I296" t="s">
        <v>31</v>
      </c>
      <c r="J296">
        <v>25</v>
      </c>
      <c r="K296" t="s">
        <v>284</v>
      </c>
      <c r="L296" t="s">
        <v>19</v>
      </c>
      <c r="M296">
        <v>3</v>
      </c>
      <c r="N296" t="s">
        <v>1349</v>
      </c>
      <c r="O296" t="s">
        <v>1345</v>
      </c>
      <c r="P296" t="s">
        <v>1346</v>
      </c>
      <c r="R296" t="str">
        <f>TEXT(Tabela8[[#This Row],[Data]],"dddd")</f>
        <v>quinta-feira</v>
      </c>
      <c r="S296" t="s">
        <v>152</v>
      </c>
    </row>
    <row r="297" spans="1:19" hidden="1" x14ac:dyDescent="0.3">
      <c r="A297">
        <v>587144</v>
      </c>
      <c r="B297" t="s">
        <v>24</v>
      </c>
      <c r="C297" t="s">
        <v>131</v>
      </c>
      <c r="D297">
        <v>3028</v>
      </c>
      <c r="E297" t="s">
        <v>132</v>
      </c>
      <c r="F297" t="s">
        <v>28</v>
      </c>
      <c r="G297" s="3">
        <v>45512</v>
      </c>
      <c r="H297" s="9">
        <v>0.66666666666666663</v>
      </c>
      <c r="I297" t="s">
        <v>473</v>
      </c>
      <c r="J297">
        <v>599</v>
      </c>
      <c r="K297" t="s">
        <v>387</v>
      </c>
      <c r="L297" t="s">
        <v>19</v>
      </c>
      <c r="M297">
        <v>3</v>
      </c>
      <c r="N297" t="s">
        <v>1358</v>
      </c>
      <c r="O297" t="s">
        <v>1345</v>
      </c>
      <c r="P297" t="s">
        <v>1346</v>
      </c>
      <c r="R297" t="str">
        <f>TEXT(Tabela8[[#This Row],[Data]],"dddd")</f>
        <v>quinta-feira</v>
      </c>
      <c r="S297" t="str" cm="1">
        <f t="array" ref="S2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8" spans="1:19" hidden="1" x14ac:dyDescent="0.3">
      <c r="A298">
        <v>587199</v>
      </c>
      <c r="B298" t="s">
        <v>17</v>
      </c>
      <c r="C298" t="s">
        <v>1285</v>
      </c>
      <c r="D298">
        <v>3550</v>
      </c>
      <c r="E298" t="s">
        <v>738</v>
      </c>
      <c r="F298" t="s">
        <v>28</v>
      </c>
      <c r="G298" s="3">
        <v>45512</v>
      </c>
      <c r="H298" s="9">
        <v>0.66666666666666663</v>
      </c>
      <c r="I298" t="s">
        <v>57</v>
      </c>
      <c r="J298">
        <v>2751</v>
      </c>
      <c r="K298" t="s">
        <v>70</v>
      </c>
      <c r="L298" t="s">
        <v>19</v>
      </c>
      <c r="M298">
        <v>3</v>
      </c>
      <c r="N298" t="s">
        <v>1358</v>
      </c>
      <c r="O298" t="s">
        <v>1345</v>
      </c>
      <c r="P298" t="s">
        <v>1346</v>
      </c>
      <c r="R298" t="str">
        <f>TEXT(Tabela8[[#This Row],[Data]],"dddd")</f>
        <v>quinta-feira</v>
      </c>
      <c r="S298" t="str" cm="1">
        <f t="array" ref="S2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9" spans="1:19" hidden="1" x14ac:dyDescent="0.3">
      <c r="A299">
        <v>587201</v>
      </c>
      <c r="B299" t="s">
        <v>24</v>
      </c>
      <c r="C299" t="s">
        <v>1336</v>
      </c>
      <c r="D299">
        <v>4115</v>
      </c>
      <c r="E299" t="s">
        <v>1337</v>
      </c>
      <c r="F299" t="s">
        <v>69</v>
      </c>
      <c r="G299" s="3">
        <v>45512</v>
      </c>
      <c r="H299" s="9">
        <v>0.66666666666666663</v>
      </c>
      <c r="I299" t="s">
        <v>513</v>
      </c>
      <c r="J299">
        <v>1837</v>
      </c>
      <c r="K299" t="s">
        <v>114</v>
      </c>
      <c r="L299" t="s">
        <v>19</v>
      </c>
      <c r="M299">
        <v>3</v>
      </c>
      <c r="N299" t="s">
        <v>1358</v>
      </c>
      <c r="O299" t="s">
        <v>1345</v>
      </c>
      <c r="P299" t="s">
        <v>1346</v>
      </c>
      <c r="R299" t="str">
        <f>TEXT(Tabela8[[#This Row],[Data]],"dddd")</f>
        <v>quinta-feira</v>
      </c>
      <c r="S299" t="str" cm="1">
        <f t="array" ref="S2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00" spans="1:19" hidden="1" x14ac:dyDescent="0.3">
      <c r="A300">
        <v>587176</v>
      </c>
      <c r="B300" t="s">
        <v>17</v>
      </c>
      <c r="C300" t="s">
        <v>128</v>
      </c>
      <c r="D300">
        <v>3712</v>
      </c>
      <c r="E300" t="s">
        <v>129</v>
      </c>
      <c r="F300" t="s">
        <v>28</v>
      </c>
      <c r="G300" s="3">
        <v>45512</v>
      </c>
      <c r="H300" s="9">
        <v>0.66666666666666663</v>
      </c>
      <c r="I300" t="s">
        <v>458</v>
      </c>
      <c r="J300">
        <v>1584</v>
      </c>
      <c r="K300" t="s">
        <v>47</v>
      </c>
      <c r="L300" t="s">
        <v>19</v>
      </c>
      <c r="M300">
        <v>3</v>
      </c>
      <c r="N300" t="s">
        <v>1358</v>
      </c>
      <c r="O300" t="s">
        <v>1345</v>
      </c>
      <c r="P300" t="s">
        <v>1346</v>
      </c>
      <c r="R300" t="str">
        <f>TEXT(Tabela8[[#This Row],[Data]],"dddd")</f>
        <v>quinta-feira</v>
      </c>
      <c r="S300" t="str" cm="1">
        <f t="array" ref="S3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01" spans="1:19" hidden="1" x14ac:dyDescent="0.3">
      <c r="A301">
        <v>587231</v>
      </c>
      <c r="B301" t="s">
        <v>24</v>
      </c>
      <c r="C301" t="s">
        <v>131</v>
      </c>
      <c r="D301">
        <v>3028</v>
      </c>
      <c r="E301" t="s">
        <v>132</v>
      </c>
      <c r="F301" t="s">
        <v>28</v>
      </c>
      <c r="G301" s="3">
        <v>45512</v>
      </c>
      <c r="H301" s="9">
        <v>0.70833333333333337</v>
      </c>
      <c r="I301" t="s">
        <v>508</v>
      </c>
      <c r="J301">
        <v>486</v>
      </c>
      <c r="K301" t="s">
        <v>21</v>
      </c>
      <c r="L301" t="s">
        <v>521</v>
      </c>
      <c r="M301">
        <v>3</v>
      </c>
      <c r="N301" t="s">
        <v>1358</v>
      </c>
      <c r="O301" t="s">
        <v>1345</v>
      </c>
      <c r="P301" t="s">
        <v>1346</v>
      </c>
      <c r="R301" t="str">
        <f>TEXT(Tabela8[[#This Row],[Data]],"dddd")</f>
        <v>quinta-feira</v>
      </c>
      <c r="S301" t="str" cm="1">
        <f t="array" ref="S3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2" spans="1:19" hidden="1" x14ac:dyDescent="0.3">
      <c r="A302">
        <v>587206</v>
      </c>
      <c r="B302" t="s">
        <v>24</v>
      </c>
      <c r="C302" t="s">
        <v>131</v>
      </c>
      <c r="D302">
        <v>3028</v>
      </c>
      <c r="E302" t="s">
        <v>132</v>
      </c>
      <c r="F302" t="s">
        <v>28</v>
      </c>
      <c r="G302" s="3">
        <v>45512</v>
      </c>
      <c r="H302" s="9">
        <v>0.70833333333333337</v>
      </c>
      <c r="I302" t="s">
        <v>100</v>
      </c>
      <c r="J302">
        <v>1542</v>
      </c>
      <c r="K302" t="s">
        <v>112</v>
      </c>
      <c r="L302" t="s">
        <v>19</v>
      </c>
      <c r="N302" t="s">
        <v>1358</v>
      </c>
      <c r="O302" t="s">
        <v>1345</v>
      </c>
      <c r="P302" t="s">
        <v>1346</v>
      </c>
      <c r="R302" t="str">
        <f>TEXT(Tabela8[[#This Row],[Data]],"dddd")</f>
        <v>quinta-feira</v>
      </c>
      <c r="S302" t="str" cm="1">
        <f t="array" ref="S3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3" spans="1:19" hidden="1" x14ac:dyDescent="0.3">
      <c r="A303">
        <v>588009</v>
      </c>
      <c r="B303" t="s">
        <v>17</v>
      </c>
      <c r="C303" t="s">
        <v>1350</v>
      </c>
      <c r="D303">
        <v>2659</v>
      </c>
      <c r="E303" t="s">
        <v>1351</v>
      </c>
      <c r="F303" t="s">
        <v>28</v>
      </c>
      <c r="G303" s="3">
        <v>45512</v>
      </c>
      <c r="H303" s="9">
        <v>0.70833333333333337</v>
      </c>
      <c r="I303" t="s">
        <v>59</v>
      </c>
      <c r="J303">
        <v>1364</v>
      </c>
      <c r="K303" t="s">
        <v>60</v>
      </c>
      <c r="L303" t="s">
        <v>19</v>
      </c>
      <c r="M303">
        <v>3</v>
      </c>
      <c r="N303" t="s">
        <v>1349</v>
      </c>
      <c r="O303" t="s">
        <v>1345</v>
      </c>
      <c r="P303" t="s">
        <v>1346</v>
      </c>
      <c r="R303" t="str">
        <f>TEXT(Tabela8[[#This Row],[Data]],"dddd")</f>
        <v>quinta-feira</v>
      </c>
      <c r="S303" t="str" cm="1">
        <f t="array" ref="S3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4" spans="1:19" hidden="1" x14ac:dyDescent="0.3">
      <c r="A304">
        <v>587254</v>
      </c>
      <c r="B304" t="s">
        <v>24</v>
      </c>
      <c r="C304" t="s">
        <v>131</v>
      </c>
      <c r="D304">
        <v>3028</v>
      </c>
      <c r="E304" t="s">
        <v>132</v>
      </c>
      <c r="F304" t="s">
        <v>28</v>
      </c>
      <c r="G304" s="3">
        <v>45512</v>
      </c>
      <c r="H304" s="9">
        <v>0.75</v>
      </c>
      <c r="I304" t="s">
        <v>50</v>
      </c>
      <c r="J304">
        <v>772</v>
      </c>
      <c r="K304" t="s">
        <v>51</v>
      </c>
      <c r="L304" t="s">
        <v>19</v>
      </c>
      <c r="N304" t="s">
        <v>1358</v>
      </c>
      <c r="O304" t="s">
        <v>1345</v>
      </c>
      <c r="P304" t="s">
        <v>1346</v>
      </c>
      <c r="R304" t="str">
        <f>TEXT(Tabela8[[#This Row],[Data]],"dddd")</f>
        <v>quinta-feira</v>
      </c>
      <c r="S304" t="str" cm="1">
        <f t="array" ref="S3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05" spans="1:19" hidden="1" x14ac:dyDescent="0.3">
      <c r="A305">
        <v>587268</v>
      </c>
      <c r="B305" t="s">
        <v>17</v>
      </c>
      <c r="C305" t="s">
        <v>1280</v>
      </c>
      <c r="D305">
        <v>3644</v>
      </c>
      <c r="E305" t="s">
        <v>692</v>
      </c>
      <c r="F305" t="s">
        <v>28</v>
      </c>
      <c r="G305" s="3">
        <v>45512</v>
      </c>
      <c r="H305" s="9">
        <v>0.75</v>
      </c>
      <c r="I305" t="s">
        <v>1314</v>
      </c>
      <c r="J305">
        <v>609</v>
      </c>
      <c r="K305" t="s">
        <v>44</v>
      </c>
      <c r="L305" t="s">
        <v>19</v>
      </c>
      <c r="M305">
        <v>3</v>
      </c>
      <c r="N305" t="s">
        <v>1358</v>
      </c>
      <c r="O305" t="s">
        <v>1345</v>
      </c>
      <c r="P305" t="s">
        <v>1346</v>
      </c>
      <c r="R305" t="str">
        <f>TEXT(Tabela8[[#This Row],[Data]],"dddd")</f>
        <v>quinta-feira</v>
      </c>
      <c r="S305" t="str" cm="1">
        <f t="array" ref="S3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6" spans="1:19" hidden="1" x14ac:dyDescent="0.3">
      <c r="A306">
        <v>587267</v>
      </c>
      <c r="B306" t="s">
        <v>24</v>
      </c>
      <c r="C306" t="s">
        <v>139</v>
      </c>
      <c r="D306">
        <v>3737</v>
      </c>
      <c r="E306" t="s">
        <v>140</v>
      </c>
      <c r="F306" t="s">
        <v>28</v>
      </c>
      <c r="G306" s="3">
        <v>45512</v>
      </c>
      <c r="H306" s="9">
        <v>0.75</v>
      </c>
      <c r="I306" t="s">
        <v>41</v>
      </c>
      <c r="J306">
        <v>572</v>
      </c>
      <c r="K306" t="s">
        <v>93</v>
      </c>
      <c r="L306" t="s">
        <v>19</v>
      </c>
      <c r="M306">
        <v>3</v>
      </c>
      <c r="N306" t="s">
        <v>1358</v>
      </c>
      <c r="O306" t="s">
        <v>1345</v>
      </c>
      <c r="P306" t="s">
        <v>1346</v>
      </c>
      <c r="R306" t="str">
        <f>TEXT(Tabela8[[#This Row],[Data]],"dddd")</f>
        <v>quinta-feira</v>
      </c>
      <c r="S306" t="str" cm="1">
        <f t="array" ref="S3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7" spans="1:19" hidden="1" x14ac:dyDescent="0.3">
      <c r="A307">
        <v>587286</v>
      </c>
      <c r="B307" t="s">
        <v>24</v>
      </c>
      <c r="C307" t="s">
        <v>26</v>
      </c>
      <c r="D307">
        <v>3433</v>
      </c>
      <c r="E307" t="s">
        <v>27</v>
      </c>
      <c r="F307" t="s">
        <v>28</v>
      </c>
      <c r="G307" s="3">
        <v>45513</v>
      </c>
      <c r="H307" s="9">
        <v>0.29166666666666669</v>
      </c>
      <c r="I307" t="s">
        <v>29</v>
      </c>
      <c r="J307">
        <v>884</v>
      </c>
      <c r="K307" t="s">
        <v>30</v>
      </c>
      <c r="L307" t="s">
        <v>19</v>
      </c>
      <c r="M307">
        <v>3</v>
      </c>
      <c r="N307" t="s">
        <v>1358</v>
      </c>
      <c r="O307" t="s">
        <v>1345</v>
      </c>
      <c r="P307" t="s">
        <v>1346</v>
      </c>
      <c r="R307" t="str">
        <f>TEXT(Tabela8[[#This Row],[Data]],"dddd")</f>
        <v>sexta-feira</v>
      </c>
      <c r="S307" t="str" cm="1">
        <f t="array" ref="S3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08" spans="1:19" hidden="1" x14ac:dyDescent="0.3">
      <c r="A308">
        <v>587307</v>
      </c>
      <c r="B308" t="s">
        <v>24</v>
      </c>
      <c r="C308" t="s">
        <v>39</v>
      </c>
      <c r="D308">
        <v>4069</v>
      </c>
      <c r="E308" t="s">
        <v>40</v>
      </c>
      <c r="F308" t="s">
        <v>28</v>
      </c>
      <c r="G308" s="3">
        <v>45513</v>
      </c>
      <c r="H308" s="9">
        <v>0.29166666666666669</v>
      </c>
      <c r="I308" t="s">
        <v>41</v>
      </c>
      <c r="J308">
        <v>1839</v>
      </c>
      <c r="K308" t="s">
        <v>42</v>
      </c>
      <c r="L308" t="s">
        <v>19</v>
      </c>
      <c r="M308">
        <v>3</v>
      </c>
      <c r="N308" t="s">
        <v>1358</v>
      </c>
      <c r="O308" t="s">
        <v>1345</v>
      </c>
      <c r="P308" t="s">
        <v>1346</v>
      </c>
      <c r="R308" t="str">
        <f>TEXT(Tabela8[[#This Row],[Data]],"dddd")</f>
        <v>sexta-feira</v>
      </c>
      <c r="S308" t="str" cm="1">
        <f t="array" ref="S3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9" spans="1:19" hidden="1" x14ac:dyDescent="0.3">
      <c r="A309">
        <v>587289</v>
      </c>
      <c r="B309" t="s">
        <v>17</v>
      </c>
      <c r="C309" t="s">
        <v>53</v>
      </c>
      <c r="D309">
        <v>3443</v>
      </c>
      <c r="E309" t="s">
        <v>54</v>
      </c>
      <c r="F309" t="s">
        <v>28</v>
      </c>
      <c r="G309" s="3">
        <v>45513</v>
      </c>
      <c r="H309" s="9">
        <v>0.29166666666666669</v>
      </c>
      <c r="I309" t="s">
        <v>55</v>
      </c>
      <c r="J309">
        <v>1830</v>
      </c>
      <c r="K309" t="s">
        <v>56</v>
      </c>
      <c r="L309" t="s">
        <v>19</v>
      </c>
      <c r="M309">
        <v>3</v>
      </c>
      <c r="N309" t="s">
        <v>1358</v>
      </c>
      <c r="O309" t="s">
        <v>1345</v>
      </c>
      <c r="P309" t="s">
        <v>1346</v>
      </c>
      <c r="R309" t="str">
        <f>TEXT(Tabela8[[#This Row],[Data]],"dddd")</f>
        <v>sexta-feira</v>
      </c>
      <c r="S309" t="str" cm="1">
        <f t="array" ref="S3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0" spans="1:19" hidden="1" x14ac:dyDescent="0.3">
      <c r="A310">
        <v>587348</v>
      </c>
      <c r="B310" t="s">
        <v>17</v>
      </c>
      <c r="C310" t="s">
        <v>67</v>
      </c>
      <c r="D310">
        <v>3967</v>
      </c>
      <c r="E310" t="s">
        <v>68</v>
      </c>
      <c r="F310" t="s">
        <v>69</v>
      </c>
      <c r="G310" s="3">
        <v>45513</v>
      </c>
      <c r="H310" s="9">
        <v>0.33333333333333331</v>
      </c>
      <c r="I310" t="s">
        <v>31</v>
      </c>
      <c r="J310">
        <v>2751</v>
      </c>
      <c r="K310" t="s">
        <v>70</v>
      </c>
      <c r="L310" t="s">
        <v>19</v>
      </c>
      <c r="M310">
        <v>3</v>
      </c>
      <c r="N310" t="s">
        <v>1358</v>
      </c>
      <c r="O310" t="s">
        <v>1345</v>
      </c>
      <c r="P310" t="s">
        <v>1346</v>
      </c>
      <c r="R310" t="str">
        <f>TEXT(Tabela8[[#This Row],[Data]],"dddd")</f>
        <v>sexta-feira</v>
      </c>
      <c r="S310" t="str" cm="1">
        <f t="array" ref="S3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11" spans="1:19" hidden="1" x14ac:dyDescent="0.3">
      <c r="A311">
        <v>587338</v>
      </c>
      <c r="B311" t="s">
        <v>24</v>
      </c>
      <c r="C311" t="s">
        <v>65</v>
      </c>
      <c r="D311">
        <v>3651</v>
      </c>
      <c r="E311" t="s">
        <v>66</v>
      </c>
      <c r="F311" t="s">
        <v>28</v>
      </c>
      <c r="G311" s="3">
        <v>45513</v>
      </c>
      <c r="H311" s="9">
        <v>0.33333333333333331</v>
      </c>
      <c r="I311" t="s">
        <v>29</v>
      </c>
      <c r="J311">
        <v>884</v>
      </c>
      <c r="K311" t="s">
        <v>30</v>
      </c>
      <c r="L311" t="s">
        <v>19</v>
      </c>
      <c r="M311">
        <v>3</v>
      </c>
      <c r="N311" t="s">
        <v>1349</v>
      </c>
      <c r="O311" t="s">
        <v>1345</v>
      </c>
      <c r="P311" t="s">
        <v>1346</v>
      </c>
      <c r="R311" t="str">
        <f>TEXT(Tabela8[[#This Row],[Data]],"dddd")</f>
        <v>sexta-feira</v>
      </c>
      <c r="S311" t="str" cm="1">
        <f t="array" ref="S3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12" spans="1:19" hidden="1" x14ac:dyDescent="0.3">
      <c r="A312">
        <v>587345</v>
      </c>
      <c r="B312" t="s">
        <v>24</v>
      </c>
      <c r="C312" t="s">
        <v>77</v>
      </c>
      <c r="D312">
        <v>3497</v>
      </c>
      <c r="E312" t="s">
        <v>78</v>
      </c>
      <c r="F312" t="s">
        <v>28</v>
      </c>
      <c r="G312" s="3">
        <v>45513</v>
      </c>
      <c r="H312" s="9">
        <v>0.33333333333333331</v>
      </c>
      <c r="I312" t="s">
        <v>50</v>
      </c>
      <c r="J312">
        <v>772</v>
      </c>
      <c r="K312" t="s">
        <v>51</v>
      </c>
      <c r="L312" t="s">
        <v>19</v>
      </c>
      <c r="M312">
        <v>3</v>
      </c>
      <c r="N312" t="s">
        <v>1358</v>
      </c>
      <c r="O312" t="s">
        <v>1345</v>
      </c>
      <c r="P312" t="s">
        <v>1346</v>
      </c>
      <c r="R312" t="str">
        <f>TEXT(Tabela8[[#This Row],[Data]],"dddd")</f>
        <v>sexta-feira</v>
      </c>
      <c r="S312" t="str" cm="1">
        <f t="array" ref="S3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3" spans="1:19" hidden="1" x14ac:dyDescent="0.3">
      <c r="A313">
        <v>587332</v>
      </c>
      <c r="B313" t="s">
        <v>17</v>
      </c>
      <c r="C313" t="s">
        <v>61</v>
      </c>
      <c r="D313">
        <v>3894</v>
      </c>
      <c r="E313" t="s">
        <v>62</v>
      </c>
      <c r="F313" t="s">
        <v>28</v>
      </c>
      <c r="G313" s="3">
        <v>45513</v>
      </c>
      <c r="H313" s="9">
        <v>0.33333333333333331</v>
      </c>
      <c r="I313" t="s">
        <v>34</v>
      </c>
      <c r="J313">
        <v>1644</v>
      </c>
      <c r="K313" t="s">
        <v>63</v>
      </c>
      <c r="L313" t="s">
        <v>19</v>
      </c>
      <c r="M313">
        <v>3</v>
      </c>
      <c r="N313" t="s">
        <v>1358</v>
      </c>
      <c r="O313" t="s">
        <v>1345</v>
      </c>
      <c r="P313" t="s">
        <v>1346</v>
      </c>
      <c r="R313" t="str">
        <f>TEXT(Tabela8[[#This Row],[Data]],"dddd")</f>
        <v>sexta-feira</v>
      </c>
      <c r="S313" t="str" cm="1">
        <f t="array" ref="S3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4" spans="1:19" hidden="1" x14ac:dyDescent="0.3">
      <c r="A314">
        <v>587342</v>
      </c>
      <c r="B314" t="s">
        <v>17</v>
      </c>
      <c r="C314" t="s">
        <v>53</v>
      </c>
      <c r="D314">
        <v>3443</v>
      </c>
      <c r="E314" t="s">
        <v>54</v>
      </c>
      <c r="F314" t="s">
        <v>28</v>
      </c>
      <c r="G314" s="3">
        <v>45513</v>
      </c>
      <c r="H314" s="9">
        <v>0.33333333333333331</v>
      </c>
      <c r="I314" t="s">
        <v>23</v>
      </c>
      <c r="J314">
        <v>609</v>
      </c>
      <c r="K314" t="s">
        <v>44</v>
      </c>
      <c r="L314" t="s">
        <v>19</v>
      </c>
      <c r="M314">
        <v>3</v>
      </c>
      <c r="N314" t="s">
        <v>1358</v>
      </c>
      <c r="O314" t="s">
        <v>1345</v>
      </c>
      <c r="P314" t="s">
        <v>1346</v>
      </c>
      <c r="R314" t="str">
        <f>TEXT(Tabela8[[#This Row],[Data]],"dddd")</f>
        <v>sexta-feira</v>
      </c>
      <c r="S314" t="str" cm="1">
        <f t="array" ref="S3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5" spans="1:19" hidden="1" x14ac:dyDescent="0.3">
      <c r="A315">
        <v>587323</v>
      </c>
      <c r="B315" t="s">
        <v>24</v>
      </c>
      <c r="C315" t="s">
        <v>87</v>
      </c>
      <c r="D315">
        <v>3598</v>
      </c>
      <c r="E315" t="s">
        <v>88</v>
      </c>
      <c r="F315" t="s">
        <v>28</v>
      </c>
      <c r="G315" s="3">
        <v>45513</v>
      </c>
      <c r="H315" s="9">
        <v>0.33333333333333331</v>
      </c>
      <c r="I315" t="s">
        <v>89</v>
      </c>
      <c r="J315">
        <v>2057</v>
      </c>
      <c r="K315" t="s">
        <v>90</v>
      </c>
      <c r="L315" t="s">
        <v>19</v>
      </c>
      <c r="M315">
        <v>3</v>
      </c>
      <c r="N315" t="s">
        <v>1358</v>
      </c>
      <c r="O315" t="s">
        <v>1345</v>
      </c>
      <c r="P315" t="s">
        <v>1346</v>
      </c>
      <c r="R315" t="str">
        <f>TEXT(Tabela8[[#This Row],[Data]],"dddd")</f>
        <v>sexta-feira</v>
      </c>
      <c r="S315" t="str" cm="1">
        <f t="array" ref="S3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6" spans="1:19" hidden="1" x14ac:dyDescent="0.3">
      <c r="A316">
        <v>588171</v>
      </c>
      <c r="B316" t="s">
        <v>24</v>
      </c>
      <c r="C316" t="s">
        <v>26</v>
      </c>
      <c r="D316">
        <v>3433</v>
      </c>
      <c r="E316" t="s">
        <v>27</v>
      </c>
      <c r="F316" t="s">
        <v>28</v>
      </c>
      <c r="G316" s="3">
        <v>45513</v>
      </c>
      <c r="H316" s="9">
        <v>0.33333333333333331</v>
      </c>
      <c r="I316" t="s">
        <v>41</v>
      </c>
      <c r="J316">
        <v>572</v>
      </c>
      <c r="K316" t="s">
        <v>93</v>
      </c>
      <c r="L316" t="s">
        <v>19</v>
      </c>
      <c r="M316">
        <v>3</v>
      </c>
      <c r="N316" t="s">
        <v>1358</v>
      </c>
      <c r="O316" t="s">
        <v>1345</v>
      </c>
      <c r="P316" t="s">
        <v>1346</v>
      </c>
      <c r="R316" t="str">
        <f>TEXT(Tabela8[[#This Row],[Data]],"dddd")</f>
        <v>sexta-feira</v>
      </c>
      <c r="S316" t="str" cm="1">
        <f t="array" ref="S3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7" spans="1:19" hidden="1" x14ac:dyDescent="0.3">
      <c r="A317">
        <v>587384</v>
      </c>
      <c r="B317" t="s">
        <v>17</v>
      </c>
      <c r="C317" t="s">
        <v>61</v>
      </c>
      <c r="D317">
        <v>3894</v>
      </c>
      <c r="E317" t="s">
        <v>62</v>
      </c>
      <c r="F317" t="s">
        <v>28</v>
      </c>
      <c r="G317" s="3">
        <v>45513</v>
      </c>
      <c r="H317" s="9">
        <v>0.375</v>
      </c>
      <c r="I317" t="s">
        <v>468</v>
      </c>
      <c r="J317">
        <v>486</v>
      </c>
      <c r="K317" t="s">
        <v>21</v>
      </c>
      <c r="L317" t="s">
        <v>19</v>
      </c>
      <c r="M317">
        <v>3</v>
      </c>
      <c r="N317" t="s">
        <v>1358</v>
      </c>
      <c r="O317" t="s">
        <v>1345</v>
      </c>
      <c r="P317" t="s">
        <v>1346</v>
      </c>
      <c r="R317" t="str">
        <f>TEXT(Tabela8[[#This Row],[Data]],"dddd")</f>
        <v>sexta-feira</v>
      </c>
      <c r="S317" t="str" cm="1">
        <f t="array" ref="S3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8" spans="1:19" hidden="1" x14ac:dyDescent="0.3">
      <c r="A318">
        <v>587369</v>
      </c>
      <c r="B318" t="s">
        <v>24</v>
      </c>
      <c r="C318" t="s">
        <v>1338</v>
      </c>
      <c r="D318">
        <v>3428</v>
      </c>
      <c r="E318" t="s">
        <v>733</v>
      </c>
      <c r="F318" t="s">
        <v>28</v>
      </c>
      <c r="G318" s="3">
        <v>45513</v>
      </c>
      <c r="H318" s="9">
        <v>0.375</v>
      </c>
      <c r="I318" t="s">
        <v>89</v>
      </c>
      <c r="J318">
        <v>2057</v>
      </c>
      <c r="K318" t="s">
        <v>90</v>
      </c>
      <c r="L318" t="s">
        <v>19</v>
      </c>
      <c r="M318">
        <v>3</v>
      </c>
      <c r="N318" t="s">
        <v>1358</v>
      </c>
      <c r="O318" t="s">
        <v>1345</v>
      </c>
      <c r="P318" t="s">
        <v>1346</v>
      </c>
      <c r="R318" t="str">
        <f>TEXT(Tabela8[[#This Row],[Data]],"dddd")</f>
        <v>sexta-feira</v>
      </c>
      <c r="S318" t="str" cm="1">
        <f t="array" ref="S3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9" spans="1:19" hidden="1" x14ac:dyDescent="0.3">
      <c r="A319">
        <v>587403</v>
      </c>
      <c r="B319" t="s">
        <v>17</v>
      </c>
      <c r="C319" t="s">
        <v>53</v>
      </c>
      <c r="D319">
        <v>3443</v>
      </c>
      <c r="E319" t="s">
        <v>54</v>
      </c>
      <c r="F319" t="s">
        <v>28</v>
      </c>
      <c r="G319" s="3">
        <v>45513</v>
      </c>
      <c r="H319" s="9">
        <v>0.375</v>
      </c>
      <c r="I319" t="s">
        <v>75</v>
      </c>
      <c r="J319">
        <v>1643</v>
      </c>
      <c r="K319" t="s">
        <v>20</v>
      </c>
      <c r="L319" t="s">
        <v>72</v>
      </c>
      <c r="M319">
        <v>3</v>
      </c>
      <c r="N319" t="s">
        <v>1358</v>
      </c>
      <c r="O319" t="s">
        <v>1345</v>
      </c>
      <c r="P319" t="s">
        <v>1346</v>
      </c>
      <c r="R319" t="str">
        <f>TEXT(Tabela8[[#This Row],[Data]],"dddd")</f>
        <v>sexta-feira</v>
      </c>
      <c r="S319" t="str" cm="1">
        <f t="array" ref="S3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0" spans="1:19" hidden="1" x14ac:dyDescent="0.3">
      <c r="A320">
        <v>587358</v>
      </c>
      <c r="B320" t="s">
        <v>24</v>
      </c>
      <c r="C320" t="s">
        <v>91</v>
      </c>
      <c r="D320">
        <v>3431</v>
      </c>
      <c r="E320" t="s">
        <v>92</v>
      </c>
      <c r="F320" t="s">
        <v>28</v>
      </c>
      <c r="G320" s="3">
        <v>45513</v>
      </c>
      <c r="H320" s="9">
        <v>0.375</v>
      </c>
      <c r="I320" t="s">
        <v>41</v>
      </c>
      <c r="J320">
        <v>572</v>
      </c>
      <c r="K320" t="s">
        <v>93</v>
      </c>
      <c r="L320" t="s">
        <v>19</v>
      </c>
      <c r="M320">
        <v>3</v>
      </c>
      <c r="N320" t="s">
        <v>1358</v>
      </c>
      <c r="O320" t="s">
        <v>1345</v>
      </c>
      <c r="P320" t="s">
        <v>1346</v>
      </c>
      <c r="R320" t="str">
        <f>TEXT(Tabela8[[#This Row],[Data]],"dddd")</f>
        <v>sexta-feira</v>
      </c>
      <c r="S320" t="str" cm="1">
        <f t="array" ref="S3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1" spans="1:19" hidden="1" x14ac:dyDescent="0.3">
      <c r="A321">
        <v>587387</v>
      </c>
      <c r="B321" t="s">
        <v>24</v>
      </c>
      <c r="C321" t="s">
        <v>65</v>
      </c>
      <c r="D321">
        <v>3651</v>
      </c>
      <c r="E321" t="s">
        <v>66</v>
      </c>
      <c r="F321" t="s">
        <v>28</v>
      </c>
      <c r="G321" s="3">
        <v>45513</v>
      </c>
      <c r="H321" s="9">
        <v>0.375</v>
      </c>
      <c r="I321" t="s">
        <v>50</v>
      </c>
      <c r="J321">
        <v>772</v>
      </c>
      <c r="K321" t="s">
        <v>51</v>
      </c>
      <c r="L321" t="s">
        <v>19</v>
      </c>
      <c r="M321">
        <v>3</v>
      </c>
      <c r="N321" t="s">
        <v>1349</v>
      </c>
      <c r="O321" t="s">
        <v>1345</v>
      </c>
      <c r="P321" t="s">
        <v>1346</v>
      </c>
      <c r="R321" t="str">
        <f>TEXT(Tabela8[[#This Row],[Data]],"dddd")</f>
        <v>sexta-feira</v>
      </c>
      <c r="S321" t="str" cm="1">
        <f t="array" ref="S3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22" spans="1:19" hidden="1" x14ac:dyDescent="0.3">
      <c r="A322">
        <v>587377</v>
      </c>
      <c r="B322" t="s">
        <v>24</v>
      </c>
      <c r="C322" t="s">
        <v>98</v>
      </c>
      <c r="D322">
        <v>3672</v>
      </c>
      <c r="E322" t="s">
        <v>99</v>
      </c>
      <c r="F322" t="s">
        <v>28</v>
      </c>
      <c r="G322" s="3">
        <v>45513</v>
      </c>
      <c r="H322" s="9">
        <v>0.375</v>
      </c>
      <c r="I322" t="s">
        <v>100</v>
      </c>
      <c r="J322">
        <v>1839</v>
      </c>
      <c r="K322" t="s">
        <v>42</v>
      </c>
      <c r="L322" t="s">
        <v>19</v>
      </c>
      <c r="M322">
        <v>3</v>
      </c>
      <c r="N322" t="s">
        <v>1358</v>
      </c>
      <c r="O322" t="s">
        <v>1345</v>
      </c>
      <c r="P322" t="s">
        <v>1346</v>
      </c>
      <c r="R322" t="str">
        <f>TEXT(Tabela8[[#This Row],[Data]],"dddd")</f>
        <v>sexta-feira</v>
      </c>
      <c r="S322" t="str" cm="1">
        <f t="array" ref="S3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3" spans="1:19" hidden="1" x14ac:dyDescent="0.3">
      <c r="A323">
        <v>587372</v>
      </c>
      <c r="B323" t="s">
        <v>24</v>
      </c>
      <c r="C323" t="s">
        <v>87</v>
      </c>
      <c r="D323">
        <v>3598</v>
      </c>
      <c r="E323" t="s">
        <v>88</v>
      </c>
      <c r="F323" t="s">
        <v>28</v>
      </c>
      <c r="G323" s="3">
        <v>45513</v>
      </c>
      <c r="H323" s="9">
        <v>0.375</v>
      </c>
      <c r="I323" t="s">
        <v>29</v>
      </c>
      <c r="J323">
        <v>884</v>
      </c>
      <c r="K323" t="s">
        <v>30</v>
      </c>
      <c r="L323" t="s">
        <v>19</v>
      </c>
      <c r="M323">
        <v>3</v>
      </c>
      <c r="N323" t="s">
        <v>1358</v>
      </c>
      <c r="O323" t="s">
        <v>1345</v>
      </c>
      <c r="P323" t="s">
        <v>1346</v>
      </c>
      <c r="R323" t="str">
        <f>TEXT(Tabela8[[#This Row],[Data]],"dddd")</f>
        <v>sexta-feira</v>
      </c>
      <c r="S323" t="str" cm="1">
        <f t="array" ref="S3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24" spans="1:19" hidden="1" x14ac:dyDescent="0.3">
      <c r="A324">
        <v>587382</v>
      </c>
      <c r="B324" t="s">
        <v>17</v>
      </c>
      <c r="C324" t="s">
        <v>61</v>
      </c>
      <c r="D324">
        <v>3894</v>
      </c>
      <c r="E324" t="s">
        <v>62</v>
      </c>
      <c r="F324" t="s">
        <v>28</v>
      </c>
      <c r="G324" s="3">
        <v>45513</v>
      </c>
      <c r="H324" s="9">
        <v>0.375</v>
      </c>
      <c r="I324" t="s">
        <v>59</v>
      </c>
      <c r="J324">
        <v>1364</v>
      </c>
      <c r="K324" t="s">
        <v>60</v>
      </c>
      <c r="L324" t="s">
        <v>19</v>
      </c>
      <c r="M324">
        <v>3</v>
      </c>
      <c r="N324" t="s">
        <v>1358</v>
      </c>
      <c r="O324" t="s">
        <v>1345</v>
      </c>
      <c r="P324" t="s">
        <v>1346</v>
      </c>
      <c r="R324" t="str">
        <f>TEXT(Tabela8[[#This Row],[Data]],"dddd")</f>
        <v>sexta-feira</v>
      </c>
      <c r="S324" t="str" cm="1">
        <f t="array" ref="S3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5" spans="1:19" hidden="1" x14ac:dyDescent="0.3">
      <c r="A325">
        <v>587362</v>
      </c>
      <c r="B325" t="s">
        <v>24</v>
      </c>
      <c r="C325" t="s">
        <v>77</v>
      </c>
      <c r="D325">
        <v>3497</v>
      </c>
      <c r="E325" t="s">
        <v>78</v>
      </c>
      <c r="F325" t="s">
        <v>28</v>
      </c>
      <c r="G325" s="3">
        <v>45513</v>
      </c>
      <c r="H325" s="9">
        <v>0.375</v>
      </c>
      <c r="I325" t="s">
        <v>82</v>
      </c>
      <c r="J325">
        <v>1180</v>
      </c>
      <c r="K325" t="s">
        <v>83</v>
      </c>
      <c r="L325" t="s">
        <v>19</v>
      </c>
      <c r="M325">
        <v>3</v>
      </c>
      <c r="N325" t="s">
        <v>1358</v>
      </c>
      <c r="O325" t="s">
        <v>1345</v>
      </c>
      <c r="P325" t="s">
        <v>1346</v>
      </c>
      <c r="R325" t="str">
        <f>TEXT(Tabela8[[#This Row],[Data]],"dddd")</f>
        <v>sexta-feira</v>
      </c>
      <c r="S325" t="str" cm="1">
        <f t="array" ref="S3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6" spans="1:19" hidden="1" x14ac:dyDescent="0.3">
      <c r="A326">
        <v>587439</v>
      </c>
      <c r="B326" t="s">
        <v>17</v>
      </c>
      <c r="C326" t="s">
        <v>1258</v>
      </c>
      <c r="D326">
        <v>3923</v>
      </c>
      <c r="E326" t="s">
        <v>105</v>
      </c>
      <c r="F326" t="s">
        <v>28</v>
      </c>
      <c r="G326" s="3">
        <v>45513</v>
      </c>
      <c r="H326" s="9">
        <v>0.41666666666666669</v>
      </c>
      <c r="I326" t="s">
        <v>34</v>
      </c>
      <c r="J326">
        <v>1672</v>
      </c>
      <c r="K326" t="s">
        <v>80</v>
      </c>
      <c r="L326" t="s">
        <v>19</v>
      </c>
      <c r="M326">
        <v>3</v>
      </c>
      <c r="N326" t="s">
        <v>1358</v>
      </c>
      <c r="O326" t="s">
        <v>1345</v>
      </c>
      <c r="P326" t="s">
        <v>1346</v>
      </c>
      <c r="R326" t="str">
        <f>TEXT(Tabela8[[#This Row],[Data]],"dddd")</f>
        <v>sexta-feira</v>
      </c>
      <c r="S326" t="str" cm="1">
        <f t="array" ref="S3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27" spans="1:19" hidden="1" x14ac:dyDescent="0.3">
      <c r="A327">
        <v>587445</v>
      </c>
      <c r="B327" t="s">
        <v>24</v>
      </c>
      <c r="C327" t="s">
        <v>106</v>
      </c>
      <c r="D327">
        <v>3378</v>
      </c>
      <c r="E327" t="s">
        <v>107</v>
      </c>
      <c r="F327" t="s">
        <v>28</v>
      </c>
      <c r="G327" s="3">
        <v>45513</v>
      </c>
      <c r="H327" s="9">
        <v>0.41666666666666669</v>
      </c>
      <c r="I327" t="s">
        <v>89</v>
      </c>
      <c r="J327">
        <v>2057</v>
      </c>
      <c r="K327" t="s">
        <v>90</v>
      </c>
      <c r="L327" t="s">
        <v>19</v>
      </c>
      <c r="M327">
        <v>3</v>
      </c>
      <c r="N327" t="s">
        <v>1358</v>
      </c>
      <c r="O327" t="s">
        <v>1345</v>
      </c>
      <c r="P327" t="s">
        <v>1346</v>
      </c>
      <c r="R327" t="str">
        <f>TEXT(Tabela8[[#This Row],[Data]],"dddd")</f>
        <v>sexta-feira</v>
      </c>
      <c r="S327" t="str" cm="1">
        <f t="array" ref="S3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8" spans="1:19" hidden="1" x14ac:dyDescent="0.3">
      <c r="A328">
        <v>587413</v>
      </c>
      <c r="B328" t="s">
        <v>24</v>
      </c>
      <c r="C328" t="s">
        <v>91</v>
      </c>
      <c r="D328">
        <v>3431</v>
      </c>
      <c r="E328" t="s">
        <v>92</v>
      </c>
      <c r="F328" t="s">
        <v>28</v>
      </c>
      <c r="G328" s="3">
        <v>45513</v>
      </c>
      <c r="H328" s="9">
        <v>0.41666666666666669</v>
      </c>
      <c r="I328" t="s">
        <v>50</v>
      </c>
      <c r="J328">
        <v>772</v>
      </c>
      <c r="K328" t="s">
        <v>51</v>
      </c>
      <c r="L328" t="s">
        <v>19</v>
      </c>
      <c r="M328">
        <v>3</v>
      </c>
      <c r="N328" t="s">
        <v>1358</v>
      </c>
      <c r="O328" t="s">
        <v>1345</v>
      </c>
      <c r="P328" t="s">
        <v>1346</v>
      </c>
      <c r="R328" t="str">
        <f>TEXT(Tabela8[[#This Row],[Data]],"dddd")</f>
        <v>sexta-feira</v>
      </c>
      <c r="S328" t="str" cm="1">
        <f t="array" ref="S3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29" spans="1:19" hidden="1" x14ac:dyDescent="0.3">
      <c r="A329">
        <v>588040</v>
      </c>
      <c r="B329" t="s">
        <v>24</v>
      </c>
      <c r="C329" t="s">
        <v>77</v>
      </c>
      <c r="D329">
        <v>3497</v>
      </c>
      <c r="E329" t="s">
        <v>78</v>
      </c>
      <c r="F329" t="s">
        <v>28</v>
      </c>
      <c r="G329" s="3">
        <v>45513</v>
      </c>
      <c r="H329" s="9">
        <v>0.41666666666666669</v>
      </c>
      <c r="I329" t="s">
        <v>41</v>
      </c>
      <c r="J329">
        <v>572</v>
      </c>
      <c r="K329" t="s">
        <v>93</v>
      </c>
      <c r="L329" t="s">
        <v>19</v>
      </c>
      <c r="M329">
        <v>3</v>
      </c>
      <c r="N329" t="s">
        <v>1358</v>
      </c>
      <c r="O329" t="s">
        <v>1345</v>
      </c>
      <c r="P329" t="s">
        <v>1346</v>
      </c>
      <c r="R329" t="str">
        <f>TEXT(Tabela8[[#This Row],[Data]],"dddd")</f>
        <v>sexta-feira</v>
      </c>
      <c r="S329" t="str" cm="1">
        <f t="array" ref="S3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0" spans="1:19" hidden="1" x14ac:dyDescent="0.3">
      <c r="A330">
        <v>587412</v>
      </c>
      <c r="B330" t="s">
        <v>24</v>
      </c>
      <c r="C330" t="s">
        <v>103</v>
      </c>
      <c r="D330">
        <v>3330</v>
      </c>
      <c r="E330" t="s">
        <v>104</v>
      </c>
      <c r="F330" t="s">
        <v>28</v>
      </c>
      <c r="G330" s="3">
        <v>45513</v>
      </c>
      <c r="H330" s="9">
        <v>0.41666666666666669</v>
      </c>
      <c r="I330" t="s">
        <v>29</v>
      </c>
      <c r="J330">
        <v>884</v>
      </c>
      <c r="K330" t="s">
        <v>30</v>
      </c>
      <c r="L330" t="s">
        <v>19</v>
      </c>
      <c r="M330">
        <v>3</v>
      </c>
      <c r="N330" t="s">
        <v>1358</v>
      </c>
      <c r="O330" t="s">
        <v>1345</v>
      </c>
      <c r="P330" t="s">
        <v>1346</v>
      </c>
      <c r="R330" t="str">
        <f>TEXT(Tabela8[[#This Row],[Data]],"dddd")</f>
        <v>sexta-feira</v>
      </c>
      <c r="S330" t="str" cm="1">
        <f t="array" ref="S3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31" spans="1:19" hidden="1" x14ac:dyDescent="0.3">
      <c r="A331">
        <v>587436</v>
      </c>
      <c r="B331" t="s">
        <v>24</v>
      </c>
      <c r="C331" t="s">
        <v>1338</v>
      </c>
      <c r="D331">
        <v>3428</v>
      </c>
      <c r="E331" t="s">
        <v>733</v>
      </c>
      <c r="F331" t="s">
        <v>28</v>
      </c>
      <c r="G331" s="3">
        <v>45513</v>
      </c>
      <c r="H331" s="9">
        <v>0.41666666666666669</v>
      </c>
      <c r="I331" t="s">
        <v>29</v>
      </c>
      <c r="J331">
        <v>884</v>
      </c>
      <c r="K331" t="s">
        <v>30</v>
      </c>
      <c r="L331" t="s">
        <v>19</v>
      </c>
      <c r="M331">
        <v>3</v>
      </c>
      <c r="N331" t="s">
        <v>1358</v>
      </c>
      <c r="O331" t="s">
        <v>1345</v>
      </c>
      <c r="P331" t="s">
        <v>1346</v>
      </c>
      <c r="R331" t="str">
        <f>TEXT(Tabela8[[#This Row],[Data]],"dddd")</f>
        <v>sexta-feira</v>
      </c>
      <c r="S331" t="str" cm="1">
        <f t="array" ref="S3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32" spans="1:19" hidden="1" x14ac:dyDescent="0.3">
      <c r="A332">
        <v>587433</v>
      </c>
      <c r="B332" t="s">
        <v>24</v>
      </c>
      <c r="C332" t="s">
        <v>65</v>
      </c>
      <c r="D332">
        <v>3651</v>
      </c>
      <c r="E332" t="s">
        <v>66</v>
      </c>
      <c r="F332" t="s">
        <v>28</v>
      </c>
      <c r="G332" s="3">
        <v>45513</v>
      </c>
      <c r="H332" s="9">
        <v>0.41666666666666669</v>
      </c>
      <c r="I332" t="s">
        <v>82</v>
      </c>
      <c r="J332">
        <v>1180</v>
      </c>
      <c r="K332" t="s">
        <v>83</v>
      </c>
      <c r="L332" t="s">
        <v>19</v>
      </c>
      <c r="M332">
        <v>3</v>
      </c>
      <c r="N332" t="s">
        <v>1349</v>
      </c>
      <c r="O332" t="s">
        <v>1345</v>
      </c>
      <c r="P332" t="s">
        <v>1346</v>
      </c>
      <c r="R332" t="str">
        <f>TEXT(Tabela8[[#This Row],[Data]],"dddd")</f>
        <v>sexta-feira</v>
      </c>
      <c r="S332" t="str" cm="1">
        <f t="array" ref="S3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3" spans="1:19" hidden="1" x14ac:dyDescent="0.3">
      <c r="A333">
        <v>587469</v>
      </c>
      <c r="B333" t="s">
        <v>24</v>
      </c>
      <c r="C333" t="s">
        <v>91</v>
      </c>
      <c r="D333">
        <v>3431</v>
      </c>
      <c r="E333" t="s">
        <v>92</v>
      </c>
      <c r="F333" t="s">
        <v>28</v>
      </c>
      <c r="G333" s="3">
        <v>45513</v>
      </c>
      <c r="H333" s="9">
        <v>0.45833333333333331</v>
      </c>
      <c r="I333" t="s">
        <v>29</v>
      </c>
      <c r="J333">
        <v>884</v>
      </c>
      <c r="K333" t="s">
        <v>30</v>
      </c>
      <c r="L333" t="s">
        <v>19</v>
      </c>
      <c r="M333">
        <v>3</v>
      </c>
      <c r="N333" t="s">
        <v>1358</v>
      </c>
      <c r="O333" t="s">
        <v>1345</v>
      </c>
      <c r="P333" t="s">
        <v>1346</v>
      </c>
      <c r="R333" t="str">
        <f>TEXT(Tabela8[[#This Row],[Data]],"dddd")</f>
        <v>sexta-feira</v>
      </c>
      <c r="S333" t="str" cm="1">
        <f t="array" ref="S3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34" spans="1:19" hidden="1" x14ac:dyDescent="0.3">
      <c r="A334">
        <v>587480</v>
      </c>
      <c r="B334" t="s">
        <v>17</v>
      </c>
      <c r="C334" t="s">
        <v>1294</v>
      </c>
      <c r="D334">
        <v>3896</v>
      </c>
      <c r="E334" t="s">
        <v>109</v>
      </c>
      <c r="F334" t="s">
        <v>28</v>
      </c>
      <c r="G334" s="3">
        <v>45513</v>
      </c>
      <c r="H334" s="9">
        <v>0.45833333333333331</v>
      </c>
      <c r="I334" t="s">
        <v>81</v>
      </c>
      <c r="J334">
        <v>1735</v>
      </c>
      <c r="K334" t="s">
        <v>33</v>
      </c>
      <c r="L334" t="s">
        <v>19</v>
      </c>
      <c r="M334">
        <v>3</v>
      </c>
      <c r="N334" t="s">
        <v>1358</v>
      </c>
      <c r="O334" t="s">
        <v>1345</v>
      </c>
      <c r="P334" t="s">
        <v>1346</v>
      </c>
      <c r="R334" t="str">
        <f>TEXT(Tabela8[[#This Row],[Data]],"dddd")</f>
        <v>sexta-feira</v>
      </c>
      <c r="S334" t="str" cm="1">
        <f t="array" ref="S3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5" spans="1:19" hidden="1" x14ac:dyDescent="0.3">
      <c r="A335">
        <v>587477</v>
      </c>
      <c r="B335" t="s">
        <v>24</v>
      </c>
      <c r="C335" t="s">
        <v>110</v>
      </c>
      <c r="D335">
        <v>3664</v>
      </c>
      <c r="E335" t="s">
        <v>111</v>
      </c>
      <c r="F335" t="s">
        <v>28</v>
      </c>
      <c r="G335" s="3">
        <v>45513</v>
      </c>
      <c r="H335" s="9">
        <v>0.45833333333333331</v>
      </c>
      <c r="I335" t="s">
        <v>82</v>
      </c>
      <c r="J335">
        <v>1180</v>
      </c>
      <c r="K335" t="s">
        <v>83</v>
      </c>
      <c r="L335" t="s">
        <v>19</v>
      </c>
      <c r="M335">
        <v>3</v>
      </c>
      <c r="N335" t="s">
        <v>1358</v>
      </c>
      <c r="O335" t="s">
        <v>1345</v>
      </c>
      <c r="P335" t="s">
        <v>1346</v>
      </c>
      <c r="R335" t="str">
        <f>TEXT(Tabela8[[#This Row],[Data]],"dddd")</f>
        <v>sexta-feira</v>
      </c>
      <c r="S335" t="str" cm="1">
        <f t="array" ref="S3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6" spans="1:19" hidden="1" x14ac:dyDescent="0.3">
      <c r="A336">
        <v>587476</v>
      </c>
      <c r="B336" t="s">
        <v>17</v>
      </c>
      <c r="C336" t="s">
        <v>1258</v>
      </c>
      <c r="D336">
        <v>3923</v>
      </c>
      <c r="E336" t="s">
        <v>105</v>
      </c>
      <c r="F336" t="s">
        <v>28</v>
      </c>
      <c r="G336" s="3">
        <v>45513</v>
      </c>
      <c r="H336" s="9">
        <v>0.45833333333333331</v>
      </c>
      <c r="I336" t="s">
        <v>1309</v>
      </c>
      <c r="J336">
        <v>1644</v>
      </c>
      <c r="K336" t="s">
        <v>63</v>
      </c>
      <c r="L336" t="s">
        <v>19</v>
      </c>
      <c r="M336">
        <v>3</v>
      </c>
      <c r="N336" t="s">
        <v>1358</v>
      </c>
      <c r="O336" t="s">
        <v>1345</v>
      </c>
      <c r="P336" t="s">
        <v>1346</v>
      </c>
      <c r="R336" t="str">
        <f>TEXT(Tabela8[[#This Row],[Data]],"dddd")</f>
        <v>sexta-feira</v>
      </c>
      <c r="S336" t="str" cm="1">
        <f t="array" ref="S3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7" spans="1:19" hidden="1" x14ac:dyDescent="0.3">
      <c r="A337">
        <v>587503</v>
      </c>
      <c r="B337" t="s">
        <v>17</v>
      </c>
      <c r="C337" t="s">
        <v>119</v>
      </c>
      <c r="D337">
        <v>3555</v>
      </c>
      <c r="E337" t="s">
        <v>120</v>
      </c>
      <c r="F337" t="s">
        <v>28</v>
      </c>
      <c r="G337" s="3">
        <v>45513</v>
      </c>
      <c r="H337" s="9">
        <v>0.54166666666666663</v>
      </c>
      <c r="I337" t="s">
        <v>55</v>
      </c>
      <c r="J337">
        <v>1830</v>
      </c>
      <c r="K337" t="s">
        <v>56</v>
      </c>
      <c r="L337" t="s">
        <v>19</v>
      </c>
      <c r="M337">
        <v>3</v>
      </c>
      <c r="N337" t="s">
        <v>1358</v>
      </c>
      <c r="O337" t="s">
        <v>1345</v>
      </c>
      <c r="P337" t="s">
        <v>1346</v>
      </c>
      <c r="R337" t="str">
        <f>TEXT(Tabela8[[#This Row],[Data]],"dddd")</f>
        <v>sexta-feira</v>
      </c>
      <c r="S337" t="str" cm="1">
        <f t="array" ref="S3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38" spans="1:19" hidden="1" x14ac:dyDescent="0.3">
      <c r="A338">
        <v>587512</v>
      </c>
      <c r="B338" t="s">
        <v>17</v>
      </c>
      <c r="C338" t="s">
        <v>123</v>
      </c>
      <c r="D338">
        <v>3570</v>
      </c>
      <c r="E338" t="s">
        <v>124</v>
      </c>
      <c r="F338" t="s">
        <v>28</v>
      </c>
      <c r="G338" s="3">
        <v>45513</v>
      </c>
      <c r="H338" s="9">
        <v>0.54166666666666663</v>
      </c>
      <c r="I338" t="s">
        <v>57</v>
      </c>
      <c r="J338">
        <v>1815</v>
      </c>
      <c r="K338" t="s">
        <v>86</v>
      </c>
      <c r="L338" t="s">
        <v>19</v>
      </c>
      <c r="M338">
        <v>3</v>
      </c>
      <c r="N338" t="s">
        <v>1358</v>
      </c>
      <c r="O338" t="s">
        <v>1345</v>
      </c>
      <c r="P338" t="s">
        <v>1346</v>
      </c>
      <c r="R338" t="str">
        <f>TEXT(Tabela8[[#This Row],[Data]],"dddd")</f>
        <v>sexta-feira</v>
      </c>
      <c r="S338" t="str" cm="1">
        <f t="array" ref="S3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9" spans="1:19" hidden="1" x14ac:dyDescent="0.3">
      <c r="A339">
        <v>587983</v>
      </c>
      <c r="B339" t="s">
        <v>24</v>
      </c>
      <c r="C339" t="s">
        <v>45</v>
      </c>
      <c r="D339">
        <v>3319</v>
      </c>
      <c r="E339" t="s">
        <v>46</v>
      </c>
      <c r="F339" t="s">
        <v>28</v>
      </c>
      <c r="G339" s="3">
        <v>45513</v>
      </c>
      <c r="H339" s="9">
        <v>0.54166666666666663</v>
      </c>
      <c r="I339" t="s">
        <v>29</v>
      </c>
      <c r="J339">
        <v>884</v>
      </c>
      <c r="K339" t="s">
        <v>30</v>
      </c>
      <c r="L339" t="s">
        <v>19</v>
      </c>
      <c r="M339">
        <v>3</v>
      </c>
      <c r="N339" t="s">
        <v>1358</v>
      </c>
      <c r="O339" t="s">
        <v>1345</v>
      </c>
      <c r="P339" t="s">
        <v>1346</v>
      </c>
      <c r="R339" t="str">
        <f>TEXT(Tabela8[[#This Row],[Data]],"dddd")</f>
        <v>sexta-feira</v>
      </c>
      <c r="S339" t="str" cm="1">
        <f t="array" ref="S3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40" spans="1:19" hidden="1" x14ac:dyDescent="0.3">
      <c r="A340">
        <v>587517</v>
      </c>
      <c r="B340" t="s">
        <v>24</v>
      </c>
      <c r="C340" t="s">
        <v>117</v>
      </c>
      <c r="D340">
        <v>3188</v>
      </c>
      <c r="E340" t="s">
        <v>118</v>
      </c>
      <c r="F340" t="s">
        <v>28</v>
      </c>
      <c r="G340" s="3">
        <v>45513</v>
      </c>
      <c r="H340" s="9">
        <v>0.54166666666666663</v>
      </c>
      <c r="I340" t="s">
        <v>29</v>
      </c>
      <c r="J340">
        <v>884</v>
      </c>
      <c r="K340" t="s">
        <v>30</v>
      </c>
      <c r="L340" t="s">
        <v>19</v>
      </c>
      <c r="M340">
        <v>3</v>
      </c>
      <c r="N340" t="s">
        <v>1358</v>
      </c>
      <c r="O340" t="s">
        <v>1345</v>
      </c>
      <c r="P340" t="s">
        <v>1346</v>
      </c>
      <c r="R340" t="str">
        <f>TEXT(Tabela8[[#This Row],[Data]],"dddd")</f>
        <v>sexta-feira</v>
      </c>
      <c r="S340" t="str" cm="1">
        <f t="array" ref="S3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41" spans="1:19" hidden="1" x14ac:dyDescent="0.3">
      <c r="A341">
        <v>587581</v>
      </c>
      <c r="B341" t="s">
        <v>17</v>
      </c>
      <c r="C341" t="s">
        <v>119</v>
      </c>
      <c r="D341">
        <v>3555</v>
      </c>
      <c r="E341" t="s">
        <v>120</v>
      </c>
      <c r="F341" t="s">
        <v>28</v>
      </c>
      <c r="G341" s="3">
        <v>45513</v>
      </c>
      <c r="H341" s="9">
        <v>0.58333333333333337</v>
      </c>
      <c r="I341" t="s">
        <v>71</v>
      </c>
      <c r="J341">
        <v>2751</v>
      </c>
      <c r="K341" t="s">
        <v>70</v>
      </c>
      <c r="L341" t="s">
        <v>19</v>
      </c>
      <c r="M341">
        <v>3</v>
      </c>
      <c r="N341" t="s">
        <v>1358</v>
      </c>
      <c r="O341" t="s">
        <v>1345</v>
      </c>
      <c r="P341" t="s">
        <v>1346</v>
      </c>
      <c r="R341" t="str">
        <f>TEXT(Tabela8[[#This Row],[Data]],"dddd")</f>
        <v>sexta-feira</v>
      </c>
      <c r="S341" t="str" cm="1">
        <f t="array" ref="S3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2" spans="1:19" hidden="1" x14ac:dyDescent="0.3">
      <c r="A342">
        <v>587560</v>
      </c>
      <c r="B342" t="s">
        <v>17</v>
      </c>
      <c r="C342" t="s">
        <v>128</v>
      </c>
      <c r="D342">
        <v>3712</v>
      </c>
      <c r="E342" t="s">
        <v>129</v>
      </c>
      <c r="F342" t="s">
        <v>28</v>
      </c>
      <c r="G342" s="3">
        <v>45513</v>
      </c>
      <c r="H342" s="9">
        <v>0.58333333333333337</v>
      </c>
      <c r="I342" t="s">
        <v>75</v>
      </c>
      <c r="J342">
        <v>1364</v>
      </c>
      <c r="K342" t="s">
        <v>60</v>
      </c>
      <c r="L342" t="s">
        <v>19</v>
      </c>
      <c r="M342">
        <v>3</v>
      </c>
      <c r="N342" t="s">
        <v>1358</v>
      </c>
      <c r="O342" t="s">
        <v>1345</v>
      </c>
      <c r="P342" t="s">
        <v>1346</v>
      </c>
      <c r="R342" t="str">
        <f>TEXT(Tabela8[[#This Row],[Data]],"dddd")</f>
        <v>sexta-feira</v>
      </c>
      <c r="S342" t="str" cm="1">
        <f t="array" ref="S3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3" spans="1:19" hidden="1" x14ac:dyDescent="0.3">
      <c r="A343">
        <v>587557</v>
      </c>
      <c r="B343" t="s">
        <v>24</v>
      </c>
      <c r="C343" t="s">
        <v>125</v>
      </c>
      <c r="D343">
        <v>3708</v>
      </c>
      <c r="E343" t="s">
        <v>126</v>
      </c>
      <c r="F343" t="s">
        <v>28</v>
      </c>
      <c r="G343" s="3">
        <v>45513</v>
      </c>
      <c r="H343" s="9">
        <v>0.58333333333333337</v>
      </c>
      <c r="I343" t="s">
        <v>100</v>
      </c>
      <c r="J343">
        <v>1542</v>
      </c>
      <c r="K343" t="s">
        <v>112</v>
      </c>
      <c r="L343" t="s">
        <v>19</v>
      </c>
      <c r="M343">
        <v>3</v>
      </c>
      <c r="N343" t="s">
        <v>1358</v>
      </c>
      <c r="O343" t="s">
        <v>1345</v>
      </c>
      <c r="P343" t="s">
        <v>1346</v>
      </c>
      <c r="R343" t="str">
        <f>TEXT(Tabela8[[#This Row],[Data]],"dddd")</f>
        <v>sexta-feira</v>
      </c>
      <c r="S343" t="str" cm="1">
        <f t="array" ref="S3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4" spans="1:19" hidden="1" x14ac:dyDescent="0.3">
      <c r="A344">
        <v>587583</v>
      </c>
      <c r="B344" t="s">
        <v>17</v>
      </c>
      <c r="C344" t="s">
        <v>123</v>
      </c>
      <c r="D344">
        <v>3570</v>
      </c>
      <c r="E344" t="s">
        <v>124</v>
      </c>
      <c r="F344" t="s">
        <v>28</v>
      </c>
      <c r="G344" s="3">
        <v>45513</v>
      </c>
      <c r="H344" s="9">
        <v>0.58333333333333337</v>
      </c>
      <c r="I344" t="s">
        <v>34</v>
      </c>
      <c r="J344">
        <v>1644</v>
      </c>
      <c r="K344" t="s">
        <v>63</v>
      </c>
      <c r="L344" t="s">
        <v>19</v>
      </c>
      <c r="M344">
        <v>3</v>
      </c>
      <c r="N344" t="s">
        <v>1358</v>
      </c>
      <c r="O344" t="s">
        <v>1345</v>
      </c>
      <c r="P344" t="s">
        <v>1346</v>
      </c>
      <c r="R344" t="str">
        <f>TEXT(Tabela8[[#This Row],[Data]],"dddd")</f>
        <v>sexta-feira</v>
      </c>
      <c r="S344" t="str" cm="1">
        <f t="array" ref="S3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5" spans="1:19" hidden="1" x14ac:dyDescent="0.3">
      <c r="A345">
        <v>587571</v>
      </c>
      <c r="B345" t="s">
        <v>24</v>
      </c>
      <c r="C345" t="s">
        <v>117</v>
      </c>
      <c r="D345">
        <v>3188</v>
      </c>
      <c r="E345" t="s">
        <v>118</v>
      </c>
      <c r="F345" t="s">
        <v>28</v>
      </c>
      <c r="G345" s="3">
        <v>45513</v>
      </c>
      <c r="H345" s="9">
        <v>0.58333333333333337</v>
      </c>
      <c r="I345" t="s">
        <v>95</v>
      </c>
      <c r="J345">
        <v>2057</v>
      </c>
      <c r="K345" t="s">
        <v>90</v>
      </c>
      <c r="L345" t="s">
        <v>19</v>
      </c>
      <c r="M345">
        <v>3</v>
      </c>
      <c r="N345" t="s">
        <v>1358</v>
      </c>
      <c r="O345" t="s">
        <v>1345</v>
      </c>
      <c r="P345" t="s">
        <v>1346</v>
      </c>
      <c r="R345" t="str">
        <f>TEXT(Tabela8[[#This Row],[Data]],"dddd")</f>
        <v>sexta-feira</v>
      </c>
      <c r="S345" t="str" cm="1">
        <f t="array" ref="S3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6" spans="1:19" hidden="1" x14ac:dyDescent="0.3">
      <c r="A346">
        <v>587611</v>
      </c>
      <c r="B346" t="s">
        <v>17</v>
      </c>
      <c r="C346" t="s">
        <v>128</v>
      </c>
      <c r="D346">
        <v>3712</v>
      </c>
      <c r="E346" t="s">
        <v>129</v>
      </c>
      <c r="F346" t="s">
        <v>28</v>
      </c>
      <c r="G346" s="3">
        <v>45513</v>
      </c>
      <c r="H346" s="9">
        <v>0.625</v>
      </c>
      <c r="I346" t="s">
        <v>75</v>
      </c>
      <c r="J346">
        <v>1364</v>
      </c>
      <c r="K346" t="s">
        <v>60</v>
      </c>
      <c r="L346" t="s">
        <v>19</v>
      </c>
      <c r="M346">
        <v>3</v>
      </c>
      <c r="N346" t="s">
        <v>1358</v>
      </c>
      <c r="O346" t="s">
        <v>1345</v>
      </c>
      <c r="P346" t="s">
        <v>1346</v>
      </c>
      <c r="R346" t="str">
        <f>TEXT(Tabela8[[#This Row],[Data]],"dddd")</f>
        <v>sexta-feira</v>
      </c>
      <c r="S346" t="str" cm="1">
        <f t="array" ref="S3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7" spans="1:19" hidden="1" x14ac:dyDescent="0.3">
      <c r="A347">
        <v>587624</v>
      </c>
      <c r="B347" t="s">
        <v>17</v>
      </c>
      <c r="C347" t="s">
        <v>1339</v>
      </c>
      <c r="D347">
        <v>3921</v>
      </c>
      <c r="E347" t="s">
        <v>130</v>
      </c>
      <c r="F347" t="s">
        <v>28</v>
      </c>
      <c r="G347" s="3">
        <v>45513</v>
      </c>
      <c r="H347" s="9">
        <v>0.625</v>
      </c>
      <c r="I347" t="s">
        <v>43</v>
      </c>
      <c r="J347">
        <v>2158</v>
      </c>
      <c r="K347" t="s">
        <v>115</v>
      </c>
      <c r="L347" t="s">
        <v>19</v>
      </c>
      <c r="M347">
        <v>3</v>
      </c>
      <c r="N347" t="s">
        <v>1358</v>
      </c>
      <c r="O347" t="s">
        <v>1345</v>
      </c>
      <c r="P347" t="s">
        <v>1346</v>
      </c>
      <c r="R347" t="str">
        <f>TEXT(Tabela8[[#This Row],[Data]],"dddd")</f>
        <v>sexta-feira</v>
      </c>
      <c r="S347" t="str" cm="1">
        <f t="array" ref="S3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8" spans="1:19" hidden="1" x14ac:dyDescent="0.3">
      <c r="A348">
        <v>587607</v>
      </c>
      <c r="B348" t="s">
        <v>24</v>
      </c>
      <c r="C348" t="s">
        <v>125</v>
      </c>
      <c r="D348">
        <v>3708</v>
      </c>
      <c r="E348" t="s">
        <v>126</v>
      </c>
      <c r="F348" t="s">
        <v>28</v>
      </c>
      <c r="G348" s="3">
        <v>45513</v>
      </c>
      <c r="H348" s="9">
        <v>0.625</v>
      </c>
      <c r="I348" t="s">
        <v>100</v>
      </c>
      <c r="J348">
        <v>1542</v>
      </c>
      <c r="K348" t="s">
        <v>112</v>
      </c>
      <c r="L348" t="s">
        <v>19</v>
      </c>
      <c r="M348">
        <v>3</v>
      </c>
      <c r="N348" t="s">
        <v>1358</v>
      </c>
      <c r="O348" t="s">
        <v>1345</v>
      </c>
      <c r="P348" t="s">
        <v>1346</v>
      </c>
      <c r="R348" t="str">
        <f>TEXT(Tabela8[[#This Row],[Data]],"dddd")</f>
        <v>sexta-feira</v>
      </c>
      <c r="S348" t="str" cm="1">
        <f t="array" ref="S3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9" spans="1:19" hidden="1" x14ac:dyDescent="0.3">
      <c r="A349">
        <v>587619</v>
      </c>
      <c r="B349" t="s">
        <v>17</v>
      </c>
      <c r="C349" t="s">
        <v>133</v>
      </c>
      <c r="D349">
        <v>3931</v>
      </c>
      <c r="E349" t="s">
        <v>134</v>
      </c>
      <c r="F349" t="s">
        <v>28</v>
      </c>
      <c r="G349" s="3">
        <v>45513</v>
      </c>
      <c r="H349" s="9">
        <v>0.625</v>
      </c>
      <c r="I349" t="s">
        <v>57</v>
      </c>
      <c r="J349">
        <v>1815</v>
      </c>
      <c r="K349" t="s">
        <v>86</v>
      </c>
      <c r="L349" t="s">
        <v>19</v>
      </c>
      <c r="M349">
        <v>3</v>
      </c>
      <c r="N349" t="s">
        <v>1358</v>
      </c>
      <c r="O349" t="s">
        <v>1345</v>
      </c>
      <c r="P349" t="s">
        <v>1346</v>
      </c>
      <c r="R349" t="str">
        <f>TEXT(Tabela8[[#This Row],[Data]],"dddd")</f>
        <v>sexta-feira</v>
      </c>
      <c r="S349" t="str" cm="1">
        <f t="array" ref="S3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0" spans="1:19" hidden="1" x14ac:dyDescent="0.3">
      <c r="A350">
        <v>588010</v>
      </c>
      <c r="B350" t="s">
        <v>17</v>
      </c>
      <c r="C350" t="s">
        <v>1350</v>
      </c>
      <c r="D350">
        <v>2659</v>
      </c>
      <c r="E350" t="s">
        <v>1351</v>
      </c>
      <c r="F350" t="s">
        <v>28</v>
      </c>
      <c r="G350" s="3">
        <v>45513</v>
      </c>
      <c r="H350" s="9">
        <v>0.625</v>
      </c>
      <c r="I350" t="s">
        <v>81</v>
      </c>
      <c r="J350">
        <v>1643</v>
      </c>
      <c r="K350" t="s">
        <v>20</v>
      </c>
      <c r="L350" t="s">
        <v>19</v>
      </c>
      <c r="M350">
        <v>3</v>
      </c>
      <c r="N350" t="s">
        <v>1349</v>
      </c>
      <c r="O350" t="s">
        <v>1345</v>
      </c>
      <c r="P350" t="s">
        <v>1346</v>
      </c>
      <c r="R350" t="str">
        <f>TEXT(Tabela8[[#This Row],[Data]],"dddd")</f>
        <v>sexta-feira</v>
      </c>
      <c r="S350" t="str" cm="1">
        <f t="array" ref="S3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1" spans="1:19" hidden="1" x14ac:dyDescent="0.3">
      <c r="A351">
        <v>587610</v>
      </c>
      <c r="B351" t="s">
        <v>24</v>
      </c>
      <c r="C351" t="s">
        <v>117</v>
      </c>
      <c r="D351">
        <v>3188</v>
      </c>
      <c r="E351" t="s">
        <v>118</v>
      </c>
      <c r="F351" t="s">
        <v>28</v>
      </c>
      <c r="G351" s="3">
        <v>45513</v>
      </c>
      <c r="H351" s="9">
        <v>0.625</v>
      </c>
      <c r="I351" t="s">
        <v>82</v>
      </c>
      <c r="J351">
        <v>2260</v>
      </c>
      <c r="K351" t="s">
        <v>36</v>
      </c>
      <c r="L351" t="s">
        <v>19</v>
      </c>
      <c r="M351">
        <v>3</v>
      </c>
      <c r="N351" t="s">
        <v>1358</v>
      </c>
      <c r="O351" t="s">
        <v>1345</v>
      </c>
      <c r="P351" t="s">
        <v>1346</v>
      </c>
      <c r="R351" t="str">
        <f>TEXT(Tabela8[[#This Row],[Data]],"dddd")</f>
        <v>sexta-feira</v>
      </c>
      <c r="S351" t="str" cm="1">
        <f t="array" ref="S3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2" spans="1:19" hidden="1" x14ac:dyDescent="0.3">
      <c r="A352">
        <v>587595</v>
      </c>
      <c r="B352" t="s">
        <v>24</v>
      </c>
      <c r="C352" t="s">
        <v>131</v>
      </c>
      <c r="D352">
        <v>3028</v>
      </c>
      <c r="E352" t="s">
        <v>132</v>
      </c>
      <c r="F352" t="s">
        <v>28</v>
      </c>
      <c r="G352" s="3">
        <v>45513</v>
      </c>
      <c r="H352" s="9">
        <v>0.625</v>
      </c>
      <c r="I352" t="s">
        <v>29</v>
      </c>
      <c r="J352">
        <v>884</v>
      </c>
      <c r="K352" t="s">
        <v>30</v>
      </c>
      <c r="L352" t="s">
        <v>19</v>
      </c>
      <c r="N352" t="s">
        <v>1358</v>
      </c>
      <c r="O352" t="s">
        <v>1345</v>
      </c>
      <c r="P352" t="s">
        <v>1346</v>
      </c>
      <c r="R352" t="str">
        <f>TEXT(Tabela8[[#This Row],[Data]],"dddd")</f>
        <v>sexta-feira</v>
      </c>
      <c r="S352" t="str" cm="1">
        <f t="array" ref="S3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53" spans="1:19" hidden="1" x14ac:dyDescent="0.3">
      <c r="A353">
        <v>587664</v>
      </c>
      <c r="B353" t="s">
        <v>24</v>
      </c>
      <c r="C353" t="s">
        <v>135</v>
      </c>
      <c r="D353">
        <v>3945</v>
      </c>
      <c r="E353" t="s">
        <v>136</v>
      </c>
      <c r="F353" t="s">
        <v>28</v>
      </c>
      <c r="G353" s="3">
        <v>45513</v>
      </c>
      <c r="H353" s="9">
        <v>0.66666666666666663</v>
      </c>
      <c r="I353" t="s">
        <v>84</v>
      </c>
      <c r="J353">
        <v>2057</v>
      </c>
      <c r="K353" t="s">
        <v>90</v>
      </c>
      <c r="L353" t="s">
        <v>19</v>
      </c>
      <c r="M353">
        <v>3</v>
      </c>
      <c r="N353" t="s">
        <v>1358</v>
      </c>
      <c r="O353" t="s">
        <v>1345</v>
      </c>
      <c r="P353" t="s">
        <v>1346</v>
      </c>
      <c r="R353" t="str">
        <f>TEXT(Tabela8[[#This Row],[Data]],"dddd")</f>
        <v>sexta-feira</v>
      </c>
      <c r="S353" t="str" cm="1">
        <f t="array" ref="S3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4" spans="1:19" hidden="1" x14ac:dyDescent="0.3">
      <c r="A354">
        <v>587672</v>
      </c>
      <c r="B354" t="s">
        <v>24</v>
      </c>
      <c r="C354" t="s">
        <v>137</v>
      </c>
      <c r="D354">
        <v>3496</v>
      </c>
      <c r="E354" t="s">
        <v>138</v>
      </c>
      <c r="F354" t="s">
        <v>28</v>
      </c>
      <c r="G354" s="3">
        <v>45513</v>
      </c>
      <c r="H354" s="9">
        <v>0.66666666666666663</v>
      </c>
      <c r="I354" t="s">
        <v>29</v>
      </c>
      <c r="J354">
        <v>884</v>
      </c>
      <c r="K354" t="s">
        <v>30</v>
      </c>
      <c r="L354" t="s">
        <v>19</v>
      </c>
      <c r="M354">
        <v>3</v>
      </c>
      <c r="N354" t="s">
        <v>1358</v>
      </c>
      <c r="O354" t="s">
        <v>1345</v>
      </c>
      <c r="P354" t="s">
        <v>1346</v>
      </c>
      <c r="R354" t="str">
        <f>TEXT(Tabela8[[#This Row],[Data]],"dddd")</f>
        <v>sexta-feira</v>
      </c>
      <c r="S354" t="str" cm="1">
        <f t="array" ref="S3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55" spans="1:19" hidden="1" x14ac:dyDescent="0.3">
      <c r="A355">
        <v>588011</v>
      </c>
      <c r="B355" t="s">
        <v>17</v>
      </c>
      <c r="C355" t="s">
        <v>1350</v>
      </c>
      <c r="D355">
        <v>2659</v>
      </c>
      <c r="E355" t="s">
        <v>1351</v>
      </c>
      <c r="F355" t="s">
        <v>28</v>
      </c>
      <c r="G355" s="3">
        <v>45513</v>
      </c>
      <c r="H355" s="9">
        <v>0.66666666666666663</v>
      </c>
      <c r="I355" t="s">
        <v>482</v>
      </c>
      <c r="J355">
        <v>1735</v>
      </c>
      <c r="K355" t="s">
        <v>33</v>
      </c>
      <c r="L355" t="s">
        <v>19</v>
      </c>
      <c r="M355">
        <v>3</v>
      </c>
      <c r="N355" t="s">
        <v>1349</v>
      </c>
      <c r="O355" t="s">
        <v>1345</v>
      </c>
      <c r="P355" t="s">
        <v>1346</v>
      </c>
      <c r="R355" t="str">
        <f>TEXT(Tabela8[[#This Row],[Data]],"dddd")</f>
        <v>sexta-feira</v>
      </c>
      <c r="S355" t="str" cm="1">
        <f t="array" ref="S3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6" spans="1:19" hidden="1" x14ac:dyDescent="0.3">
      <c r="A356">
        <v>587653</v>
      </c>
      <c r="B356" t="s">
        <v>24</v>
      </c>
      <c r="C356" t="s">
        <v>117</v>
      </c>
      <c r="D356">
        <v>3188</v>
      </c>
      <c r="E356" t="s">
        <v>118</v>
      </c>
      <c r="F356" t="s">
        <v>28</v>
      </c>
      <c r="G356" s="3">
        <v>45513</v>
      </c>
      <c r="H356" s="9">
        <v>0.66666666666666663</v>
      </c>
      <c r="I356" t="s">
        <v>82</v>
      </c>
      <c r="J356">
        <v>2260</v>
      </c>
      <c r="K356" t="s">
        <v>36</v>
      </c>
      <c r="L356" t="s">
        <v>19</v>
      </c>
      <c r="M356">
        <v>3</v>
      </c>
      <c r="N356" t="s">
        <v>1358</v>
      </c>
      <c r="O356" t="s">
        <v>1345</v>
      </c>
      <c r="P356" t="s">
        <v>1346</v>
      </c>
      <c r="R356" t="str">
        <f>TEXT(Tabela8[[#This Row],[Data]],"dddd")</f>
        <v>sexta-feira</v>
      </c>
      <c r="S356" t="str" cm="1">
        <f t="array" ref="S3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7" spans="1:19" hidden="1" x14ac:dyDescent="0.3">
      <c r="A357">
        <v>587701</v>
      </c>
      <c r="B357" t="s">
        <v>24</v>
      </c>
      <c r="C357" t="s">
        <v>139</v>
      </c>
      <c r="D357">
        <v>3737</v>
      </c>
      <c r="E357" t="s">
        <v>140</v>
      </c>
      <c r="F357" t="s">
        <v>28</v>
      </c>
      <c r="G357" s="3">
        <v>45513</v>
      </c>
      <c r="H357" s="9">
        <v>0.70833333333333337</v>
      </c>
      <c r="I357" t="s">
        <v>100</v>
      </c>
      <c r="J357">
        <v>1542</v>
      </c>
      <c r="K357" t="s">
        <v>112</v>
      </c>
      <c r="L357" t="s">
        <v>19</v>
      </c>
      <c r="M357">
        <v>3</v>
      </c>
      <c r="N357" t="s">
        <v>1358</v>
      </c>
      <c r="O357" t="s">
        <v>1345</v>
      </c>
      <c r="P357" t="s">
        <v>1346</v>
      </c>
      <c r="R357" t="str">
        <f>TEXT(Tabela8[[#This Row],[Data]],"dddd")</f>
        <v>sexta-feira</v>
      </c>
      <c r="S357" t="str" cm="1">
        <f t="array" ref="S3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8" spans="1:19" hidden="1" x14ac:dyDescent="0.3">
      <c r="A358">
        <v>587967</v>
      </c>
      <c r="B358" t="s">
        <v>24</v>
      </c>
      <c r="C358" t="s">
        <v>1340</v>
      </c>
      <c r="D358">
        <v>4031</v>
      </c>
      <c r="E358" t="s">
        <v>685</v>
      </c>
      <c r="F358" t="s">
        <v>69</v>
      </c>
      <c r="G358" s="3">
        <v>45513</v>
      </c>
      <c r="H358" s="9">
        <v>0.70833333333333337</v>
      </c>
      <c r="I358" t="s">
        <v>1259</v>
      </c>
      <c r="J358">
        <v>2260</v>
      </c>
      <c r="K358" t="s">
        <v>36</v>
      </c>
      <c r="L358" t="s">
        <v>19</v>
      </c>
      <c r="M358">
        <v>3</v>
      </c>
      <c r="N358" t="s">
        <v>1358</v>
      </c>
      <c r="O358" t="s">
        <v>1345</v>
      </c>
      <c r="P358" t="s">
        <v>1346</v>
      </c>
      <c r="R358" t="str">
        <f>TEXT(Tabela8[[#This Row],[Data]],"dddd")</f>
        <v>sexta-feira</v>
      </c>
      <c r="S358" t="str" cm="1">
        <f t="array" ref="S3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59" spans="1:19" hidden="1" x14ac:dyDescent="0.3">
      <c r="A359">
        <v>588013</v>
      </c>
      <c r="B359" t="s">
        <v>17</v>
      </c>
      <c r="C359" t="s">
        <v>1350</v>
      </c>
      <c r="D359">
        <v>2659</v>
      </c>
      <c r="E359" t="s">
        <v>1351</v>
      </c>
      <c r="F359" t="s">
        <v>28</v>
      </c>
      <c r="G359" s="3">
        <v>45513</v>
      </c>
      <c r="H359" s="9">
        <v>0.70833333333333337</v>
      </c>
      <c r="I359" t="s">
        <v>81</v>
      </c>
      <c r="J359">
        <v>1644</v>
      </c>
      <c r="K359" t="s">
        <v>63</v>
      </c>
      <c r="L359" t="s">
        <v>19</v>
      </c>
      <c r="M359">
        <v>3</v>
      </c>
      <c r="N359" t="s">
        <v>1349</v>
      </c>
      <c r="O359" t="s">
        <v>1345</v>
      </c>
      <c r="P359" t="s">
        <v>1346</v>
      </c>
      <c r="R359" t="str">
        <f>TEXT(Tabela8[[#This Row],[Data]],"dddd")</f>
        <v>sexta-feira</v>
      </c>
      <c r="S359" t="str" cm="1">
        <f t="array" ref="S3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0" spans="1:19" hidden="1" x14ac:dyDescent="0.3">
      <c r="A360">
        <v>587702</v>
      </c>
      <c r="B360" t="s">
        <v>24</v>
      </c>
      <c r="C360" t="s">
        <v>137</v>
      </c>
      <c r="D360">
        <v>3496</v>
      </c>
      <c r="E360" t="s">
        <v>138</v>
      </c>
      <c r="F360" t="s">
        <v>28</v>
      </c>
      <c r="G360" s="3">
        <v>45513</v>
      </c>
      <c r="H360" s="9">
        <v>0.70833333333333337</v>
      </c>
      <c r="I360" t="s">
        <v>97</v>
      </c>
      <c r="J360">
        <v>2735</v>
      </c>
      <c r="K360" t="s">
        <v>127</v>
      </c>
      <c r="L360" t="s">
        <v>19</v>
      </c>
      <c r="M360">
        <v>3</v>
      </c>
      <c r="N360" t="s">
        <v>1358</v>
      </c>
      <c r="O360" t="s">
        <v>1345</v>
      </c>
      <c r="P360" t="s">
        <v>1346</v>
      </c>
      <c r="R360" t="str">
        <f>TEXT(Tabela8[[#This Row],[Data]],"dddd")</f>
        <v>sexta-feira</v>
      </c>
      <c r="S360" t="str" cm="1">
        <f t="array" ref="S3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61" spans="1:19" hidden="1" x14ac:dyDescent="0.3">
      <c r="A361">
        <v>587708</v>
      </c>
      <c r="B361" t="s">
        <v>17</v>
      </c>
      <c r="C361" t="s">
        <v>503</v>
      </c>
      <c r="D361">
        <v>3723</v>
      </c>
      <c r="E361" t="s">
        <v>504</v>
      </c>
      <c r="F361" t="s">
        <v>28</v>
      </c>
      <c r="G361" s="3">
        <v>45513</v>
      </c>
      <c r="H361" s="9">
        <v>0.75</v>
      </c>
      <c r="I361" t="s">
        <v>458</v>
      </c>
      <c r="J361">
        <v>1644</v>
      </c>
      <c r="K361" t="s">
        <v>63</v>
      </c>
      <c r="L361" t="s">
        <v>19</v>
      </c>
      <c r="M361">
        <v>3</v>
      </c>
      <c r="N361" t="s">
        <v>1358</v>
      </c>
      <c r="O361" t="s">
        <v>1345</v>
      </c>
      <c r="P361" t="s">
        <v>1346</v>
      </c>
      <c r="R361" t="str">
        <f>TEXT(Tabela8[[#This Row],[Data]],"dddd")</f>
        <v>sexta-feira</v>
      </c>
      <c r="S361" t="str" cm="1">
        <f t="array" ref="S3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2" spans="1:19" hidden="1" x14ac:dyDescent="0.3">
      <c r="A362">
        <v>587738</v>
      </c>
      <c r="B362" t="s">
        <v>17</v>
      </c>
      <c r="C362" t="s">
        <v>45</v>
      </c>
      <c r="D362">
        <v>3319</v>
      </c>
      <c r="E362" t="s">
        <v>46</v>
      </c>
      <c r="F362" t="s">
        <v>28</v>
      </c>
      <c r="G362" s="3">
        <v>45514</v>
      </c>
      <c r="H362" s="9">
        <v>0.375</v>
      </c>
      <c r="I362" t="s">
        <v>31</v>
      </c>
      <c r="J362">
        <v>2751</v>
      </c>
      <c r="K362" t="s">
        <v>70</v>
      </c>
      <c r="L362" t="s">
        <v>19</v>
      </c>
      <c r="M362">
        <v>3</v>
      </c>
      <c r="N362" t="s">
        <v>1358</v>
      </c>
      <c r="O362" t="s">
        <v>1345</v>
      </c>
      <c r="P362" t="s">
        <v>1346</v>
      </c>
      <c r="R362" t="str">
        <f>TEXT(Tabela8[[#This Row],[Data]],"dddd")</f>
        <v>sábado</v>
      </c>
      <c r="S362" t="str" cm="1">
        <f t="array" ref="S3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19B-1061-4CDF-9798-F1CF36A33A18}">
  <sheetPr codeName="Planilha2"/>
  <dimension ref="A1:F217"/>
  <sheetViews>
    <sheetView workbookViewId="0">
      <selection activeCell="F219" sqref="F219"/>
    </sheetView>
  </sheetViews>
  <sheetFormatPr defaultRowHeight="14.4" x14ac:dyDescent="0.3"/>
  <cols>
    <col min="2" max="2" width="10.88671875" customWidth="1"/>
    <col min="3" max="3" width="9.88671875" customWidth="1"/>
    <col min="6" max="6" width="11.109375" bestFit="1" customWidth="1"/>
  </cols>
  <sheetData>
    <row r="1" spans="1:6" x14ac:dyDescent="0.3">
      <c r="A1" t="s">
        <v>180</v>
      </c>
      <c r="B1" t="s">
        <v>524</v>
      </c>
      <c r="C1" t="s">
        <v>525</v>
      </c>
      <c r="D1" t="s">
        <v>805</v>
      </c>
      <c r="E1" t="s">
        <v>146</v>
      </c>
      <c r="F1" t="s">
        <v>806</v>
      </c>
    </row>
    <row r="2" spans="1:6" x14ac:dyDescent="0.3">
      <c r="A2">
        <v>3358</v>
      </c>
      <c r="B2" t="s">
        <v>619</v>
      </c>
      <c r="C2" t="s">
        <v>807</v>
      </c>
      <c r="D2" t="s">
        <v>808</v>
      </c>
      <c r="E2" t="s">
        <v>809</v>
      </c>
      <c r="F2" t="s">
        <v>810</v>
      </c>
    </row>
    <row r="3" spans="1:6" x14ac:dyDescent="0.3">
      <c r="A3">
        <v>3590</v>
      </c>
      <c r="B3" t="s">
        <v>622</v>
      </c>
      <c r="C3" t="s">
        <v>811</v>
      </c>
      <c r="D3" t="s">
        <v>808</v>
      </c>
      <c r="E3" t="s">
        <v>809</v>
      </c>
      <c r="F3" t="s">
        <v>812</v>
      </c>
    </row>
    <row r="4" spans="1:6" x14ac:dyDescent="0.3">
      <c r="A4">
        <v>3690</v>
      </c>
      <c r="B4" t="s">
        <v>623</v>
      </c>
      <c r="C4" t="s">
        <v>813</v>
      </c>
      <c r="D4" t="s">
        <v>808</v>
      </c>
      <c r="E4" t="s">
        <v>809</v>
      </c>
      <c r="F4" t="s">
        <v>814</v>
      </c>
    </row>
    <row r="5" spans="1:6" x14ac:dyDescent="0.3">
      <c r="A5">
        <v>3640</v>
      </c>
      <c r="B5" t="s">
        <v>626</v>
      </c>
      <c r="C5" t="s">
        <v>815</v>
      </c>
      <c r="D5" t="s">
        <v>808</v>
      </c>
      <c r="E5" t="s">
        <v>809</v>
      </c>
      <c r="F5" t="s">
        <v>816</v>
      </c>
    </row>
    <row r="6" spans="1:6" x14ac:dyDescent="0.3">
      <c r="A6">
        <v>4088</v>
      </c>
      <c r="B6" t="s">
        <v>817</v>
      </c>
      <c r="C6" t="s">
        <v>818</v>
      </c>
      <c r="D6" t="s">
        <v>819</v>
      </c>
      <c r="E6" t="s">
        <v>820</v>
      </c>
      <c r="F6" t="s">
        <v>821</v>
      </c>
    </row>
    <row r="7" spans="1:6" x14ac:dyDescent="0.3">
      <c r="A7">
        <v>3493</v>
      </c>
      <c r="B7" t="s">
        <v>628</v>
      </c>
      <c r="C7" t="s">
        <v>822</v>
      </c>
      <c r="D7" t="s">
        <v>808</v>
      </c>
      <c r="E7" t="s">
        <v>809</v>
      </c>
      <c r="F7" t="s">
        <v>823</v>
      </c>
    </row>
    <row r="8" spans="1:6" x14ac:dyDescent="0.3">
      <c r="A8">
        <v>3938</v>
      </c>
      <c r="B8" t="s">
        <v>496</v>
      </c>
      <c r="C8" t="s">
        <v>824</v>
      </c>
      <c r="D8" t="s">
        <v>808</v>
      </c>
      <c r="E8" t="s">
        <v>809</v>
      </c>
      <c r="F8" t="s">
        <v>825</v>
      </c>
    </row>
    <row r="9" spans="1:6" x14ac:dyDescent="0.3">
      <c r="A9">
        <v>3487</v>
      </c>
      <c r="B9" t="s">
        <v>460</v>
      </c>
      <c r="C9" t="s">
        <v>602</v>
      </c>
      <c r="D9" t="s">
        <v>808</v>
      </c>
      <c r="E9" t="s">
        <v>809</v>
      </c>
      <c r="F9" t="s">
        <v>826</v>
      </c>
    </row>
    <row r="10" spans="1:6" x14ac:dyDescent="0.3">
      <c r="A10">
        <v>3489</v>
      </c>
      <c r="B10" t="s">
        <v>827</v>
      </c>
      <c r="C10" t="s">
        <v>828</v>
      </c>
      <c r="D10" t="s">
        <v>808</v>
      </c>
      <c r="E10" t="s">
        <v>809</v>
      </c>
      <c r="F10" t="s">
        <v>829</v>
      </c>
    </row>
    <row r="11" spans="1:6" x14ac:dyDescent="0.3">
      <c r="A11">
        <v>3681</v>
      </c>
      <c r="B11" t="s">
        <v>629</v>
      </c>
      <c r="C11" t="s">
        <v>830</v>
      </c>
      <c r="D11" t="s">
        <v>808</v>
      </c>
      <c r="E11" t="s">
        <v>809</v>
      </c>
      <c r="F11" t="s">
        <v>831</v>
      </c>
    </row>
    <row r="12" spans="1:6" x14ac:dyDescent="0.3">
      <c r="A12">
        <v>3486</v>
      </c>
      <c r="B12" t="s">
        <v>630</v>
      </c>
      <c r="C12" t="s">
        <v>832</v>
      </c>
      <c r="D12" t="s">
        <v>808</v>
      </c>
      <c r="E12" t="s">
        <v>809</v>
      </c>
      <c r="F12" t="s">
        <v>833</v>
      </c>
    </row>
    <row r="13" spans="1:6" x14ac:dyDescent="0.3">
      <c r="A13">
        <v>3342</v>
      </c>
      <c r="B13" t="s">
        <v>631</v>
      </c>
      <c r="C13" t="s">
        <v>834</v>
      </c>
      <c r="D13" t="s">
        <v>808</v>
      </c>
      <c r="E13" t="s">
        <v>809</v>
      </c>
      <c r="F13" t="s">
        <v>835</v>
      </c>
    </row>
    <row r="14" spans="1:6" x14ac:dyDescent="0.3">
      <c r="A14">
        <v>4060</v>
      </c>
      <c r="B14" t="s">
        <v>632</v>
      </c>
      <c r="C14" t="s">
        <v>836</v>
      </c>
      <c r="D14" t="s">
        <v>837</v>
      </c>
      <c r="E14" t="s">
        <v>820</v>
      </c>
      <c r="F14" t="s">
        <v>838</v>
      </c>
    </row>
    <row r="15" spans="1:6" x14ac:dyDescent="0.3">
      <c r="A15">
        <v>3824</v>
      </c>
      <c r="B15" t="s">
        <v>633</v>
      </c>
      <c r="C15" t="s">
        <v>839</v>
      </c>
      <c r="D15" t="s">
        <v>808</v>
      </c>
      <c r="E15" t="s">
        <v>809</v>
      </c>
      <c r="F15" t="s">
        <v>840</v>
      </c>
    </row>
    <row r="16" spans="1:6" x14ac:dyDescent="0.3">
      <c r="A16">
        <v>3958</v>
      </c>
      <c r="B16" t="s">
        <v>634</v>
      </c>
      <c r="C16" t="s">
        <v>841</v>
      </c>
      <c r="D16" t="s">
        <v>842</v>
      </c>
      <c r="E16" t="s">
        <v>820</v>
      </c>
      <c r="F16" t="s">
        <v>843</v>
      </c>
    </row>
    <row r="17" spans="1:6" x14ac:dyDescent="0.3">
      <c r="A17">
        <v>3882</v>
      </c>
      <c r="B17" t="s">
        <v>635</v>
      </c>
      <c r="C17" t="s">
        <v>844</v>
      </c>
      <c r="D17" t="s">
        <v>808</v>
      </c>
      <c r="E17" t="s">
        <v>809</v>
      </c>
      <c r="F17" t="s">
        <v>845</v>
      </c>
    </row>
    <row r="18" spans="1:6" x14ac:dyDescent="0.3">
      <c r="A18">
        <v>3570</v>
      </c>
      <c r="B18" t="s">
        <v>124</v>
      </c>
      <c r="C18" t="s">
        <v>846</v>
      </c>
      <c r="D18" t="s">
        <v>808</v>
      </c>
      <c r="E18" t="s">
        <v>809</v>
      </c>
      <c r="F18" t="s">
        <v>847</v>
      </c>
    </row>
    <row r="19" spans="1:6" x14ac:dyDescent="0.3">
      <c r="A19">
        <v>3257</v>
      </c>
      <c r="B19" t="s">
        <v>636</v>
      </c>
      <c r="C19" t="s">
        <v>848</v>
      </c>
      <c r="D19" t="s">
        <v>808</v>
      </c>
      <c r="E19" t="s">
        <v>809</v>
      </c>
      <c r="F19" t="s">
        <v>849</v>
      </c>
    </row>
    <row r="20" spans="1:6" x14ac:dyDescent="0.3">
      <c r="A20">
        <v>3672</v>
      </c>
      <c r="B20" t="s">
        <v>99</v>
      </c>
      <c r="C20" t="s">
        <v>850</v>
      </c>
      <c r="D20" t="s">
        <v>808</v>
      </c>
      <c r="E20" t="s">
        <v>809</v>
      </c>
      <c r="F20" t="s">
        <v>851</v>
      </c>
    </row>
    <row r="21" spans="1:6" x14ac:dyDescent="0.3">
      <c r="A21">
        <v>3535</v>
      </c>
      <c r="B21" t="s">
        <v>637</v>
      </c>
      <c r="C21" t="s">
        <v>852</v>
      </c>
      <c r="D21" t="s">
        <v>808</v>
      </c>
      <c r="E21" t="s">
        <v>809</v>
      </c>
      <c r="F21" t="s">
        <v>853</v>
      </c>
    </row>
    <row r="22" spans="1:6" x14ac:dyDescent="0.3">
      <c r="A22">
        <v>3881</v>
      </c>
      <c r="B22" t="s">
        <v>491</v>
      </c>
      <c r="C22" t="s">
        <v>854</v>
      </c>
      <c r="D22" t="s">
        <v>808</v>
      </c>
      <c r="E22" t="s">
        <v>809</v>
      </c>
      <c r="F22" t="s">
        <v>855</v>
      </c>
    </row>
    <row r="23" spans="1:6" x14ac:dyDescent="0.3">
      <c r="A23">
        <v>3861</v>
      </c>
      <c r="B23" t="s">
        <v>638</v>
      </c>
      <c r="C23" t="s">
        <v>856</v>
      </c>
      <c r="D23" t="s">
        <v>808</v>
      </c>
      <c r="E23" t="s">
        <v>809</v>
      </c>
      <c r="F23" t="s">
        <v>857</v>
      </c>
    </row>
    <row r="24" spans="1:6" x14ac:dyDescent="0.3">
      <c r="A24">
        <v>3188</v>
      </c>
      <c r="B24" t="s">
        <v>118</v>
      </c>
      <c r="C24" t="s">
        <v>450</v>
      </c>
      <c r="D24" t="s">
        <v>808</v>
      </c>
      <c r="E24" t="s">
        <v>809</v>
      </c>
      <c r="F24" t="s">
        <v>858</v>
      </c>
    </row>
    <row r="25" spans="1:6" x14ac:dyDescent="0.3">
      <c r="A25">
        <v>3478</v>
      </c>
      <c r="B25" t="s">
        <v>639</v>
      </c>
      <c r="C25" t="s">
        <v>859</v>
      </c>
      <c r="D25" t="s">
        <v>808</v>
      </c>
      <c r="E25" t="s">
        <v>809</v>
      </c>
      <c r="F25" t="s">
        <v>860</v>
      </c>
    </row>
    <row r="26" spans="1:6" x14ac:dyDescent="0.3">
      <c r="A26">
        <v>3352</v>
      </c>
      <c r="B26" t="s">
        <v>640</v>
      </c>
      <c r="C26" t="s">
        <v>861</v>
      </c>
      <c r="D26" t="s">
        <v>808</v>
      </c>
      <c r="E26" t="s">
        <v>809</v>
      </c>
      <c r="F26" t="s">
        <v>862</v>
      </c>
    </row>
    <row r="27" spans="1:6" x14ac:dyDescent="0.3">
      <c r="A27">
        <v>3559</v>
      </c>
      <c r="B27" t="s">
        <v>641</v>
      </c>
      <c r="C27" t="s">
        <v>863</v>
      </c>
      <c r="D27" t="s">
        <v>808</v>
      </c>
      <c r="E27" t="s">
        <v>809</v>
      </c>
      <c r="F27" t="s">
        <v>864</v>
      </c>
    </row>
    <row r="28" spans="1:6" x14ac:dyDescent="0.3">
      <c r="A28">
        <v>3630</v>
      </c>
      <c r="B28" t="s">
        <v>642</v>
      </c>
      <c r="C28" t="s">
        <v>865</v>
      </c>
      <c r="D28" t="s">
        <v>808</v>
      </c>
      <c r="E28" t="s">
        <v>809</v>
      </c>
      <c r="F28" t="s">
        <v>866</v>
      </c>
    </row>
    <row r="29" spans="1:6" x14ac:dyDescent="0.3">
      <c r="A29">
        <v>3945</v>
      </c>
      <c r="B29" t="s">
        <v>136</v>
      </c>
      <c r="C29" t="s">
        <v>867</v>
      </c>
      <c r="D29" t="s">
        <v>808</v>
      </c>
      <c r="E29" t="s">
        <v>809</v>
      </c>
      <c r="F29" t="s">
        <v>868</v>
      </c>
    </row>
    <row r="30" spans="1:6" x14ac:dyDescent="0.3">
      <c r="A30">
        <v>3960</v>
      </c>
      <c r="B30" t="s">
        <v>643</v>
      </c>
      <c r="C30" t="s">
        <v>869</v>
      </c>
      <c r="D30" t="s">
        <v>870</v>
      </c>
      <c r="E30" t="s">
        <v>820</v>
      </c>
      <c r="F30" t="s">
        <v>871</v>
      </c>
    </row>
    <row r="31" spans="1:6" x14ac:dyDescent="0.3">
      <c r="A31">
        <v>3337</v>
      </c>
      <c r="B31" t="s">
        <v>523</v>
      </c>
      <c r="C31" t="s">
        <v>872</v>
      </c>
      <c r="D31" t="s">
        <v>808</v>
      </c>
      <c r="E31" t="s">
        <v>809</v>
      </c>
      <c r="F31" t="s">
        <v>873</v>
      </c>
    </row>
    <row r="32" spans="1:6" x14ac:dyDescent="0.3">
      <c r="A32">
        <v>4064</v>
      </c>
      <c r="B32" t="s">
        <v>644</v>
      </c>
      <c r="C32" t="s">
        <v>874</v>
      </c>
      <c r="D32" t="s">
        <v>808</v>
      </c>
      <c r="E32" t="s">
        <v>809</v>
      </c>
      <c r="F32" t="s">
        <v>875</v>
      </c>
    </row>
    <row r="33" spans="1:6" x14ac:dyDescent="0.3">
      <c r="A33">
        <v>3534</v>
      </c>
      <c r="B33" t="s">
        <v>645</v>
      </c>
      <c r="C33" t="s">
        <v>876</v>
      </c>
      <c r="D33" t="s">
        <v>808</v>
      </c>
      <c r="E33" t="s">
        <v>809</v>
      </c>
      <c r="F33" t="s">
        <v>877</v>
      </c>
    </row>
    <row r="34" spans="1:6" x14ac:dyDescent="0.3">
      <c r="A34">
        <v>3604</v>
      </c>
      <c r="B34" t="s">
        <v>646</v>
      </c>
      <c r="C34" t="s">
        <v>878</v>
      </c>
      <c r="D34" t="s">
        <v>808</v>
      </c>
      <c r="E34" t="s">
        <v>809</v>
      </c>
      <c r="F34" t="s">
        <v>879</v>
      </c>
    </row>
    <row r="35" spans="1:6" x14ac:dyDescent="0.3">
      <c r="A35">
        <v>3693</v>
      </c>
      <c r="B35" t="s">
        <v>647</v>
      </c>
      <c r="C35" t="s">
        <v>880</v>
      </c>
      <c r="D35" t="s">
        <v>808</v>
      </c>
      <c r="E35" t="s">
        <v>809</v>
      </c>
      <c r="F35" t="s">
        <v>881</v>
      </c>
    </row>
    <row r="36" spans="1:6" x14ac:dyDescent="0.3">
      <c r="A36">
        <v>3433</v>
      </c>
      <c r="B36" t="s">
        <v>648</v>
      </c>
      <c r="C36" t="s">
        <v>882</v>
      </c>
      <c r="D36" t="s">
        <v>808</v>
      </c>
      <c r="E36" t="s">
        <v>809</v>
      </c>
      <c r="F36" t="s">
        <v>883</v>
      </c>
    </row>
    <row r="37" spans="1:6" x14ac:dyDescent="0.3">
      <c r="A37">
        <v>3638</v>
      </c>
      <c r="B37" t="s">
        <v>649</v>
      </c>
      <c r="C37" t="s">
        <v>884</v>
      </c>
      <c r="D37" t="s">
        <v>808</v>
      </c>
      <c r="E37" t="s">
        <v>809</v>
      </c>
      <c r="F37" t="s">
        <v>885</v>
      </c>
    </row>
    <row r="38" spans="1:6" x14ac:dyDescent="0.3">
      <c r="A38">
        <v>3714</v>
      </c>
      <c r="B38" t="s">
        <v>650</v>
      </c>
      <c r="C38" t="s">
        <v>886</v>
      </c>
      <c r="D38" t="s">
        <v>808</v>
      </c>
      <c r="E38" t="s">
        <v>809</v>
      </c>
      <c r="F38" t="s">
        <v>887</v>
      </c>
    </row>
    <row r="39" spans="1:6" x14ac:dyDescent="0.3">
      <c r="A39">
        <v>3359</v>
      </c>
      <c r="B39" t="s">
        <v>517</v>
      </c>
      <c r="C39" t="s">
        <v>888</v>
      </c>
      <c r="D39" t="s">
        <v>808</v>
      </c>
      <c r="E39" t="s">
        <v>809</v>
      </c>
      <c r="F39" t="s">
        <v>889</v>
      </c>
    </row>
    <row r="40" spans="1:6" x14ac:dyDescent="0.3">
      <c r="A40">
        <v>3378</v>
      </c>
      <c r="B40" t="s">
        <v>651</v>
      </c>
      <c r="C40" t="s">
        <v>890</v>
      </c>
      <c r="D40" t="s">
        <v>808</v>
      </c>
      <c r="E40" t="s">
        <v>809</v>
      </c>
      <c r="F40" t="s">
        <v>891</v>
      </c>
    </row>
    <row r="41" spans="1:6" x14ac:dyDescent="0.3">
      <c r="A41">
        <v>3660</v>
      </c>
      <c r="B41" t="s">
        <v>652</v>
      </c>
      <c r="C41" t="s">
        <v>892</v>
      </c>
      <c r="D41" t="s">
        <v>808</v>
      </c>
      <c r="E41" t="s">
        <v>809</v>
      </c>
      <c r="F41" t="s">
        <v>893</v>
      </c>
    </row>
    <row r="42" spans="1:6" x14ac:dyDescent="0.3">
      <c r="A42">
        <v>3646</v>
      </c>
      <c r="B42" t="s">
        <v>653</v>
      </c>
      <c r="C42" t="s">
        <v>894</v>
      </c>
      <c r="D42" t="s">
        <v>808</v>
      </c>
      <c r="E42" t="s">
        <v>809</v>
      </c>
      <c r="F42" t="s">
        <v>895</v>
      </c>
    </row>
    <row r="43" spans="1:6" x14ac:dyDescent="0.3">
      <c r="A43">
        <v>3678</v>
      </c>
      <c r="B43" t="s">
        <v>654</v>
      </c>
      <c r="C43" t="s">
        <v>896</v>
      </c>
      <c r="D43" t="s">
        <v>808</v>
      </c>
      <c r="E43" t="s">
        <v>809</v>
      </c>
      <c r="F43" t="s">
        <v>897</v>
      </c>
    </row>
    <row r="44" spans="1:6" x14ac:dyDescent="0.3">
      <c r="A44">
        <v>3946</v>
      </c>
      <c r="B44" t="s">
        <v>655</v>
      </c>
      <c r="C44" t="s">
        <v>898</v>
      </c>
      <c r="D44" t="s">
        <v>808</v>
      </c>
      <c r="E44" t="s">
        <v>809</v>
      </c>
      <c r="F44" t="s">
        <v>899</v>
      </c>
    </row>
    <row r="45" spans="1:6" x14ac:dyDescent="0.3">
      <c r="A45">
        <v>3577</v>
      </c>
      <c r="B45" t="s">
        <v>481</v>
      </c>
      <c r="C45" t="s">
        <v>900</v>
      </c>
      <c r="D45" t="s">
        <v>808</v>
      </c>
      <c r="E45" t="s">
        <v>809</v>
      </c>
      <c r="F45" t="s">
        <v>901</v>
      </c>
    </row>
    <row r="46" spans="1:6" x14ac:dyDescent="0.3">
      <c r="A46">
        <v>3461</v>
      </c>
      <c r="B46" t="s">
        <v>656</v>
      </c>
      <c r="C46" t="s">
        <v>902</v>
      </c>
      <c r="D46" t="s">
        <v>808</v>
      </c>
      <c r="E46" t="s">
        <v>809</v>
      </c>
      <c r="F46" t="s">
        <v>903</v>
      </c>
    </row>
    <row r="47" spans="1:6" x14ac:dyDescent="0.3">
      <c r="A47">
        <v>3932</v>
      </c>
      <c r="B47" t="s">
        <v>657</v>
      </c>
      <c r="C47">
        <v>667342763</v>
      </c>
      <c r="D47" t="s">
        <v>808</v>
      </c>
      <c r="E47" t="s">
        <v>809</v>
      </c>
      <c r="F47" t="s">
        <v>904</v>
      </c>
    </row>
    <row r="48" spans="1:6" x14ac:dyDescent="0.3">
      <c r="A48">
        <v>3932</v>
      </c>
      <c r="B48" t="s">
        <v>657</v>
      </c>
      <c r="C48" t="s">
        <v>905</v>
      </c>
      <c r="D48" t="s">
        <v>906</v>
      </c>
      <c r="E48" t="s">
        <v>809</v>
      </c>
      <c r="F48" t="s">
        <v>904</v>
      </c>
    </row>
    <row r="49" spans="1:6" x14ac:dyDescent="0.3">
      <c r="A49">
        <v>3414</v>
      </c>
      <c r="B49" t="s">
        <v>907</v>
      </c>
      <c r="C49" t="s">
        <v>908</v>
      </c>
      <c r="D49" t="s">
        <v>808</v>
      </c>
      <c r="E49" t="s">
        <v>809</v>
      </c>
      <c r="F49" t="s">
        <v>909</v>
      </c>
    </row>
    <row r="50" spans="1:6" x14ac:dyDescent="0.3">
      <c r="A50">
        <v>3439</v>
      </c>
      <c r="B50" t="s">
        <v>658</v>
      </c>
      <c r="C50" t="s">
        <v>910</v>
      </c>
      <c r="D50" t="s">
        <v>808</v>
      </c>
      <c r="E50" t="s">
        <v>809</v>
      </c>
      <c r="F50" t="s">
        <v>911</v>
      </c>
    </row>
    <row r="51" spans="1:6" x14ac:dyDescent="0.3">
      <c r="A51">
        <v>3759</v>
      </c>
      <c r="B51" t="s">
        <v>659</v>
      </c>
      <c r="C51" t="s">
        <v>912</v>
      </c>
      <c r="D51" t="s">
        <v>808</v>
      </c>
      <c r="E51" t="s">
        <v>809</v>
      </c>
      <c r="F51" t="s">
        <v>913</v>
      </c>
    </row>
    <row r="52" spans="1:6" x14ac:dyDescent="0.3">
      <c r="A52">
        <v>3992</v>
      </c>
      <c r="B52" t="s">
        <v>660</v>
      </c>
      <c r="C52" t="s">
        <v>914</v>
      </c>
      <c r="D52" t="s">
        <v>837</v>
      </c>
      <c r="E52" t="s">
        <v>820</v>
      </c>
      <c r="F52" t="s">
        <v>915</v>
      </c>
    </row>
    <row r="53" spans="1:6" x14ac:dyDescent="0.3">
      <c r="A53">
        <v>3787</v>
      </c>
      <c r="B53" t="s">
        <v>661</v>
      </c>
      <c r="C53" t="s">
        <v>916</v>
      </c>
      <c r="D53" t="s">
        <v>808</v>
      </c>
      <c r="E53" t="s">
        <v>809</v>
      </c>
      <c r="F53" t="s">
        <v>917</v>
      </c>
    </row>
    <row r="54" spans="1:6" x14ac:dyDescent="0.3">
      <c r="A54">
        <v>3782</v>
      </c>
      <c r="B54" t="s">
        <v>662</v>
      </c>
      <c r="C54" t="s">
        <v>918</v>
      </c>
      <c r="D54" t="s">
        <v>808</v>
      </c>
      <c r="E54" t="s">
        <v>809</v>
      </c>
      <c r="F54" t="s">
        <v>919</v>
      </c>
    </row>
    <row r="55" spans="1:6" x14ac:dyDescent="0.3">
      <c r="A55">
        <v>3801</v>
      </c>
      <c r="B55" t="s">
        <v>486</v>
      </c>
      <c r="C55" t="s">
        <v>920</v>
      </c>
      <c r="D55" t="s">
        <v>808</v>
      </c>
      <c r="E55" t="s">
        <v>809</v>
      </c>
      <c r="F55" t="s">
        <v>921</v>
      </c>
    </row>
    <row r="56" spans="1:6" x14ac:dyDescent="0.3">
      <c r="A56">
        <v>3722</v>
      </c>
      <c r="B56" t="s">
        <v>663</v>
      </c>
      <c r="C56" t="s">
        <v>922</v>
      </c>
      <c r="D56" t="s">
        <v>808</v>
      </c>
      <c r="E56" t="s">
        <v>809</v>
      </c>
      <c r="F56" t="s">
        <v>923</v>
      </c>
    </row>
    <row r="57" spans="1:6" x14ac:dyDescent="0.3">
      <c r="A57">
        <v>3664</v>
      </c>
      <c r="B57" t="s">
        <v>111</v>
      </c>
      <c r="C57" t="s">
        <v>924</v>
      </c>
      <c r="D57" t="s">
        <v>808</v>
      </c>
      <c r="E57" t="s">
        <v>809</v>
      </c>
      <c r="F57" t="s">
        <v>925</v>
      </c>
    </row>
    <row r="58" spans="1:6" x14ac:dyDescent="0.3">
      <c r="A58">
        <v>4033</v>
      </c>
      <c r="B58" t="s">
        <v>664</v>
      </c>
      <c r="C58" t="s">
        <v>926</v>
      </c>
      <c r="D58" t="s">
        <v>906</v>
      </c>
      <c r="E58" t="s">
        <v>809</v>
      </c>
      <c r="F58" t="s">
        <v>927</v>
      </c>
    </row>
    <row r="59" spans="1:6" x14ac:dyDescent="0.3">
      <c r="A59">
        <v>3349</v>
      </c>
      <c r="B59" t="s">
        <v>665</v>
      </c>
      <c r="C59" t="s">
        <v>928</v>
      </c>
      <c r="D59" t="s">
        <v>808</v>
      </c>
      <c r="E59" t="s">
        <v>809</v>
      </c>
      <c r="F59" t="s">
        <v>929</v>
      </c>
    </row>
    <row r="60" spans="1:6" x14ac:dyDescent="0.3">
      <c r="A60">
        <v>3522</v>
      </c>
      <c r="B60" t="s">
        <v>666</v>
      </c>
      <c r="C60" t="s">
        <v>930</v>
      </c>
      <c r="D60" t="s">
        <v>808</v>
      </c>
      <c r="E60" t="s">
        <v>809</v>
      </c>
      <c r="F60" t="s">
        <v>931</v>
      </c>
    </row>
    <row r="61" spans="1:6" x14ac:dyDescent="0.3">
      <c r="A61">
        <v>3719</v>
      </c>
      <c r="B61" t="s">
        <v>667</v>
      </c>
      <c r="C61" t="s">
        <v>932</v>
      </c>
      <c r="D61" t="s">
        <v>808</v>
      </c>
      <c r="E61" t="s">
        <v>809</v>
      </c>
      <c r="F61" t="s">
        <v>933</v>
      </c>
    </row>
    <row r="62" spans="1:6" x14ac:dyDescent="0.3">
      <c r="A62">
        <v>3805</v>
      </c>
      <c r="B62" t="s">
        <v>668</v>
      </c>
      <c r="C62" t="s">
        <v>934</v>
      </c>
      <c r="D62" t="s">
        <v>808</v>
      </c>
      <c r="E62" t="s">
        <v>809</v>
      </c>
      <c r="F62" t="s">
        <v>935</v>
      </c>
    </row>
    <row r="63" spans="1:6" x14ac:dyDescent="0.3">
      <c r="A63">
        <v>3797</v>
      </c>
      <c r="B63" t="s">
        <v>669</v>
      </c>
      <c r="C63" t="s">
        <v>936</v>
      </c>
      <c r="D63" t="s">
        <v>808</v>
      </c>
      <c r="E63" t="s">
        <v>809</v>
      </c>
      <c r="F63" t="s">
        <v>937</v>
      </c>
    </row>
    <row r="64" spans="1:6" x14ac:dyDescent="0.3">
      <c r="A64">
        <v>3674</v>
      </c>
      <c r="B64" t="s">
        <v>478</v>
      </c>
      <c r="C64" t="s">
        <v>560</v>
      </c>
      <c r="D64" t="s">
        <v>808</v>
      </c>
      <c r="E64" t="s">
        <v>809</v>
      </c>
      <c r="F64" t="s">
        <v>938</v>
      </c>
    </row>
    <row r="65" spans="1:6" x14ac:dyDescent="0.3">
      <c r="A65">
        <v>3455</v>
      </c>
      <c r="B65" t="s">
        <v>670</v>
      </c>
      <c r="C65" t="s">
        <v>939</v>
      </c>
      <c r="D65" t="s">
        <v>808</v>
      </c>
      <c r="E65" t="s">
        <v>809</v>
      </c>
      <c r="F65" t="s">
        <v>940</v>
      </c>
    </row>
    <row r="66" spans="1:6" x14ac:dyDescent="0.3">
      <c r="A66">
        <v>3518</v>
      </c>
      <c r="B66" t="s">
        <v>466</v>
      </c>
      <c r="C66" t="s">
        <v>605</v>
      </c>
      <c r="D66" t="s">
        <v>808</v>
      </c>
      <c r="E66" t="s">
        <v>809</v>
      </c>
      <c r="F66" t="s">
        <v>941</v>
      </c>
    </row>
    <row r="67" spans="1:6" x14ac:dyDescent="0.3">
      <c r="A67">
        <v>3826</v>
      </c>
      <c r="B67" t="s">
        <v>498</v>
      </c>
      <c r="C67" t="s">
        <v>942</v>
      </c>
      <c r="D67" t="s">
        <v>808</v>
      </c>
      <c r="E67" t="s">
        <v>809</v>
      </c>
      <c r="F67" t="s">
        <v>943</v>
      </c>
    </row>
    <row r="68" spans="1:6" x14ac:dyDescent="0.3">
      <c r="A68">
        <v>3892</v>
      </c>
      <c r="B68" t="s">
        <v>671</v>
      </c>
      <c r="C68" t="s">
        <v>944</v>
      </c>
      <c r="D68" t="s">
        <v>808</v>
      </c>
      <c r="E68" t="s">
        <v>809</v>
      </c>
      <c r="F68" t="s">
        <v>945</v>
      </c>
    </row>
    <row r="69" spans="1:6" x14ac:dyDescent="0.3">
      <c r="A69">
        <v>3923</v>
      </c>
      <c r="B69" t="s">
        <v>105</v>
      </c>
      <c r="C69" t="s">
        <v>946</v>
      </c>
      <c r="D69" t="s">
        <v>808</v>
      </c>
      <c r="E69" t="s">
        <v>809</v>
      </c>
      <c r="F69" t="s">
        <v>947</v>
      </c>
    </row>
    <row r="70" spans="1:6" x14ac:dyDescent="0.3">
      <c r="A70">
        <v>3635</v>
      </c>
      <c r="B70" t="s">
        <v>672</v>
      </c>
      <c r="C70" t="s">
        <v>948</v>
      </c>
      <c r="D70" t="s">
        <v>808</v>
      </c>
      <c r="E70" t="s">
        <v>809</v>
      </c>
      <c r="F70" t="s">
        <v>949</v>
      </c>
    </row>
    <row r="71" spans="1:6" x14ac:dyDescent="0.3">
      <c r="A71">
        <v>3859</v>
      </c>
      <c r="B71" t="s">
        <v>457</v>
      </c>
      <c r="C71" t="s">
        <v>563</v>
      </c>
      <c r="D71" t="s">
        <v>808</v>
      </c>
      <c r="E71" t="s">
        <v>809</v>
      </c>
      <c r="F71" t="s">
        <v>950</v>
      </c>
    </row>
    <row r="72" spans="1:6" x14ac:dyDescent="0.3">
      <c r="A72">
        <v>4053</v>
      </c>
      <c r="B72" t="s">
        <v>673</v>
      </c>
      <c r="C72" t="s">
        <v>951</v>
      </c>
      <c r="D72" t="s">
        <v>808</v>
      </c>
      <c r="E72" t="s">
        <v>809</v>
      </c>
      <c r="F72" t="s">
        <v>952</v>
      </c>
    </row>
    <row r="73" spans="1:6" x14ac:dyDescent="0.3">
      <c r="A73">
        <v>3592</v>
      </c>
      <c r="B73" t="s">
        <v>488</v>
      </c>
      <c r="C73" t="s">
        <v>566</v>
      </c>
      <c r="D73" t="s">
        <v>808</v>
      </c>
      <c r="E73" t="s">
        <v>809</v>
      </c>
      <c r="F73" t="s">
        <v>953</v>
      </c>
    </row>
    <row r="74" spans="1:6" x14ac:dyDescent="0.3">
      <c r="A74">
        <v>3350</v>
      </c>
      <c r="B74" t="s">
        <v>675</v>
      </c>
      <c r="C74" t="s">
        <v>954</v>
      </c>
      <c r="D74" t="s">
        <v>808</v>
      </c>
      <c r="E74" t="s">
        <v>809</v>
      </c>
      <c r="F74" t="s">
        <v>955</v>
      </c>
    </row>
    <row r="75" spans="1:6" x14ac:dyDescent="0.3">
      <c r="A75">
        <v>3601</v>
      </c>
      <c r="B75" t="s">
        <v>515</v>
      </c>
      <c r="C75" t="s">
        <v>569</v>
      </c>
      <c r="D75" t="s">
        <v>808</v>
      </c>
      <c r="E75" t="s">
        <v>809</v>
      </c>
      <c r="F75" t="s">
        <v>956</v>
      </c>
    </row>
    <row r="76" spans="1:6" x14ac:dyDescent="0.3">
      <c r="A76">
        <v>3967</v>
      </c>
      <c r="B76" t="s">
        <v>68</v>
      </c>
      <c r="C76" t="s">
        <v>957</v>
      </c>
      <c r="D76" t="s">
        <v>837</v>
      </c>
      <c r="E76" t="s">
        <v>820</v>
      </c>
      <c r="F76" t="s">
        <v>958</v>
      </c>
    </row>
    <row r="77" spans="1:6" x14ac:dyDescent="0.3">
      <c r="A77">
        <v>3609</v>
      </c>
      <c r="B77" t="s">
        <v>959</v>
      </c>
      <c r="C77" t="s">
        <v>960</v>
      </c>
      <c r="D77" t="s">
        <v>808</v>
      </c>
      <c r="E77" t="s">
        <v>809</v>
      </c>
      <c r="F77" t="s">
        <v>961</v>
      </c>
    </row>
    <row r="78" spans="1:6" x14ac:dyDescent="0.3">
      <c r="A78">
        <v>3867</v>
      </c>
      <c r="B78" t="s">
        <v>676</v>
      </c>
      <c r="C78" t="s">
        <v>962</v>
      </c>
      <c r="D78" t="s">
        <v>808</v>
      </c>
      <c r="E78" t="s">
        <v>809</v>
      </c>
      <c r="F78" t="s">
        <v>963</v>
      </c>
    </row>
    <row r="79" spans="1:6" x14ac:dyDescent="0.3">
      <c r="A79">
        <v>3440</v>
      </c>
      <c r="B79" t="s">
        <v>677</v>
      </c>
      <c r="C79" t="s">
        <v>964</v>
      </c>
      <c r="D79" t="s">
        <v>808</v>
      </c>
      <c r="E79" t="s">
        <v>809</v>
      </c>
      <c r="F79" t="s">
        <v>965</v>
      </c>
    </row>
    <row r="80" spans="1:6" x14ac:dyDescent="0.3">
      <c r="A80">
        <v>3737</v>
      </c>
      <c r="B80" t="s">
        <v>140</v>
      </c>
      <c r="C80" t="s">
        <v>451</v>
      </c>
      <c r="D80" t="s">
        <v>808</v>
      </c>
      <c r="E80" t="s">
        <v>809</v>
      </c>
      <c r="F80" t="s">
        <v>966</v>
      </c>
    </row>
    <row r="81" spans="1:6" x14ac:dyDescent="0.3">
      <c r="A81">
        <v>3441</v>
      </c>
      <c r="B81" t="s">
        <v>500</v>
      </c>
      <c r="C81" t="s">
        <v>574</v>
      </c>
      <c r="D81" t="s">
        <v>808</v>
      </c>
      <c r="E81" t="s">
        <v>809</v>
      </c>
      <c r="F81" t="s">
        <v>967</v>
      </c>
    </row>
    <row r="82" spans="1:6" x14ac:dyDescent="0.3">
      <c r="A82">
        <v>3443</v>
      </c>
      <c r="B82" t="s">
        <v>54</v>
      </c>
      <c r="C82" t="s">
        <v>452</v>
      </c>
      <c r="D82" t="s">
        <v>808</v>
      </c>
      <c r="E82" t="s">
        <v>809</v>
      </c>
      <c r="F82" t="s">
        <v>968</v>
      </c>
    </row>
    <row r="83" spans="1:6" x14ac:dyDescent="0.3">
      <c r="A83">
        <v>3991</v>
      </c>
      <c r="B83" t="s">
        <v>512</v>
      </c>
      <c r="C83" t="s">
        <v>969</v>
      </c>
      <c r="D83" t="s">
        <v>970</v>
      </c>
      <c r="E83" t="s">
        <v>820</v>
      </c>
      <c r="F83" t="s">
        <v>971</v>
      </c>
    </row>
    <row r="84" spans="1:6" x14ac:dyDescent="0.3">
      <c r="A84">
        <v>3875</v>
      </c>
      <c r="B84" t="s">
        <v>678</v>
      </c>
      <c r="C84" t="s">
        <v>972</v>
      </c>
      <c r="D84" t="s">
        <v>808</v>
      </c>
      <c r="E84" t="s">
        <v>809</v>
      </c>
      <c r="F84" t="s">
        <v>973</v>
      </c>
    </row>
    <row r="85" spans="1:6" x14ac:dyDescent="0.3">
      <c r="A85">
        <v>3353</v>
      </c>
      <c r="B85" t="s">
        <v>679</v>
      </c>
      <c r="C85" t="s">
        <v>974</v>
      </c>
      <c r="D85" t="s">
        <v>808</v>
      </c>
      <c r="E85" t="s">
        <v>809</v>
      </c>
      <c r="F85" t="s">
        <v>975</v>
      </c>
    </row>
    <row r="86" spans="1:6" x14ac:dyDescent="0.3">
      <c r="A86">
        <v>3886</v>
      </c>
      <c r="B86" t="s">
        <v>680</v>
      </c>
      <c r="C86" t="s">
        <v>976</v>
      </c>
      <c r="D86" t="s">
        <v>808</v>
      </c>
      <c r="E86" t="s">
        <v>809</v>
      </c>
      <c r="F86" t="s">
        <v>977</v>
      </c>
    </row>
    <row r="87" spans="1:6" x14ac:dyDescent="0.3">
      <c r="A87">
        <v>3351</v>
      </c>
      <c r="B87" t="s">
        <v>978</v>
      </c>
      <c r="C87" t="s">
        <v>979</v>
      </c>
      <c r="D87" t="s">
        <v>808</v>
      </c>
      <c r="E87" t="s">
        <v>809</v>
      </c>
      <c r="F87" t="s">
        <v>980</v>
      </c>
    </row>
    <row r="88" spans="1:6" x14ac:dyDescent="0.3">
      <c r="A88">
        <v>3371</v>
      </c>
      <c r="B88" t="s">
        <v>681</v>
      </c>
      <c r="C88" t="s">
        <v>981</v>
      </c>
      <c r="D88" t="s">
        <v>808</v>
      </c>
      <c r="E88" t="s">
        <v>809</v>
      </c>
      <c r="F88" t="s">
        <v>982</v>
      </c>
    </row>
    <row r="89" spans="1:6" x14ac:dyDescent="0.3">
      <c r="A89">
        <v>3420</v>
      </c>
      <c r="B89" t="s">
        <v>682</v>
      </c>
      <c r="C89" t="s">
        <v>983</v>
      </c>
      <c r="D89" t="s">
        <v>808</v>
      </c>
      <c r="E89" t="s">
        <v>809</v>
      </c>
      <c r="F89" t="s">
        <v>984</v>
      </c>
    </row>
    <row r="90" spans="1:6" x14ac:dyDescent="0.3">
      <c r="A90">
        <v>3370</v>
      </c>
      <c r="B90" t="s">
        <v>683</v>
      </c>
      <c r="C90" t="s">
        <v>985</v>
      </c>
      <c r="D90" t="s">
        <v>808</v>
      </c>
      <c r="E90" t="s">
        <v>809</v>
      </c>
      <c r="F90" t="s">
        <v>986</v>
      </c>
    </row>
    <row r="91" spans="1:6" x14ac:dyDescent="0.3">
      <c r="A91">
        <v>3616</v>
      </c>
      <c r="B91" t="s">
        <v>684</v>
      </c>
      <c r="C91" t="s">
        <v>987</v>
      </c>
      <c r="D91" t="s">
        <v>808</v>
      </c>
      <c r="E91" t="s">
        <v>809</v>
      </c>
      <c r="F91" t="s">
        <v>988</v>
      </c>
    </row>
    <row r="92" spans="1:6" x14ac:dyDescent="0.3">
      <c r="A92">
        <v>4031</v>
      </c>
      <c r="B92" t="s">
        <v>685</v>
      </c>
      <c r="C92" t="s">
        <v>989</v>
      </c>
      <c r="D92" t="s">
        <v>990</v>
      </c>
      <c r="E92" t="s">
        <v>820</v>
      </c>
      <c r="F92" t="s">
        <v>991</v>
      </c>
    </row>
    <row r="93" spans="1:6" x14ac:dyDescent="0.3">
      <c r="A93">
        <v>3894</v>
      </c>
      <c r="B93" t="s">
        <v>62</v>
      </c>
      <c r="C93" t="s">
        <v>992</v>
      </c>
      <c r="D93" t="s">
        <v>808</v>
      </c>
      <c r="E93" t="s">
        <v>809</v>
      </c>
      <c r="F93" t="s">
        <v>993</v>
      </c>
    </row>
    <row r="94" spans="1:6" x14ac:dyDescent="0.3">
      <c r="A94">
        <v>3330</v>
      </c>
      <c r="B94" t="s">
        <v>104</v>
      </c>
      <c r="C94" t="s">
        <v>994</v>
      </c>
      <c r="D94" t="s">
        <v>808</v>
      </c>
      <c r="E94" t="s">
        <v>809</v>
      </c>
      <c r="F94" t="s">
        <v>995</v>
      </c>
    </row>
    <row r="95" spans="1:6" x14ac:dyDescent="0.3">
      <c r="A95">
        <v>4010</v>
      </c>
      <c r="B95" t="s">
        <v>686</v>
      </c>
      <c r="C95" t="s">
        <v>996</v>
      </c>
      <c r="D95" t="s">
        <v>990</v>
      </c>
      <c r="E95" t="s">
        <v>820</v>
      </c>
      <c r="F95" t="s">
        <v>997</v>
      </c>
    </row>
    <row r="96" spans="1:6" x14ac:dyDescent="0.3">
      <c r="A96">
        <v>3921</v>
      </c>
      <c r="B96" t="s">
        <v>130</v>
      </c>
      <c r="C96" t="s">
        <v>998</v>
      </c>
      <c r="D96" t="s">
        <v>808</v>
      </c>
      <c r="E96" t="s">
        <v>809</v>
      </c>
      <c r="F96" t="s">
        <v>999</v>
      </c>
    </row>
    <row r="97" spans="1:6" x14ac:dyDescent="0.3">
      <c r="A97">
        <v>3569</v>
      </c>
      <c r="B97" t="s">
        <v>688</v>
      </c>
      <c r="C97" t="s">
        <v>1000</v>
      </c>
      <c r="D97" t="s">
        <v>808</v>
      </c>
      <c r="E97" t="s">
        <v>809</v>
      </c>
      <c r="F97" t="s">
        <v>1001</v>
      </c>
    </row>
    <row r="98" spans="1:6" x14ac:dyDescent="0.3">
      <c r="A98">
        <v>3409</v>
      </c>
      <c r="B98" t="s">
        <v>689</v>
      </c>
      <c r="C98" t="s">
        <v>1002</v>
      </c>
      <c r="D98" t="s">
        <v>808</v>
      </c>
      <c r="E98" t="s">
        <v>809</v>
      </c>
      <c r="F98" t="s">
        <v>1003</v>
      </c>
    </row>
    <row r="99" spans="1:6" x14ac:dyDescent="0.3">
      <c r="A99">
        <v>3931</v>
      </c>
      <c r="B99" t="s">
        <v>134</v>
      </c>
      <c r="C99" t="s">
        <v>453</v>
      </c>
      <c r="D99" t="s">
        <v>808</v>
      </c>
      <c r="E99" t="s">
        <v>809</v>
      </c>
      <c r="F99" t="s">
        <v>1004</v>
      </c>
    </row>
    <row r="100" spans="1:6" x14ac:dyDescent="0.3">
      <c r="A100">
        <v>3784</v>
      </c>
      <c r="B100" t="s">
        <v>690</v>
      </c>
      <c r="C100" t="s">
        <v>1005</v>
      </c>
      <c r="D100" t="s">
        <v>808</v>
      </c>
      <c r="E100" t="s">
        <v>809</v>
      </c>
      <c r="F100" t="s">
        <v>1006</v>
      </c>
    </row>
    <row r="101" spans="1:6" x14ac:dyDescent="0.3">
      <c r="A101">
        <v>3431</v>
      </c>
      <c r="B101" t="s">
        <v>92</v>
      </c>
      <c r="C101" t="s">
        <v>1007</v>
      </c>
      <c r="D101" t="s">
        <v>808</v>
      </c>
      <c r="E101" t="s">
        <v>809</v>
      </c>
      <c r="F101" t="s">
        <v>1008</v>
      </c>
    </row>
    <row r="102" spans="1:6" x14ac:dyDescent="0.3">
      <c r="A102">
        <v>4027</v>
      </c>
      <c r="B102" t="s">
        <v>475</v>
      </c>
      <c r="C102" t="s">
        <v>1009</v>
      </c>
      <c r="D102" t="s">
        <v>808</v>
      </c>
      <c r="E102" t="s">
        <v>809</v>
      </c>
      <c r="F102" t="s">
        <v>1010</v>
      </c>
    </row>
    <row r="103" spans="1:6" x14ac:dyDescent="0.3">
      <c r="A103">
        <v>4069</v>
      </c>
      <c r="B103" t="s">
        <v>40</v>
      </c>
      <c r="C103" t="s">
        <v>1011</v>
      </c>
      <c r="D103" t="s">
        <v>906</v>
      </c>
      <c r="E103" t="s">
        <v>809</v>
      </c>
      <c r="F103" t="s">
        <v>1012</v>
      </c>
    </row>
    <row r="104" spans="1:6" x14ac:dyDescent="0.3">
      <c r="A104">
        <v>3613</v>
      </c>
      <c r="B104" t="s">
        <v>691</v>
      </c>
      <c r="C104" t="s">
        <v>1013</v>
      </c>
      <c r="D104" t="s">
        <v>808</v>
      </c>
      <c r="E104" t="s">
        <v>809</v>
      </c>
      <c r="F104" t="s">
        <v>1014</v>
      </c>
    </row>
    <row r="105" spans="1:6" x14ac:dyDescent="0.3">
      <c r="A105">
        <v>3644</v>
      </c>
      <c r="B105" t="s">
        <v>692</v>
      </c>
      <c r="C105" t="s">
        <v>1015</v>
      </c>
      <c r="D105" t="s">
        <v>808</v>
      </c>
      <c r="E105" t="s">
        <v>809</v>
      </c>
      <c r="F105" t="s">
        <v>1016</v>
      </c>
    </row>
    <row r="106" spans="1:6" x14ac:dyDescent="0.3">
      <c r="A106">
        <v>3800</v>
      </c>
      <c r="B106" t="s">
        <v>693</v>
      </c>
      <c r="C106" t="s">
        <v>1017</v>
      </c>
      <c r="D106" t="s">
        <v>808</v>
      </c>
      <c r="E106" t="s">
        <v>809</v>
      </c>
      <c r="F106" t="s">
        <v>1018</v>
      </c>
    </row>
    <row r="107" spans="1:6" x14ac:dyDescent="0.3">
      <c r="A107">
        <v>3574</v>
      </c>
      <c r="B107" t="s">
        <v>694</v>
      </c>
      <c r="C107" t="s">
        <v>1019</v>
      </c>
      <c r="D107" t="s">
        <v>808</v>
      </c>
      <c r="E107" t="s">
        <v>809</v>
      </c>
      <c r="F107" t="s">
        <v>1020</v>
      </c>
    </row>
    <row r="108" spans="1:6" x14ac:dyDescent="0.3">
      <c r="A108">
        <v>3490</v>
      </c>
      <c r="B108" t="s">
        <v>1021</v>
      </c>
      <c r="C108" t="s">
        <v>1022</v>
      </c>
      <c r="D108" t="s">
        <v>808</v>
      </c>
      <c r="E108" t="s">
        <v>809</v>
      </c>
      <c r="F108" t="s">
        <v>1023</v>
      </c>
    </row>
    <row r="109" spans="1:6" x14ac:dyDescent="0.3">
      <c r="A109">
        <v>3642</v>
      </c>
      <c r="B109" t="s">
        <v>695</v>
      </c>
      <c r="C109" t="s">
        <v>1024</v>
      </c>
      <c r="D109" t="s">
        <v>808</v>
      </c>
      <c r="E109" t="s">
        <v>809</v>
      </c>
      <c r="F109" t="s">
        <v>1025</v>
      </c>
    </row>
    <row r="110" spans="1:6" x14ac:dyDescent="0.3">
      <c r="A110">
        <v>3553</v>
      </c>
      <c r="B110" t="s">
        <v>502</v>
      </c>
      <c r="C110" t="s">
        <v>582</v>
      </c>
      <c r="D110" t="s">
        <v>808</v>
      </c>
      <c r="E110" t="s">
        <v>809</v>
      </c>
      <c r="F110" t="s">
        <v>1026</v>
      </c>
    </row>
    <row r="111" spans="1:6" x14ac:dyDescent="0.3">
      <c r="A111">
        <v>3716</v>
      </c>
      <c r="B111" t="s">
        <v>1027</v>
      </c>
      <c r="C111" t="s">
        <v>1028</v>
      </c>
      <c r="D111" t="s">
        <v>808</v>
      </c>
      <c r="E111" t="s">
        <v>809</v>
      </c>
      <c r="F111" t="s">
        <v>1029</v>
      </c>
    </row>
    <row r="112" spans="1:6" x14ac:dyDescent="0.3">
      <c r="A112">
        <v>3502</v>
      </c>
      <c r="B112" t="s">
        <v>696</v>
      </c>
      <c r="C112" t="s">
        <v>1030</v>
      </c>
      <c r="D112" t="s">
        <v>808</v>
      </c>
      <c r="E112" t="s">
        <v>809</v>
      </c>
      <c r="F112" t="s">
        <v>1031</v>
      </c>
    </row>
    <row r="113" spans="1:6" x14ac:dyDescent="0.3">
      <c r="A113">
        <v>3347</v>
      </c>
      <c r="B113" t="s">
        <v>1032</v>
      </c>
      <c r="C113" t="s">
        <v>1033</v>
      </c>
      <c r="D113" t="s">
        <v>808</v>
      </c>
      <c r="E113" t="s">
        <v>809</v>
      </c>
      <c r="F113" t="s">
        <v>1034</v>
      </c>
    </row>
    <row r="114" spans="1:6" x14ac:dyDescent="0.3">
      <c r="A114">
        <v>4068</v>
      </c>
      <c r="B114" t="s">
        <v>455</v>
      </c>
      <c r="C114" t="s">
        <v>1035</v>
      </c>
      <c r="D114" t="s">
        <v>906</v>
      </c>
      <c r="E114" t="s">
        <v>809</v>
      </c>
      <c r="F114" t="s">
        <v>1036</v>
      </c>
    </row>
    <row r="115" spans="1:6" x14ac:dyDescent="0.3">
      <c r="A115">
        <v>3412</v>
      </c>
      <c r="B115" t="s">
        <v>697</v>
      </c>
      <c r="C115" t="s">
        <v>1037</v>
      </c>
      <c r="D115" t="s">
        <v>808</v>
      </c>
      <c r="E115" t="s">
        <v>809</v>
      </c>
      <c r="F115" t="s">
        <v>1038</v>
      </c>
    </row>
    <row r="116" spans="1:6" x14ac:dyDescent="0.3">
      <c r="A116">
        <v>3332</v>
      </c>
      <c r="B116" t="s">
        <v>698</v>
      </c>
      <c r="C116" t="s">
        <v>1039</v>
      </c>
      <c r="D116" t="s">
        <v>808</v>
      </c>
      <c r="E116" t="s">
        <v>809</v>
      </c>
      <c r="F116" t="s">
        <v>1040</v>
      </c>
    </row>
    <row r="117" spans="1:6" x14ac:dyDescent="0.3">
      <c r="A117">
        <v>3773</v>
      </c>
      <c r="B117" t="s">
        <v>699</v>
      </c>
      <c r="C117" t="s">
        <v>1041</v>
      </c>
      <c r="D117" t="s">
        <v>808</v>
      </c>
      <c r="E117" t="s">
        <v>809</v>
      </c>
      <c r="F117" t="s">
        <v>1042</v>
      </c>
    </row>
    <row r="118" spans="1:6" x14ac:dyDescent="0.3">
      <c r="A118">
        <v>3372</v>
      </c>
      <c r="B118" t="s">
        <v>700</v>
      </c>
      <c r="C118" t="s">
        <v>1043</v>
      </c>
      <c r="D118" t="s">
        <v>808</v>
      </c>
      <c r="E118" t="s">
        <v>809</v>
      </c>
      <c r="F118" t="s">
        <v>1044</v>
      </c>
    </row>
    <row r="119" spans="1:6" x14ac:dyDescent="0.3">
      <c r="A119">
        <v>3523</v>
      </c>
      <c r="B119" t="s">
        <v>701</v>
      </c>
      <c r="C119" t="s">
        <v>1045</v>
      </c>
      <c r="D119" t="s">
        <v>808</v>
      </c>
      <c r="E119" t="s">
        <v>809</v>
      </c>
      <c r="F119" t="s">
        <v>1046</v>
      </c>
    </row>
    <row r="120" spans="1:6" x14ac:dyDescent="0.3">
      <c r="A120">
        <v>3453</v>
      </c>
      <c r="B120" t="s">
        <v>702</v>
      </c>
      <c r="C120" t="s">
        <v>1047</v>
      </c>
      <c r="D120" t="s">
        <v>808</v>
      </c>
      <c r="E120" t="s">
        <v>809</v>
      </c>
      <c r="F120" t="s">
        <v>1048</v>
      </c>
    </row>
    <row r="121" spans="1:6" x14ac:dyDescent="0.3">
      <c r="A121">
        <v>3643</v>
      </c>
      <c r="B121" t="s">
        <v>703</v>
      </c>
      <c r="C121" t="s">
        <v>1049</v>
      </c>
      <c r="D121" t="s">
        <v>808</v>
      </c>
      <c r="E121" t="s">
        <v>809</v>
      </c>
      <c r="F121" t="s">
        <v>1050</v>
      </c>
    </row>
    <row r="122" spans="1:6" x14ac:dyDescent="0.3">
      <c r="A122">
        <v>3955</v>
      </c>
      <c r="B122" t="s">
        <v>704</v>
      </c>
      <c r="C122" t="s">
        <v>1051</v>
      </c>
      <c r="D122" t="s">
        <v>1052</v>
      </c>
      <c r="E122" t="s">
        <v>820</v>
      </c>
      <c r="F122" t="s">
        <v>1053</v>
      </c>
    </row>
    <row r="123" spans="1:6" x14ac:dyDescent="0.3">
      <c r="A123">
        <v>3954</v>
      </c>
      <c r="B123" t="s">
        <v>705</v>
      </c>
      <c r="C123" t="s">
        <v>1054</v>
      </c>
      <c r="D123" t="s">
        <v>837</v>
      </c>
      <c r="E123" t="s">
        <v>820</v>
      </c>
      <c r="F123" t="s">
        <v>1055</v>
      </c>
    </row>
    <row r="124" spans="1:6" x14ac:dyDescent="0.3">
      <c r="A124">
        <v>4054</v>
      </c>
      <c r="B124" t="s">
        <v>706</v>
      </c>
      <c r="C124" t="s">
        <v>1056</v>
      </c>
      <c r="D124" t="s">
        <v>837</v>
      </c>
      <c r="E124" t="s">
        <v>820</v>
      </c>
      <c r="F124" t="s">
        <v>1057</v>
      </c>
    </row>
    <row r="125" spans="1:6" x14ac:dyDescent="0.3">
      <c r="A125">
        <v>3896</v>
      </c>
      <c r="B125" t="s">
        <v>109</v>
      </c>
      <c r="C125" t="s">
        <v>1058</v>
      </c>
      <c r="D125" t="s">
        <v>808</v>
      </c>
      <c r="E125" t="s">
        <v>809</v>
      </c>
      <c r="F125" t="s">
        <v>1059</v>
      </c>
    </row>
    <row r="126" spans="1:6" x14ac:dyDescent="0.3">
      <c r="A126">
        <v>3346</v>
      </c>
      <c r="B126" t="s">
        <v>1060</v>
      </c>
      <c r="C126" t="s">
        <v>1061</v>
      </c>
      <c r="D126" t="s">
        <v>808</v>
      </c>
      <c r="E126" t="s">
        <v>809</v>
      </c>
      <c r="F126" t="s">
        <v>1062</v>
      </c>
    </row>
    <row r="127" spans="1:6" x14ac:dyDescent="0.3">
      <c r="A127">
        <v>3822</v>
      </c>
      <c r="B127" t="s">
        <v>707</v>
      </c>
      <c r="C127" t="s">
        <v>1063</v>
      </c>
      <c r="D127" t="s">
        <v>808</v>
      </c>
      <c r="E127" t="s">
        <v>809</v>
      </c>
      <c r="F127" t="s">
        <v>1064</v>
      </c>
    </row>
    <row r="128" spans="1:6" x14ac:dyDescent="0.3">
      <c r="A128">
        <v>4098</v>
      </c>
      <c r="B128" t="s">
        <v>708</v>
      </c>
      <c r="C128" t="s">
        <v>1065</v>
      </c>
      <c r="D128" t="s">
        <v>837</v>
      </c>
      <c r="E128" t="s">
        <v>820</v>
      </c>
      <c r="F128" t="s">
        <v>1066</v>
      </c>
    </row>
    <row r="129" spans="1:6" x14ac:dyDescent="0.3">
      <c r="A129">
        <v>4099</v>
      </c>
      <c r="B129" t="s">
        <v>709</v>
      </c>
      <c r="C129" t="s">
        <v>1067</v>
      </c>
      <c r="D129" t="s">
        <v>808</v>
      </c>
      <c r="E129" t="s">
        <v>809</v>
      </c>
      <c r="F129" t="s">
        <v>1068</v>
      </c>
    </row>
    <row r="130" spans="1:6" x14ac:dyDescent="0.3">
      <c r="A130">
        <v>3904</v>
      </c>
      <c r="B130" t="s">
        <v>1069</v>
      </c>
      <c r="C130" t="s">
        <v>1070</v>
      </c>
      <c r="D130" t="s">
        <v>808</v>
      </c>
      <c r="E130" t="s">
        <v>809</v>
      </c>
      <c r="F130" t="s">
        <v>1071</v>
      </c>
    </row>
    <row r="131" spans="1:6" x14ac:dyDescent="0.3">
      <c r="A131">
        <v>3509</v>
      </c>
      <c r="B131" t="s">
        <v>710</v>
      </c>
      <c r="C131" t="s">
        <v>1072</v>
      </c>
      <c r="D131" t="s">
        <v>808</v>
      </c>
      <c r="E131" t="s">
        <v>809</v>
      </c>
      <c r="F131" t="s">
        <v>1073</v>
      </c>
    </row>
    <row r="132" spans="1:6" x14ac:dyDescent="0.3">
      <c r="A132">
        <v>3970</v>
      </c>
      <c r="B132" t="s">
        <v>711</v>
      </c>
      <c r="C132" t="s">
        <v>1074</v>
      </c>
      <c r="D132" t="s">
        <v>1052</v>
      </c>
      <c r="E132" t="s">
        <v>820</v>
      </c>
      <c r="F132" t="s">
        <v>1075</v>
      </c>
    </row>
    <row r="133" spans="1:6" x14ac:dyDescent="0.3">
      <c r="A133">
        <v>3438</v>
      </c>
      <c r="B133" t="s">
        <v>1076</v>
      </c>
      <c r="C133" t="s">
        <v>1077</v>
      </c>
      <c r="D133" t="s">
        <v>808</v>
      </c>
      <c r="E133" t="s">
        <v>809</v>
      </c>
      <c r="F133" t="s">
        <v>1078</v>
      </c>
    </row>
    <row r="134" spans="1:6" x14ac:dyDescent="0.3">
      <c r="A134">
        <v>3972</v>
      </c>
      <c r="B134" t="s">
        <v>712</v>
      </c>
      <c r="C134" t="s">
        <v>1079</v>
      </c>
      <c r="D134" t="s">
        <v>837</v>
      </c>
      <c r="E134" t="s">
        <v>820</v>
      </c>
      <c r="F134" t="s">
        <v>1080</v>
      </c>
    </row>
    <row r="135" spans="1:6" x14ac:dyDescent="0.3">
      <c r="A135">
        <v>3519</v>
      </c>
      <c r="B135" t="s">
        <v>713</v>
      </c>
      <c r="C135" t="s">
        <v>1081</v>
      </c>
      <c r="D135" t="s">
        <v>808</v>
      </c>
      <c r="E135" t="s">
        <v>809</v>
      </c>
      <c r="F135" t="s">
        <v>1082</v>
      </c>
    </row>
    <row r="136" spans="1:6" x14ac:dyDescent="0.3">
      <c r="A136">
        <v>3357</v>
      </c>
      <c r="B136" t="s">
        <v>714</v>
      </c>
      <c r="C136" t="s">
        <v>1083</v>
      </c>
      <c r="D136" t="s">
        <v>808</v>
      </c>
      <c r="E136" t="s">
        <v>809</v>
      </c>
      <c r="F136" t="s">
        <v>1084</v>
      </c>
    </row>
    <row r="137" spans="1:6" x14ac:dyDescent="0.3">
      <c r="A137">
        <v>3673</v>
      </c>
      <c r="B137" t="s">
        <v>715</v>
      </c>
      <c r="C137" t="s">
        <v>1085</v>
      </c>
      <c r="D137" t="s">
        <v>808</v>
      </c>
      <c r="E137" t="s">
        <v>809</v>
      </c>
      <c r="F137" t="s">
        <v>1086</v>
      </c>
    </row>
    <row r="138" spans="1:6" x14ac:dyDescent="0.3">
      <c r="A138">
        <v>3456</v>
      </c>
      <c r="B138" t="s">
        <v>716</v>
      </c>
      <c r="C138" t="s">
        <v>1087</v>
      </c>
      <c r="D138" t="s">
        <v>808</v>
      </c>
      <c r="E138" t="s">
        <v>809</v>
      </c>
      <c r="F138" t="s">
        <v>1088</v>
      </c>
    </row>
    <row r="139" spans="1:6" x14ac:dyDescent="0.3">
      <c r="A139">
        <v>3339</v>
      </c>
      <c r="B139" t="s">
        <v>1089</v>
      </c>
      <c r="C139" t="s">
        <v>1090</v>
      </c>
      <c r="D139" t="s">
        <v>808</v>
      </c>
      <c r="E139" t="s">
        <v>809</v>
      </c>
      <c r="F139" t="s">
        <v>1091</v>
      </c>
    </row>
    <row r="140" spans="1:6" x14ac:dyDescent="0.3">
      <c r="A140">
        <v>3912</v>
      </c>
      <c r="B140" t="s">
        <v>463</v>
      </c>
      <c r="C140" t="s">
        <v>1092</v>
      </c>
      <c r="D140" t="s">
        <v>808</v>
      </c>
      <c r="E140" t="s">
        <v>809</v>
      </c>
      <c r="F140" t="s">
        <v>1093</v>
      </c>
    </row>
    <row r="141" spans="1:6" x14ac:dyDescent="0.3">
      <c r="A141">
        <v>3394</v>
      </c>
      <c r="B141" t="s">
        <v>717</v>
      </c>
      <c r="C141" t="s">
        <v>1094</v>
      </c>
      <c r="D141" t="s">
        <v>808</v>
      </c>
      <c r="E141" t="s">
        <v>809</v>
      </c>
      <c r="F141" t="s">
        <v>1095</v>
      </c>
    </row>
    <row r="142" spans="1:6" x14ac:dyDescent="0.3">
      <c r="A142">
        <v>3996</v>
      </c>
      <c r="B142" t="s">
        <v>718</v>
      </c>
      <c r="C142" t="s">
        <v>1096</v>
      </c>
      <c r="D142" t="s">
        <v>808</v>
      </c>
      <c r="E142" t="s">
        <v>809</v>
      </c>
      <c r="F142" t="s">
        <v>1097</v>
      </c>
    </row>
    <row r="143" spans="1:6" x14ac:dyDescent="0.3">
      <c r="A143">
        <v>4055</v>
      </c>
      <c r="B143" t="s">
        <v>719</v>
      </c>
      <c r="C143" t="s">
        <v>1098</v>
      </c>
      <c r="D143" t="s">
        <v>837</v>
      </c>
      <c r="E143" t="s">
        <v>820</v>
      </c>
      <c r="F143" t="s">
        <v>1099</v>
      </c>
    </row>
    <row r="144" spans="1:6" x14ac:dyDescent="0.3">
      <c r="A144">
        <v>3479</v>
      </c>
      <c r="B144" t="s">
        <v>720</v>
      </c>
      <c r="C144" t="s">
        <v>1100</v>
      </c>
      <c r="D144" t="s">
        <v>808</v>
      </c>
      <c r="E144" t="s">
        <v>809</v>
      </c>
      <c r="F144" t="s">
        <v>1101</v>
      </c>
    </row>
    <row r="145" spans="1:6" x14ac:dyDescent="0.3">
      <c r="A145">
        <v>3705</v>
      </c>
      <c r="B145" t="s">
        <v>721</v>
      </c>
      <c r="C145" t="s">
        <v>1102</v>
      </c>
      <c r="D145" t="s">
        <v>808</v>
      </c>
      <c r="E145" t="s">
        <v>809</v>
      </c>
      <c r="F145" t="s">
        <v>1103</v>
      </c>
    </row>
    <row r="146" spans="1:6" x14ac:dyDescent="0.3">
      <c r="A146">
        <v>3986</v>
      </c>
      <c r="B146" t="s">
        <v>722</v>
      </c>
      <c r="C146" t="s">
        <v>1104</v>
      </c>
      <c r="D146" t="s">
        <v>837</v>
      </c>
      <c r="E146" t="s">
        <v>820</v>
      </c>
      <c r="F146" t="s">
        <v>1105</v>
      </c>
    </row>
    <row r="147" spans="1:6" x14ac:dyDescent="0.3">
      <c r="A147">
        <v>3598</v>
      </c>
      <c r="B147" t="s">
        <v>723</v>
      </c>
      <c r="C147" t="s">
        <v>1106</v>
      </c>
      <c r="D147" t="s">
        <v>808</v>
      </c>
      <c r="E147" t="s">
        <v>809</v>
      </c>
      <c r="F147" t="s">
        <v>1107</v>
      </c>
    </row>
    <row r="148" spans="1:6" x14ac:dyDescent="0.3">
      <c r="A148">
        <v>3712</v>
      </c>
      <c r="B148" t="s">
        <v>129</v>
      </c>
      <c r="C148" t="s">
        <v>1108</v>
      </c>
      <c r="D148" t="s">
        <v>808</v>
      </c>
      <c r="E148" t="s">
        <v>809</v>
      </c>
      <c r="F148" t="s">
        <v>1109</v>
      </c>
    </row>
    <row r="149" spans="1:6" x14ac:dyDescent="0.3">
      <c r="A149">
        <v>3651</v>
      </c>
      <c r="B149" t="s">
        <v>66</v>
      </c>
      <c r="C149" t="s">
        <v>1110</v>
      </c>
      <c r="D149" t="s">
        <v>808</v>
      </c>
      <c r="E149" t="s">
        <v>809</v>
      </c>
      <c r="F149" t="s">
        <v>1111</v>
      </c>
    </row>
    <row r="150" spans="1:6" x14ac:dyDescent="0.3">
      <c r="A150">
        <v>3713</v>
      </c>
      <c r="B150" t="s">
        <v>1112</v>
      </c>
      <c r="C150" t="s">
        <v>1113</v>
      </c>
      <c r="D150" t="s">
        <v>808</v>
      </c>
      <c r="E150" t="s">
        <v>809</v>
      </c>
      <c r="F150" t="s">
        <v>1114</v>
      </c>
    </row>
    <row r="151" spans="1:6" x14ac:dyDescent="0.3">
      <c r="A151">
        <v>3531</v>
      </c>
      <c r="B151" t="s">
        <v>724</v>
      </c>
      <c r="C151" t="s">
        <v>1115</v>
      </c>
      <c r="D151" t="s">
        <v>808</v>
      </c>
      <c r="E151" t="s">
        <v>809</v>
      </c>
      <c r="F151" t="s">
        <v>1116</v>
      </c>
    </row>
    <row r="152" spans="1:6" x14ac:dyDescent="0.3">
      <c r="A152">
        <v>3997</v>
      </c>
      <c r="B152" t="s">
        <v>725</v>
      </c>
      <c r="C152" t="s">
        <v>1117</v>
      </c>
      <c r="D152" t="s">
        <v>808</v>
      </c>
      <c r="E152" t="s">
        <v>809</v>
      </c>
      <c r="F152" t="s">
        <v>1118</v>
      </c>
    </row>
    <row r="153" spans="1:6" x14ac:dyDescent="0.3">
      <c r="A153">
        <v>3563</v>
      </c>
      <c r="B153" t="s">
        <v>726</v>
      </c>
      <c r="C153" t="s">
        <v>1119</v>
      </c>
      <c r="D153" t="s">
        <v>808</v>
      </c>
      <c r="E153" t="s">
        <v>809</v>
      </c>
      <c r="F153" t="s">
        <v>1120</v>
      </c>
    </row>
    <row r="154" spans="1:6" x14ac:dyDescent="0.3">
      <c r="A154">
        <v>3653</v>
      </c>
      <c r="B154" t="s">
        <v>727</v>
      </c>
      <c r="C154" t="s">
        <v>1121</v>
      </c>
      <c r="D154" t="s">
        <v>808</v>
      </c>
      <c r="E154" t="s">
        <v>809</v>
      </c>
      <c r="F154" t="s">
        <v>1122</v>
      </c>
    </row>
    <row r="155" spans="1:6" x14ac:dyDescent="0.3">
      <c r="A155">
        <v>3360</v>
      </c>
      <c r="B155" t="s">
        <v>728</v>
      </c>
      <c r="C155" t="s">
        <v>1123</v>
      </c>
      <c r="D155" t="s">
        <v>808</v>
      </c>
      <c r="E155" t="s">
        <v>809</v>
      </c>
      <c r="F155" t="s">
        <v>1124</v>
      </c>
    </row>
    <row r="156" spans="1:6" x14ac:dyDescent="0.3">
      <c r="A156">
        <v>3656</v>
      </c>
      <c r="B156" t="s">
        <v>729</v>
      </c>
      <c r="C156" t="s">
        <v>1125</v>
      </c>
      <c r="D156" t="s">
        <v>808</v>
      </c>
      <c r="E156" t="s">
        <v>809</v>
      </c>
      <c r="F156" t="s">
        <v>1126</v>
      </c>
    </row>
    <row r="157" spans="1:6" x14ac:dyDescent="0.3">
      <c r="A157">
        <v>3771</v>
      </c>
      <c r="B157" t="s">
        <v>730</v>
      </c>
      <c r="C157" t="s">
        <v>1127</v>
      </c>
      <c r="D157" t="s">
        <v>808</v>
      </c>
      <c r="E157" t="s">
        <v>809</v>
      </c>
      <c r="F157" t="s">
        <v>1128</v>
      </c>
    </row>
    <row r="158" spans="1:6" x14ac:dyDescent="0.3">
      <c r="A158">
        <v>3641</v>
      </c>
      <c r="B158" t="s">
        <v>1129</v>
      </c>
      <c r="C158" t="s">
        <v>1130</v>
      </c>
      <c r="D158" t="s">
        <v>808</v>
      </c>
      <c r="E158" t="s">
        <v>809</v>
      </c>
      <c r="F158" t="s">
        <v>1131</v>
      </c>
    </row>
    <row r="159" spans="1:6" x14ac:dyDescent="0.3">
      <c r="A159">
        <v>4004</v>
      </c>
      <c r="B159" t="s">
        <v>1132</v>
      </c>
      <c r="C159" t="s">
        <v>1133</v>
      </c>
      <c r="D159" t="s">
        <v>1134</v>
      </c>
      <c r="E159" t="s">
        <v>820</v>
      </c>
      <c r="F159" t="s">
        <v>1135</v>
      </c>
    </row>
    <row r="160" spans="1:6" x14ac:dyDescent="0.3">
      <c r="A160">
        <v>3376</v>
      </c>
      <c r="B160" t="s">
        <v>731</v>
      </c>
      <c r="C160" t="s">
        <v>1136</v>
      </c>
      <c r="D160" t="s">
        <v>808</v>
      </c>
      <c r="E160" t="s">
        <v>809</v>
      </c>
      <c r="F160" t="s">
        <v>1137</v>
      </c>
    </row>
    <row r="161" spans="1:6" x14ac:dyDescent="0.3">
      <c r="A161">
        <v>3956</v>
      </c>
      <c r="B161" t="s">
        <v>732</v>
      </c>
      <c r="C161" t="s">
        <v>1138</v>
      </c>
      <c r="D161" t="s">
        <v>837</v>
      </c>
      <c r="E161" t="s">
        <v>820</v>
      </c>
      <c r="F161" t="s">
        <v>1139</v>
      </c>
    </row>
    <row r="162" spans="1:6" x14ac:dyDescent="0.3">
      <c r="A162">
        <v>3658</v>
      </c>
      <c r="B162" t="s">
        <v>484</v>
      </c>
      <c r="C162" t="s">
        <v>1140</v>
      </c>
      <c r="D162" t="s">
        <v>808</v>
      </c>
      <c r="E162" t="s">
        <v>809</v>
      </c>
      <c r="F162" t="s">
        <v>1141</v>
      </c>
    </row>
    <row r="163" spans="1:6" x14ac:dyDescent="0.3">
      <c r="A163">
        <v>3428</v>
      </c>
      <c r="B163" t="s">
        <v>733</v>
      </c>
      <c r="C163" t="s">
        <v>1142</v>
      </c>
      <c r="D163" t="s">
        <v>808</v>
      </c>
      <c r="E163" t="s">
        <v>809</v>
      </c>
      <c r="F163" t="s">
        <v>1143</v>
      </c>
    </row>
    <row r="164" spans="1:6" x14ac:dyDescent="0.3">
      <c r="A164">
        <v>3724</v>
      </c>
      <c r="B164" t="s">
        <v>734</v>
      </c>
      <c r="C164" t="s">
        <v>1144</v>
      </c>
      <c r="D164" t="s">
        <v>808</v>
      </c>
      <c r="E164" t="s">
        <v>809</v>
      </c>
      <c r="F164" t="s">
        <v>1145</v>
      </c>
    </row>
    <row r="165" spans="1:6" x14ac:dyDescent="0.3">
      <c r="A165">
        <v>3554</v>
      </c>
      <c r="B165" t="s">
        <v>735</v>
      </c>
      <c r="C165" t="s">
        <v>1146</v>
      </c>
      <c r="D165" t="s">
        <v>808</v>
      </c>
      <c r="E165" t="s">
        <v>809</v>
      </c>
      <c r="F165" t="s">
        <v>1147</v>
      </c>
    </row>
    <row r="166" spans="1:6" x14ac:dyDescent="0.3">
      <c r="A166">
        <v>3385</v>
      </c>
      <c r="B166" t="s">
        <v>736</v>
      </c>
      <c r="C166" t="s">
        <v>1148</v>
      </c>
      <c r="D166" t="s">
        <v>808</v>
      </c>
      <c r="E166" t="s">
        <v>809</v>
      </c>
      <c r="F166" t="s">
        <v>1149</v>
      </c>
    </row>
    <row r="167" spans="1:6" x14ac:dyDescent="0.3">
      <c r="A167">
        <v>3497</v>
      </c>
      <c r="B167" t="s">
        <v>78</v>
      </c>
      <c r="C167" t="s">
        <v>1150</v>
      </c>
      <c r="D167" t="s">
        <v>808</v>
      </c>
      <c r="E167" t="s">
        <v>809</v>
      </c>
      <c r="F167" t="s">
        <v>1151</v>
      </c>
    </row>
    <row r="168" spans="1:6" x14ac:dyDescent="0.3">
      <c r="A168">
        <v>3689</v>
      </c>
      <c r="B168" t="s">
        <v>737</v>
      </c>
      <c r="C168" t="s">
        <v>1152</v>
      </c>
      <c r="D168" t="s">
        <v>808</v>
      </c>
      <c r="E168" t="s">
        <v>809</v>
      </c>
      <c r="F168" t="s">
        <v>1153</v>
      </c>
    </row>
    <row r="169" spans="1:6" x14ac:dyDescent="0.3">
      <c r="A169">
        <v>3550</v>
      </c>
      <c r="B169" t="s">
        <v>738</v>
      </c>
      <c r="C169" t="s">
        <v>1154</v>
      </c>
      <c r="D169" t="s">
        <v>808</v>
      </c>
      <c r="E169" t="s">
        <v>809</v>
      </c>
      <c r="F169" t="s">
        <v>1155</v>
      </c>
    </row>
    <row r="170" spans="1:6" x14ac:dyDescent="0.3">
      <c r="A170">
        <v>3501</v>
      </c>
      <c r="B170" t="s">
        <v>1156</v>
      </c>
      <c r="C170" t="s">
        <v>1157</v>
      </c>
      <c r="D170" t="s">
        <v>808</v>
      </c>
      <c r="E170" t="s">
        <v>809</v>
      </c>
      <c r="F170" t="s">
        <v>1158</v>
      </c>
    </row>
    <row r="171" spans="1:6" x14ac:dyDescent="0.3">
      <c r="A171">
        <v>3952</v>
      </c>
      <c r="B171" t="s">
        <v>739</v>
      </c>
      <c r="C171" t="s">
        <v>1159</v>
      </c>
      <c r="D171" t="s">
        <v>808</v>
      </c>
      <c r="E171" t="s">
        <v>809</v>
      </c>
      <c r="F171" t="s">
        <v>1160</v>
      </c>
    </row>
    <row r="172" spans="1:6" x14ac:dyDescent="0.3">
      <c r="A172">
        <v>3625</v>
      </c>
      <c r="B172" t="s">
        <v>493</v>
      </c>
      <c r="C172" t="s">
        <v>1161</v>
      </c>
      <c r="D172" t="s">
        <v>808</v>
      </c>
      <c r="E172" t="s">
        <v>809</v>
      </c>
      <c r="F172" t="s">
        <v>1162</v>
      </c>
    </row>
    <row r="173" spans="1:6" x14ac:dyDescent="0.3">
      <c r="A173">
        <v>3626</v>
      </c>
      <c r="B173" t="s">
        <v>740</v>
      </c>
      <c r="C173" t="s">
        <v>1163</v>
      </c>
      <c r="D173" t="s">
        <v>808</v>
      </c>
      <c r="E173" t="s">
        <v>809</v>
      </c>
      <c r="F173" t="s">
        <v>1164</v>
      </c>
    </row>
    <row r="174" spans="1:6" x14ac:dyDescent="0.3">
      <c r="A174">
        <v>3760</v>
      </c>
      <c r="B174" t="s">
        <v>507</v>
      </c>
      <c r="C174" t="s">
        <v>1165</v>
      </c>
      <c r="D174" t="s">
        <v>808</v>
      </c>
      <c r="E174" t="s">
        <v>809</v>
      </c>
      <c r="F174" t="s">
        <v>1166</v>
      </c>
    </row>
    <row r="175" spans="1:6" x14ac:dyDescent="0.3">
      <c r="A175">
        <v>3391</v>
      </c>
      <c r="B175" t="s">
        <v>741</v>
      </c>
      <c r="C175" t="s">
        <v>1167</v>
      </c>
      <c r="D175" t="s">
        <v>808</v>
      </c>
      <c r="E175" t="s">
        <v>809</v>
      </c>
      <c r="F175" t="s">
        <v>1168</v>
      </c>
    </row>
    <row r="176" spans="1:6" x14ac:dyDescent="0.3">
      <c r="A176">
        <v>3028</v>
      </c>
      <c r="B176" t="s">
        <v>585</v>
      </c>
      <c r="C176" t="s">
        <v>446</v>
      </c>
      <c r="D176" t="s">
        <v>808</v>
      </c>
      <c r="E176" t="s">
        <v>809</v>
      </c>
      <c r="F176" t="s">
        <v>1169</v>
      </c>
    </row>
    <row r="177" spans="1:6" x14ac:dyDescent="0.3">
      <c r="A177">
        <v>3985</v>
      </c>
      <c r="B177" t="s">
        <v>742</v>
      </c>
      <c r="C177" t="s">
        <v>1170</v>
      </c>
      <c r="D177" t="s">
        <v>808</v>
      </c>
      <c r="E177" t="s">
        <v>809</v>
      </c>
      <c r="F177" t="s">
        <v>1171</v>
      </c>
    </row>
    <row r="178" spans="1:6" x14ac:dyDescent="0.3">
      <c r="A178">
        <v>3815</v>
      </c>
      <c r="B178" t="s">
        <v>743</v>
      </c>
      <c r="C178" t="s">
        <v>1172</v>
      </c>
      <c r="D178" t="s">
        <v>808</v>
      </c>
      <c r="E178" t="s">
        <v>809</v>
      </c>
      <c r="F178" t="s">
        <v>1173</v>
      </c>
    </row>
    <row r="179" spans="1:6" x14ac:dyDescent="0.3">
      <c r="A179">
        <v>3367</v>
      </c>
      <c r="B179" t="s">
        <v>744</v>
      </c>
      <c r="C179" t="s">
        <v>1174</v>
      </c>
      <c r="D179" t="s">
        <v>808</v>
      </c>
      <c r="E179" t="s">
        <v>809</v>
      </c>
      <c r="F179" t="s">
        <v>1175</v>
      </c>
    </row>
    <row r="180" spans="1:6" x14ac:dyDescent="0.3">
      <c r="A180">
        <v>3666</v>
      </c>
      <c r="B180" t="s">
        <v>745</v>
      </c>
      <c r="C180" t="s">
        <v>1176</v>
      </c>
      <c r="D180" t="s">
        <v>808</v>
      </c>
      <c r="E180" t="s">
        <v>809</v>
      </c>
      <c r="F180" t="s">
        <v>1177</v>
      </c>
    </row>
    <row r="181" spans="1:6" x14ac:dyDescent="0.3">
      <c r="A181">
        <v>3627</v>
      </c>
      <c r="B181" t="s">
        <v>746</v>
      </c>
      <c r="C181" t="s">
        <v>1178</v>
      </c>
      <c r="D181" t="s">
        <v>808</v>
      </c>
      <c r="E181" t="s">
        <v>809</v>
      </c>
      <c r="F181" t="s">
        <v>1179</v>
      </c>
    </row>
    <row r="182" spans="1:6" x14ac:dyDescent="0.3">
      <c r="A182">
        <v>3647</v>
      </c>
      <c r="B182" t="s">
        <v>747</v>
      </c>
      <c r="C182" t="s">
        <v>1180</v>
      </c>
      <c r="D182" t="s">
        <v>808</v>
      </c>
      <c r="E182" t="s">
        <v>809</v>
      </c>
      <c r="F182" t="s">
        <v>1181</v>
      </c>
    </row>
    <row r="183" spans="1:6" x14ac:dyDescent="0.3">
      <c r="A183">
        <v>3848</v>
      </c>
      <c r="B183" t="s">
        <v>748</v>
      </c>
      <c r="C183" t="s">
        <v>1182</v>
      </c>
      <c r="D183" t="s">
        <v>808</v>
      </c>
      <c r="E183" t="s">
        <v>809</v>
      </c>
      <c r="F183" t="s">
        <v>1183</v>
      </c>
    </row>
    <row r="184" spans="1:6" x14ac:dyDescent="0.3">
      <c r="A184">
        <v>3723</v>
      </c>
      <c r="B184" t="s">
        <v>504</v>
      </c>
      <c r="C184" t="s">
        <v>1184</v>
      </c>
      <c r="D184" t="s">
        <v>808</v>
      </c>
      <c r="E184" t="s">
        <v>809</v>
      </c>
      <c r="F184" t="s">
        <v>1185</v>
      </c>
    </row>
    <row r="185" spans="1:6" x14ac:dyDescent="0.3">
      <c r="A185">
        <v>3632</v>
      </c>
      <c r="B185" t="s">
        <v>471</v>
      </c>
      <c r="C185" t="s">
        <v>1186</v>
      </c>
      <c r="D185" t="s">
        <v>808</v>
      </c>
      <c r="E185" t="s">
        <v>809</v>
      </c>
      <c r="F185" t="s">
        <v>1187</v>
      </c>
    </row>
    <row r="186" spans="1:6" x14ac:dyDescent="0.3">
      <c r="A186">
        <v>3701</v>
      </c>
      <c r="B186" t="s">
        <v>749</v>
      </c>
      <c r="C186" t="s">
        <v>1188</v>
      </c>
      <c r="D186" t="s">
        <v>808</v>
      </c>
      <c r="E186" t="s">
        <v>809</v>
      </c>
      <c r="F186" t="s">
        <v>1189</v>
      </c>
    </row>
    <row r="187" spans="1:6" x14ac:dyDescent="0.3">
      <c r="A187">
        <v>3941</v>
      </c>
      <c r="B187" t="s">
        <v>750</v>
      </c>
      <c r="C187" t="s">
        <v>1190</v>
      </c>
      <c r="D187" t="s">
        <v>990</v>
      </c>
      <c r="E187" t="s">
        <v>820</v>
      </c>
      <c r="F187" t="s">
        <v>1191</v>
      </c>
    </row>
    <row r="188" spans="1:6" x14ac:dyDescent="0.3">
      <c r="A188">
        <v>3899</v>
      </c>
      <c r="B188" t="s">
        <v>751</v>
      </c>
      <c r="C188" t="s">
        <v>1192</v>
      </c>
      <c r="D188" t="s">
        <v>808</v>
      </c>
      <c r="E188" t="s">
        <v>809</v>
      </c>
      <c r="F188" t="s">
        <v>1193</v>
      </c>
    </row>
    <row r="189" spans="1:6" x14ac:dyDescent="0.3">
      <c r="A189">
        <v>4074</v>
      </c>
      <c r="B189" t="s">
        <v>752</v>
      </c>
      <c r="C189" t="s">
        <v>1194</v>
      </c>
      <c r="D189" t="s">
        <v>906</v>
      </c>
      <c r="E189" t="s">
        <v>809</v>
      </c>
      <c r="F189" t="s">
        <v>1195</v>
      </c>
    </row>
    <row r="190" spans="1:6" x14ac:dyDescent="0.3">
      <c r="A190">
        <v>3416</v>
      </c>
      <c r="B190" t="s">
        <v>753</v>
      </c>
      <c r="C190" t="s">
        <v>1196</v>
      </c>
      <c r="D190" t="s">
        <v>808</v>
      </c>
      <c r="E190" t="s">
        <v>809</v>
      </c>
      <c r="F190" t="s">
        <v>1197</v>
      </c>
    </row>
    <row r="191" spans="1:6" x14ac:dyDescent="0.3">
      <c r="A191">
        <v>3319</v>
      </c>
      <c r="B191" t="s">
        <v>46</v>
      </c>
      <c r="C191" t="s">
        <v>447</v>
      </c>
      <c r="D191" t="s">
        <v>808</v>
      </c>
      <c r="E191" t="s">
        <v>809</v>
      </c>
      <c r="F191" t="s">
        <v>1198</v>
      </c>
    </row>
    <row r="192" spans="1:6" x14ac:dyDescent="0.3">
      <c r="A192">
        <v>3442</v>
      </c>
      <c r="B192" t="s">
        <v>754</v>
      </c>
      <c r="C192" t="s">
        <v>1199</v>
      </c>
      <c r="D192" t="s">
        <v>808</v>
      </c>
      <c r="E192" t="s">
        <v>809</v>
      </c>
      <c r="F192" t="s">
        <v>1200</v>
      </c>
    </row>
    <row r="193" spans="1:6" x14ac:dyDescent="0.3">
      <c r="A193">
        <v>3717</v>
      </c>
      <c r="B193" t="s">
        <v>755</v>
      </c>
      <c r="C193" t="s">
        <v>1201</v>
      </c>
      <c r="D193" t="s">
        <v>808</v>
      </c>
      <c r="E193" t="s">
        <v>809</v>
      </c>
      <c r="F193" t="s">
        <v>1202</v>
      </c>
    </row>
    <row r="194" spans="1:6" x14ac:dyDescent="0.3">
      <c r="A194">
        <v>3662</v>
      </c>
      <c r="B194" t="s">
        <v>756</v>
      </c>
      <c r="C194" t="s">
        <v>1203</v>
      </c>
      <c r="D194" t="s">
        <v>808</v>
      </c>
      <c r="E194" t="s">
        <v>809</v>
      </c>
      <c r="F194" t="s">
        <v>1204</v>
      </c>
    </row>
    <row r="195" spans="1:6" x14ac:dyDescent="0.3">
      <c r="A195">
        <v>3738</v>
      </c>
      <c r="B195" t="s">
        <v>757</v>
      </c>
      <c r="C195" t="s">
        <v>1205</v>
      </c>
      <c r="D195" t="s">
        <v>808</v>
      </c>
      <c r="E195" t="s">
        <v>809</v>
      </c>
      <c r="F195" t="s">
        <v>1206</v>
      </c>
    </row>
    <row r="196" spans="1:6" x14ac:dyDescent="0.3">
      <c r="A196">
        <v>3491</v>
      </c>
      <c r="B196" t="s">
        <v>1207</v>
      </c>
      <c r="C196" t="s">
        <v>1208</v>
      </c>
      <c r="D196" t="s">
        <v>808</v>
      </c>
      <c r="E196" t="s">
        <v>809</v>
      </c>
      <c r="F196" t="s">
        <v>1209</v>
      </c>
    </row>
    <row r="197" spans="1:6" x14ac:dyDescent="0.3">
      <c r="A197">
        <v>3503</v>
      </c>
      <c r="B197" t="s">
        <v>758</v>
      </c>
      <c r="C197" t="s">
        <v>1210</v>
      </c>
      <c r="D197" t="s">
        <v>808</v>
      </c>
      <c r="E197" t="s">
        <v>809</v>
      </c>
      <c r="F197" t="s">
        <v>1211</v>
      </c>
    </row>
    <row r="198" spans="1:6" x14ac:dyDescent="0.3">
      <c r="A198">
        <v>3496</v>
      </c>
      <c r="B198" t="s">
        <v>138</v>
      </c>
      <c r="C198" t="s">
        <v>448</v>
      </c>
      <c r="D198" t="s">
        <v>808</v>
      </c>
      <c r="E198" t="s">
        <v>809</v>
      </c>
      <c r="F198" t="s">
        <v>1212</v>
      </c>
    </row>
    <row r="199" spans="1:6" x14ac:dyDescent="0.3">
      <c r="A199">
        <v>3708</v>
      </c>
      <c r="B199" t="s">
        <v>126</v>
      </c>
      <c r="C199" t="s">
        <v>449</v>
      </c>
      <c r="D199" t="s">
        <v>808</v>
      </c>
      <c r="E199" t="s">
        <v>809</v>
      </c>
      <c r="F199" t="s">
        <v>1213</v>
      </c>
    </row>
    <row r="200" spans="1:6" x14ac:dyDescent="0.3">
      <c r="A200">
        <v>3547</v>
      </c>
      <c r="B200" t="s">
        <v>759</v>
      </c>
      <c r="C200" t="s">
        <v>1214</v>
      </c>
      <c r="D200" t="s">
        <v>808</v>
      </c>
      <c r="E200" t="s">
        <v>809</v>
      </c>
      <c r="F200" t="s">
        <v>1215</v>
      </c>
    </row>
    <row r="201" spans="1:6" x14ac:dyDescent="0.3">
      <c r="A201">
        <v>3671</v>
      </c>
      <c r="B201" t="s">
        <v>510</v>
      </c>
      <c r="C201" t="s">
        <v>599</v>
      </c>
      <c r="D201" t="s">
        <v>808</v>
      </c>
      <c r="E201" t="s">
        <v>809</v>
      </c>
      <c r="F201" t="s">
        <v>1216</v>
      </c>
    </row>
    <row r="202" spans="1:6" x14ac:dyDescent="0.3">
      <c r="A202">
        <v>3836</v>
      </c>
      <c r="B202" t="s">
        <v>760</v>
      </c>
      <c r="C202" t="s">
        <v>1217</v>
      </c>
      <c r="D202" t="s">
        <v>808</v>
      </c>
      <c r="E202" t="s">
        <v>809</v>
      </c>
      <c r="F202" t="s">
        <v>1218</v>
      </c>
    </row>
    <row r="203" spans="1:6" x14ac:dyDescent="0.3">
      <c r="A203">
        <v>3949</v>
      </c>
      <c r="B203" t="s">
        <v>761</v>
      </c>
      <c r="C203" t="s">
        <v>1219</v>
      </c>
      <c r="D203" t="s">
        <v>837</v>
      </c>
      <c r="E203" t="s">
        <v>820</v>
      </c>
      <c r="F203" t="s">
        <v>1220</v>
      </c>
    </row>
    <row r="204" spans="1:6" x14ac:dyDescent="0.3">
      <c r="A204">
        <v>3369</v>
      </c>
      <c r="B204" t="s">
        <v>762</v>
      </c>
      <c r="C204" t="s">
        <v>1221</v>
      </c>
      <c r="D204" t="s">
        <v>808</v>
      </c>
      <c r="E204" t="s">
        <v>809</v>
      </c>
      <c r="F204" t="s">
        <v>1222</v>
      </c>
    </row>
    <row r="205" spans="1:6" x14ac:dyDescent="0.3">
      <c r="A205">
        <v>3413</v>
      </c>
      <c r="B205" t="s">
        <v>763</v>
      </c>
      <c r="C205" t="s">
        <v>1223</v>
      </c>
      <c r="D205" t="s">
        <v>808</v>
      </c>
      <c r="E205" t="s">
        <v>809</v>
      </c>
      <c r="F205" t="s">
        <v>1224</v>
      </c>
    </row>
    <row r="206" spans="1:6" x14ac:dyDescent="0.3">
      <c r="A206">
        <v>3430</v>
      </c>
      <c r="B206" t="s">
        <v>764</v>
      </c>
      <c r="C206" t="s">
        <v>1225</v>
      </c>
      <c r="D206" t="s">
        <v>808</v>
      </c>
      <c r="E206" t="s">
        <v>809</v>
      </c>
      <c r="F206" t="s">
        <v>1226</v>
      </c>
    </row>
    <row r="207" spans="1:6" x14ac:dyDescent="0.3">
      <c r="A207">
        <v>3670</v>
      </c>
      <c r="B207" t="s">
        <v>765</v>
      </c>
      <c r="C207" t="s">
        <v>1227</v>
      </c>
      <c r="D207" t="s">
        <v>808</v>
      </c>
      <c r="E207" t="s">
        <v>809</v>
      </c>
      <c r="F207" t="s">
        <v>1228</v>
      </c>
    </row>
    <row r="208" spans="1:6" x14ac:dyDescent="0.3">
      <c r="A208">
        <v>3368</v>
      </c>
      <c r="B208" t="s">
        <v>766</v>
      </c>
      <c r="C208" t="s">
        <v>1229</v>
      </c>
      <c r="D208" t="s">
        <v>808</v>
      </c>
      <c r="E208" t="s">
        <v>809</v>
      </c>
      <c r="F208" t="s">
        <v>1230</v>
      </c>
    </row>
    <row r="209" spans="1:6" x14ac:dyDescent="0.3">
      <c r="A209">
        <v>3555</v>
      </c>
      <c r="B209" t="s">
        <v>120</v>
      </c>
      <c r="C209" t="s">
        <v>1231</v>
      </c>
      <c r="D209" t="s">
        <v>808</v>
      </c>
      <c r="E209" t="s">
        <v>809</v>
      </c>
      <c r="F209" t="s">
        <v>1232</v>
      </c>
    </row>
    <row r="210" spans="1:6" x14ac:dyDescent="0.3">
      <c r="A210">
        <v>3829</v>
      </c>
      <c r="B210" t="s">
        <v>767</v>
      </c>
      <c r="C210" t="s">
        <v>1233</v>
      </c>
      <c r="D210" t="s">
        <v>808</v>
      </c>
      <c r="E210" t="s">
        <v>809</v>
      </c>
      <c r="F210" t="s">
        <v>1234</v>
      </c>
    </row>
    <row r="211" spans="1:6" x14ac:dyDescent="0.3">
      <c r="A211">
        <v>3361</v>
      </c>
      <c r="B211" t="s">
        <v>768</v>
      </c>
      <c r="C211" t="s">
        <v>1235</v>
      </c>
      <c r="D211" t="s">
        <v>808</v>
      </c>
      <c r="E211" t="s">
        <v>809</v>
      </c>
      <c r="F211" t="s">
        <v>1236</v>
      </c>
    </row>
    <row r="212" spans="1:6" x14ac:dyDescent="0.3">
      <c r="A212">
        <v>3788</v>
      </c>
      <c r="B212" t="s">
        <v>1237</v>
      </c>
      <c r="C212" t="s">
        <v>1238</v>
      </c>
      <c r="D212" t="s">
        <v>808</v>
      </c>
      <c r="E212" t="s">
        <v>809</v>
      </c>
      <c r="F212" t="s">
        <v>1239</v>
      </c>
    </row>
    <row r="213" spans="1:6" x14ac:dyDescent="0.3">
      <c r="A213">
        <v>3338</v>
      </c>
      <c r="B213" t="s">
        <v>1240</v>
      </c>
      <c r="C213" t="s">
        <v>1241</v>
      </c>
      <c r="D213" t="s">
        <v>808</v>
      </c>
      <c r="E213" t="s">
        <v>809</v>
      </c>
      <c r="F213" t="s">
        <v>1242</v>
      </c>
    </row>
    <row r="214" spans="1:6" x14ac:dyDescent="0.3">
      <c r="A214">
        <v>3421</v>
      </c>
      <c r="B214" t="s">
        <v>769</v>
      </c>
      <c r="C214" t="s">
        <v>1243</v>
      </c>
      <c r="D214" t="s">
        <v>808</v>
      </c>
      <c r="E214" t="s">
        <v>809</v>
      </c>
      <c r="F214" t="s">
        <v>1244</v>
      </c>
    </row>
    <row r="215" spans="1:6" x14ac:dyDescent="0.3">
      <c r="A215">
        <v>3659</v>
      </c>
      <c r="B215" t="s">
        <v>770</v>
      </c>
      <c r="C215" t="s">
        <v>1245</v>
      </c>
      <c r="D215" t="s">
        <v>808</v>
      </c>
      <c r="E215" t="s">
        <v>809</v>
      </c>
      <c r="F215" t="s">
        <v>1246</v>
      </c>
    </row>
    <row r="216" spans="1:6" x14ac:dyDescent="0.3">
      <c r="A216">
        <v>4001</v>
      </c>
      <c r="B216" t="s">
        <v>1247</v>
      </c>
      <c r="C216" t="s">
        <v>1248</v>
      </c>
      <c r="D216" t="s">
        <v>808</v>
      </c>
      <c r="E216" t="s">
        <v>809</v>
      </c>
      <c r="F216" t="s">
        <v>1249</v>
      </c>
    </row>
    <row r="217" spans="1:6" x14ac:dyDescent="0.3">
      <c r="A217">
        <v>4113</v>
      </c>
      <c r="B217" t="s">
        <v>519</v>
      </c>
      <c r="C217" t="s">
        <v>1250</v>
      </c>
      <c r="D217" t="s">
        <v>808</v>
      </c>
      <c r="E217" t="s">
        <v>809</v>
      </c>
      <c r="F217" t="s">
        <v>1251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C07-B7D4-49D7-8AC0-8F39BB222890}">
  <sheetPr codeName="Planilha6"/>
  <dimension ref="A1:T377"/>
  <sheetViews>
    <sheetView topLeftCell="A19" zoomScale="70" zoomScaleNormal="70" workbookViewId="0">
      <selection activeCell="C19" sqref="C19:C353"/>
    </sheetView>
  </sheetViews>
  <sheetFormatPr defaultRowHeight="14.4" x14ac:dyDescent="0.3"/>
  <cols>
    <col min="2" max="2" width="49.44140625" bestFit="1" customWidth="1"/>
    <col min="3" max="3" width="11.109375" bestFit="1" customWidth="1"/>
    <col min="4" max="4" width="15.33203125" customWidth="1"/>
    <col min="5" max="5" width="9.6640625" customWidth="1"/>
    <col min="6" max="6" width="51.33203125" bestFit="1" customWidth="1"/>
    <col min="7" max="7" width="15.6640625" customWidth="1"/>
    <col min="8" max="8" width="15.5546875" customWidth="1"/>
    <col min="9" max="9" width="14.5546875" customWidth="1"/>
    <col min="10" max="10" width="16.6640625" customWidth="1"/>
    <col min="13" max="13" width="10.109375" customWidth="1"/>
    <col min="14" max="14" width="9.88671875" customWidth="1"/>
    <col min="15" max="15" width="12.109375" customWidth="1"/>
    <col min="16" max="16" width="16.5546875" customWidth="1"/>
    <col min="18" max="18" width="11.44140625" customWidth="1"/>
  </cols>
  <sheetData>
    <row r="1" spans="1:20" x14ac:dyDescent="0.3">
      <c r="A1" t="s">
        <v>180</v>
      </c>
      <c r="B1" t="s">
        <v>524</v>
      </c>
      <c r="C1" t="s">
        <v>143</v>
      </c>
      <c r="D1" t="s">
        <v>144</v>
      </c>
      <c r="E1" t="s">
        <v>609</v>
      </c>
      <c r="F1" t="s">
        <v>11</v>
      </c>
      <c r="G1" t="s">
        <v>10</v>
      </c>
      <c r="H1" t="s">
        <v>610</v>
      </c>
      <c r="I1" t="s">
        <v>611</v>
      </c>
      <c r="J1" t="s">
        <v>612</v>
      </c>
      <c r="K1" t="s">
        <v>613</v>
      </c>
      <c r="L1" t="s">
        <v>614</v>
      </c>
      <c r="M1" t="s">
        <v>615</v>
      </c>
      <c r="N1" t="s">
        <v>616</v>
      </c>
      <c r="O1" t="s">
        <v>617</v>
      </c>
      <c r="P1" t="s">
        <v>618</v>
      </c>
      <c r="Q1" t="s">
        <v>13</v>
      </c>
      <c r="R1" t="s">
        <v>184</v>
      </c>
      <c r="S1" t="s">
        <v>804</v>
      </c>
      <c r="T1" t="s">
        <v>187</v>
      </c>
    </row>
    <row r="2" spans="1:20" hidden="1" x14ac:dyDescent="0.3">
      <c r="A2">
        <v>3358</v>
      </c>
      <c r="B2" t="s">
        <v>619</v>
      </c>
      <c r="C2" s="10" t="s">
        <v>154</v>
      </c>
      <c r="D2" t="s">
        <v>156</v>
      </c>
      <c r="E2" t="s">
        <v>620</v>
      </c>
      <c r="F2" t="s">
        <v>25</v>
      </c>
      <c r="G2">
        <v>1973</v>
      </c>
      <c r="K2">
        <v>4</v>
      </c>
      <c r="L2">
        <v>2</v>
      </c>
      <c r="M2">
        <v>2</v>
      </c>
      <c r="N2">
        <v>2</v>
      </c>
      <c r="O2">
        <v>0</v>
      </c>
      <c r="P2">
        <v>1</v>
      </c>
      <c r="Q2" t="s">
        <v>621</v>
      </c>
      <c r="S2" t="str" cm="1">
        <f t="array" ref="S2">INDEX(Base_Profissionais[cad_ipasgo],MATCH(Tabela6[[#This Row],[Id Profissional]]&amp;"IPASGO",Base_Profissionais[id]&amp;Base_Profissionais[com],0))</f>
        <v>48115-0</v>
      </c>
      <c r="T2">
        <f>INDEX(Base_Profissionais[CBO],MATCH(Tabela6[[#This Row],[Id Profissional]],Base_Profissionais[id],0))</f>
        <v>223810</v>
      </c>
    </row>
    <row r="3" spans="1:20" hidden="1" x14ac:dyDescent="0.3">
      <c r="A3">
        <v>3358</v>
      </c>
      <c r="B3" t="s">
        <v>619</v>
      </c>
      <c r="C3" s="10" t="s">
        <v>151</v>
      </c>
      <c r="D3" t="s">
        <v>153</v>
      </c>
      <c r="E3" t="s">
        <v>620</v>
      </c>
      <c r="F3" t="s">
        <v>44</v>
      </c>
      <c r="G3">
        <v>609</v>
      </c>
      <c r="K3">
        <v>0</v>
      </c>
      <c r="L3">
        <v>3</v>
      </c>
      <c r="M3">
        <v>3</v>
      </c>
      <c r="N3">
        <v>2</v>
      </c>
      <c r="O3">
        <v>1</v>
      </c>
      <c r="P3">
        <v>1</v>
      </c>
      <c r="Q3" t="s">
        <v>621</v>
      </c>
      <c r="S3" t="str" cm="1">
        <f t="array" ref="S3">INDEX(Base_Profissionais[cad_ipasgo],MATCH(Tabela6[[#This Row],[Id Profissional]]&amp;"IPASGO",Base_Profissionais[id]&amp;Base_Profissionais[com],0))</f>
        <v>48134-0</v>
      </c>
      <c r="T3">
        <f>INDEX(Base_Profissionais[CBO],MATCH(Tabela6[[#This Row],[Id Profissional]],Base_Profissionais[id],0))</f>
        <v>251510</v>
      </c>
    </row>
    <row r="4" spans="1:20" hidden="1" x14ac:dyDescent="0.3">
      <c r="A4">
        <v>3590</v>
      </c>
      <c r="B4" t="s">
        <v>622</v>
      </c>
      <c r="C4" s="10" t="s">
        <v>154</v>
      </c>
      <c r="D4" t="s">
        <v>156</v>
      </c>
      <c r="E4" t="s">
        <v>620</v>
      </c>
      <c r="F4" t="s">
        <v>47</v>
      </c>
      <c r="G4">
        <v>1584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 t="s">
        <v>621</v>
      </c>
      <c r="S4" t="str" cm="1">
        <f t="array" ref="S4">INDEX(Base_Profissionais[cad_ipasgo],MATCH(Tabela6[[#This Row],[Id Profissional]]&amp;"IPASGO",Base_Profissionais[id]&amp;Base_Profissionais[com],0))</f>
        <v>48113-0</v>
      </c>
      <c r="T4">
        <f>INDEX(Base_Profissionais[CBO],MATCH(Tabela6[[#This Row],[Id Profissional]],Base_Profissionais[id],0))</f>
        <v>223810</v>
      </c>
    </row>
    <row r="5" spans="1:20" hidden="1" x14ac:dyDescent="0.3">
      <c r="A5">
        <v>3590</v>
      </c>
      <c r="B5" t="s">
        <v>622</v>
      </c>
      <c r="C5" s="10" t="s">
        <v>151</v>
      </c>
      <c r="D5" t="s">
        <v>153</v>
      </c>
      <c r="E5" t="s">
        <v>620</v>
      </c>
      <c r="F5" t="s">
        <v>141</v>
      </c>
      <c r="G5">
        <v>577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 t="s">
        <v>621</v>
      </c>
      <c r="S5" t="str" cm="1">
        <f t="array" ref="S5">INDEX(Base_Profissionais[cad_ipasgo],MATCH(Tabela6[[#This Row],[Id Profissional]]&amp;"IPASGO",Base_Profissionais[id]&amp;Base_Profissionais[com],0))</f>
        <v>48155-0</v>
      </c>
      <c r="T5">
        <f>INDEX(Base_Profissionais[CBO],MATCH(Tabela6[[#This Row],[Id Profissional]],Base_Profissionais[id],0))</f>
        <v>251510</v>
      </c>
    </row>
    <row r="6" spans="1:20" hidden="1" x14ac:dyDescent="0.3">
      <c r="A6">
        <v>3690</v>
      </c>
      <c r="B6" t="s">
        <v>623</v>
      </c>
      <c r="C6" s="10" t="s">
        <v>151</v>
      </c>
      <c r="D6" t="s">
        <v>153</v>
      </c>
      <c r="E6" t="s">
        <v>624</v>
      </c>
      <c r="F6" t="s">
        <v>36</v>
      </c>
      <c r="G6">
        <v>2260</v>
      </c>
      <c r="K6">
        <v>5</v>
      </c>
      <c r="L6">
        <v>5</v>
      </c>
      <c r="M6">
        <v>5</v>
      </c>
      <c r="N6">
        <v>0</v>
      </c>
      <c r="O6">
        <v>5</v>
      </c>
      <c r="P6">
        <v>5</v>
      </c>
      <c r="Q6" t="s">
        <v>625</v>
      </c>
      <c r="S6" t="str" cm="1">
        <f t="array" ref="S6">INDEX(Base_Profissionais[cad_ipasgo],MATCH(Tabela6[[#This Row],[Id Profissional]]&amp;"IPASGO",Base_Profissionais[id]&amp;Base_Profissionais[com],0))</f>
        <v>48146-0</v>
      </c>
      <c r="T6">
        <f>INDEX(Base_Profissionais[CBO],MATCH(Tabela6[[#This Row],[Id Profissional]],Base_Profissionais[id],0))</f>
        <v>251510</v>
      </c>
    </row>
    <row r="7" spans="1:20" hidden="1" x14ac:dyDescent="0.3">
      <c r="A7">
        <v>3640</v>
      </c>
      <c r="B7" t="s">
        <v>626</v>
      </c>
      <c r="C7" s="10" t="s">
        <v>154</v>
      </c>
      <c r="D7" t="s">
        <v>156</v>
      </c>
      <c r="E7" t="s">
        <v>627</v>
      </c>
      <c r="F7" t="s">
        <v>51</v>
      </c>
      <c r="G7">
        <v>772</v>
      </c>
      <c r="K7">
        <v>0</v>
      </c>
      <c r="L7">
        <v>2</v>
      </c>
      <c r="M7">
        <v>2</v>
      </c>
      <c r="N7">
        <v>0</v>
      </c>
      <c r="O7">
        <v>2</v>
      </c>
      <c r="P7">
        <v>11</v>
      </c>
      <c r="Q7" t="s">
        <v>621</v>
      </c>
      <c r="S7" t="str" cm="1">
        <f t="array" ref="S7">INDEX(Base_Profissionais[cad_ipasgo],MATCH(Tabela6[[#This Row],[Id Profissional]]&amp;"IPASGO",Base_Profissionais[id]&amp;Base_Profissionais[com],0))</f>
        <v>48135-0</v>
      </c>
      <c r="T7">
        <f>INDEX(Base_Profissionais[CBO],MATCH(Tabela6[[#This Row],[Id Profissional]],Base_Profissionais[id],0))</f>
        <v>223810</v>
      </c>
    </row>
    <row r="8" spans="1:20" hidden="1" x14ac:dyDescent="0.3">
      <c r="A8">
        <v>3640</v>
      </c>
      <c r="B8" t="s">
        <v>626</v>
      </c>
      <c r="C8" s="10" t="s">
        <v>151</v>
      </c>
      <c r="D8" t="s">
        <v>153</v>
      </c>
      <c r="E8" t="s">
        <v>627</v>
      </c>
      <c r="F8" t="s">
        <v>112</v>
      </c>
      <c r="G8">
        <v>1542</v>
      </c>
      <c r="K8">
        <v>10</v>
      </c>
      <c r="L8">
        <v>10</v>
      </c>
      <c r="M8">
        <v>10</v>
      </c>
      <c r="N8">
        <v>1</v>
      </c>
      <c r="O8">
        <v>9</v>
      </c>
      <c r="P8">
        <v>11</v>
      </c>
      <c r="Q8" t="s">
        <v>621</v>
      </c>
      <c r="S8" t="str" cm="1">
        <f t="array" ref="S8">INDEX(Base_Profissionais[cad_ipasgo],MATCH(Tabela6[[#This Row],[Id Profissional]]&amp;"IPASGO",Base_Profissionais[id]&amp;Base_Profissionais[com],0))</f>
        <v>48123-0</v>
      </c>
      <c r="T8">
        <f>INDEX(Base_Profissionais[CBO],MATCH(Tabela6[[#This Row],[Id Profissional]],Base_Profissionais[id],0))</f>
        <v>251510</v>
      </c>
    </row>
    <row r="9" spans="1:20" hidden="1" x14ac:dyDescent="0.3">
      <c r="A9">
        <v>3493</v>
      </c>
      <c r="B9" t="s">
        <v>628</v>
      </c>
      <c r="C9" s="10" t="s">
        <v>151</v>
      </c>
      <c r="D9" t="s">
        <v>153</v>
      </c>
      <c r="E9" t="s">
        <v>624</v>
      </c>
      <c r="F9" t="s">
        <v>387</v>
      </c>
      <c r="G9">
        <v>599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 t="s">
        <v>625</v>
      </c>
      <c r="S9" t="str" cm="1">
        <f t="array" ref="S9">INDEX(Base_Profissionais[cad_ipasgo],MATCH(Tabela6[[#This Row],[Id Profissional]]&amp;"IPASGO",Base_Profissionais[id]&amp;Base_Profissionais[com],0))</f>
        <v>48136-0</v>
      </c>
      <c r="T9">
        <f>INDEX(Base_Profissionais[CBO],MATCH(Tabela6[[#This Row],[Id Profissional]],Base_Profissionais[id],0))</f>
        <v>251510</v>
      </c>
    </row>
    <row r="10" spans="1:20" hidden="1" x14ac:dyDescent="0.3">
      <c r="A10">
        <v>3938</v>
      </c>
      <c r="B10" t="s">
        <v>496</v>
      </c>
      <c r="C10" s="10" t="s">
        <v>151</v>
      </c>
      <c r="D10" t="s">
        <v>153</v>
      </c>
      <c r="E10" t="s">
        <v>620</v>
      </c>
      <c r="F10" t="s">
        <v>36</v>
      </c>
      <c r="G10">
        <v>2260</v>
      </c>
      <c r="M10">
        <v>0</v>
      </c>
      <c r="N10">
        <v>1</v>
      </c>
      <c r="O10">
        <v>-1</v>
      </c>
      <c r="P10">
        <v>-1</v>
      </c>
      <c r="Q10" t="s">
        <v>621</v>
      </c>
      <c r="S10" t="str" cm="1">
        <f t="array" ref="S10">INDEX(Base_Profissionais[cad_ipasgo],MATCH(Tabela6[[#This Row],[Id Profissional]]&amp;"IPASGO",Base_Profissionais[id]&amp;Base_Profissionais[com],0))</f>
        <v>48146-0</v>
      </c>
      <c r="T10">
        <f>INDEX(Base_Profissionais[CBO],MATCH(Tabela6[[#This Row],[Id Profissional]],Base_Profissionais[id],0))</f>
        <v>251510</v>
      </c>
    </row>
    <row r="11" spans="1:20" hidden="1" x14ac:dyDescent="0.3">
      <c r="A11">
        <v>3487</v>
      </c>
      <c r="B11" t="s">
        <v>460</v>
      </c>
      <c r="C11" s="10" t="s">
        <v>154</v>
      </c>
      <c r="D11" t="s">
        <v>156</v>
      </c>
      <c r="E11" t="s">
        <v>620</v>
      </c>
      <c r="F11" t="s">
        <v>51</v>
      </c>
      <c r="G11">
        <v>772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 t="s">
        <v>621</v>
      </c>
      <c r="S11" t="str" cm="1">
        <f t="array" ref="S11">INDEX(Base_Profissionais[cad_ipasgo],MATCH(Tabela6[[#This Row],[Id Profissional]]&amp;"IPASGO",Base_Profissionais[id]&amp;Base_Profissionais[com],0))</f>
        <v>48135-0</v>
      </c>
      <c r="T11">
        <f>INDEX(Base_Profissionais[CBO],MATCH(Tabela6[[#This Row],[Id Profissional]],Base_Profissionais[id],0))</f>
        <v>223810</v>
      </c>
    </row>
    <row r="12" spans="1:20" hidden="1" x14ac:dyDescent="0.3">
      <c r="A12">
        <v>3487</v>
      </c>
      <c r="B12" t="s">
        <v>460</v>
      </c>
      <c r="C12" s="10" t="s">
        <v>151</v>
      </c>
      <c r="D12" t="s">
        <v>153</v>
      </c>
      <c r="E12" t="s">
        <v>620</v>
      </c>
      <c r="F12" t="s">
        <v>93</v>
      </c>
      <c r="G12">
        <v>572</v>
      </c>
      <c r="K12">
        <v>2</v>
      </c>
      <c r="L12">
        <v>5</v>
      </c>
      <c r="M12">
        <v>2</v>
      </c>
      <c r="N12">
        <v>2</v>
      </c>
      <c r="O12">
        <v>0</v>
      </c>
      <c r="P12">
        <v>1</v>
      </c>
      <c r="Q12" t="s">
        <v>621</v>
      </c>
      <c r="S12" t="str" cm="1">
        <f t="array" ref="S12">INDEX(Base_Profissionais[cad_ipasgo],MATCH(Tabela6[[#This Row],[Id Profissional]]&amp;"IPASGO",Base_Profissionais[id]&amp;Base_Profissionais[com],0))</f>
        <v>48104-0</v>
      </c>
      <c r="T12">
        <f>INDEX(Base_Profissionais[CBO],MATCH(Tabela6[[#This Row],[Id Profissional]],Base_Profissionais[id],0))</f>
        <v>251510</v>
      </c>
    </row>
    <row r="13" spans="1:20" hidden="1" x14ac:dyDescent="0.3">
      <c r="A13">
        <v>3487</v>
      </c>
      <c r="B13" t="s">
        <v>460</v>
      </c>
      <c r="C13" s="10" t="s">
        <v>158</v>
      </c>
      <c r="D13" t="s">
        <v>577</v>
      </c>
      <c r="E13" t="s">
        <v>620</v>
      </c>
      <c r="F13" t="s">
        <v>30</v>
      </c>
      <c r="G13">
        <v>884</v>
      </c>
      <c r="K13">
        <v>8</v>
      </c>
      <c r="L13">
        <v>2</v>
      </c>
      <c r="M13">
        <v>2</v>
      </c>
      <c r="N13">
        <v>1</v>
      </c>
      <c r="O13">
        <v>1</v>
      </c>
      <c r="P13">
        <v>1</v>
      </c>
      <c r="Q13" t="s">
        <v>621</v>
      </c>
      <c r="S13" t="str" cm="1">
        <f t="array" ref="S13">INDEX(Base_Profissionais[cad_ipasgo],MATCH(Tabela6[[#This Row],[Id Profissional]]&amp;"IPASGO",Base_Profissionais[id]&amp;Base_Profissionais[com],0))</f>
        <v>48119-0</v>
      </c>
      <c r="T13">
        <f>INDEX(Base_Profissionais[CBO],MATCH(Tabela6[[#This Row],[Id Profissional]],Base_Profissionais[id],0))</f>
        <v>223905</v>
      </c>
    </row>
    <row r="14" spans="1:20" hidden="1" x14ac:dyDescent="0.3">
      <c r="A14">
        <v>3681</v>
      </c>
      <c r="B14" t="s">
        <v>629</v>
      </c>
      <c r="C14" s="10" t="s">
        <v>151</v>
      </c>
      <c r="D14" t="s">
        <v>153</v>
      </c>
      <c r="E14" t="s">
        <v>624</v>
      </c>
      <c r="F14" t="s">
        <v>36</v>
      </c>
      <c r="G14">
        <v>2260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 t="s">
        <v>625</v>
      </c>
      <c r="S14" t="str" cm="1">
        <f t="array" ref="S14">INDEX(Base_Profissionais[cad_ipasgo],MATCH(Tabela6[[#This Row],[Id Profissional]]&amp;"IPASGO",Base_Profissionais[id]&amp;Base_Profissionais[com],0))</f>
        <v>48146-0</v>
      </c>
      <c r="T14">
        <f>INDEX(Base_Profissionais[CBO],MATCH(Tabela6[[#This Row],[Id Profissional]],Base_Profissionais[id],0))</f>
        <v>251510</v>
      </c>
    </row>
    <row r="15" spans="1:20" hidden="1" x14ac:dyDescent="0.3">
      <c r="A15">
        <v>3486</v>
      </c>
      <c r="B15" t="s">
        <v>630</v>
      </c>
      <c r="C15" s="10" t="s">
        <v>151</v>
      </c>
      <c r="D15" t="s">
        <v>153</v>
      </c>
      <c r="E15" t="s">
        <v>627</v>
      </c>
      <c r="F15" t="s">
        <v>90</v>
      </c>
      <c r="G15">
        <v>2057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 t="s">
        <v>621</v>
      </c>
      <c r="S15" t="str" cm="1">
        <f t="array" ref="S15">INDEX(Base_Profissionais[cad_ipasgo],MATCH(Tabela6[[#This Row],[Id Profissional]]&amp;"IPASGO",Base_Profissionais[id]&amp;Base_Profissionais[com],0))</f>
        <v>48117-0</v>
      </c>
      <c r="T15">
        <f>INDEX(Base_Profissionais[CBO],MATCH(Tabela6[[#This Row],[Id Profissional]],Base_Profissionais[id],0))</f>
        <v>251510</v>
      </c>
    </row>
    <row r="16" spans="1:20" hidden="1" x14ac:dyDescent="0.3">
      <c r="A16">
        <v>3342</v>
      </c>
      <c r="B16" t="s">
        <v>631</v>
      </c>
      <c r="C16" s="10" t="s">
        <v>154</v>
      </c>
      <c r="D16" t="s">
        <v>156</v>
      </c>
      <c r="E16" t="s">
        <v>620</v>
      </c>
      <c r="F16" t="s">
        <v>51</v>
      </c>
      <c r="G16">
        <v>772</v>
      </c>
      <c r="K16">
        <v>3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621</v>
      </c>
      <c r="S16" t="str" cm="1">
        <f t="array" ref="S16">INDEX(Base_Profissionais[cad_ipasgo],MATCH(Tabela6[[#This Row],[Id Profissional]]&amp;"IPASGO",Base_Profissionais[id]&amp;Base_Profissionais[com],0))</f>
        <v>48135-0</v>
      </c>
      <c r="T16">
        <f>INDEX(Base_Profissionais[CBO],MATCH(Tabela6[[#This Row],[Id Profissional]],Base_Profissionais[id],0))</f>
        <v>223810</v>
      </c>
    </row>
    <row r="17" spans="1:20" hidden="1" x14ac:dyDescent="0.3">
      <c r="A17">
        <v>3342</v>
      </c>
      <c r="B17" t="s">
        <v>631</v>
      </c>
      <c r="C17" s="10" t="s">
        <v>151</v>
      </c>
      <c r="D17" t="s">
        <v>153</v>
      </c>
      <c r="E17" t="s">
        <v>620</v>
      </c>
      <c r="F17" t="s">
        <v>337</v>
      </c>
      <c r="G17">
        <v>1833</v>
      </c>
      <c r="K17">
        <v>2</v>
      </c>
      <c r="L17">
        <v>2</v>
      </c>
      <c r="M17">
        <v>2</v>
      </c>
      <c r="N17">
        <v>2</v>
      </c>
      <c r="O17">
        <v>0</v>
      </c>
      <c r="P17">
        <v>4</v>
      </c>
      <c r="Q17" t="s">
        <v>621</v>
      </c>
      <c r="S17" t="str" cm="1">
        <f t="array" ref="S17">INDEX(Base_Profissionais[cad_ipasgo],MATCH(Tabela6[[#This Row],[Id Profissional]]&amp;"IPASGO",Base_Profissionais[id]&amp;Base_Profissionais[com],0))</f>
        <v>48128-0</v>
      </c>
      <c r="T17">
        <f>INDEX(Base_Profissionais[CBO],MATCH(Tabela6[[#This Row],[Id Profissional]],Base_Profissionais[id],0))</f>
        <v>251510</v>
      </c>
    </row>
    <row r="18" spans="1:20" hidden="1" x14ac:dyDescent="0.3">
      <c r="A18">
        <v>3342</v>
      </c>
      <c r="B18" t="s">
        <v>631</v>
      </c>
      <c r="C18" s="10" t="s">
        <v>158</v>
      </c>
      <c r="D18" t="s">
        <v>577</v>
      </c>
      <c r="E18" t="s">
        <v>620</v>
      </c>
      <c r="F18" t="s">
        <v>420</v>
      </c>
      <c r="G18">
        <v>441</v>
      </c>
      <c r="K18">
        <v>15</v>
      </c>
      <c r="L18">
        <v>3</v>
      </c>
      <c r="M18">
        <v>3</v>
      </c>
      <c r="N18">
        <v>0</v>
      </c>
      <c r="O18">
        <v>3</v>
      </c>
      <c r="P18">
        <v>4</v>
      </c>
      <c r="Q18" t="s">
        <v>621</v>
      </c>
      <c r="S18" t="str" cm="1">
        <f t="array" ref="S18">INDEX(Base_Profissionais[cad_ipasgo],MATCH(Tabela6[[#This Row],[Id Profissional]]&amp;"IPASGO",Base_Profissionais[id]&amp;Base_Profissionais[com],0))</f>
        <v>48154-0</v>
      </c>
      <c r="T18">
        <f>INDEX(Base_Profissionais[CBO],MATCH(Tabela6[[#This Row],[Id Profissional]],Base_Profissionais[id],0))</f>
        <v>223905</v>
      </c>
    </row>
    <row r="19" spans="1:20" x14ac:dyDescent="0.3">
      <c r="A19">
        <v>4060</v>
      </c>
      <c r="B19" t="s">
        <v>632</v>
      </c>
      <c r="C19" s="14">
        <v>50001183</v>
      </c>
      <c r="D19" t="s">
        <v>153</v>
      </c>
      <c r="E19" t="s">
        <v>620</v>
      </c>
      <c r="F19" t="s">
        <v>83</v>
      </c>
      <c r="G19">
        <v>1180</v>
      </c>
      <c r="M19">
        <v>0</v>
      </c>
      <c r="N19">
        <v>0</v>
      </c>
      <c r="O19">
        <v>0</v>
      </c>
      <c r="P19">
        <v>0</v>
      </c>
      <c r="Q19" t="s">
        <v>621</v>
      </c>
      <c r="S19" t="str" cm="1">
        <f t="array" ref="S19">INDEX(Base_Profissionais[cad_ipasgo],MATCH(Tabela6[[#This Row],[Id Profissional]]&amp;"IPASGO",Base_Profissionais[id]&amp;Base_Profissionais[com],0))</f>
        <v>48147-0</v>
      </c>
      <c r="T19">
        <f>INDEX(Base_Profissionais[CBO],MATCH(Tabela6[[#This Row],[Id Profissional]],Base_Profissionais[id],0))</f>
        <v>251510</v>
      </c>
    </row>
    <row r="20" spans="1:20" hidden="1" x14ac:dyDescent="0.3">
      <c r="A20">
        <v>3824</v>
      </c>
      <c r="B20" t="s">
        <v>633</v>
      </c>
      <c r="C20" s="10" t="s">
        <v>151</v>
      </c>
      <c r="D20" t="s">
        <v>153</v>
      </c>
      <c r="E20" t="s">
        <v>627</v>
      </c>
      <c r="F20" t="s">
        <v>337</v>
      </c>
      <c r="G20">
        <v>1833</v>
      </c>
      <c r="M20">
        <v>0</v>
      </c>
      <c r="N20">
        <v>1</v>
      </c>
      <c r="O20">
        <v>-1</v>
      </c>
      <c r="P20">
        <v>-1</v>
      </c>
      <c r="Q20" t="s">
        <v>621</v>
      </c>
      <c r="S20" t="str" cm="1">
        <f t="array" ref="S20">INDEX(Base_Profissionais[cad_ipasgo],MATCH(Tabela6[[#This Row],[Id Profissional]]&amp;"IPASGO",Base_Profissionais[id]&amp;Base_Profissionais[com],0))</f>
        <v>48128-0</v>
      </c>
      <c r="T20">
        <f>INDEX(Base_Profissionais[CBO],MATCH(Tabela6[[#This Row],[Id Profissional]],Base_Profissionais[id],0))</f>
        <v>251510</v>
      </c>
    </row>
    <row r="21" spans="1:20" x14ac:dyDescent="0.3">
      <c r="A21">
        <v>3958</v>
      </c>
      <c r="B21" t="s">
        <v>634</v>
      </c>
      <c r="C21" s="14">
        <v>50001183</v>
      </c>
      <c r="D21" t="s">
        <v>153</v>
      </c>
      <c r="E21" t="s">
        <v>627</v>
      </c>
      <c r="F21" t="s">
        <v>337</v>
      </c>
      <c r="G21">
        <v>1833</v>
      </c>
      <c r="M21">
        <v>0</v>
      </c>
      <c r="N21">
        <v>0</v>
      </c>
      <c r="O21">
        <v>0</v>
      </c>
      <c r="P21">
        <v>0</v>
      </c>
      <c r="Q21" t="s">
        <v>621</v>
      </c>
      <c r="S21" t="str" cm="1">
        <f t="array" ref="S21">INDEX(Base_Profissionais[cad_ipasgo],MATCH(Tabela6[[#This Row],[Id Profissional]]&amp;"IPASGO",Base_Profissionais[id]&amp;Base_Profissionais[com],0))</f>
        <v>48128-0</v>
      </c>
      <c r="T21">
        <f>INDEX(Base_Profissionais[CBO],MATCH(Tabela6[[#This Row],[Id Profissional]],Base_Profissionais[id],0))</f>
        <v>251510</v>
      </c>
    </row>
    <row r="22" spans="1:20" hidden="1" x14ac:dyDescent="0.3">
      <c r="A22">
        <v>3882</v>
      </c>
      <c r="B22" t="s">
        <v>635</v>
      </c>
      <c r="C22" s="10" t="s">
        <v>154</v>
      </c>
      <c r="D22" t="s">
        <v>156</v>
      </c>
      <c r="E22" t="s">
        <v>620</v>
      </c>
      <c r="F22" t="s">
        <v>51</v>
      </c>
      <c r="G22">
        <v>772</v>
      </c>
      <c r="M22">
        <v>0</v>
      </c>
      <c r="N22">
        <v>1</v>
      </c>
      <c r="O22">
        <v>-1</v>
      </c>
      <c r="P22">
        <v>-1</v>
      </c>
      <c r="Q22" t="s">
        <v>621</v>
      </c>
      <c r="S22" t="str" cm="1">
        <f t="array" ref="S22">INDEX(Base_Profissionais[cad_ipasgo],MATCH(Tabela6[[#This Row],[Id Profissional]]&amp;"IPASGO",Base_Profissionais[id]&amp;Base_Profissionais[com],0))</f>
        <v>48135-0</v>
      </c>
      <c r="T22">
        <f>INDEX(Base_Profissionais[CBO],MATCH(Tabela6[[#This Row],[Id Profissional]],Base_Profissionais[id],0))</f>
        <v>223810</v>
      </c>
    </row>
    <row r="23" spans="1:20" hidden="1" x14ac:dyDescent="0.3">
      <c r="A23">
        <v>3882</v>
      </c>
      <c r="B23" t="s">
        <v>635</v>
      </c>
      <c r="C23" s="10" t="s">
        <v>151</v>
      </c>
      <c r="D23" t="s">
        <v>153</v>
      </c>
      <c r="E23" t="s">
        <v>620</v>
      </c>
      <c r="F23" t="s">
        <v>44</v>
      </c>
      <c r="G23">
        <v>609</v>
      </c>
      <c r="M23">
        <v>0</v>
      </c>
      <c r="N23">
        <v>0</v>
      </c>
      <c r="O23">
        <v>0</v>
      </c>
      <c r="P23">
        <v>-1</v>
      </c>
      <c r="Q23" t="s">
        <v>621</v>
      </c>
      <c r="S23" t="str" cm="1">
        <f t="array" ref="S23">INDEX(Base_Profissionais[cad_ipasgo],MATCH(Tabela6[[#This Row],[Id Profissional]]&amp;"IPASGO",Base_Profissionais[id]&amp;Base_Profissionais[com],0))</f>
        <v>48134-0</v>
      </c>
      <c r="T23">
        <f>INDEX(Base_Profissionais[CBO],MATCH(Tabela6[[#This Row],[Id Profissional]],Base_Profissionais[id],0))</f>
        <v>251510</v>
      </c>
    </row>
    <row r="24" spans="1:20" hidden="1" x14ac:dyDescent="0.3">
      <c r="A24">
        <v>3570</v>
      </c>
      <c r="B24" t="s">
        <v>124</v>
      </c>
      <c r="C24" s="10" t="s">
        <v>154</v>
      </c>
      <c r="D24" t="s">
        <v>156</v>
      </c>
      <c r="E24" t="s">
        <v>620</v>
      </c>
      <c r="F24" t="s">
        <v>408</v>
      </c>
      <c r="G24">
        <v>1967</v>
      </c>
      <c r="K24">
        <v>3</v>
      </c>
      <c r="L24">
        <v>3</v>
      </c>
      <c r="M24">
        <v>3</v>
      </c>
      <c r="N24">
        <v>1</v>
      </c>
      <c r="O24">
        <v>2</v>
      </c>
      <c r="P24">
        <v>4</v>
      </c>
      <c r="Q24" t="s">
        <v>621</v>
      </c>
      <c r="S24" t="str" cm="1">
        <f t="array" ref="S24">INDEX(Base_Profissionais[cad_ipasgo],MATCH(Tabela6[[#This Row],[Id Profissional]]&amp;"IPASGO",Base_Profissionais[id]&amp;Base_Profissionais[com],0))</f>
        <v>48148-0</v>
      </c>
      <c r="T24">
        <f>INDEX(Base_Profissionais[CBO],MATCH(Tabela6[[#This Row],[Id Profissional]],Base_Profissionais[id],0))</f>
        <v>223810</v>
      </c>
    </row>
    <row r="25" spans="1:20" hidden="1" x14ac:dyDescent="0.3">
      <c r="A25">
        <v>3570</v>
      </c>
      <c r="B25" t="s">
        <v>124</v>
      </c>
      <c r="C25" s="10" t="s">
        <v>151</v>
      </c>
      <c r="D25" t="s">
        <v>153</v>
      </c>
      <c r="E25" t="s">
        <v>620</v>
      </c>
      <c r="F25" t="s">
        <v>86</v>
      </c>
      <c r="G25">
        <v>1815</v>
      </c>
      <c r="K25">
        <v>3</v>
      </c>
      <c r="L25">
        <v>3</v>
      </c>
      <c r="M25">
        <v>3</v>
      </c>
      <c r="N25">
        <v>3</v>
      </c>
      <c r="O25">
        <v>0</v>
      </c>
      <c r="P25">
        <v>4</v>
      </c>
      <c r="Q25" t="s">
        <v>621</v>
      </c>
      <c r="S25" t="str" cm="1">
        <f t="array" ref="S25">INDEX(Base_Profissionais[cad_ipasgo],MATCH(Tabela6[[#This Row],[Id Profissional]]&amp;"IPASGO",Base_Profissionais[id]&amp;Base_Profissionais[com],0))</f>
        <v>48122-0</v>
      </c>
      <c r="T25">
        <f>INDEX(Base_Profissionais[CBO],MATCH(Tabela6[[#This Row],[Id Profissional]],Base_Profissionais[id],0))</f>
        <v>251510</v>
      </c>
    </row>
    <row r="26" spans="1:20" hidden="1" x14ac:dyDescent="0.3">
      <c r="A26">
        <v>3570</v>
      </c>
      <c r="B26" t="s">
        <v>124</v>
      </c>
      <c r="C26" s="10" t="s">
        <v>158</v>
      </c>
      <c r="D26" t="s">
        <v>577</v>
      </c>
      <c r="E26" t="s">
        <v>620</v>
      </c>
      <c r="F26" t="s">
        <v>420</v>
      </c>
      <c r="G26">
        <v>441</v>
      </c>
      <c r="K26">
        <v>2</v>
      </c>
      <c r="L26">
        <v>2</v>
      </c>
      <c r="M26">
        <v>2</v>
      </c>
      <c r="N26">
        <v>0</v>
      </c>
      <c r="O26">
        <v>2</v>
      </c>
      <c r="P26">
        <v>4</v>
      </c>
      <c r="Q26" t="s">
        <v>621</v>
      </c>
      <c r="S26" t="str" cm="1">
        <f t="array" ref="S26">INDEX(Base_Profissionais[cad_ipasgo],MATCH(Tabela6[[#This Row],[Id Profissional]]&amp;"IPASGO",Base_Profissionais[id]&amp;Base_Profissionais[com],0))</f>
        <v>48154-0</v>
      </c>
      <c r="T26">
        <f>INDEX(Base_Profissionais[CBO],MATCH(Tabela6[[#This Row],[Id Profissional]],Base_Profissionais[id],0))</f>
        <v>223905</v>
      </c>
    </row>
    <row r="27" spans="1:20" hidden="1" x14ac:dyDescent="0.3">
      <c r="A27">
        <v>3257</v>
      </c>
      <c r="B27" t="s">
        <v>636</v>
      </c>
      <c r="C27" s="10" t="s">
        <v>154</v>
      </c>
      <c r="D27" t="s">
        <v>156</v>
      </c>
      <c r="E27" t="s">
        <v>624</v>
      </c>
      <c r="F27" t="s">
        <v>51</v>
      </c>
      <c r="G27">
        <v>772</v>
      </c>
      <c r="K27">
        <v>3</v>
      </c>
      <c r="L27">
        <v>3</v>
      </c>
      <c r="M27">
        <v>3</v>
      </c>
      <c r="N27">
        <v>0</v>
      </c>
      <c r="O27">
        <v>3</v>
      </c>
      <c r="P27">
        <v>9</v>
      </c>
      <c r="Q27" t="s">
        <v>625</v>
      </c>
      <c r="S27" t="str" cm="1">
        <f t="array" ref="S27">INDEX(Base_Profissionais[cad_ipasgo],MATCH(Tabela6[[#This Row],[Id Profissional]]&amp;"IPASGO",Base_Profissionais[id]&amp;Base_Profissionais[com],0))</f>
        <v>48135-0</v>
      </c>
      <c r="T27">
        <f>INDEX(Base_Profissionais[CBO],MATCH(Tabela6[[#This Row],[Id Profissional]],Base_Profissionais[id],0))</f>
        <v>223810</v>
      </c>
    </row>
    <row r="28" spans="1:20" hidden="1" x14ac:dyDescent="0.3">
      <c r="A28">
        <v>3257</v>
      </c>
      <c r="B28" t="s">
        <v>636</v>
      </c>
      <c r="C28" s="10" t="s">
        <v>151</v>
      </c>
      <c r="D28" t="s">
        <v>153</v>
      </c>
      <c r="E28" t="s">
        <v>624</v>
      </c>
      <c r="F28" t="s">
        <v>349</v>
      </c>
      <c r="G28">
        <v>4</v>
      </c>
      <c r="K28">
        <v>3</v>
      </c>
      <c r="L28">
        <v>3</v>
      </c>
      <c r="M28">
        <v>3</v>
      </c>
      <c r="N28">
        <v>0</v>
      </c>
      <c r="O28">
        <v>3</v>
      </c>
      <c r="P28">
        <v>9</v>
      </c>
      <c r="Q28" t="s">
        <v>625</v>
      </c>
      <c r="S28" t="str" cm="1">
        <f t="array" ref="S28">INDEX(Base_Profissionais[cad_ipasgo],MATCH(Tabela6[[#This Row],[Id Profissional]]&amp;"IPASGO",Base_Profissionais[id]&amp;Base_Profissionais[com],0))</f>
        <v>48129-0</v>
      </c>
      <c r="T28">
        <f>INDEX(Base_Profissionais[CBO],MATCH(Tabela6[[#This Row],[Id Profissional]],Base_Profissionais[id],0))</f>
        <v>251510</v>
      </c>
    </row>
    <row r="29" spans="1:20" hidden="1" x14ac:dyDescent="0.3">
      <c r="A29">
        <v>3257</v>
      </c>
      <c r="B29" t="s">
        <v>636</v>
      </c>
      <c r="C29" s="10" t="s">
        <v>158</v>
      </c>
      <c r="D29" t="s">
        <v>577</v>
      </c>
      <c r="E29" t="s">
        <v>624</v>
      </c>
      <c r="F29" t="s">
        <v>30</v>
      </c>
      <c r="G29">
        <v>884</v>
      </c>
      <c r="K29">
        <v>3</v>
      </c>
      <c r="L29">
        <v>3</v>
      </c>
      <c r="M29">
        <v>3</v>
      </c>
      <c r="N29">
        <v>0</v>
      </c>
      <c r="O29">
        <v>3</v>
      </c>
      <c r="P29">
        <v>9</v>
      </c>
      <c r="Q29" t="s">
        <v>625</v>
      </c>
      <c r="S29" t="str" cm="1">
        <f t="array" ref="S29">INDEX(Base_Profissionais[cad_ipasgo],MATCH(Tabela6[[#This Row],[Id Profissional]]&amp;"IPASGO",Base_Profissionais[id]&amp;Base_Profissionais[com],0))</f>
        <v>48119-0</v>
      </c>
      <c r="T29">
        <f>INDEX(Base_Profissionais[CBO],MATCH(Tabela6[[#This Row],[Id Profissional]],Base_Profissionais[id],0))</f>
        <v>223905</v>
      </c>
    </row>
    <row r="30" spans="1:20" hidden="1" x14ac:dyDescent="0.3">
      <c r="A30">
        <v>3672</v>
      </c>
      <c r="B30" t="s">
        <v>99</v>
      </c>
      <c r="C30" s="10" t="s">
        <v>154</v>
      </c>
      <c r="D30" t="s">
        <v>156</v>
      </c>
      <c r="E30" t="s">
        <v>620</v>
      </c>
      <c r="F30" t="s">
        <v>51</v>
      </c>
      <c r="G30">
        <v>772</v>
      </c>
      <c r="K30">
        <v>0</v>
      </c>
      <c r="L30">
        <v>2</v>
      </c>
      <c r="M30">
        <v>2</v>
      </c>
      <c r="N30">
        <v>0</v>
      </c>
      <c r="O30">
        <v>2</v>
      </c>
      <c r="P30">
        <v>3</v>
      </c>
      <c r="Q30" t="s">
        <v>621</v>
      </c>
      <c r="S30" t="str" cm="1">
        <f t="array" ref="S30">INDEX(Base_Profissionais[cad_ipasgo],MATCH(Tabela6[[#This Row],[Id Profissional]]&amp;"IPASGO",Base_Profissionais[id]&amp;Base_Profissionais[com],0))</f>
        <v>48135-0</v>
      </c>
      <c r="T30">
        <f>INDEX(Base_Profissionais[CBO],MATCH(Tabela6[[#This Row],[Id Profissional]],Base_Profissionais[id],0))</f>
        <v>223810</v>
      </c>
    </row>
    <row r="31" spans="1:20" hidden="1" x14ac:dyDescent="0.3">
      <c r="A31">
        <v>3672</v>
      </c>
      <c r="B31" t="s">
        <v>99</v>
      </c>
      <c r="C31" s="10" t="s">
        <v>151</v>
      </c>
      <c r="D31" t="s">
        <v>153</v>
      </c>
      <c r="E31" t="s">
        <v>620</v>
      </c>
      <c r="F31" t="s">
        <v>36</v>
      </c>
      <c r="G31">
        <v>2260</v>
      </c>
      <c r="K31">
        <v>4</v>
      </c>
      <c r="L31">
        <v>4</v>
      </c>
      <c r="M31">
        <v>4</v>
      </c>
      <c r="N31">
        <v>3</v>
      </c>
      <c r="O31">
        <v>1</v>
      </c>
      <c r="P31">
        <v>3</v>
      </c>
      <c r="Q31" t="s">
        <v>621</v>
      </c>
      <c r="S31" t="str" cm="1">
        <f t="array" ref="S31">INDEX(Base_Profissionais[cad_ipasgo],MATCH(Tabela6[[#This Row],[Id Profissional]]&amp;"IPASGO",Base_Profissionais[id]&amp;Base_Profissionais[com],0))</f>
        <v>48146-0</v>
      </c>
      <c r="T31">
        <f>INDEX(Base_Profissionais[CBO],MATCH(Tabela6[[#This Row],[Id Profissional]],Base_Profissionais[id],0))</f>
        <v>251510</v>
      </c>
    </row>
    <row r="32" spans="1:20" hidden="1" x14ac:dyDescent="0.3">
      <c r="A32">
        <v>3535</v>
      </c>
      <c r="B32" t="s">
        <v>637</v>
      </c>
      <c r="C32" s="10" t="s">
        <v>151</v>
      </c>
      <c r="D32" t="s">
        <v>153</v>
      </c>
      <c r="E32" t="s">
        <v>624</v>
      </c>
      <c r="F32" t="s">
        <v>36</v>
      </c>
      <c r="G32">
        <v>2260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 t="s">
        <v>625</v>
      </c>
      <c r="S32" t="str" cm="1">
        <f t="array" ref="S32">INDEX(Base_Profissionais[cad_ipasgo],MATCH(Tabela6[[#This Row],[Id Profissional]]&amp;"IPASGO",Base_Profissionais[id]&amp;Base_Profissionais[com],0))</f>
        <v>48146-0</v>
      </c>
      <c r="T32">
        <f>INDEX(Base_Profissionais[CBO],MATCH(Tabela6[[#This Row],[Id Profissional]],Base_Profissionais[id],0))</f>
        <v>251510</v>
      </c>
    </row>
    <row r="33" spans="1:20" hidden="1" x14ac:dyDescent="0.3">
      <c r="A33">
        <v>3881</v>
      </c>
      <c r="B33" t="s">
        <v>491</v>
      </c>
      <c r="C33" s="10" t="s">
        <v>154</v>
      </c>
      <c r="D33" t="s">
        <v>156</v>
      </c>
      <c r="E33" t="s">
        <v>620</v>
      </c>
      <c r="F33" t="s">
        <v>47</v>
      </c>
      <c r="G33">
        <v>1584</v>
      </c>
      <c r="M33">
        <v>0</v>
      </c>
      <c r="N33">
        <v>1</v>
      </c>
      <c r="O33">
        <v>-1</v>
      </c>
      <c r="P33">
        <v>-3</v>
      </c>
      <c r="Q33" t="s">
        <v>621</v>
      </c>
      <c r="S33" t="str" cm="1">
        <f t="array" ref="S33">INDEX(Base_Profissionais[cad_ipasgo],MATCH(Tabela6[[#This Row],[Id Profissional]]&amp;"IPASGO",Base_Profissionais[id]&amp;Base_Profissionais[com],0))</f>
        <v>48113-0</v>
      </c>
      <c r="T33">
        <f>INDEX(Base_Profissionais[CBO],MATCH(Tabela6[[#This Row],[Id Profissional]],Base_Profissionais[id],0))</f>
        <v>223810</v>
      </c>
    </row>
    <row r="34" spans="1:20" hidden="1" x14ac:dyDescent="0.3">
      <c r="A34">
        <v>3881</v>
      </c>
      <c r="B34" t="s">
        <v>491</v>
      </c>
      <c r="C34" s="10" t="s">
        <v>151</v>
      </c>
      <c r="D34" t="s">
        <v>153</v>
      </c>
      <c r="E34" t="s">
        <v>620</v>
      </c>
      <c r="F34" t="s">
        <v>86</v>
      </c>
      <c r="G34">
        <v>1815</v>
      </c>
      <c r="M34">
        <v>0</v>
      </c>
      <c r="N34">
        <v>2</v>
      </c>
      <c r="O34">
        <v>-2</v>
      </c>
      <c r="P34">
        <v>-3</v>
      </c>
      <c r="Q34" t="s">
        <v>621</v>
      </c>
      <c r="S34" t="str" cm="1">
        <f t="array" ref="S34">INDEX(Base_Profissionais[cad_ipasgo],MATCH(Tabela6[[#This Row],[Id Profissional]]&amp;"IPASGO",Base_Profissionais[id]&amp;Base_Profissionais[com],0))</f>
        <v>48122-0</v>
      </c>
      <c r="T34">
        <f>INDEX(Base_Profissionais[CBO],MATCH(Tabela6[[#This Row],[Id Profissional]],Base_Profissionais[id],0))</f>
        <v>251510</v>
      </c>
    </row>
    <row r="35" spans="1:20" hidden="1" x14ac:dyDescent="0.3">
      <c r="A35">
        <v>3861</v>
      </c>
      <c r="B35" t="s">
        <v>638</v>
      </c>
      <c r="C35" s="10" t="s">
        <v>151</v>
      </c>
      <c r="D35" t="s">
        <v>153</v>
      </c>
      <c r="E35" t="s">
        <v>624</v>
      </c>
      <c r="F35" t="s">
        <v>112</v>
      </c>
      <c r="G35">
        <v>1542</v>
      </c>
      <c r="M35">
        <v>0</v>
      </c>
      <c r="N35">
        <v>0</v>
      </c>
      <c r="O35">
        <v>0</v>
      </c>
      <c r="P35">
        <v>0</v>
      </c>
      <c r="Q35" t="s">
        <v>625</v>
      </c>
      <c r="S35" t="str" cm="1">
        <f t="array" ref="S35">INDEX(Base_Profissionais[cad_ipasgo],MATCH(Tabela6[[#This Row],[Id Profissional]]&amp;"IPASGO",Base_Profissionais[id]&amp;Base_Profissionais[com],0))</f>
        <v>48123-0</v>
      </c>
      <c r="T35">
        <f>INDEX(Base_Profissionais[CBO],MATCH(Tabela6[[#This Row],[Id Profissional]],Base_Profissionais[id],0))</f>
        <v>251510</v>
      </c>
    </row>
    <row r="36" spans="1:20" hidden="1" x14ac:dyDescent="0.3">
      <c r="A36">
        <v>3188</v>
      </c>
      <c r="B36" t="s">
        <v>118</v>
      </c>
      <c r="C36" s="10" t="s">
        <v>151</v>
      </c>
      <c r="D36" t="s">
        <v>153</v>
      </c>
      <c r="E36" t="s">
        <v>627</v>
      </c>
      <c r="F36" t="s">
        <v>141</v>
      </c>
      <c r="G36">
        <v>577</v>
      </c>
      <c r="K36">
        <v>1</v>
      </c>
      <c r="L36">
        <v>1</v>
      </c>
      <c r="M36">
        <v>1</v>
      </c>
      <c r="N36">
        <v>3</v>
      </c>
      <c r="O36">
        <v>-2</v>
      </c>
      <c r="P36">
        <v>-3</v>
      </c>
      <c r="Q36" t="s">
        <v>621</v>
      </c>
      <c r="S36" t="str" cm="1">
        <f t="array" ref="S36">INDEX(Base_Profissionais[cad_ipasgo],MATCH(Tabela6[[#This Row],[Id Profissional]]&amp;"IPASGO",Base_Profissionais[id]&amp;Base_Profissionais[com],0))</f>
        <v>48155-0</v>
      </c>
      <c r="T36">
        <f>INDEX(Base_Profissionais[CBO],MATCH(Tabela6[[#This Row],[Id Profissional]],Base_Profissionais[id],0))</f>
        <v>251510</v>
      </c>
    </row>
    <row r="37" spans="1:20" hidden="1" x14ac:dyDescent="0.3">
      <c r="A37">
        <v>3188</v>
      </c>
      <c r="B37" t="s">
        <v>118</v>
      </c>
      <c r="C37" s="10" t="s">
        <v>158</v>
      </c>
      <c r="D37" t="s">
        <v>577</v>
      </c>
      <c r="E37" t="s">
        <v>627</v>
      </c>
      <c r="F37" t="s">
        <v>30</v>
      </c>
      <c r="G37">
        <v>884</v>
      </c>
      <c r="M37">
        <v>0</v>
      </c>
      <c r="N37">
        <v>1</v>
      </c>
      <c r="O37">
        <v>-1</v>
      </c>
      <c r="P37">
        <v>-3</v>
      </c>
      <c r="Q37" t="s">
        <v>621</v>
      </c>
      <c r="S37" t="str" cm="1">
        <f t="array" ref="S37">INDEX(Base_Profissionais[cad_ipasgo],MATCH(Tabela6[[#This Row],[Id Profissional]]&amp;"IPASGO",Base_Profissionais[id]&amp;Base_Profissionais[com],0))</f>
        <v>48119-0</v>
      </c>
      <c r="T37">
        <f>INDEX(Base_Profissionais[CBO],MATCH(Tabela6[[#This Row],[Id Profissional]],Base_Profissionais[id],0))</f>
        <v>223905</v>
      </c>
    </row>
    <row r="38" spans="1:20" hidden="1" x14ac:dyDescent="0.3">
      <c r="A38">
        <v>3478</v>
      </c>
      <c r="B38" t="s">
        <v>639</v>
      </c>
      <c r="C38" s="10" t="s">
        <v>151</v>
      </c>
      <c r="D38" t="s">
        <v>153</v>
      </c>
      <c r="E38" t="s">
        <v>624</v>
      </c>
      <c r="F38" t="s">
        <v>86</v>
      </c>
      <c r="G38">
        <v>1815</v>
      </c>
      <c r="K38">
        <v>0</v>
      </c>
      <c r="L38">
        <v>5</v>
      </c>
      <c r="M38">
        <v>5</v>
      </c>
      <c r="N38">
        <v>0</v>
      </c>
      <c r="O38">
        <v>5</v>
      </c>
      <c r="P38">
        <v>9</v>
      </c>
      <c r="Q38" t="s">
        <v>625</v>
      </c>
      <c r="S38" t="str" cm="1">
        <f t="array" ref="S38">INDEX(Base_Profissionais[cad_ipasgo],MATCH(Tabela6[[#This Row],[Id Profissional]]&amp;"IPASGO",Base_Profissionais[id]&amp;Base_Profissionais[com],0))</f>
        <v>48122-0</v>
      </c>
      <c r="T38">
        <f>INDEX(Base_Profissionais[CBO],MATCH(Tabela6[[#This Row],[Id Profissional]],Base_Profissionais[id],0))</f>
        <v>251510</v>
      </c>
    </row>
    <row r="39" spans="1:20" hidden="1" x14ac:dyDescent="0.3">
      <c r="A39">
        <v>3478</v>
      </c>
      <c r="B39" t="s">
        <v>639</v>
      </c>
      <c r="C39" s="10" t="s">
        <v>158</v>
      </c>
      <c r="D39" t="s">
        <v>577</v>
      </c>
      <c r="E39" t="s">
        <v>624</v>
      </c>
      <c r="F39" t="s">
        <v>420</v>
      </c>
      <c r="G39">
        <v>441</v>
      </c>
      <c r="K39">
        <v>4</v>
      </c>
      <c r="L39">
        <v>4</v>
      </c>
      <c r="M39">
        <v>4</v>
      </c>
      <c r="N39">
        <v>0</v>
      </c>
      <c r="O39">
        <v>4</v>
      </c>
      <c r="P39">
        <v>9</v>
      </c>
      <c r="Q39" t="s">
        <v>625</v>
      </c>
      <c r="S39" t="str" cm="1">
        <f t="array" ref="S39">INDEX(Base_Profissionais[cad_ipasgo],MATCH(Tabela6[[#This Row],[Id Profissional]]&amp;"IPASGO",Base_Profissionais[id]&amp;Base_Profissionais[com],0))</f>
        <v>48154-0</v>
      </c>
      <c r="T39">
        <f>INDEX(Base_Profissionais[CBO],MATCH(Tabela6[[#This Row],[Id Profissional]],Base_Profissionais[id],0))</f>
        <v>223905</v>
      </c>
    </row>
    <row r="40" spans="1:20" hidden="1" x14ac:dyDescent="0.3">
      <c r="A40">
        <v>3352</v>
      </c>
      <c r="B40" t="s">
        <v>640</v>
      </c>
      <c r="C40" s="10" t="s">
        <v>151</v>
      </c>
      <c r="D40" t="s">
        <v>153</v>
      </c>
      <c r="E40" t="s">
        <v>627</v>
      </c>
      <c r="F40" t="s">
        <v>36</v>
      </c>
      <c r="G40">
        <v>2260</v>
      </c>
      <c r="K40">
        <v>0</v>
      </c>
      <c r="L40">
        <v>2</v>
      </c>
      <c r="M40">
        <v>2</v>
      </c>
      <c r="N40">
        <v>2</v>
      </c>
      <c r="O40">
        <v>0</v>
      </c>
      <c r="P40">
        <v>2</v>
      </c>
      <c r="Q40" t="s">
        <v>621</v>
      </c>
      <c r="S40" t="str" cm="1">
        <f t="array" ref="S40">INDEX(Base_Profissionais[cad_ipasgo],MATCH(Tabela6[[#This Row],[Id Profissional]]&amp;"IPASGO",Base_Profissionais[id]&amp;Base_Profissionais[com],0))</f>
        <v>48146-0</v>
      </c>
      <c r="T40">
        <f>INDEX(Base_Profissionais[CBO],MATCH(Tabela6[[#This Row],[Id Profissional]],Base_Profissionais[id],0))</f>
        <v>251510</v>
      </c>
    </row>
    <row r="41" spans="1:20" hidden="1" x14ac:dyDescent="0.3">
      <c r="A41">
        <v>3352</v>
      </c>
      <c r="B41" t="s">
        <v>640</v>
      </c>
      <c r="C41" s="10" t="s">
        <v>158</v>
      </c>
      <c r="D41" t="s">
        <v>577</v>
      </c>
      <c r="E41" t="s">
        <v>627</v>
      </c>
      <c r="F41" t="s">
        <v>420</v>
      </c>
      <c r="G41">
        <v>441</v>
      </c>
      <c r="K41">
        <v>2</v>
      </c>
      <c r="L41">
        <v>2</v>
      </c>
      <c r="M41">
        <v>2</v>
      </c>
      <c r="N41">
        <v>0</v>
      </c>
      <c r="O41">
        <v>2</v>
      </c>
      <c r="P41">
        <v>2</v>
      </c>
      <c r="Q41" t="s">
        <v>621</v>
      </c>
      <c r="S41" t="str" cm="1">
        <f t="array" ref="S41">INDEX(Base_Profissionais[cad_ipasgo],MATCH(Tabela6[[#This Row],[Id Profissional]]&amp;"IPASGO",Base_Profissionais[id]&amp;Base_Profissionais[com],0))</f>
        <v>48154-0</v>
      </c>
      <c r="T41">
        <f>INDEX(Base_Profissionais[CBO],MATCH(Tabela6[[#This Row],[Id Profissional]],Base_Profissionais[id],0))</f>
        <v>223905</v>
      </c>
    </row>
    <row r="42" spans="1:20" hidden="1" x14ac:dyDescent="0.3">
      <c r="A42">
        <v>3559</v>
      </c>
      <c r="B42" t="s">
        <v>641</v>
      </c>
      <c r="C42" s="10" t="s">
        <v>154</v>
      </c>
      <c r="D42" t="s">
        <v>156</v>
      </c>
      <c r="E42" t="s">
        <v>624</v>
      </c>
      <c r="F42" t="s">
        <v>51</v>
      </c>
      <c r="G42">
        <v>772</v>
      </c>
      <c r="K42">
        <v>0</v>
      </c>
      <c r="L42">
        <v>2</v>
      </c>
      <c r="M42">
        <v>2</v>
      </c>
      <c r="N42">
        <v>0</v>
      </c>
      <c r="O42">
        <v>2</v>
      </c>
      <c r="P42">
        <v>5</v>
      </c>
      <c r="Q42" t="s">
        <v>625</v>
      </c>
      <c r="S42" t="str" cm="1">
        <f t="array" ref="S42">INDEX(Base_Profissionais[cad_ipasgo],MATCH(Tabela6[[#This Row],[Id Profissional]]&amp;"IPASGO",Base_Profissionais[id]&amp;Base_Profissionais[com],0))</f>
        <v>48135-0</v>
      </c>
      <c r="T42">
        <f>INDEX(Base_Profissionais[CBO],MATCH(Tabela6[[#This Row],[Id Profissional]],Base_Profissionais[id],0))</f>
        <v>223810</v>
      </c>
    </row>
    <row r="43" spans="1:20" hidden="1" x14ac:dyDescent="0.3">
      <c r="A43">
        <v>3559</v>
      </c>
      <c r="B43" t="s">
        <v>641</v>
      </c>
      <c r="C43" s="10" t="s">
        <v>151</v>
      </c>
      <c r="D43" t="s">
        <v>153</v>
      </c>
      <c r="E43" t="s">
        <v>624</v>
      </c>
      <c r="F43" t="s">
        <v>86</v>
      </c>
      <c r="G43">
        <v>1815</v>
      </c>
      <c r="K43">
        <v>3</v>
      </c>
      <c r="L43">
        <v>3</v>
      </c>
      <c r="M43">
        <v>3</v>
      </c>
      <c r="N43">
        <v>0</v>
      </c>
      <c r="O43">
        <v>3</v>
      </c>
      <c r="P43">
        <v>5</v>
      </c>
      <c r="Q43" t="s">
        <v>625</v>
      </c>
      <c r="S43" t="str" cm="1">
        <f t="array" ref="S43">INDEX(Base_Profissionais[cad_ipasgo],MATCH(Tabela6[[#This Row],[Id Profissional]]&amp;"IPASGO",Base_Profissionais[id]&amp;Base_Profissionais[com],0))</f>
        <v>48122-0</v>
      </c>
      <c r="T43">
        <f>INDEX(Base_Profissionais[CBO],MATCH(Tabela6[[#This Row],[Id Profissional]],Base_Profissionais[id],0))</f>
        <v>251510</v>
      </c>
    </row>
    <row r="44" spans="1:20" hidden="1" x14ac:dyDescent="0.3">
      <c r="A44">
        <v>3630</v>
      </c>
      <c r="B44" t="s">
        <v>642</v>
      </c>
      <c r="C44" s="10" t="s">
        <v>154</v>
      </c>
      <c r="D44" t="s">
        <v>156</v>
      </c>
      <c r="E44" t="s">
        <v>620</v>
      </c>
      <c r="F44" t="s">
        <v>47</v>
      </c>
      <c r="G44">
        <v>1584</v>
      </c>
      <c r="M44">
        <v>0</v>
      </c>
      <c r="N44">
        <v>2</v>
      </c>
      <c r="O44">
        <v>-2</v>
      </c>
      <c r="P44">
        <v>0</v>
      </c>
      <c r="Q44" t="s">
        <v>621</v>
      </c>
      <c r="S44" t="str" cm="1">
        <f t="array" ref="S44">INDEX(Base_Profissionais[cad_ipasgo],MATCH(Tabela6[[#This Row],[Id Profissional]]&amp;"IPASGO",Base_Profissionais[id]&amp;Base_Profissionais[com],0))</f>
        <v>48113-0</v>
      </c>
      <c r="T44">
        <f>INDEX(Base_Profissionais[CBO],MATCH(Tabela6[[#This Row],[Id Profissional]],Base_Profissionais[id],0))</f>
        <v>223810</v>
      </c>
    </row>
    <row r="45" spans="1:20" hidden="1" x14ac:dyDescent="0.3">
      <c r="A45">
        <v>3630</v>
      </c>
      <c r="B45" t="s">
        <v>642</v>
      </c>
      <c r="C45" s="10" t="s">
        <v>151</v>
      </c>
      <c r="D45" t="s">
        <v>153</v>
      </c>
      <c r="E45" t="s">
        <v>620</v>
      </c>
      <c r="F45" t="s">
        <v>83</v>
      </c>
      <c r="G45">
        <v>1180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 t="s">
        <v>621</v>
      </c>
      <c r="S45" t="str" cm="1">
        <f t="array" ref="S45">INDEX(Base_Profissionais[cad_ipasgo],MATCH(Tabela6[[#This Row],[Id Profissional]]&amp;"IPASGO",Base_Profissionais[id]&amp;Base_Profissionais[com],0))</f>
        <v>48147-0</v>
      </c>
      <c r="T45">
        <f>INDEX(Base_Profissionais[CBO],MATCH(Tabela6[[#This Row],[Id Profissional]],Base_Profissionais[id],0))</f>
        <v>251510</v>
      </c>
    </row>
    <row r="46" spans="1:20" hidden="1" x14ac:dyDescent="0.3">
      <c r="A46">
        <v>3630</v>
      </c>
      <c r="B46" t="s">
        <v>642</v>
      </c>
      <c r="C46" s="10" t="s">
        <v>158</v>
      </c>
      <c r="D46" t="s">
        <v>577</v>
      </c>
      <c r="E46" t="s">
        <v>620</v>
      </c>
      <c r="F46" t="s">
        <v>30</v>
      </c>
      <c r="G46">
        <v>884</v>
      </c>
      <c r="K46">
        <v>0</v>
      </c>
      <c r="L46">
        <v>2</v>
      </c>
      <c r="M46">
        <v>2</v>
      </c>
      <c r="N46">
        <v>1</v>
      </c>
      <c r="O46">
        <v>1</v>
      </c>
      <c r="P46">
        <v>0</v>
      </c>
      <c r="Q46" t="s">
        <v>621</v>
      </c>
      <c r="S46" t="str" cm="1">
        <f t="array" ref="S46">INDEX(Base_Profissionais[cad_ipasgo],MATCH(Tabela6[[#This Row],[Id Profissional]]&amp;"IPASGO",Base_Profissionais[id]&amp;Base_Profissionais[com],0))</f>
        <v>48119-0</v>
      </c>
      <c r="T46">
        <f>INDEX(Base_Profissionais[CBO],MATCH(Tabela6[[#This Row],[Id Profissional]],Base_Profissionais[id],0))</f>
        <v>223905</v>
      </c>
    </row>
    <row r="47" spans="1:20" hidden="1" x14ac:dyDescent="0.3">
      <c r="A47">
        <v>3945</v>
      </c>
      <c r="B47" t="s">
        <v>136</v>
      </c>
      <c r="C47" s="10" t="s">
        <v>151</v>
      </c>
      <c r="D47" t="s">
        <v>153</v>
      </c>
      <c r="E47" t="s">
        <v>627</v>
      </c>
      <c r="F47" t="s">
        <v>90</v>
      </c>
      <c r="G47">
        <v>2057</v>
      </c>
      <c r="M47">
        <v>0</v>
      </c>
      <c r="N47">
        <v>1</v>
      </c>
      <c r="O47">
        <v>-1</v>
      </c>
      <c r="P47">
        <v>-1</v>
      </c>
      <c r="Q47" t="s">
        <v>621</v>
      </c>
      <c r="S47" t="str" cm="1">
        <f t="array" ref="S47">INDEX(Base_Profissionais[cad_ipasgo],MATCH(Tabela6[[#This Row],[Id Profissional]]&amp;"IPASGO",Base_Profissionais[id]&amp;Base_Profissionais[com],0))</f>
        <v>48117-0</v>
      </c>
      <c r="T47">
        <f>INDEX(Base_Profissionais[CBO],MATCH(Tabela6[[#This Row],[Id Profissional]],Base_Profissionais[id],0))</f>
        <v>251510</v>
      </c>
    </row>
    <row r="48" spans="1:20" x14ac:dyDescent="0.3">
      <c r="A48">
        <v>3960</v>
      </c>
      <c r="B48" t="s">
        <v>643</v>
      </c>
      <c r="C48" s="14">
        <v>50001183</v>
      </c>
      <c r="D48" t="s">
        <v>153</v>
      </c>
      <c r="E48" t="s">
        <v>624</v>
      </c>
      <c r="F48" t="s">
        <v>44</v>
      </c>
      <c r="G48">
        <v>609</v>
      </c>
      <c r="M48">
        <v>0</v>
      </c>
      <c r="N48">
        <v>0</v>
      </c>
      <c r="O48">
        <v>0</v>
      </c>
      <c r="P48">
        <v>0</v>
      </c>
      <c r="Q48" t="s">
        <v>625</v>
      </c>
      <c r="S48" t="str" cm="1">
        <f t="array" ref="S48">INDEX(Base_Profissionais[cad_ipasgo],MATCH(Tabela6[[#This Row],[Id Profissional]]&amp;"IPASGO",Base_Profissionais[id]&amp;Base_Profissionais[com],0))</f>
        <v>48134-0</v>
      </c>
      <c r="T48">
        <f>INDEX(Base_Profissionais[CBO],MATCH(Tabela6[[#This Row],[Id Profissional]],Base_Profissionais[id],0))</f>
        <v>251510</v>
      </c>
    </row>
    <row r="49" spans="1:20" hidden="1" x14ac:dyDescent="0.3">
      <c r="A49">
        <v>3337</v>
      </c>
      <c r="B49" t="s">
        <v>523</v>
      </c>
      <c r="C49" s="10" t="s">
        <v>154</v>
      </c>
      <c r="D49" t="s">
        <v>156</v>
      </c>
      <c r="E49" t="s">
        <v>620</v>
      </c>
      <c r="F49" t="s">
        <v>51</v>
      </c>
      <c r="G49">
        <v>772</v>
      </c>
      <c r="K49">
        <v>0</v>
      </c>
      <c r="L49">
        <v>6</v>
      </c>
      <c r="M49">
        <v>6</v>
      </c>
      <c r="N49">
        <v>1</v>
      </c>
      <c r="O49">
        <v>5</v>
      </c>
      <c r="P49">
        <v>9</v>
      </c>
      <c r="Q49" t="s">
        <v>621</v>
      </c>
      <c r="S49" t="str" cm="1">
        <f t="array" ref="S49">INDEX(Base_Profissionais[cad_ipasgo],MATCH(Tabela6[[#This Row],[Id Profissional]]&amp;"IPASGO",Base_Profissionais[id]&amp;Base_Profissionais[com],0))</f>
        <v>48135-0</v>
      </c>
      <c r="T49">
        <f>INDEX(Base_Profissionais[CBO],MATCH(Tabela6[[#This Row],[Id Profissional]],Base_Profissionais[id],0))</f>
        <v>223810</v>
      </c>
    </row>
    <row r="50" spans="1:20" hidden="1" x14ac:dyDescent="0.3">
      <c r="A50">
        <v>3337</v>
      </c>
      <c r="B50" t="s">
        <v>523</v>
      </c>
      <c r="C50" s="10" t="s">
        <v>151</v>
      </c>
      <c r="D50" t="s">
        <v>153</v>
      </c>
      <c r="E50" t="s">
        <v>620</v>
      </c>
      <c r="F50" t="s">
        <v>329</v>
      </c>
      <c r="G50">
        <v>881</v>
      </c>
      <c r="K50">
        <v>3</v>
      </c>
      <c r="L50">
        <v>3</v>
      </c>
      <c r="M50">
        <v>3</v>
      </c>
      <c r="N50">
        <v>2</v>
      </c>
      <c r="O50">
        <v>1</v>
      </c>
      <c r="P50">
        <v>9</v>
      </c>
      <c r="Q50" t="s">
        <v>621</v>
      </c>
      <c r="S50" t="str" cm="1">
        <f t="array" ref="S50">INDEX(Base_Profissionais[cad_ipasgo],MATCH(Tabela6[[#This Row],[Id Profissional]]&amp;"IPASGO",Base_Profissionais[id]&amp;Base_Profissionais[com],0))</f>
        <v>48127-0</v>
      </c>
      <c r="T50">
        <f>INDEX(Base_Profissionais[CBO],MATCH(Tabela6[[#This Row],[Id Profissional]],Base_Profissionais[id],0))</f>
        <v>251510</v>
      </c>
    </row>
    <row r="51" spans="1:20" hidden="1" x14ac:dyDescent="0.3">
      <c r="A51">
        <v>3337</v>
      </c>
      <c r="B51" t="s">
        <v>523</v>
      </c>
      <c r="C51" s="10" t="s">
        <v>158</v>
      </c>
      <c r="D51" t="s">
        <v>577</v>
      </c>
      <c r="E51" t="s">
        <v>620</v>
      </c>
      <c r="F51" t="s">
        <v>30</v>
      </c>
      <c r="G51">
        <v>884</v>
      </c>
      <c r="K51">
        <v>3</v>
      </c>
      <c r="L51">
        <v>3</v>
      </c>
      <c r="M51">
        <v>3</v>
      </c>
      <c r="N51">
        <v>0</v>
      </c>
      <c r="O51">
        <v>3</v>
      </c>
      <c r="P51">
        <v>9</v>
      </c>
      <c r="Q51" t="s">
        <v>621</v>
      </c>
      <c r="S51" t="str" cm="1">
        <f t="array" ref="S51">INDEX(Base_Profissionais[cad_ipasgo],MATCH(Tabela6[[#This Row],[Id Profissional]]&amp;"IPASGO",Base_Profissionais[id]&amp;Base_Profissionais[com],0))</f>
        <v>48119-0</v>
      </c>
      <c r="T51">
        <f>INDEX(Base_Profissionais[CBO],MATCH(Tabela6[[#This Row],[Id Profissional]],Base_Profissionais[id],0))</f>
        <v>223905</v>
      </c>
    </row>
    <row r="52" spans="1:20" hidden="1" x14ac:dyDescent="0.3">
      <c r="A52">
        <v>4064</v>
      </c>
      <c r="B52" t="s">
        <v>644</v>
      </c>
      <c r="C52" s="10" t="s">
        <v>151</v>
      </c>
      <c r="D52" t="s">
        <v>153</v>
      </c>
      <c r="E52" t="s">
        <v>627</v>
      </c>
      <c r="F52" t="s">
        <v>36</v>
      </c>
      <c r="G52">
        <v>2260</v>
      </c>
      <c r="M52">
        <v>0</v>
      </c>
      <c r="N52">
        <v>1</v>
      </c>
      <c r="O52">
        <v>-1</v>
      </c>
      <c r="P52">
        <v>-1</v>
      </c>
      <c r="Q52" t="s">
        <v>621</v>
      </c>
      <c r="S52" t="str" cm="1">
        <f t="array" ref="S52">INDEX(Base_Profissionais[cad_ipasgo],MATCH(Tabela6[[#This Row],[Id Profissional]]&amp;"IPASGO",Base_Profissionais[id]&amp;Base_Profissionais[com],0))</f>
        <v>48146-0</v>
      </c>
      <c r="T52">
        <f>INDEX(Base_Profissionais[CBO],MATCH(Tabela6[[#This Row],[Id Profissional]],Base_Profissionais[id],0))</f>
        <v>251510</v>
      </c>
    </row>
    <row r="53" spans="1:20" hidden="1" x14ac:dyDescent="0.3">
      <c r="A53">
        <v>3534</v>
      </c>
      <c r="B53" t="s">
        <v>645</v>
      </c>
      <c r="C53" s="10" t="s">
        <v>154</v>
      </c>
      <c r="D53" t="s">
        <v>156</v>
      </c>
      <c r="E53" t="s">
        <v>627</v>
      </c>
      <c r="F53" t="s">
        <v>51</v>
      </c>
      <c r="G53">
        <v>772</v>
      </c>
      <c r="K53">
        <v>3</v>
      </c>
      <c r="L53">
        <v>3</v>
      </c>
      <c r="M53">
        <v>3</v>
      </c>
      <c r="N53">
        <v>1</v>
      </c>
      <c r="O53">
        <v>2</v>
      </c>
      <c r="P53">
        <v>10</v>
      </c>
      <c r="Q53" t="s">
        <v>621</v>
      </c>
      <c r="S53" t="str" cm="1">
        <f t="array" ref="S53">INDEX(Base_Profissionais[cad_ipasgo],MATCH(Tabela6[[#This Row],[Id Profissional]]&amp;"IPASGO",Base_Profissionais[id]&amp;Base_Profissionais[com],0))</f>
        <v>48135-0</v>
      </c>
      <c r="T53">
        <f>INDEX(Base_Profissionais[CBO],MATCH(Tabela6[[#This Row],[Id Profissional]],Base_Profissionais[id],0))</f>
        <v>223810</v>
      </c>
    </row>
    <row r="54" spans="1:20" hidden="1" x14ac:dyDescent="0.3">
      <c r="A54">
        <v>3534</v>
      </c>
      <c r="B54" t="s">
        <v>645</v>
      </c>
      <c r="C54" s="10" t="s">
        <v>151</v>
      </c>
      <c r="D54" t="s">
        <v>153</v>
      </c>
      <c r="E54" t="s">
        <v>627</v>
      </c>
      <c r="F54" t="s">
        <v>93</v>
      </c>
      <c r="G54">
        <v>572</v>
      </c>
      <c r="K54">
        <v>10</v>
      </c>
      <c r="L54">
        <v>10</v>
      </c>
      <c r="M54">
        <v>10</v>
      </c>
      <c r="N54">
        <v>2</v>
      </c>
      <c r="O54">
        <v>8</v>
      </c>
      <c r="P54">
        <v>10</v>
      </c>
      <c r="Q54" t="s">
        <v>621</v>
      </c>
      <c r="S54" t="str" cm="1">
        <f t="array" ref="S54">INDEX(Base_Profissionais[cad_ipasgo],MATCH(Tabela6[[#This Row],[Id Profissional]]&amp;"IPASGO",Base_Profissionais[id]&amp;Base_Profissionais[com],0))</f>
        <v>48104-0</v>
      </c>
      <c r="T54">
        <f>INDEX(Base_Profissionais[CBO],MATCH(Tabela6[[#This Row],[Id Profissional]],Base_Profissionais[id],0))</f>
        <v>251510</v>
      </c>
    </row>
    <row r="55" spans="1:20" hidden="1" x14ac:dyDescent="0.3">
      <c r="A55">
        <v>3604</v>
      </c>
      <c r="B55" t="s">
        <v>646</v>
      </c>
      <c r="C55" s="10" t="s">
        <v>154</v>
      </c>
      <c r="D55" t="s">
        <v>156</v>
      </c>
      <c r="E55" t="s">
        <v>620</v>
      </c>
      <c r="F55" t="s">
        <v>51</v>
      </c>
      <c r="G55">
        <v>772</v>
      </c>
      <c r="K55">
        <v>3</v>
      </c>
      <c r="L55">
        <v>1</v>
      </c>
      <c r="M55">
        <v>1</v>
      </c>
      <c r="N55">
        <v>1</v>
      </c>
      <c r="O55">
        <v>0</v>
      </c>
      <c r="P55">
        <v>-1</v>
      </c>
      <c r="Q55" t="s">
        <v>621</v>
      </c>
      <c r="S55" t="str" cm="1">
        <f t="array" ref="S55">INDEX(Base_Profissionais[cad_ipasgo],MATCH(Tabela6[[#This Row],[Id Profissional]]&amp;"IPASGO",Base_Profissionais[id]&amp;Base_Profissionais[com],0))</f>
        <v>48135-0</v>
      </c>
      <c r="T55">
        <f>INDEX(Base_Profissionais[CBO],MATCH(Tabela6[[#This Row],[Id Profissional]],Base_Profissionais[id],0))</f>
        <v>223810</v>
      </c>
    </row>
    <row r="56" spans="1:20" hidden="1" x14ac:dyDescent="0.3">
      <c r="A56">
        <v>3604</v>
      </c>
      <c r="B56" t="s">
        <v>646</v>
      </c>
      <c r="C56" s="10" t="s">
        <v>151</v>
      </c>
      <c r="D56" t="s">
        <v>153</v>
      </c>
      <c r="E56" t="s">
        <v>620</v>
      </c>
      <c r="F56" t="s">
        <v>141</v>
      </c>
      <c r="G56">
        <v>577</v>
      </c>
      <c r="K56">
        <v>0</v>
      </c>
      <c r="L56">
        <v>1</v>
      </c>
      <c r="M56">
        <v>1</v>
      </c>
      <c r="N56">
        <v>2</v>
      </c>
      <c r="O56">
        <v>-1</v>
      </c>
      <c r="P56">
        <v>-1</v>
      </c>
      <c r="Q56" t="s">
        <v>621</v>
      </c>
      <c r="S56" t="str" cm="1">
        <f t="array" ref="S56">INDEX(Base_Profissionais[cad_ipasgo],MATCH(Tabela6[[#This Row],[Id Profissional]]&amp;"IPASGO",Base_Profissionais[id]&amp;Base_Profissionais[com],0))</f>
        <v>48155-0</v>
      </c>
      <c r="T56">
        <f>INDEX(Base_Profissionais[CBO],MATCH(Tabela6[[#This Row],[Id Profissional]],Base_Profissionais[id],0))</f>
        <v>251510</v>
      </c>
    </row>
    <row r="57" spans="1:20" hidden="1" x14ac:dyDescent="0.3">
      <c r="A57">
        <v>3693</v>
      </c>
      <c r="B57" t="s">
        <v>647</v>
      </c>
      <c r="C57" s="10" t="s">
        <v>151</v>
      </c>
      <c r="D57" t="s">
        <v>153</v>
      </c>
      <c r="E57" t="s">
        <v>624</v>
      </c>
      <c r="F57" t="s">
        <v>90</v>
      </c>
      <c r="G57">
        <v>2057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625</v>
      </c>
      <c r="S57" t="str" cm="1">
        <f t="array" ref="S57">INDEX(Base_Profissionais[cad_ipasgo],MATCH(Tabela6[[#This Row],[Id Profissional]]&amp;"IPASGO",Base_Profissionais[id]&amp;Base_Profissionais[com],0))</f>
        <v>48117-0</v>
      </c>
      <c r="T57">
        <f>INDEX(Base_Profissionais[CBO],MATCH(Tabela6[[#This Row],[Id Profissional]],Base_Profissionais[id],0))</f>
        <v>251510</v>
      </c>
    </row>
    <row r="58" spans="1:20" hidden="1" x14ac:dyDescent="0.3">
      <c r="A58">
        <v>3433</v>
      </c>
      <c r="B58" t="s">
        <v>648</v>
      </c>
      <c r="C58" s="10" t="s">
        <v>154</v>
      </c>
      <c r="D58" t="s">
        <v>156</v>
      </c>
      <c r="E58" t="s">
        <v>620</v>
      </c>
      <c r="F58" t="s">
        <v>51</v>
      </c>
      <c r="G58">
        <v>772</v>
      </c>
      <c r="K58">
        <v>10</v>
      </c>
      <c r="L58">
        <v>10</v>
      </c>
      <c r="M58">
        <v>10</v>
      </c>
      <c r="N58">
        <v>1</v>
      </c>
      <c r="O58">
        <v>9</v>
      </c>
      <c r="P58">
        <v>8</v>
      </c>
      <c r="Q58" t="s">
        <v>621</v>
      </c>
      <c r="S58" t="str" cm="1">
        <f t="array" ref="S58">INDEX(Base_Profissionais[cad_ipasgo],MATCH(Tabela6[[#This Row],[Id Profissional]]&amp;"IPASGO",Base_Profissionais[id]&amp;Base_Profissionais[com],0))</f>
        <v>48135-0</v>
      </c>
      <c r="T58">
        <f>INDEX(Base_Profissionais[CBO],MATCH(Tabela6[[#This Row],[Id Profissional]],Base_Profissionais[id],0))</f>
        <v>223810</v>
      </c>
    </row>
    <row r="59" spans="1:20" hidden="1" x14ac:dyDescent="0.3">
      <c r="A59">
        <v>3433</v>
      </c>
      <c r="B59" t="s">
        <v>648</v>
      </c>
      <c r="C59" s="10" t="s">
        <v>151</v>
      </c>
      <c r="D59" t="s">
        <v>153</v>
      </c>
      <c r="E59" t="s">
        <v>620</v>
      </c>
      <c r="F59" t="s">
        <v>44</v>
      </c>
      <c r="G59">
        <v>609</v>
      </c>
      <c r="K59">
        <v>3</v>
      </c>
      <c r="L59">
        <v>1</v>
      </c>
      <c r="M59">
        <v>1</v>
      </c>
      <c r="N59">
        <v>4</v>
      </c>
      <c r="O59">
        <v>-3</v>
      </c>
      <c r="P59">
        <v>8</v>
      </c>
      <c r="Q59" t="s">
        <v>621</v>
      </c>
      <c r="S59" t="str" cm="1">
        <f t="array" ref="S59">INDEX(Base_Profissionais[cad_ipasgo],MATCH(Tabela6[[#This Row],[Id Profissional]]&amp;"IPASGO",Base_Profissionais[id]&amp;Base_Profissionais[com],0))</f>
        <v>48134-0</v>
      </c>
      <c r="T59">
        <f>INDEX(Base_Profissionais[CBO],MATCH(Tabela6[[#This Row],[Id Profissional]],Base_Profissionais[id],0))</f>
        <v>251510</v>
      </c>
    </row>
    <row r="60" spans="1:20" hidden="1" x14ac:dyDescent="0.3">
      <c r="A60">
        <v>3433</v>
      </c>
      <c r="B60" t="s">
        <v>648</v>
      </c>
      <c r="C60" s="10" t="s">
        <v>158</v>
      </c>
      <c r="D60" t="s">
        <v>577</v>
      </c>
      <c r="E60" t="s">
        <v>620</v>
      </c>
      <c r="F60" t="s">
        <v>420</v>
      </c>
      <c r="G60">
        <v>441</v>
      </c>
      <c r="K60">
        <v>3</v>
      </c>
      <c r="L60">
        <v>3</v>
      </c>
      <c r="M60">
        <v>3</v>
      </c>
      <c r="N60">
        <v>1</v>
      </c>
      <c r="O60">
        <v>2</v>
      </c>
      <c r="P60">
        <v>8</v>
      </c>
      <c r="Q60" t="s">
        <v>621</v>
      </c>
      <c r="S60" t="str" cm="1">
        <f t="array" ref="S60">INDEX(Base_Profissionais[cad_ipasgo],MATCH(Tabela6[[#This Row],[Id Profissional]]&amp;"IPASGO",Base_Profissionais[id]&amp;Base_Profissionais[com],0))</f>
        <v>48154-0</v>
      </c>
      <c r="T60">
        <f>INDEX(Base_Profissionais[CBO],MATCH(Tabela6[[#This Row],[Id Profissional]],Base_Profissionais[id],0))</f>
        <v>223905</v>
      </c>
    </row>
    <row r="61" spans="1:20" hidden="1" x14ac:dyDescent="0.3">
      <c r="A61">
        <v>3638</v>
      </c>
      <c r="B61" t="s">
        <v>649</v>
      </c>
      <c r="C61" s="10" t="s">
        <v>151</v>
      </c>
      <c r="D61" t="s">
        <v>153</v>
      </c>
      <c r="E61" t="s">
        <v>624</v>
      </c>
      <c r="F61" t="s">
        <v>36</v>
      </c>
      <c r="G61">
        <v>2260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 t="s">
        <v>625</v>
      </c>
      <c r="S61" t="str" cm="1">
        <f t="array" ref="S61">INDEX(Base_Profissionais[cad_ipasgo],MATCH(Tabela6[[#This Row],[Id Profissional]]&amp;"IPASGO",Base_Profissionais[id]&amp;Base_Profissionais[com],0))</f>
        <v>48146-0</v>
      </c>
      <c r="T61">
        <f>INDEX(Base_Profissionais[CBO],MATCH(Tabela6[[#This Row],[Id Profissional]],Base_Profissionais[id],0))</f>
        <v>251510</v>
      </c>
    </row>
    <row r="62" spans="1:20" hidden="1" x14ac:dyDescent="0.3">
      <c r="A62">
        <v>3714</v>
      </c>
      <c r="B62" t="s">
        <v>650</v>
      </c>
      <c r="C62" s="10" t="s">
        <v>151</v>
      </c>
      <c r="D62" t="s">
        <v>153</v>
      </c>
      <c r="E62" t="s">
        <v>624</v>
      </c>
      <c r="F62" t="s">
        <v>44</v>
      </c>
      <c r="G62">
        <v>609</v>
      </c>
      <c r="K62">
        <v>3</v>
      </c>
      <c r="L62">
        <v>3</v>
      </c>
      <c r="M62">
        <v>3</v>
      </c>
      <c r="N62">
        <v>0</v>
      </c>
      <c r="O62">
        <v>3</v>
      </c>
      <c r="P62">
        <v>3</v>
      </c>
      <c r="Q62" t="s">
        <v>625</v>
      </c>
      <c r="S62" t="str" cm="1">
        <f t="array" ref="S62">INDEX(Base_Profissionais[cad_ipasgo],MATCH(Tabela6[[#This Row],[Id Profissional]]&amp;"IPASGO",Base_Profissionais[id]&amp;Base_Profissionais[com],0))</f>
        <v>48134-0</v>
      </c>
      <c r="T62">
        <f>INDEX(Base_Profissionais[CBO],MATCH(Tabela6[[#This Row],[Id Profissional]],Base_Profissionais[id],0))</f>
        <v>251510</v>
      </c>
    </row>
    <row r="63" spans="1:20" hidden="1" x14ac:dyDescent="0.3">
      <c r="A63">
        <v>3359</v>
      </c>
      <c r="B63" t="s">
        <v>517</v>
      </c>
      <c r="C63" s="10" t="s">
        <v>154</v>
      </c>
      <c r="D63" t="s">
        <v>156</v>
      </c>
      <c r="E63" t="s">
        <v>627</v>
      </c>
      <c r="F63" t="s">
        <v>47</v>
      </c>
      <c r="G63">
        <v>1584</v>
      </c>
      <c r="K63">
        <v>3</v>
      </c>
      <c r="L63">
        <v>3</v>
      </c>
      <c r="M63">
        <v>3</v>
      </c>
      <c r="N63">
        <v>2</v>
      </c>
      <c r="O63">
        <v>1</v>
      </c>
      <c r="P63">
        <v>8</v>
      </c>
      <c r="Q63" t="s">
        <v>621</v>
      </c>
      <c r="S63" t="str" cm="1">
        <f t="array" ref="S63">INDEX(Base_Profissionais[cad_ipasgo],MATCH(Tabela6[[#This Row],[Id Profissional]]&amp;"IPASGO",Base_Profissionais[id]&amp;Base_Profissionais[com],0))</f>
        <v>48113-0</v>
      </c>
      <c r="T63">
        <f>INDEX(Base_Profissionais[CBO],MATCH(Tabela6[[#This Row],[Id Profissional]],Base_Profissionais[id],0))</f>
        <v>223810</v>
      </c>
    </row>
    <row r="64" spans="1:20" hidden="1" x14ac:dyDescent="0.3">
      <c r="A64">
        <v>3359</v>
      </c>
      <c r="B64" t="s">
        <v>517</v>
      </c>
      <c r="C64" s="10" t="s">
        <v>151</v>
      </c>
      <c r="D64" t="s">
        <v>153</v>
      </c>
      <c r="E64" t="s">
        <v>627</v>
      </c>
      <c r="F64" t="s">
        <v>36</v>
      </c>
      <c r="G64">
        <v>2260</v>
      </c>
      <c r="K64">
        <v>6</v>
      </c>
      <c r="L64">
        <v>5</v>
      </c>
      <c r="M64">
        <v>5</v>
      </c>
      <c r="N64">
        <v>2</v>
      </c>
      <c r="O64">
        <v>3</v>
      </c>
      <c r="P64">
        <v>8</v>
      </c>
      <c r="Q64" t="s">
        <v>621</v>
      </c>
      <c r="S64" t="str" cm="1">
        <f t="array" ref="S64">INDEX(Base_Profissionais[cad_ipasgo],MATCH(Tabela6[[#This Row],[Id Profissional]]&amp;"IPASGO",Base_Profissionais[id]&amp;Base_Profissionais[com],0))</f>
        <v>48146-0</v>
      </c>
      <c r="T64">
        <f>INDEX(Base_Profissionais[CBO],MATCH(Tabela6[[#This Row],[Id Profissional]],Base_Profissionais[id],0))</f>
        <v>251510</v>
      </c>
    </row>
    <row r="65" spans="1:20" hidden="1" x14ac:dyDescent="0.3">
      <c r="A65">
        <v>3359</v>
      </c>
      <c r="B65" t="s">
        <v>517</v>
      </c>
      <c r="C65" s="10" t="s">
        <v>158</v>
      </c>
      <c r="D65" t="s">
        <v>577</v>
      </c>
      <c r="E65" t="s">
        <v>627</v>
      </c>
      <c r="F65" t="s">
        <v>420</v>
      </c>
      <c r="G65">
        <v>441</v>
      </c>
      <c r="K65">
        <v>5</v>
      </c>
      <c r="L65">
        <v>5</v>
      </c>
      <c r="M65">
        <v>5</v>
      </c>
      <c r="N65">
        <v>1</v>
      </c>
      <c r="O65">
        <v>4</v>
      </c>
      <c r="P65">
        <v>8</v>
      </c>
      <c r="Q65" t="s">
        <v>621</v>
      </c>
      <c r="S65" t="str" cm="1">
        <f t="array" ref="S65">INDEX(Base_Profissionais[cad_ipasgo],MATCH(Tabela6[[#This Row],[Id Profissional]]&amp;"IPASGO",Base_Profissionais[id]&amp;Base_Profissionais[com],0))</f>
        <v>48154-0</v>
      </c>
      <c r="T65">
        <f>INDEX(Base_Profissionais[CBO],MATCH(Tabela6[[#This Row],[Id Profissional]],Base_Profissionais[id],0))</f>
        <v>223905</v>
      </c>
    </row>
    <row r="66" spans="1:20" hidden="1" x14ac:dyDescent="0.3">
      <c r="A66">
        <v>3378</v>
      </c>
      <c r="B66" t="s">
        <v>651</v>
      </c>
      <c r="C66" s="10" t="s">
        <v>154</v>
      </c>
      <c r="D66" t="s">
        <v>156</v>
      </c>
      <c r="E66" t="s">
        <v>620</v>
      </c>
      <c r="F66" t="s">
        <v>214</v>
      </c>
      <c r="G66">
        <v>499</v>
      </c>
      <c r="K66">
        <v>8</v>
      </c>
      <c r="L66">
        <v>8</v>
      </c>
      <c r="M66">
        <v>8</v>
      </c>
      <c r="N66">
        <v>1</v>
      </c>
      <c r="O66">
        <v>7</v>
      </c>
      <c r="P66">
        <v>11</v>
      </c>
      <c r="Q66" t="s">
        <v>621</v>
      </c>
      <c r="S66" t="str" cm="1">
        <f t="array" ref="S66">INDEX(Base_Profissionais[cad_ipasgo],MATCH(Tabela6[[#This Row],[Id Profissional]]&amp;"IPASGO",Base_Profissionais[id]&amp;Base_Profissionais[com],0))</f>
        <v>48106-0</v>
      </c>
      <c r="T66">
        <f>INDEX(Base_Profissionais[CBO],MATCH(Tabela6[[#This Row],[Id Profissional]],Base_Profissionais[id],0))</f>
        <v>223810</v>
      </c>
    </row>
    <row r="67" spans="1:20" hidden="1" x14ac:dyDescent="0.3">
      <c r="A67">
        <v>3378</v>
      </c>
      <c r="B67" t="s">
        <v>651</v>
      </c>
      <c r="C67" s="10" t="s">
        <v>151</v>
      </c>
      <c r="D67" t="s">
        <v>153</v>
      </c>
      <c r="E67" t="s">
        <v>620</v>
      </c>
      <c r="F67" t="s">
        <v>141</v>
      </c>
      <c r="G67">
        <v>577</v>
      </c>
      <c r="K67">
        <v>3</v>
      </c>
      <c r="L67">
        <v>4</v>
      </c>
      <c r="M67">
        <v>3</v>
      </c>
      <c r="N67">
        <v>2</v>
      </c>
      <c r="O67">
        <v>1</v>
      </c>
      <c r="P67">
        <v>11</v>
      </c>
      <c r="Q67" t="s">
        <v>621</v>
      </c>
      <c r="S67" t="str" cm="1">
        <f t="array" ref="S67">INDEX(Base_Profissionais[cad_ipasgo],MATCH(Tabela6[[#This Row],[Id Profissional]]&amp;"IPASGO",Base_Profissionais[id]&amp;Base_Profissionais[com],0))</f>
        <v>48155-0</v>
      </c>
      <c r="T67">
        <f>INDEX(Base_Profissionais[CBO],MATCH(Tabela6[[#This Row],[Id Profissional]],Base_Profissionais[id],0))</f>
        <v>251510</v>
      </c>
    </row>
    <row r="68" spans="1:20" hidden="1" x14ac:dyDescent="0.3">
      <c r="A68">
        <v>3378</v>
      </c>
      <c r="B68" t="s">
        <v>651</v>
      </c>
      <c r="C68" s="10" t="s">
        <v>158</v>
      </c>
      <c r="D68" t="s">
        <v>577</v>
      </c>
      <c r="E68" t="s">
        <v>620</v>
      </c>
      <c r="F68" t="s">
        <v>420</v>
      </c>
      <c r="G68">
        <v>441</v>
      </c>
      <c r="K68">
        <v>3</v>
      </c>
      <c r="L68">
        <v>3</v>
      </c>
      <c r="M68">
        <v>3</v>
      </c>
      <c r="N68">
        <v>0</v>
      </c>
      <c r="O68">
        <v>3</v>
      </c>
      <c r="P68">
        <v>11</v>
      </c>
      <c r="Q68" t="s">
        <v>621</v>
      </c>
      <c r="S68" t="str" cm="1">
        <f t="array" ref="S68">INDEX(Base_Profissionais[cad_ipasgo],MATCH(Tabela6[[#This Row],[Id Profissional]]&amp;"IPASGO",Base_Profissionais[id]&amp;Base_Profissionais[com],0))</f>
        <v>48154-0</v>
      </c>
      <c r="T68">
        <f>INDEX(Base_Profissionais[CBO],MATCH(Tabela6[[#This Row],[Id Profissional]],Base_Profissionais[id],0))</f>
        <v>223905</v>
      </c>
    </row>
    <row r="69" spans="1:20" hidden="1" x14ac:dyDescent="0.3">
      <c r="A69">
        <v>3660</v>
      </c>
      <c r="B69" t="s">
        <v>652</v>
      </c>
      <c r="C69" s="10" t="s">
        <v>151</v>
      </c>
      <c r="D69" t="s">
        <v>153</v>
      </c>
      <c r="E69" t="s">
        <v>627</v>
      </c>
      <c r="F69" t="s">
        <v>44</v>
      </c>
      <c r="G69">
        <v>609</v>
      </c>
      <c r="L69">
        <v>1</v>
      </c>
      <c r="M69">
        <v>1</v>
      </c>
      <c r="N69">
        <v>0</v>
      </c>
      <c r="O69">
        <v>1</v>
      </c>
      <c r="P69">
        <v>3</v>
      </c>
      <c r="Q69" t="s">
        <v>621</v>
      </c>
      <c r="S69" t="str" cm="1">
        <f t="array" ref="S69">INDEX(Base_Profissionais[cad_ipasgo],MATCH(Tabela6[[#This Row],[Id Profissional]]&amp;"IPASGO",Base_Profissionais[id]&amp;Base_Profissionais[com],0))</f>
        <v>48134-0</v>
      </c>
      <c r="T69">
        <f>INDEX(Base_Profissionais[CBO],MATCH(Tabela6[[#This Row],[Id Profissional]],Base_Profissionais[id],0))</f>
        <v>251510</v>
      </c>
    </row>
    <row r="70" spans="1:20" hidden="1" x14ac:dyDescent="0.3">
      <c r="A70">
        <v>3660</v>
      </c>
      <c r="B70" t="s">
        <v>652</v>
      </c>
      <c r="C70" s="10" t="s">
        <v>158</v>
      </c>
      <c r="D70" t="s">
        <v>577</v>
      </c>
      <c r="E70" t="s">
        <v>627</v>
      </c>
      <c r="F70" t="s">
        <v>30</v>
      </c>
      <c r="G70">
        <v>884</v>
      </c>
      <c r="K70">
        <v>3</v>
      </c>
      <c r="L70">
        <v>3</v>
      </c>
      <c r="M70">
        <v>3</v>
      </c>
      <c r="N70">
        <v>1</v>
      </c>
      <c r="O70">
        <v>2</v>
      </c>
      <c r="P70">
        <v>3</v>
      </c>
      <c r="Q70" t="s">
        <v>621</v>
      </c>
      <c r="S70" t="str" cm="1">
        <f t="array" ref="S70">INDEX(Base_Profissionais[cad_ipasgo],MATCH(Tabela6[[#This Row],[Id Profissional]]&amp;"IPASGO",Base_Profissionais[id]&amp;Base_Profissionais[com],0))</f>
        <v>48119-0</v>
      </c>
      <c r="T70">
        <f>INDEX(Base_Profissionais[CBO],MATCH(Tabela6[[#This Row],[Id Profissional]],Base_Profissionais[id],0))</f>
        <v>223905</v>
      </c>
    </row>
    <row r="71" spans="1:20" hidden="1" x14ac:dyDescent="0.3">
      <c r="A71">
        <v>3646</v>
      </c>
      <c r="B71" t="s">
        <v>653</v>
      </c>
      <c r="C71" s="10" t="s">
        <v>154</v>
      </c>
      <c r="D71" t="s">
        <v>156</v>
      </c>
      <c r="E71" t="s">
        <v>624</v>
      </c>
      <c r="F71" t="s">
        <v>47</v>
      </c>
      <c r="G71">
        <v>1584</v>
      </c>
      <c r="K71">
        <v>2</v>
      </c>
      <c r="L71">
        <v>2</v>
      </c>
      <c r="M71">
        <v>2</v>
      </c>
      <c r="N71">
        <v>0</v>
      </c>
      <c r="O71">
        <v>2</v>
      </c>
      <c r="P71">
        <v>12</v>
      </c>
      <c r="Q71" t="s">
        <v>625</v>
      </c>
      <c r="S71" t="str" cm="1">
        <f t="array" ref="S71">INDEX(Base_Profissionais[cad_ipasgo],MATCH(Tabela6[[#This Row],[Id Profissional]]&amp;"IPASGO",Base_Profissionais[id]&amp;Base_Profissionais[com],0))</f>
        <v>48113-0</v>
      </c>
      <c r="T71">
        <f>INDEX(Base_Profissionais[CBO],MATCH(Tabela6[[#This Row],[Id Profissional]],Base_Profissionais[id],0))</f>
        <v>223810</v>
      </c>
    </row>
    <row r="72" spans="1:20" hidden="1" x14ac:dyDescent="0.3">
      <c r="A72">
        <v>3646</v>
      </c>
      <c r="B72" t="s">
        <v>653</v>
      </c>
      <c r="C72" s="10" t="s">
        <v>151</v>
      </c>
      <c r="D72" t="s">
        <v>153</v>
      </c>
      <c r="E72" t="s">
        <v>624</v>
      </c>
      <c r="F72" t="s">
        <v>36</v>
      </c>
      <c r="G72">
        <v>2260</v>
      </c>
      <c r="K72">
        <v>10</v>
      </c>
      <c r="L72">
        <v>10</v>
      </c>
      <c r="M72">
        <v>10</v>
      </c>
      <c r="N72">
        <v>0</v>
      </c>
      <c r="O72">
        <v>10</v>
      </c>
      <c r="P72">
        <v>12</v>
      </c>
      <c r="Q72" t="s">
        <v>625</v>
      </c>
      <c r="S72" t="str" cm="1">
        <f t="array" ref="S72">INDEX(Base_Profissionais[cad_ipasgo],MATCH(Tabela6[[#This Row],[Id Profissional]]&amp;"IPASGO",Base_Profissionais[id]&amp;Base_Profissionais[com],0))</f>
        <v>48146-0</v>
      </c>
      <c r="T72">
        <f>INDEX(Base_Profissionais[CBO],MATCH(Tabela6[[#This Row],[Id Profissional]],Base_Profissionais[id],0))</f>
        <v>251510</v>
      </c>
    </row>
    <row r="73" spans="1:20" hidden="1" x14ac:dyDescent="0.3">
      <c r="A73">
        <v>3678</v>
      </c>
      <c r="B73" t="s">
        <v>654</v>
      </c>
      <c r="C73" s="10" t="s">
        <v>154</v>
      </c>
      <c r="D73" t="s">
        <v>156</v>
      </c>
      <c r="E73" t="s">
        <v>624</v>
      </c>
      <c r="F73" t="s">
        <v>47</v>
      </c>
      <c r="G73">
        <v>1584</v>
      </c>
      <c r="K73">
        <v>2</v>
      </c>
      <c r="L73">
        <v>2</v>
      </c>
      <c r="M73">
        <v>2</v>
      </c>
      <c r="N73">
        <v>0</v>
      </c>
      <c r="O73">
        <v>2</v>
      </c>
      <c r="P73">
        <v>6</v>
      </c>
      <c r="Q73" t="s">
        <v>625</v>
      </c>
      <c r="S73" t="str" cm="1">
        <f t="array" ref="S73">INDEX(Base_Profissionais[cad_ipasgo],MATCH(Tabela6[[#This Row],[Id Profissional]]&amp;"IPASGO",Base_Profissionais[id]&amp;Base_Profissionais[com],0))</f>
        <v>48113-0</v>
      </c>
      <c r="T73">
        <f>INDEX(Base_Profissionais[CBO],MATCH(Tabela6[[#This Row],[Id Profissional]],Base_Profissionais[id],0))</f>
        <v>223810</v>
      </c>
    </row>
    <row r="74" spans="1:20" hidden="1" x14ac:dyDescent="0.3">
      <c r="A74">
        <v>3678</v>
      </c>
      <c r="B74" t="s">
        <v>654</v>
      </c>
      <c r="C74" s="10" t="s">
        <v>151</v>
      </c>
      <c r="D74" t="s">
        <v>153</v>
      </c>
      <c r="E74" t="s">
        <v>624</v>
      </c>
      <c r="F74" t="s">
        <v>329</v>
      </c>
      <c r="G74">
        <v>881</v>
      </c>
      <c r="K74">
        <v>2</v>
      </c>
      <c r="L74">
        <v>2</v>
      </c>
      <c r="M74">
        <v>2</v>
      </c>
      <c r="N74">
        <v>0</v>
      </c>
      <c r="O74">
        <v>2</v>
      </c>
      <c r="P74">
        <v>6</v>
      </c>
      <c r="Q74" t="s">
        <v>625</v>
      </c>
      <c r="S74" t="str" cm="1">
        <f t="array" ref="S74">INDEX(Base_Profissionais[cad_ipasgo],MATCH(Tabela6[[#This Row],[Id Profissional]]&amp;"IPASGO",Base_Profissionais[id]&amp;Base_Profissionais[com],0))</f>
        <v>48127-0</v>
      </c>
      <c r="T74">
        <f>INDEX(Base_Profissionais[CBO],MATCH(Tabela6[[#This Row],[Id Profissional]],Base_Profissionais[id],0))</f>
        <v>251510</v>
      </c>
    </row>
    <row r="75" spans="1:20" hidden="1" x14ac:dyDescent="0.3">
      <c r="A75">
        <v>3678</v>
      </c>
      <c r="B75" t="s">
        <v>654</v>
      </c>
      <c r="C75" s="10" t="s">
        <v>158</v>
      </c>
      <c r="D75" t="s">
        <v>577</v>
      </c>
      <c r="E75" t="s">
        <v>624</v>
      </c>
      <c r="F75" t="s">
        <v>420</v>
      </c>
      <c r="G75">
        <v>441</v>
      </c>
      <c r="K75">
        <v>0</v>
      </c>
      <c r="L75">
        <v>2</v>
      </c>
      <c r="M75">
        <v>2</v>
      </c>
      <c r="N75">
        <v>0</v>
      </c>
      <c r="O75">
        <v>2</v>
      </c>
      <c r="P75">
        <v>6</v>
      </c>
      <c r="Q75" t="s">
        <v>625</v>
      </c>
      <c r="S75" t="str" cm="1">
        <f t="array" ref="S75">INDEX(Base_Profissionais[cad_ipasgo],MATCH(Tabela6[[#This Row],[Id Profissional]]&amp;"IPASGO",Base_Profissionais[id]&amp;Base_Profissionais[com],0))</f>
        <v>48154-0</v>
      </c>
      <c r="T75">
        <f>INDEX(Base_Profissionais[CBO],MATCH(Tabela6[[#This Row],[Id Profissional]],Base_Profissionais[id],0))</f>
        <v>223905</v>
      </c>
    </row>
    <row r="76" spans="1:20" hidden="1" x14ac:dyDescent="0.3">
      <c r="A76">
        <v>3946</v>
      </c>
      <c r="B76" t="s">
        <v>655</v>
      </c>
      <c r="C76" s="10" t="s">
        <v>151</v>
      </c>
      <c r="D76" t="s">
        <v>153</v>
      </c>
      <c r="E76" t="s">
        <v>627</v>
      </c>
      <c r="F76" t="s">
        <v>90</v>
      </c>
      <c r="G76">
        <v>2057</v>
      </c>
      <c r="M76">
        <v>0</v>
      </c>
      <c r="N76">
        <v>1</v>
      </c>
      <c r="O76">
        <v>-1</v>
      </c>
      <c r="P76">
        <v>-1</v>
      </c>
      <c r="Q76" t="s">
        <v>621</v>
      </c>
      <c r="S76" t="str" cm="1">
        <f t="array" ref="S76">INDEX(Base_Profissionais[cad_ipasgo],MATCH(Tabela6[[#This Row],[Id Profissional]]&amp;"IPASGO",Base_Profissionais[id]&amp;Base_Profissionais[com],0))</f>
        <v>48117-0</v>
      </c>
      <c r="T76">
        <f>INDEX(Base_Profissionais[CBO],MATCH(Tabela6[[#This Row],[Id Profissional]],Base_Profissionais[id],0))</f>
        <v>251510</v>
      </c>
    </row>
    <row r="77" spans="1:20" hidden="1" x14ac:dyDescent="0.3">
      <c r="A77">
        <v>3577</v>
      </c>
      <c r="B77" t="s">
        <v>481</v>
      </c>
      <c r="C77" s="10" t="s">
        <v>154</v>
      </c>
      <c r="D77" t="s">
        <v>156</v>
      </c>
      <c r="E77" t="s">
        <v>620</v>
      </c>
      <c r="F77" t="s">
        <v>47</v>
      </c>
      <c r="G77">
        <v>1584</v>
      </c>
      <c r="K77">
        <v>4</v>
      </c>
      <c r="L77">
        <v>4</v>
      </c>
      <c r="M77">
        <v>4</v>
      </c>
      <c r="N77">
        <v>1</v>
      </c>
      <c r="O77">
        <v>3</v>
      </c>
      <c r="P77">
        <v>8</v>
      </c>
      <c r="Q77" t="s">
        <v>621</v>
      </c>
      <c r="S77" t="str" cm="1">
        <f t="array" ref="S77">INDEX(Base_Profissionais[cad_ipasgo],MATCH(Tabela6[[#This Row],[Id Profissional]]&amp;"IPASGO",Base_Profissionais[id]&amp;Base_Profissionais[com],0))</f>
        <v>48113-0</v>
      </c>
      <c r="T77">
        <f>INDEX(Base_Profissionais[CBO],MATCH(Tabela6[[#This Row],[Id Profissional]],Base_Profissionais[id],0))</f>
        <v>223810</v>
      </c>
    </row>
    <row r="78" spans="1:20" hidden="1" x14ac:dyDescent="0.3">
      <c r="A78">
        <v>3577</v>
      </c>
      <c r="B78" t="s">
        <v>481</v>
      </c>
      <c r="C78" s="10" t="s">
        <v>151</v>
      </c>
      <c r="D78" t="s">
        <v>153</v>
      </c>
      <c r="E78" t="s">
        <v>620</v>
      </c>
      <c r="F78" t="s">
        <v>93</v>
      </c>
      <c r="G78">
        <v>572</v>
      </c>
      <c r="K78">
        <v>10</v>
      </c>
      <c r="L78">
        <v>10</v>
      </c>
      <c r="M78">
        <v>10</v>
      </c>
      <c r="N78">
        <v>5</v>
      </c>
      <c r="O78">
        <v>5</v>
      </c>
      <c r="P78">
        <v>8</v>
      </c>
      <c r="Q78" t="s">
        <v>621</v>
      </c>
      <c r="S78" t="str" cm="1">
        <f t="array" ref="S78">INDEX(Base_Profissionais[cad_ipasgo],MATCH(Tabela6[[#This Row],[Id Profissional]]&amp;"IPASGO",Base_Profissionais[id]&amp;Base_Profissionais[com],0))</f>
        <v>48104-0</v>
      </c>
      <c r="T78">
        <f>INDEX(Base_Profissionais[CBO],MATCH(Tabela6[[#This Row],[Id Profissional]],Base_Profissionais[id],0))</f>
        <v>251510</v>
      </c>
    </row>
    <row r="79" spans="1:20" hidden="1" x14ac:dyDescent="0.3">
      <c r="A79">
        <v>3461</v>
      </c>
      <c r="B79" t="s">
        <v>656</v>
      </c>
      <c r="C79" s="10" t="s">
        <v>151</v>
      </c>
      <c r="D79" t="s">
        <v>153</v>
      </c>
      <c r="E79" t="s">
        <v>624</v>
      </c>
      <c r="F79" t="s">
        <v>112</v>
      </c>
      <c r="G79">
        <v>1542</v>
      </c>
      <c r="K79">
        <v>5</v>
      </c>
      <c r="L79">
        <v>5</v>
      </c>
      <c r="M79">
        <v>5</v>
      </c>
      <c r="N79">
        <v>0</v>
      </c>
      <c r="O79">
        <v>5</v>
      </c>
      <c r="P79">
        <v>5</v>
      </c>
      <c r="Q79" t="s">
        <v>625</v>
      </c>
      <c r="S79" t="str" cm="1">
        <f t="array" ref="S79">INDEX(Base_Profissionais[cad_ipasgo],MATCH(Tabela6[[#This Row],[Id Profissional]]&amp;"IPASGO",Base_Profissionais[id]&amp;Base_Profissionais[com],0))</f>
        <v>48123-0</v>
      </c>
      <c r="T79">
        <f>INDEX(Base_Profissionais[CBO],MATCH(Tabela6[[#This Row],[Id Profissional]],Base_Profissionais[id],0))</f>
        <v>251510</v>
      </c>
    </row>
    <row r="80" spans="1:20" hidden="1" x14ac:dyDescent="0.3">
      <c r="A80">
        <v>3932</v>
      </c>
      <c r="B80" t="s">
        <v>657</v>
      </c>
      <c r="C80" s="10" t="s">
        <v>154</v>
      </c>
      <c r="D80" t="s">
        <v>156</v>
      </c>
      <c r="E80" t="s">
        <v>624</v>
      </c>
      <c r="F80" t="s">
        <v>51</v>
      </c>
      <c r="G80">
        <v>772</v>
      </c>
      <c r="M80">
        <v>0</v>
      </c>
      <c r="N80">
        <v>0</v>
      </c>
      <c r="O80">
        <v>0</v>
      </c>
      <c r="P80">
        <v>0</v>
      </c>
      <c r="Q80" t="s">
        <v>625</v>
      </c>
      <c r="S80" t="str" cm="1">
        <f t="array" ref="S80">INDEX(Base_Profissionais[cad_ipasgo],MATCH(Tabela6[[#This Row],[Id Profissional]]&amp;"IPASGO",Base_Profissionais[id]&amp;Base_Profissionais[com],0))</f>
        <v>48135-0</v>
      </c>
      <c r="T80">
        <f>INDEX(Base_Profissionais[CBO],MATCH(Tabela6[[#This Row],[Id Profissional]],Base_Profissionais[id],0))</f>
        <v>223810</v>
      </c>
    </row>
    <row r="81" spans="1:20" hidden="1" x14ac:dyDescent="0.3">
      <c r="A81">
        <v>3932</v>
      </c>
      <c r="B81" t="s">
        <v>657</v>
      </c>
      <c r="C81" s="10" t="s">
        <v>151</v>
      </c>
      <c r="D81" t="s">
        <v>153</v>
      </c>
      <c r="E81" t="s">
        <v>624</v>
      </c>
      <c r="F81" t="s">
        <v>90</v>
      </c>
      <c r="G81">
        <v>2057</v>
      </c>
      <c r="M81">
        <v>0</v>
      </c>
      <c r="N81">
        <v>0</v>
      </c>
      <c r="O81">
        <v>0</v>
      </c>
      <c r="P81">
        <v>0</v>
      </c>
      <c r="Q81" t="s">
        <v>625</v>
      </c>
      <c r="S81" t="str" cm="1">
        <f t="array" ref="S81">INDEX(Base_Profissionais[cad_ipasgo],MATCH(Tabela6[[#This Row],[Id Profissional]]&amp;"IPASGO",Base_Profissionais[id]&amp;Base_Profissionais[com],0))</f>
        <v>48117-0</v>
      </c>
      <c r="T81">
        <f>INDEX(Base_Profissionais[CBO],MATCH(Tabela6[[#This Row],[Id Profissional]],Base_Profissionais[id],0))</f>
        <v>251510</v>
      </c>
    </row>
    <row r="82" spans="1:20" hidden="1" x14ac:dyDescent="0.3">
      <c r="A82">
        <v>3439</v>
      </c>
      <c r="B82" t="s">
        <v>658</v>
      </c>
      <c r="C82" s="10" t="s">
        <v>154</v>
      </c>
      <c r="D82" t="s">
        <v>156</v>
      </c>
      <c r="E82" t="s">
        <v>624</v>
      </c>
      <c r="F82" t="s">
        <v>51</v>
      </c>
      <c r="G82">
        <v>772</v>
      </c>
      <c r="K82">
        <v>3</v>
      </c>
      <c r="L82">
        <v>3</v>
      </c>
      <c r="M82">
        <v>3</v>
      </c>
      <c r="N82">
        <v>0</v>
      </c>
      <c r="O82">
        <v>3</v>
      </c>
      <c r="P82">
        <v>16</v>
      </c>
      <c r="Q82" t="s">
        <v>625</v>
      </c>
      <c r="S82" t="str" cm="1">
        <f t="array" ref="S82">INDEX(Base_Profissionais[cad_ipasgo],MATCH(Tabela6[[#This Row],[Id Profissional]]&amp;"IPASGO",Base_Profissionais[id]&amp;Base_Profissionais[com],0))</f>
        <v>48135-0</v>
      </c>
      <c r="T82">
        <f>INDEX(Base_Profissionais[CBO],MATCH(Tabela6[[#This Row],[Id Profissional]],Base_Profissionais[id],0))</f>
        <v>223810</v>
      </c>
    </row>
    <row r="83" spans="1:20" hidden="1" x14ac:dyDescent="0.3">
      <c r="A83">
        <v>3439</v>
      </c>
      <c r="B83" t="s">
        <v>658</v>
      </c>
      <c r="C83" s="10" t="s">
        <v>151</v>
      </c>
      <c r="D83" t="s">
        <v>153</v>
      </c>
      <c r="E83" t="s">
        <v>624</v>
      </c>
      <c r="F83" t="s">
        <v>112</v>
      </c>
      <c r="G83">
        <v>1542</v>
      </c>
      <c r="K83">
        <v>10</v>
      </c>
      <c r="L83">
        <v>10</v>
      </c>
      <c r="M83">
        <v>10</v>
      </c>
      <c r="N83">
        <v>0</v>
      </c>
      <c r="O83">
        <v>10</v>
      </c>
      <c r="P83">
        <v>16</v>
      </c>
      <c r="Q83" t="s">
        <v>625</v>
      </c>
      <c r="S83" t="str" cm="1">
        <f t="array" ref="S83">INDEX(Base_Profissionais[cad_ipasgo],MATCH(Tabela6[[#This Row],[Id Profissional]]&amp;"IPASGO",Base_Profissionais[id]&amp;Base_Profissionais[com],0))</f>
        <v>48123-0</v>
      </c>
      <c r="T83">
        <f>INDEX(Base_Profissionais[CBO],MATCH(Tabela6[[#This Row],[Id Profissional]],Base_Profissionais[id],0))</f>
        <v>251510</v>
      </c>
    </row>
    <row r="84" spans="1:20" hidden="1" x14ac:dyDescent="0.3">
      <c r="A84">
        <v>3439</v>
      </c>
      <c r="B84" t="s">
        <v>658</v>
      </c>
      <c r="C84" s="10" t="s">
        <v>158</v>
      </c>
      <c r="D84" t="s">
        <v>577</v>
      </c>
      <c r="E84" t="s">
        <v>624</v>
      </c>
      <c r="F84" t="s">
        <v>30</v>
      </c>
      <c r="G84">
        <v>884</v>
      </c>
      <c r="K84">
        <v>6</v>
      </c>
      <c r="L84">
        <v>3</v>
      </c>
      <c r="M84">
        <v>3</v>
      </c>
      <c r="N84">
        <v>0</v>
      </c>
      <c r="O84">
        <v>3</v>
      </c>
      <c r="P84">
        <v>16</v>
      </c>
      <c r="Q84" t="s">
        <v>625</v>
      </c>
      <c r="S84" t="str" cm="1">
        <f t="array" ref="S84">INDEX(Base_Profissionais[cad_ipasgo],MATCH(Tabela6[[#This Row],[Id Profissional]]&amp;"IPASGO",Base_Profissionais[id]&amp;Base_Profissionais[com],0))</f>
        <v>48119-0</v>
      </c>
      <c r="T84">
        <f>INDEX(Base_Profissionais[CBO],MATCH(Tabela6[[#This Row],[Id Profissional]],Base_Profissionais[id],0))</f>
        <v>223905</v>
      </c>
    </row>
    <row r="85" spans="1:20" hidden="1" x14ac:dyDescent="0.3">
      <c r="A85">
        <v>3759</v>
      </c>
      <c r="B85" t="s">
        <v>659</v>
      </c>
      <c r="C85" s="10" t="s">
        <v>154</v>
      </c>
      <c r="D85" t="s">
        <v>156</v>
      </c>
      <c r="E85" t="s">
        <v>624</v>
      </c>
      <c r="F85" t="s">
        <v>56</v>
      </c>
      <c r="G85">
        <v>1830</v>
      </c>
      <c r="M85">
        <v>0</v>
      </c>
      <c r="N85">
        <v>0</v>
      </c>
      <c r="O85">
        <v>0</v>
      </c>
      <c r="P85">
        <v>2</v>
      </c>
      <c r="Q85" t="s">
        <v>625</v>
      </c>
      <c r="S85" t="str" cm="1">
        <f t="array" ref="S85">INDEX(Base_Profissionais[cad_ipasgo],MATCH(Tabela6[[#This Row],[Id Profissional]]&amp;"IPASGO",Base_Profissionais[id]&amp;Base_Profissionais[com],0))</f>
        <v>48150-0</v>
      </c>
      <c r="T85">
        <f>INDEX(Base_Profissionais[CBO],MATCH(Tabela6[[#This Row],[Id Profissional]],Base_Profissionais[id],0))</f>
        <v>223810</v>
      </c>
    </row>
    <row r="86" spans="1:20" hidden="1" x14ac:dyDescent="0.3">
      <c r="A86">
        <v>3759</v>
      </c>
      <c r="B86" t="s">
        <v>659</v>
      </c>
      <c r="C86" s="10" t="s">
        <v>151</v>
      </c>
      <c r="D86" t="s">
        <v>153</v>
      </c>
      <c r="E86" t="s">
        <v>624</v>
      </c>
      <c r="F86" t="s">
        <v>112</v>
      </c>
      <c r="G86">
        <v>1542</v>
      </c>
      <c r="K86">
        <v>0</v>
      </c>
      <c r="L86">
        <v>2</v>
      </c>
      <c r="M86">
        <v>2</v>
      </c>
      <c r="N86">
        <v>0</v>
      </c>
      <c r="O86">
        <v>2</v>
      </c>
      <c r="P86">
        <v>2</v>
      </c>
      <c r="Q86" t="s">
        <v>625</v>
      </c>
      <c r="S86" t="str" cm="1">
        <f t="array" ref="S86">INDEX(Base_Profissionais[cad_ipasgo],MATCH(Tabela6[[#This Row],[Id Profissional]]&amp;"IPASGO",Base_Profissionais[id]&amp;Base_Profissionais[com],0))</f>
        <v>48123-0</v>
      </c>
      <c r="T86">
        <f>INDEX(Base_Profissionais[CBO],MATCH(Tabela6[[#This Row],[Id Profissional]],Base_Profissionais[id],0))</f>
        <v>251510</v>
      </c>
    </row>
    <row r="87" spans="1:20" hidden="1" x14ac:dyDescent="0.3">
      <c r="A87">
        <v>3992</v>
      </c>
      <c r="B87" t="s">
        <v>660</v>
      </c>
      <c r="C87" s="10" t="s">
        <v>151</v>
      </c>
      <c r="D87" t="s">
        <v>153</v>
      </c>
      <c r="E87" t="s">
        <v>627</v>
      </c>
      <c r="F87" t="s">
        <v>44</v>
      </c>
      <c r="G87">
        <v>609</v>
      </c>
      <c r="M87">
        <v>0</v>
      </c>
      <c r="N87">
        <v>0</v>
      </c>
      <c r="O87">
        <v>0</v>
      </c>
      <c r="P87">
        <v>0</v>
      </c>
      <c r="Q87" t="s">
        <v>621</v>
      </c>
      <c r="S87" t="str" cm="1">
        <f t="array" ref="S87">INDEX(Base_Profissionais[cad_ipasgo],MATCH(Tabela6[[#This Row],[Id Profissional]]&amp;"IPASGO",Base_Profissionais[id]&amp;Base_Profissionais[com],0))</f>
        <v>48134-0</v>
      </c>
      <c r="T87">
        <f>INDEX(Base_Profissionais[CBO],MATCH(Tabela6[[#This Row],[Id Profissional]],Base_Profissionais[id],0))</f>
        <v>251510</v>
      </c>
    </row>
    <row r="88" spans="1:20" x14ac:dyDescent="0.3">
      <c r="A88">
        <v>3992</v>
      </c>
      <c r="B88" t="s">
        <v>660</v>
      </c>
      <c r="C88" s="14">
        <v>50001183</v>
      </c>
      <c r="D88" t="s">
        <v>153</v>
      </c>
      <c r="E88" t="s">
        <v>627</v>
      </c>
      <c r="F88" t="s">
        <v>44</v>
      </c>
      <c r="G88">
        <v>609</v>
      </c>
      <c r="M88">
        <v>0</v>
      </c>
      <c r="N88">
        <v>0</v>
      </c>
      <c r="O88">
        <v>0</v>
      </c>
      <c r="P88">
        <v>0</v>
      </c>
      <c r="Q88" t="s">
        <v>621</v>
      </c>
      <c r="S88" t="str" cm="1">
        <f t="array" ref="S88">INDEX(Base_Profissionais[cad_ipasgo],MATCH(Tabela6[[#This Row],[Id Profissional]]&amp;"IPASGO",Base_Profissionais[id]&amp;Base_Profissionais[com],0))</f>
        <v>48134-0</v>
      </c>
      <c r="T88">
        <f>INDEX(Base_Profissionais[CBO],MATCH(Tabela6[[#This Row],[Id Profissional]],Base_Profissionais[id],0))</f>
        <v>251510</v>
      </c>
    </row>
    <row r="89" spans="1:20" hidden="1" x14ac:dyDescent="0.3">
      <c r="A89">
        <v>3787</v>
      </c>
      <c r="B89" t="s">
        <v>661</v>
      </c>
      <c r="C89" s="10" t="s">
        <v>151</v>
      </c>
      <c r="D89" t="s">
        <v>153</v>
      </c>
      <c r="E89" t="s">
        <v>624</v>
      </c>
      <c r="F89" t="s">
        <v>36</v>
      </c>
      <c r="G89">
        <v>2260</v>
      </c>
      <c r="M89">
        <v>0</v>
      </c>
      <c r="N89">
        <v>0</v>
      </c>
      <c r="O89">
        <v>0</v>
      </c>
      <c r="P89">
        <v>0</v>
      </c>
      <c r="Q89" t="s">
        <v>625</v>
      </c>
      <c r="S89" t="str" cm="1">
        <f t="array" ref="S89">INDEX(Base_Profissionais[cad_ipasgo],MATCH(Tabela6[[#This Row],[Id Profissional]]&amp;"IPASGO",Base_Profissionais[id]&amp;Base_Profissionais[com],0))</f>
        <v>48146-0</v>
      </c>
      <c r="T89">
        <f>INDEX(Base_Profissionais[CBO],MATCH(Tabela6[[#This Row],[Id Profissional]],Base_Profissionais[id],0))</f>
        <v>251510</v>
      </c>
    </row>
    <row r="90" spans="1:20" hidden="1" x14ac:dyDescent="0.3">
      <c r="A90">
        <v>3782</v>
      </c>
      <c r="B90" t="s">
        <v>662</v>
      </c>
      <c r="C90" s="10" t="s">
        <v>151</v>
      </c>
      <c r="D90" t="s">
        <v>153</v>
      </c>
      <c r="E90" t="s">
        <v>624</v>
      </c>
      <c r="F90" t="s">
        <v>90</v>
      </c>
      <c r="G90">
        <v>2057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625</v>
      </c>
      <c r="S90" t="str" cm="1">
        <f t="array" ref="S90">INDEX(Base_Profissionais[cad_ipasgo],MATCH(Tabela6[[#This Row],[Id Profissional]]&amp;"IPASGO",Base_Profissionais[id]&amp;Base_Profissionais[com],0))</f>
        <v>48117-0</v>
      </c>
      <c r="T90">
        <f>INDEX(Base_Profissionais[CBO],MATCH(Tabela6[[#This Row],[Id Profissional]],Base_Profissionais[id],0))</f>
        <v>251510</v>
      </c>
    </row>
    <row r="91" spans="1:20" hidden="1" x14ac:dyDescent="0.3">
      <c r="A91">
        <v>3801</v>
      </c>
      <c r="B91" t="s">
        <v>486</v>
      </c>
      <c r="C91" s="10" t="s">
        <v>154</v>
      </c>
      <c r="D91" t="s">
        <v>156</v>
      </c>
      <c r="E91" t="s">
        <v>620</v>
      </c>
      <c r="F91" t="s">
        <v>56</v>
      </c>
      <c r="G91">
        <v>1830</v>
      </c>
      <c r="K91">
        <v>3</v>
      </c>
      <c r="L91">
        <v>3</v>
      </c>
      <c r="M91">
        <v>3</v>
      </c>
      <c r="N91">
        <v>2</v>
      </c>
      <c r="O91">
        <v>1</v>
      </c>
      <c r="P91">
        <v>1</v>
      </c>
      <c r="Q91" t="s">
        <v>621</v>
      </c>
      <c r="S91" t="str" cm="1">
        <f t="array" ref="S91">INDEX(Base_Profissionais[cad_ipasgo],MATCH(Tabela6[[#This Row],[Id Profissional]]&amp;"IPASGO",Base_Profissionais[id]&amp;Base_Profissionais[com],0))</f>
        <v>48150-0</v>
      </c>
      <c r="T91">
        <f>INDEX(Base_Profissionais[CBO],MATCH(Tabela6[[#This Row],[Id Profissional]],Base_Profissionais[id],0))</f>
        <v>223810</v>
      </c>
    </row>
    <row r="92" spans="1:20" hidden="1" x14ac:dyDescent="0.3">
      <c r="A92">
        <v>3801</v>
      </c>
      <c r="B92" t="s">
        <v>486</v>
      </c>
      <c r="C92" s="10" t="s">
        <v>151</v>
      </c>
      <c r="D92" t="s">
        <v>153</v>
      </c>
      <c r="E92" t="s">
        <v>620</v>
      </c>
      <c r="F92" t="s">
        <v>284</v>
      </c>
      <c r="G92">
        <v>25</v>
      </c>
      <c r="M92">
        <v>0</v>
      </c>
      <c r="N92">
        <v>2</v>
      </c>
      <c r="O92">
        <v>-2</v>
      </c>
      <c r="P92">
        <v>1</v>
      </c>
      <c r="Q92" t="s">
        <v>621</v>
      </c>
      <c r="S92" t="str" cm="1">
        <f t="array" ref="S92">INDEX(Base_Profissionais[cad_ipasgo],MATCH(Tabela6[[#This Row],[Id Profissional]]&amp;"IPASGO",Base_Profissionais[id]&amp;Base_Profissionais[com],0))</f>
        <v>48118-0</v>
      </c>
      <c r="T92">
        <f>INDEX(Base_Profissionais[CBO],MATCH(Tabela6[[#This Row],[Id Profissional]],Base_Profissionais[id],0))</f>
        <v>251510</v>
      </c>
    </row>
    <row r="93" spans="1:20" hidden="1" x14ac:dyDescent="0.3">
      <c r="A93">
        <v>3801</v>
      </c>
      <c r="B93" t="s">
        <v>486</v>
      </c>
      <c r="C93" s="10" t="s">
        <v>158</v>
      </c>
      <c r="D93" t="s">
        <v>577</v>
      </c>
      <c r="E93" t="s">
        <v>620</v>
      </c>
      <c r="F93" t="s">
        <v>30</v>
      </c>
      <c r="G93">
        <v>884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 t="s">
        <v>621</v>
      </c>
      <c r="S93" t="str" cm="1">
        <f t="array" ref="S93">INDEX(Base_Profissionais[cad_ipasgo],MATCH(Tabela6[[#This Row],[Id Profissional]]&amp;"IPASGO",Base_Profissionais[id]&amp;Base_Profissionais[com],0))</f>
        <v>48119-0</v>
      </c>
      <c r="T93">
        <f>INDEX(Base_Profissionais[CBO],MATCH(Tabela6[[#This Row],[Id Profissional]],Base_Profissionais[id],0))</f>
        <v>223905</v>
      </c>
    </row>
    <row r="94" spans="1:20" hidden="1" x14ac:dyDescent="0.3">
      <c r="A94">
        <v>3722</v>
      </c>
      <c r="B94" t="s">
        <v>663</v>
      </c>
      <c r="C94" s="10" t="s">
        <v>151</v>
      </c>
      <c r="D94" t="s">
        <v>153</v>
      </c>
      <c r="E94" t="s">
        <v>624</v>
      </c>
      <c r="F94" t="s">
        <v>90</v>
      </c>
      <c r="G94">
        <v>2057</v>
      </c>
      <c r="K94">
        <v>2</v>
      </c>
      <c r="L94">
        <v>2</v>
      </c>
      <c r="M94">
        <v>2</v>
      </c>
      <c r="N94">
        <v>0</v>
      </c>
      <c r="O94">
        <v>2</v>
      </c>
      <c r="P94">
        <v>2</v>
      </c>
      <c r="Q94" t="s">
        <v>625</v>
      </c>
      <c r="S94" t="str" cm="1">
        <f t="array" ref="S94">INDEX(Base_Profissionais[cad_ipasgo],MATCH(Tabela6[[#This Row],[Id Profissional]]&amp;"IPASGO",Base_Profissionais[id]&amp;Base_Profissionais[com],0))</f>
        <v>48117-0</v>
      </c>
      <c r="T94">
        <f>INDEX(Base_Profissionais[CBO],MATCH(Tabela6[[#This Row],[Id Profissional]],Base_Profissionais[id],0))</f>
        <v>251510</v>
      </c>
    </row>
    <row r="95" spans="1:20" hidden="1" x14ac:dyDescent="0.3">
      <c r="A95">
        <v>3722</v>
      </c>
      <c r="B95" t="s">
        <v>663</v>
      </c>
      <c r="C95" s="10" t="s">
        <v>158</v>
      </c>
      <c r="D95" t="s">
        <v>577</v>
      </c>
      <c r="E95" t="s">
        <v>624</v>
      </c>
      <c r="F95" t="s">
        <v>420</v>
      </c>
      <c r="G95">
        <v>441</v>
      </c>
      <c r="M95">
        <v>0</v>
      </c>
      <c r="N95">
        <v>0</v>
      </c>
      <c r="O95">
        <v>0</v>
      </c>
      <c r="P95">
        <v>2</v>
      </c>
      <c r="Q95" t="s">
        <v>625</v>
      </c>
      <c r="S95" t="str" cm="1">
        <f t="array" ref="S95">INDEX(Base_Profissionais[cad_ipasgo],MATCH(Tabela6[[#This Row],[Id Profissional]]&amp;"IPASGO",Base_Profissionais[id]&amp;Base_Profissionais[com],0))</f>
        <v>48154-0</v>
      </c>
      <c r="T95">
        <f>INDEX(Base_Profissionais[CBO],MATCH(Tabela6[[#This Row],[Id Profissional]],Base_Profissionais[id],0))</f>
        <v>223905</v>
      </c>
    </row>
    <row r="96" spans="1:20" hidden="1" x14ac:dyDescent="0.3">
      <c r="A96">
        <v>3664</v>
      </c>
      <c r="B96" t="s">
        <v>111</v>
      </c>
      <c r="C96" s="10" t="s">
        <v>154</v>
      </c>
      <c r="D96" t="s">
        <v>156</v>
      </c>
      <c r="E96" t="s">
        <v>620</v>
      </c>
      <c r="F96" t="s">
        <v>47</v>
      </c>
      <c r="G96">
        <v>1584</v>
      </c>
      <c r="K96">
        <v>2</v>
      </c>
      <c r="L96">
        <v>2</v>
      </c>
      <c r="M96">
        <v>2</v>
      </c>
      <c r="N96">
        <v>3</v>
      </c>
      <c r="O96">
        <v>-1</v>
      </c>
      <c r="P96">
        <v>-1</v>
      </c>
      <c r="Q96" t="s">
        <v>621</v>
      </c>
      <c r="S96" t="str" cm="1">
        <f t="array" ref="S96">INDEX(Base_Profissionais[cad_ipasgo],MATCH(Tabela6[[#This Row],[Id Profissional]]&amp;"IPASGO",Base_Profissionais[id]&amp;Base_Profissionais[com],0))</f>
        <v>48113-0</v>
      </c>
      <c r="T96">
        <f>INDEX(Base_Profissionais[CBO],MATCH(Tabela6[[#This Row],[Id Profissional]],Base_Profissionais[id],0))</f>
        <v>223810</v>
      </c>
    </row>
    <row r="97" spans="1:20" hidden="1" x14ac:dyDescent="0.3">
      <c r="A97">
        <v>3664</v>
      </c>
      <c r="B97" t="s">
        <v>111</v>
      </c>
      <c r="C97" s="10" t="s">
        <v>151</v>
      </c>
      <c r="D97" t="s">
        <v>153</v>
      </c>
      <c r="E97" t="s">
        <v>620</v>
      </c>
      <c r="F97" t="s">
        <v>83</v>
      </c>
      <c r="G97">
        <v>1180</v>
      </c>
      <c r="K97">
        <v>2</v>
      </c>
      <c r="L97">
        <v>2</v>
      </c>
      <c r="M97">
        <v>2</v>
      </c>
      <c r="N97">
        <v>4</v>
      </c>
      <c r="O97">
        <v>-2</v>
      </c>
      <c r="P97">
        <v>-1</v>
      </c>
      <c r="Q97" t="s">
        <v>621</v>
      </c>
      <c r="S97" t="str" cm="1">
        <f t="array" ref="S97">INDEX(Base_Profissionais[cad_ipasgo],MATCH(Tabela6[[#This Row],[Id Profissional]]&amp;"IPASGO",Base_Profissionais[id]&amp;Base_Profissionais[com],0))</f>
        <v>48147-0</v>
      </c>
      <c r="T97">
        <f>INDEX(Base_Profissionais[CBO],MATCH(Tabela6[[#This Row],[Id Profissional]],Base_Profissionais[id],0))</f>
        <v>251510</v>
      </c>
    </row>
    <row r="98" spans="1:20" hidden="1" x14ac:dyDescent="0.3">
      <c r="A98">
        <v>3664</v>
      </c>
      <c r="B98" t="s">
        <v>111</v>
      </c>
      <c r="C98" s="10" t="s">
        <v>158</v>
      </c>
      <c r="D98" t="s">
        <v>577</v>
      </c>
      <c r="E98" t="s">
        <v>620</v>
      </c>
      <c r="F98" t="s">
        <v>420</v>
      </c>
      <c r="G98">
        <v>441</v>
      </c>
      <c r="K98">
        <v>0</v>
      </c>
      <c r="L98">
        <v>2</v>
      </c>
      <c r="M98">
        <v>2</v>
      </c>
      <c r="N98">
        <v>0</v>
      </c>
      <c r="O98">
        <v>2</v>
      </c>
      <c r="P98">
        <v>-1</v>
      </c>
      <c r="Q98" t="s">
        <v>621</v>
      </c>
      <c r="S98" t="str" cm="1">
        <f t="array" ref="S98">INDEX(Base_Profissionais[cad_ipasgo],MATCH(Tabela6[[#This Row],[Id Profissional]]&amp;"IPASGO",Base_Profissionais[id]&amp;Base_Profissionais[com],0))</f>
        <v>48154-0</v>
      </c>
      <c r="T98">
        <f>INDEX(Base_Profissionais[CBO],MATCH(Tabela6[[#This Row],[Id Profissional]],Base_Profissionais[id],0))</f>
        <v>223905</v>
      </c>
    </row>
    <row r="99" spans="1:20" hidden="1" x14ac:dyDescent="0.3">
      <c r="A99">
        <v>4033</v>
      </c>
      <c r="B99" t="s">
        <v>664</v>
      </c>
      <c r="C99" s="10" t="s">
        <v>154</v>
      </c>
      <c r="D99" t="s">
        <v>156</v>
      </c>
      <c r="E99" t="s">
        <v>620</v>
      </c>
      <c r="F99" t="s">
        <v>25</v>
      </c>
      <c r="G99">
        <v>1973</v>
      </c>
      <c r="M99">
        <v>0</v>
      </c>
      <c r="N99">
        <v>2</v>
      </c>
      <c r="O99">
        <v>-2</v>
      </c>
      <c r="P99">
        <v>-5</v>
      </c>
      <c r="Q99" t="s">
        <v>621</v>
      </c>
      <c r="S99" t="str" cm="1">
        <f t="array" ref="S99">INDEX(Base_Profissionais[cad_ipasgo],MATCH(Tabela6[[#This Row],[Id Profissional]]&amp;"IPASGO",Base_Profissionais[id]&amp;Base_Profissionais[com],0))</f>
        <v>48115-0</v>
      </c>
      <c r="T99">
        <f>INDEX(Base_Profissionais[CBO],MATCH(Tabela6[[#This Row],[Id Profissional]],Base_Profissionais[id],0))</f>
        <v>223810</v>
      </c>
    </row>
    <row r="100" spans="1:20" hidden="1" x14ac:dyDescent="0.3">
      <c r="A100">
        <v>4033</v>
      </c>
      <c r="B100" t="s">
        <v>664</v>
      </c>
      <c r="C100" s="10" t="s">
        <v>151</v>
      </c>
      <c r="D100" t="s">
        <v>153</v>
      </c>
      <c r="E100" t="s">
        <v>620</v>
      </c>
      <c r="F100" t="s">
        <v>337</v>
      </c>
      <c r="G100">
        <v>1833</v>
      </c>
      <c r="M100">
        <v>0</v>
      </c>
      <c r="N100">
        <v>3</v>
      </c>
      <c r="O100">
        <v>-3</v>
      </c>
      <c r="P100">
        <v>-5</v>
      </c>
      <c r="Q100" t="s">
        <v>621</v>
      </c>
      <c r="S100" t="str" cm="1">
        <f t="array" ref="S100">INDEX(Base_Profissionais[cad_ipasgo],MATCH(Tabela6[[#This Row],[Id Profissional]]&amp;"IPASGO",Base_Profissionais[id]&amp;Base_Profissionais[com],0))</f>
        <v>48128-0</v>
      </c>
      <c r="T100">
        <f>INDEX(Base_Profissionais[CBO],MATCH(Tabela6[[#This Row],[Id Profissional]],Base_Profissionais[id],0))</f>
        <v>251510</v>
      </c>
    </row>
    <row r="101" spans="1:20" hidden="1" x14ac:dyDescent="0.3">
      <c r="A101">
        <v>3349</v>
      </c>
      <c r="B101" t="s">
        <v>665</v>
      </c>
      <c r="C101" s="10" t="s">
        <v>154</v>
      </c>
      <c r="D101" t="s">
        <v>156</v>
      </c>
      <c r="E101" t="s">
        <v>624</v>
      </c>
      <c r="F101" t="s">
        <v>51</v>
      </c>
      <c r="G101">
        <v>772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20</v>
      </c>
      <c r="Q101" t="s">
        <v>625</v>
      </c>
      <c r="S101" t="str" cm="1">
        <f t="array" ref="S101">INDEX(Base_Profissionais[cad_ipasgo],MATCH(Tabela6[[#This Row],[Id Profissional]]&amp;"IPASGO",Base_Profissionais[id]&amp;Base_Profissionais[com],0))</f>
        <v>48135-0</v>
      </c>
      <c r="T101">
        <f>INDEX(Base_Profissionais[CBO],MATCH(Tabela6[[#This Row],[Id Profissional]],Base_Profissionais[id],0))</f>
        <v>223810</v>
      </c>
    </row>
    <row r="102" spans="1:20" hidden="1" x14ac:dyDescent="0.3">
      <c r="A102">
        <v>3349</v>
      </c>
      <c r="B102" t="s">
        <v>665</v>
      </c>
      <c r="C102" s="10" t="s">
        <v>151</v>
      </c>
      <c r="D102" t="s">
        <v>153</v>
      </c>
      <c r="E102" t="s">
        <v>624</v>
      </c>
      <c r="F102" t="s">
        <v>44</v>
      </c>
      <c r="G102">
        <v>609</v>
      </c>
      <c r="K102">
        <v>10</v>
      </c>
      <c r="L102">
        <v>10</v>
      </c>
      <c r="M102">
        <v>10</v>
      </c>
      <c r="N102">
        <v>0</v>
      </c>
      <c r="O102">
        <v>10</v>
      </c>
      <c r="P102">
        <v>20</v>
      </c>
      <c r="Q102" t="s">
        <v>625</v>
      </c>
      <c r="S102" t="str" cm="1">
        <f t="array" ref="S102">INDEX(Base_Profissionais[cad_ipasgo],MATCH(Tabela6[[#This Row],[Id Profissional]]&amp;"IPASGO",Base_Profissionais[id]&amp;Base_Profissionais[com],0))</f>
        <v>48134-0</v>
      </c>
      <c r="T102">
        <f>INDEX(Base_Profissionais[CBO],MATCH(Tabela6[[#This Row],[Id Profissional]],Base_Profissionais[id],0))</f>
        <v>251510</v>
      </c>
    </row>
    <row r="103" spans="1:20" hidden="1" x14ac:dyDescent="0.3">
      <c r="A103">
        <v>3522</v>
      </c>
      <c r="B103" t="s">
        <v>666</v>
      </c>
      <c r="C103" s="10" t="s">
        <v>151</v>
      </c>
      <c r="D103" t="s">
        <v>153</v>
      </c>
      <c r="E103" t="s">
        <v>624</v>
      </c>
      <c r="F103" t="s">
        <v>44</v>
      </c>
      <c r="G103">
        <v>609</v>
      </c>
      <c r="K103">
        <v>10</v>
      </c>
      <c r="L103">
        <v>10</v>
      </c>
      <c r="M103">
        <v>10</v>
      </c>
      <c r="N103">
        <v>0</v>
      </c>
      <c r="O103">
        <v>10</v>
      </c>
      <c r="P103">
        <v>10</v>
      </c>
      <c r="Q103" t="s">
        <v>625</v>
      </c>
      <c r="S103" t="str" cm="1">
        <f t="array" ref="S103">INDEX(Base_Profissionais[cad_ipasgo],MATCH(Tabela6[[#This Row],[Id Profissional]]&amp;"IPASGO",Base_Profissionais[id]&amp;Base_Profissionais[com],0))</f>
        <v>48134-0</v>
      </c>
      <c r="T103">
        <f>INDEX(Base_Profissionais[CBO],MATCH(Tabela6[[#This Row],[Id Profissional]],Base_Profissionais[id],0))</f>
        <v>251510</v>
      </c>
    </row>
    <row r="104" spans="1:20" hidden="1" x14ac:dyDescent="0.3">
      <c r="A104">
        <v>3719</v>
      </c>
      <c r="B104" t="s">
        <v>667</v>
      </c>
      <c r="C104" s="10" t="s">
        <v>151</v>
      </c>
      <c r="D104" t="s">
        <v>153</v>
      </c>
      <c r="E104" t="s">
        <v>624</v>
      </c>
      <c r="F104" t="s">
        <v>112</v>
      </c>
      <c r="G104">
        <v>1542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625</v>
      </c>
      <c r="S104" t="str" cm="1">
        <f t="array" ref="S104">INDEX(Base_Profissionais[cad_ipasgo],MATCH(Tabela6[[#This Row],[Id Profissional]]&amp;"IPASGO",Base_Profissionais[id]&amp;Base_Profissionais[com],0))</f>
        <v>48123-0</v>
      </c>
      <c r="T104">
        <f>INDEX(Base_Profissionais[CBO],MATCH(Tabela6[[#This Row],[Id Profissional]],Base_Profissionais[id],0))</f>
        <v>251510</v>
      </c>
    </row>
    <row r="105" spans="1:20" hidden="1" x14ac:dyDescent="0.3">
      <c r="A105">
        <v>3805</v>
      </c>
      <c r="B105" t="s">
        <v>668</v>
      </c>
      <c r="C105" s="10" t="s">
        <v>151</v>
      </c>
      <c r="D105" t="s">
        <v>153</v>
      </c>
      <c r="E105" t="s">
        <v>627</v>
      </c>
      <c r="F105" t="s">
        <v>387</v>
      </c>
      <c r="G105">
        <v>599</v>
      </c>
      <c r="M105">
        <v>0</v>
      </c>
      <c r="N105">
        <v>1</v>
      </c>
      <c r="O105">
        <v>-1</v>
      </c>
      <c r="P105">
        <v>-2</v>
      </c>
      <c r="Q105" t="s">
        <v>621</v>
      </c>
      <c r="S105" t="str" cm="1">
        <f t="array" ref="S105">INDEX(Base_Profissionais[cad_ipasgo],MATCH(Tabela6[[#This Row],[Id Profissional]]&amp;"IPASGO",Base_Profissionais[id]&amp;Base_Profissionais[com],0))</f>
        <v>48136-0</v>
      </c>
      <c r="T105">
        <f>INDEX(Base_Profissionais[CBO],MATCH(Tabela6[[#This Row],[Id Profissional]],Base_Profissionais[id],0))</f>
        <v>251510</v>
      </c>
    </row>
    <row r="106" spans="1:20" hidden="1" x14ac:dyDescent="0.3">
      <c r="A106">
        <v>3805</v>
      </c>
      <c r="B106" t="s">
        <v>668</v>
      </c>
      <c r="C106" s="10" t="s">
        <v>158</v>
      </c>
      <c r="D106" t="s">
        <v>577</v>
      </c>
      <c r="E106" t="s">
        <v>627</v>
      </c>
      <c r="F106" t="s">
        <v>420</v>
      </c>
      <c r="G106">
        <v>441</v>
      </c>
      <c r="M106">
        <v>0</v>
      </c>
      <c r="N106">
        <v>1</v>
      </c>
      <c r="O106">
        <v>-1</v>
      </c>
      <c r="P106">
        <v>-2</v>
      </c>
      <c r="Q106" t="s">
        <v>621</v>
      </c>
      <c r="S106" t="str" cm="1">
        <f t="array" ref="S106">INDEX(Base_Profissionais[cad_ipasgo],MATCH(Tabela6[[#This Row],[Id Profissional]]&amp;"IPASGO",Base_Profissionais[id]&amp;Base_Profissionais[com],0))</f>
        <v>48154-0</v>
      </c>
      <c r="T106">
        <f>INDEX(Base_Profissionais[CBO],MATCH(Tabela6[[#This Row],[Id Profissional]],Base_Profissionais[id],0))</f>
        <v>223905</v>
      </c>
    </row>
    <row r="107" spans="1:20" hidden="1" x14ac:dyDescent="0.3">
      <c r="A107">
        <v>3797</v>
      </c>
      <c r="B107" t="s">
        <v>669</v>
      </c>
      <c r="C107" s="10" t="s">
        <v>151</v>
      </c>
      <c r="D107" t="s">
        <v>153</v>
      </c>
      <c r="E107" t="s">
        <v>624</v>
      </c>
      <c r="F107" t="s">
        <v>36</v>
      </c>
      <c r="G107">
        <v>2260</v>
      </c>
      <c r="M107">
        <v>0</v>
      </c>
      <c r="N107">
        <v>0</v>
      </c>
      <c r="O107">
        <v>0</v>
      </c>
      <c r="P107">
        <v>0</v>
      </c>
      <c r="Q107" t="s">
        <v>625</v>
      </c>
      <c r="S107" t="str" cm="1">
        <f t="array" ref="S107">INDEX(Base_Profissionais[cad_ipasgo],MATCH(Tabela6[[#This Row],[Id Profissional]]&amp;"IPASGO",Base_Profissionais[id]&amp;Base_Profissionais[com],0))</f>
        <v>48146-0</v>
      </c>
      <c r="T107">
        <f>INDEX(Base_Profissionais[CBO],MATCH(Tabela6[[#This Row],[Id Profissional]],Base_Profissionais[id],0))</f>
        <v>251510</v>
      </c>
    </row>
    <row r="108" spans="1:20" hidden="1" x14ac:dyDescent="0.3">
      <c r="A108">
        <v>3674</v>
      </c>
      <c r="B108" t="s">
        <v>478</v>
      </c>
      <c r="C108" s="10" t="s">
        <v>154</v>
      </c>
      <c r="D108" t="s">
        <v>156</v>
      </c>
      <c r="E108" t="s">
        <v>620</v>
      </c>
      <c r="F108" t="s">
        <v>47</v>
      </c>
      <c r="G108">
        <v>1584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6</v>
      </c>
      <c r="Q108" t="s">
        <v>621</v>
      </c>
      <c r="S108" t="str" cm="1">
        <f t="array" ref="S108">INDEX(Base_Profissionais[cad_ipasgo],MATCH(Tabela6[[#This Row],[Id Profissional]]&amp;"IPASGO",Base_Profissionais[id]&amp;Base_Profissionais[com],0))</f>
        <v>48113-0</v>
      </c>
      <c r="T108">
        <f>INDEX(Base_Profissionais[CBO],MATCH(Tabela6[[#This Row],[Id Profissional]],Base_Profissionais[id],0))</f>
        <v>223810</v>
      </c>
    </row>
    <row r="109" spans="1:20" hidden="1" x14ac:dyDescent="0.3">
      <c r="A109">
        <v>3674</v>
      </c>
      <c r="B109" t="s">
        <v>478</v>
      </c>
      <c r="C109" s="10" t="s">
        <v>151</v>
      </c>
      <c r="D109" t="s">
        <v>153</v>
      </c>
      <c r="E109" t="s">
        <v>620</v>
      </c>
      <c r="F109" t="s">
        <v>44</v>
      </c>
      <c r="G109">
        <v>609</v>
      </c>
      <c r="K109">
        <v>6</v>
      </c>
      <c r="L109">
        <v>6</v>
      </c>
      <c r="M109">
        <v>6</v>
      </c>
      <c r="N109">
        <v>2</v>
      </c>
      <c r="O109">
        <v>4</v>
      </c>
      <c r="P109">
        <v>6</v>
      </c>
      <c r="Q109" t="s">
        <v>621</v>
      </c>
      <c r="S109" t="str" cm="1">
        <f t="array" ref="S109">INDEX(Base_Profissionais[cad_ipasgo],MATCH(Tabela6[[#This Row],[Id Profissional]]&amp;"IPASGO",Base_Profissionais[id]&amp;Base_Profissionais[com],0))</f>
        <v>48134-0</v>
      </c>
      <c r="T109">
        <f>INDEX(Base_Profissionais[CBO],MATCH(Tabela6[[#This Row],[Id Profissional]],Base_Profissionais[id],0))</f>
        <v>251510</v>
      </c>
    </row>
    <row r="110" spans="1:20" hidden="1" x14ac:dyDescent="0.3">
      <c r="A110">
        <v>3674</v>
      </c>
      <c r="B110" t="s">
        <v>478</v>
      </c>
      <c r="C110" s="10" t="s">
        <v>158</v>
      </c>
      <c r="D110" t="s">
        <v>577</v>
      </c>
      <c r="E110" t="s">
        <v>620</v>
      </c>
      <c r="F110" t="s">
        <v>30</v>
      </c>
      <c r="G110">
        <v>884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6</v>
      </c>
      <c r="Q110" t="s">
        <v>621</v>
      </c>
      <c r="S110" t="str" cm="1">
        <f t="array" ref="S110">INDEX(Base_Profissionais[cad_ipasgo],MATCH(Tabela6[[#This Row],[Id Profissional]]&amp;"IPASGO",Base_Profissionais[id]&amp;Base_Profissionais[com],0))</f>
        <v>48119-0</v>
      </c>
      <c r="T110">
        <f>INDEX(Base_Profissionais[CBO],MATCH(Tabela6[[#This Row],[Id Profissional]],Base_Profissionais[id],0))</f>
        <v>223905</v>
      </c>
    </row>
    <row r="111" spans="1:20" hidden="1" x14ac:dyDescent="0.3">
      <c r="A111">
        <v>3455</v>
      </c>
      <c r="B111" t="s">
        <v>670</v>
      </c>
      <c r="C111" s="10" t="s">
        <v>154</v>
      </c>
      <c r="D111" t="s">
        <v>156</v>
      </c>
      <c r="E111" t="s">
        <v>624</v>
      </c>
      <c r="F111" t="s">
        <v>47</v>
      </c>
      <c r="G111">
        <v>1584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8</v>
      </c>
      <c r="Q111" t="s">
        <v>625</v>
      </c>
      <c r="S111" t="str" cm="1">
        <f t="array" ref="S111">INDEX(Base_Profissionais[cad_ipasgo],MATCH(Tabela6[[#This Row],[Id Profissional]]&amp;"IPASGO",Base_Profissionais[id]&amp;Base_Profissionais[com],0))</f>
        <v>48113-0</v>
      </c>
      <c r="T111">
        <f>INDEX(Base_Profissionais[CBO],MATCH(Tabela6[[#This Row],[Id Profissional]],Base_Profissionais[id],0))</f>
        <v>223810</v>
      </c>
    </row>
    <row r="112" spans="1:20" hidden="1" x14ac:dyDescent="0.3">
      <c r="A112">
        <v>3455</v>
      </c>
      <c r="B112" t="s">
        <v>670</v>
      </c>
      <c r="C112" s="10" t="s">
        <v>151</v>
      </c>
      <c r="D112" t="s">
        <v>153</v>
      </c>
      <c r="E112" t="s">
        <v>624</v>
      </c>
      <c r="F112" t="s">
        <v>44</v>
      </c>
      <c r="G112">
        <v>609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8</v>
      </c>
      <c r="Q112" t="s">
        <v>625</v>
      </c>
      <c r="S112" t="str" cm="1">
        <f t="array" ref="S112">INDEX(Base_Profissionais[cad_ipasgo],MATCH(Tabela6[[#This Row],[Id Profissional]]&amp;"IPASGO",Base_Profissionais[id]&amp;Base_Profissionais[com],0))</f>
        <v>48134-0</v>
      </c>
      <c r="T112">
        <f>INDEX(Base_Profissionais[CBO],MATCH(Tabela6[[#This Row],[Id Profissional]],Base_Profissionais[id],0))</f>
        <v>251510</v>
      </c>
    </row>
    <row r="113" spans="1:20" hidden="1" x14ac:dyDescent="0.3">
      <c r="A113">
        <v>3455</v>
      </c>
      <c r="B113" t="s">
        <v>670</v>
      </c>
      <c r="C113" s="10" t="s">
        <v>158</v>
      </c>
      <c r="D113" t="s">
        <v>577</v>
      </c>
      <c r="E113" t="s">
        <v>624</v>
      </c>
      <c r="F113" t="s">
        <v>30</v>
      </c>
      <c r="G113">
        <v>884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8</v>
      </c>
      <c r="Q113" t="s">
        <v>625</v>
      </c>
      <c r="S113" t="str" cm="1">
        <f t="array" ref="S113">INDEX(Base_Profissionais[cad_ipasgo],MATCH(Tabela6[[#This Row],[Id Profissional]]&amp;"IPASGO",Base_Profissionais[id]&amp;Base_Profissionais[com],0))</f>
        <v>48119-0</v>
      </c>
      <c r="T113">
        <f>INDEX(Base_Profissionais[CBO],MATCH(Tabela6[[#This Row],[Id Profissional]],Base_Profissionais[id],0))</f>
        <v>223905</v>
      </c>
    </row>
    <row r="114" spans="1:20" hidden="1" x14ac:dyDescent="0.3">
      <c r="A114">
        <v>3518</v>
      </c>
      <c r="B114" t="s">
        <v>466</v>
      </c>
      <c r="C114" s="10" t="s">
        <v>154</v>
      </c>
      <c r="D114" t="s">
        <v>156</v>
      </c>
      <c r="E114" t="s">
        <v>620</v>
      </c>
      <c r="F114" t="s">
        <v>56</v>
      </c>
      <c r="G114">
        <v>1830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-6</v>
      </c>
      <c r="Q114" t="s">
        <v>621</v>
      </c>
      <c r="S114" t="str" cm="1">
        <f t="array" ref="S114">INDEX(Base_Profissionais[cad_ipasgo],MATCH(Tabela6[[#This Row],[Id Profissional]]&amp;"IPASGO",Base_Profissionais[id]&amp;Base_Profissionais[com],0))</f>
        <v>48150-0</v>
      </c>
      <c r="T114">
        <f>INDEX(Base_Profissionais[CBO],MATCH(Tabela6[[#This Row],[Id Profissional]],Base_Profissionais[id],0))</f>
        <v>223810</v>
      </c>
    </row>
    <row r="115" spans="1:20" hidden="1" x14ac:dyDescent="0.3">
      <c r="A115">
        <v>3518</v>
      </c>
      <c r="B115" t="s">
        <v>466</v>
      </c>
      <c r="C115" s="10" t="s">
        <v>151</v>
      </c>
      <c r="D115" t="s">
        <v>153</v>
      </c>
      <c r="E115" t="s">
        <v>620</v>
      </c>
      <c r="F115" t="s">
        <v>90</v>
      </c>
      <c r="G115">
        <v>2057</v>
      </c>
      <c r="K115">
        <v>4</v>
      </c>
      <c r="L115">
        <v>2</v>
      </c>
      <c r="M115">
        <v>2</v>
      </c>
      <c r="N115">
        <v>9</v>
      </c>
      <c r="O115">
        <v>-7</v>
      </c>
      <c r="P115">
        <v>-6</v>
      </c>
      <c r="Q115" t="s">
        <v>621</v>
      </c>
      <c r="S115" t="str" cm="1">
        <f t="array" ref="S115">INDEX(Base_Profissionais[cad_ipasgo],MATCH(Tabela6[[#This Row],[Id Profissional]]&amp;"IPASGO",Base_Profissionais[id]&amp;Base_Profissionais[com],0))</f>
        <v>48117-0</v>
      </c>
      <c r="T115">
        <f>INDEX(Base_Profissionais[CBO],MATCH(Tabela6[[#This Row],[Id Profissional]],Base_Profissionais[id],0))</f>
        <v>251510</v>
      </c>
    </row>
    <row r="116" spans="1:20" hidden="1" x14ac:dyDescent="0.3">
      <c r="A116">
        <v>3518</v>
      </c>
      <c r="B116" t="s">
        <v>466</v>
      </c>
      <c r="C116" s="10" t="s">
        <v>158</v>
      </c>
      <c r="D116" t="s">
        <v>577</v>
      </c>
      <c r="E116" t="s">
        <v>620</v>
      </c>
      <c r="F116" t="s">
        <v>420</v>
      </c>
      <c r="G116">
        <v>441</v>
      </c>
      <c r="K116">
        <v>10</v>
      </c>
      <c r="L116">
        <v>1</v>
      </c>
      <c r="M116">
        <v>1</v>
      </c>
      <c r="N116">
        <v>0</v>
      </c>
      <c r="O116">
        <v>1</v>
      </c>
      <c r="P116">
        <v>-6</v>
      </c>
      <c r="Q116" t="s">
        <v>621</v>
      </c>
      <c r="S116" t="str" cm="1">
        <f t="array" ref="S116">INDEX(Base_Profissionais[cad_ipasgo],MATCH(Tabela6[[#This Row],[Id Profissional]]&amp;"IPASGO",Base_Profissionais[id]&amp;Base_Profissionais[com],0))</f>
        <v>48154-0</v>
      </c>
      <c r="T116">
        <f>INDEX(Base_Profissionais[CBO],MATCH(Tabela6[[#This Row],[Id Profissional]],Base_Profissionais[id],0))</f>
        <v>223905</v>
      </c>
    </row>
    <row r="117" spans="1:20" hidden="1" x14ac:dyDescent="0.3">
      <c r="A117">
        <v>3826</v>
      </c>
      <c r="B117" t="s">
        <v>498</v>
      </c>
      <c r="C117" s="10" t="s">
        <v>151</v>
      </c>
      <c r="D117" t="s">
        <v>153</v>
      </c>
      <c r="E117" t="s">
        <v>627</v>
      </c>
      <c r="F117" t="s">
        <v>221</v>
      </c>
      <c r="G117">
        <v>1383</v>
      </c>
      <c r="M117">
        <v>0</v>
      </c>
      <c r="N117">
        <v>1</v>
      </c>
      <c r="O117">
        <v>-1</v>
      </c>
      <c r="P117">
        <v>-1</v>
      </c>
      <c r="Q117" t="s">
        <v>621</v>
      </c>
      <c r="S117" t="str" cm="1">
        <f t="array" ref="S117">INDEX(Base_Profissionais[cad_ipasgo],MATCH(Tabela6[[#This Row],[Id Profissional]]&amp;"IPASGO",Base_Profissionais[id]&amp;Base_Profissionais[com],0))</f>
        <v>48108-0</v>
      </c>
      <c r="T117">
        <f>INDEX(Base_Profissionais[CBO],MATCH(Tabela6[[#This Row],[Id Profissional]],Base_Profissionais[id],0))</f>
        <v>251510</v>
      </c>
    </row>
    <row r="118" spans="1:20" hidden="1" x14ac:dyDescent="0.3">
      <c r="A118">
        <v>3892</v>
      </c>
      <c r="B118" t="s">
        <v>671</v>
      </c>
      <c r="C118" s="10" t="s">
        <v>154</v>
      </c>
      <c r="D118" t="s">
        <v>156</v>
      </c>
      <c r="E118" t="s">
        <v>627</v>
      </c>
      <c r="F118" t="s">
        <v>51</v>
      </c>
      <c r="G118">
        <v>772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-2</v>
      </c>
      <c r="Q118" t="s">
        <v>621</v>
      </c>
      <c r="S118" t="str" cm="1">
        <f t="array" ref="S118">INDEX(Base_Profissionais[cad_ipasgo],MATCH(Tabela6[[#This Row],[Id Profissional]]&amp;"IPASGO",Base_Profissionais[id]&amp;Base_Profissionais[com],0))</f>
        <v>48135-0</v>
      </c>
      <c r="T118">
        <f>INDEX(Base_Profissionais[CBO],MATCH(Tabela6[[#This Row],[Id Profissional]],Base_Profissionais[id],0))</f>
        <v>223810</v>
      </c>
    </row>
    <row r="119" spans="1:20" hidden="1" x14ac:dyDescent="0.3">
      <c r="A119">
        <v>3892</v>
      </c>
      <c r="B119" t="s">
        <v>671</v>
      </c>
      <c r="C119" s="10" t="s">
        <v>151</v>
      </c>
      <c r="D119" t="s">
        <v>153</v>
      </c>
      <c r="E119" t="s">
        <v>627</v>
      </c>
      <c r="F119" t="s">
        <v>337</v>
      </c>
      <c r="G119">
        <v>1833</v>
      </c>
      <c r="M119">
        <v>0</v>
      </c>
      <c r="N119">
        <v>2</v>
      </c>
      <c r="O119">
        <v>-2</v>
      </c>
      <c r="P119">
        <v>-2</v>
      </c>
      <c r="Q119" t="s">
        <v>621</v>
      </c>
      <c r="S119" t="str" cm="1">
        <f t="array" ref="S119">INDEX(Base_Profissionais[cad_ipasgo],MATCH(Tabela6[[#This Row],[Id Profissional]]&amp;"IPASGO",Base_Profissionais[id]&amp;Base_Profissionais[com],0))</f>
        <v>48128-0</v>
      </c>
      <c r="T119">
        <f>INDEX(Base_Profissionais[CBO],MATCH(Tabela6[[#This Row],[Id Profissional]],Base_Profissionais[id],0))</f>
        <v>251510</v>
      </c>
    </row>
    <row r="120" spans="1:20" hidden="1" x14ac:dyDescent="0.3">
      <c r="A120">
        <v>3892</v>
      </c>
      <c r="B120" t="s">
        <v>671</v>
      </c>
      <c r="C120" s="10" t="s">
        <v>158</v>
      </c>
      <c r="D120" t="s">
        <v>577</v>
      </c>
      <c r="E120" t="s">
        <v>627</v>
      </c>
      <c r="F120" t="s">
        <v>30</v>
      </c>
      <c r="G120">
        <v>884</v>
      </c>
      <c r="M120">
        <v>0</v>
      </c>
      <c r="N120">
        <v>1</v>
      </c>
      <c r="O120">
        <v>-1</v>
      </c>
      <c r="P120">
        <v>-2</v>
      </c>
      <c r="Q120" t="s">
        <v>621</v>
      </c>
      <c r="S120" t="str" cm="1">
        <f t="array" ref="S120">INDEX(Base_Profissionais[cad_ipasgo],MATCH(Tabela6[[#This Row],[Id Profissional]]&amp;"IPASGO",Base_Profissionais[id]&amp;Base_Profissionais[com],0))</f>
        <v>48119-0</v>
      </c>
      <c r="T120">
        <f>INDEX(Base_Profissionais[CBO],MATCH(Tabela6[[#This Row],[Id Profissional]],Base_Profissionais[id],0))</f>
        <v>223905</v>
      </c>
    </row>
    <row r="121" spans="1:20" hidden="1" x14ac:dyDescent="0.3">
      <c r="A121">
        <v>3923</v>
      </c>
      <c r="B121" t="s">
        <v>105</v>
      </c>
      <c r="C121" s="10" t="s">
        <v>154</v>
      </c>
      <c r="D121" t="s">
        <v>156</v>
      </c>
      <c r="E121" t="s">
        <v>620</v>
      </c>
      <c r="F121" t="s">
        <v>51</v>
      </c>
      <c r="G121">
        <v>772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-3</v>
      </c>
      <c r="Q121" t="s">
        <v>621</v>
      </c>
      <c r="S121" t="str" cm="1">
        <f t="array" ref="S121">INDEX(Base_Profissionais[cad_ipasgo],MATCH(Tabela6[[#This Row],[Id Profissional]]&amp;"IPASGO",Base_Profissionais[id]&amp;Base_Profissionais[com],0))</f>
        <v>48135-0</v>
      </c>
      <c r="T121">
        <f>INDEX(Base_Profissionais[CBO],MATCH(Tabela6[[#This Row],[Id Profissional]],Base_Profissionais[id],0))</f>
        <v>223810</v>
      </c>
    </row>
    <row r="122" spans="1:20" hidden="1" x14ac:dyDescent="0.3">
      <c r="A122">
        <v>3923</v>
      </c>
      <c r="B122" t="s">
        <v>105</v>
      </c>
      <c r="C122" s="10" t="s">
        <v>151</v>
      </c>
      <c r="D122" t="s">
        <v>153</v>
      </c>
      <c r="E122" t="s">
        <v>620</v>
      </c>
      <c r="F122" t="s">
        <v>36</v>
      </c>
      <c r="G122">
        <v>2260</v>
      </c>
      <c r="M122">
        <v>0</v>
      </c>
      <c r="N122">
        <v>4</v>
      </c>
      <c r="O122">
        <v>-4</v>
      </c>
      <c r="P122">
        <v>-3</v>
      </c>
      <c r="Q122" t="s">
        <v>621</v>
      </c>
      <c r="S122" t="str" cm="1">
        <f t="array" ref="S122">INDEX(Base_Profissionais[cad_ipasgo],MATCH(Tabela6[[#This Row],[Id Profissional]]&amp;"IPASGO",Base_Profissionais[id]&amp;Base_Profissionais[com],0))</f>
        <v>48146-0</v>
      </c>
      <c r="T122">
        <f>INDEX(Base_Profissionais[CBO],MATCH(Tabela6[[#This Row],[Id Profissional]],Base_Profissionais[id],0))</f>
        <v>251510</v>
      </c>
    </row>
    <row r="123" spans="1:20" hidden="1" x14ac:dyDescent="0.3">
      <c r="A123">
        <v>3635</v>
      </c>
      <c r="B123" t="s">
        <v>672</v>
      </c>
      <c r="C123" s="10" t="s">
        <v>151</v>
      </c>
      <c r="D123" t="s">
        <v>153</v>
      </c>
      <c r="E123" t="s">
        <v>620</v>
      </c>
      <c r="F123" t="s">
        <v>93</v>
      </c>
      <c r="G123">
        <v>572</v>
      </c>
      <c r="L123">
        <v>1</v>
      </c>
      <c r="M123">
        <v>1</v>
      </c>
      <c r="N123">
        <v>2</v>
      </c>
      <c r="O123">
        <v>-1</v>
      </c>
      <c r="P123">
        <v>-1</v>
      </c>
      <c r="Q123" t="s">
        <v>621</v>
      </c>
      <c r="S123" t="str" cm="1">
        <f t="array" ref="S123">INDEX(Base_Profissionais[cad_ipasgo],MATCH(Tabela6[[#This Row],[Id Profissional]]&amp;"IPASGO",Base_Profissionais[id]&amp;Base_Profissionais[com],0))</f>
        <v>48104-0</v>
      </c>
      <c r="T123">
        <f>INDEX(Base_Profissionais[CBO],MATCH(Tabela6[[#This Row],[Id Profissional]],Base_Profissionais[id],0))</f>
        <v>251510</v>
      </c>
    </row>
    <row r="124" spans="1:20" hidden="1" x14ac:dyDescent="0.3">
      <c r="A124">
        <v>3859</v>
      </c>
      <c r="B124" t="s">
        <v>457</v>
      </c>
      <c r="C124" s="10" t="s">
        <v>154</v>
      </c>
      <c r="D124" t="s">
        <v>156</v>
      </c>
      <c r="E124" t="s">
        <v>620</v>
      </c>
      <c r="F124" t="s">
        <v>47</v>
      </c>
      <c r="G124">
        <v>1584</v>
      </c>
      <c r="M124">
        <v>0</v>
      </c>
      <c r="N124">
        <v>1</v>
      </c>
      <c r="O124">
        <v>-1</v>
      </c>
      <c r="P124">
        <v>-3</v>
      </c>
      <c r="Q124" t="s">
        <v>621</v>
      </c>
      <c r="S124" t="str" cm="1">
        <f t="array" ref="S124">INDEX(Base_Profissionais[cad_ipasgo],MATCH(Tabela6[[#This Row],[Id Profissional]]&amp;"IPASGO",Base_Profissionais[id]&amp;Base_Profissionais[com],0))</f>
        <v>48113-0</v>
      </c>
      <c r="T124">
        <f>INDEX(Base_Profissionais[CBO],MATCH(Tabela6[[#This Row],[Id Profissional]],Base_Profissionais[id],0))</f>
        <v>223810</v>
      </c>
    </row>
    <row r="125" spans="1:20" hidden="1" x14ac:dyDescent="0.3">
      <c r="A125">
        <v>3859</v>
      </c>
      <c r="B125" t="s">
        <v>457</v>
      </c>
      <c r="C125" s="10" t="s">
        <v>151</v>
      </c>
      <c r="D125" t="s">
        <v>153</v>
      </c>
      <c r="E125" t="s">
        <v>620</v>
      </c>
      <c r="F125" t="s">
        <v>44</v>
      </c>
      <c r="G125">
        <v>609</v>
      </c>
      <c r="M125">
        <v>0</v>
      </c>
      <c r="N125">
        <v>2</v>
      </c>
      <c r="O125">
        <v>-2</v>
      </c>
      <c r="P125">
        <v>-3</v>
      </c>
      <c r="Q125" t="s">
        <v>621</v>
      </c>
      <c r="S125" t="str" cm="1">
        <f t="array" ref="S125">INDEX(Base_Profissionais[cad_ipasgo],MATCH(Tabela6[[#This Row],[Id Profissional]]&amp;"IPASGO",Base_Profissionais[id]&amp;Base_Profissionais[com],0))</f>
        <v>48134-0</v>
      </c>
      <c r="T125">
        <f>INDEX(Base_Profissionais[CBO],MATCH(Tabela6[[#This Row],[Id Profissional]],Base_Profissionais[id],0))</f>
        <v>251510</v>
      </c>
    </row>
    <row r="126" spans="1:20" hidden="1" x14ac:dyDescent="0.3">
      <c r="A126">
        <v>4053</v>
      </c>
      <c r="B126" t="s">
        <v>673</v>
      </c>
      <c r="C126" s="10" t="s">
        <v>151</v>
      </c>
      <c r="D126" t="s">
        <v>153</v>
      </c>
      <c r="E126" t="s">
        <v>627</v>
      </c>
      <c r="F126" t="s">
        <v>329</v>
      </c>
      <c r="G126">
        <v>881</v>
      </c>
      <c r="M126">
        <v>0</v>
      </c>
      <c r="N126">
        <v>1</v>
      </c>
      <c r="O126">
        <v>-1</v>
      </c>
      <c r="P126">
        <v>-1</v>
      </c>
      <c r="Q126" t="s">
        <v>621</v>
      </c>
      <c r="S126" t="str" cm="1">
        <f t="array" ref="S126">INDEX(Base_Profissionais[cad_ipasgo],MATCH(Tabela6[[#This Row],[Id Profissional]]&amp;"IPASGO",Base_Profissionais[id]&amp;Base_Profissionais[com],0))</f>
        <v>48127-0</v>
      </c>
      <c r="T126">
        <f>INDEX(Base_Profissionais[CBO],MATCH(Tabela6[[#This Row],[Id Profissional]],Base_Profissionais[id],0))</f>
        <v>251510</v>
      </c>
    </row>
    <row r="127" spans="1:20" hidden="1" x14ac:dyDescent="0.3">
      <c r="A127">
        <v>3592</v>
      </c>
      <c r="B127" t="s">
        <v>488</v>
      </c>
      <c r="C127" s="10" t="s">
        <v>154</v>
      </c>
      <c r="D127" t="s">
        <v>156</v>
      </c>
      <c r="E127" t="s">
        <v>620</v>
      </c>
      <c r="F127" t="s">
        <v>47</v>
      </c>
      <c r="G127">
        <v>1584</v>
      </c>
      <c r="K127">
        <v>6</v>
      </c>
      <c r="L127">
        <v>3</v>
      </c>
      <c r="M127">
        <v>3</v>
      </c>
      <c r="N127">
        <v>1</v>
      </c>
      <c r="O127">
        <v>2</v>
      </c>
      <c r="P127">
        <v>10</v>
      </c>
      <c r="Q127" t="s">
        <v>621</v>
      </c>
      <c r="S127" t="str" cm="1">
        <f t="array" ref="S127">INDEX(Base_Profissionais[cad_ipasgo],MATCH(Tabela6[[#This Row],[Id Profissional]]&amp;"IPASGO",Base_Profissionais[id]&amp;Base_Profissionais[com],0))</f>
        <v>48113-0</v>
      </c>
      <c r="T127">
        <f>INDEX(Base_Profissionais[CBO],MATCH(Tabela6[[#This Row],[Id Profissional]],Base_Profissionais[id],0))</f>
        <v>223810</v>
      </c>
    </row>
    <row r="128" spans="1:20" hidden="1" x14ac:dyDescent="0.3">
      <c r="A128">
        <v>3592</v>
      </c>
      <c r="B128" t="s">
        <v>488</v>
      </c>
      <c r="C128" s="10" t="s">
        <v>158</v>
      </c>
      <c r="D128" t="s">
        <v>577</v>
      </c>
      <c r="E128" t="s">
        <v>620</v>
      </c>
      <c r="F128" t="s">
        <v>420</v>
      </c>
      <c r="G128">
        <v>441</v>
      </c>
      <c r="K128">
        <v>5</v>
      </c>
      <c r="L128">
        <v>5</v>
      </c>
      <c r="M128">
        <v>5</v>
      </c>
      <c r="N128">
        <v>0</v>
      </c>
      <c r="O128">
        <v>5</v>
      </c>
      <c r="P128">
        <v>10</v>
      </c>
      <c r="Q128" t="s">
        <v>621</v>
      </c>
      <c r="S128" t="str" cm="1">
        <f t="array" ref="S128">INDEX(Base_Profissionais[cad_ipasgo],MATCH(Tabela6[[#This Row],[Id Profissional]]&amp;"IPASGO",Base_Profissionais[id]&amp;Base_Profissionais[com],0))</f>
        <v>48154-0</v>
      </c>
      <c r="T128">
        <f>INDEX(Base_Profissionais[CBO],MATCH(Tabela6[[#This Row],[Id Profissional]],Base_Profissionais[id],0))</f>
        <v>223905</v>
      </c>
    </row>
    <row r="129" spans="1:20" hidden="1" x14ac:dyDescent="0.3">
      <c r="A129">
        <v>3592</v>
      </c>
      <c r="B129" t="s">
        <v>674</v>
      </c>
      <c r="C129" s="10" t="s">
        <v>151</v>
      </c>
      <c r="D129" t="s">
        <v>153</v>
      </c>
      <c r="E129" t="s">
        <v>620</v>
      </c>
      <c r="F129" t="s">
        <v>44</v>
      </c>
      <c r="G129">
        <v>609</v>
      </c>
      <c r="K129">
        <v>6</v>
      </c>
      <c r="L129">
        <v>4</v>
      </c>
      <c r="M129">
        <v>4</v>
      </c>
      <c r="N129">
        <v>1</v>
      </c>
      <c r="O129">
        <v>3</v>
      </c>
      <c r="P129">
        <v>10</v>
      </c>
      <c r="Q129" t="s">
        <v>621</v>
      </c>
      <c r="S129" t="str" cm="1">
        <f t="array" ref="S129">INDEX(Base_Profissionais[cad_ipasgo],MATCH(Tabela6[[#This Row],[Id Profissional]]&amp;"IPASGO",Base_Profissionais[id]&amp;Base_Profissionais[com],0))</f>
        <v>48134-0</v>
      </c>
      <c r="T129">
        <f>INDEX(Base_Profissionais[CBO],MATCH(Tabela6[[#This Row],[Id Profissional]],Base_Profissionais[id],0))</f>
        <v>251510</v>
      </c>
    </row>
    <row r="130" spans="1:20" hidden="1" x14ac:dyDescent="0.3">
      <c r="A130">
        <v>3350</v>
      </c>
      <c r="B130" t="s">
        <v>675</v>
      </c>
      <c r="C130" s="10" t="s">
        <v>151</v>
      </c>
      <c r="D130" t="s">
        <v>153</v>
      </c>
      <c r="E130" t="s">
        <v>627</v>
      </c>
      <c r="F130" t="s">
        <v>44</v>
      </c>
      <c r="G130">
        <v>609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1</v>
      </c>
      <c r="Q130" t="s">
        <v>621</v>
      </c>
      <c r="S130" t="str" cm="1">
        <f t="array" ref="S130">INDEX(Base_Profissionais[cad_ipasgo],MATCH(Tabela6[[#This Row],[Id Profissional]]&amp;"IPASGO",Base_Profissionais[id]&amp;Base_Profissionais[com],0))</f>
        <v>48134-0</v>
      </c>
      <c r="T130">
        <f>INDEX(Base_Profissionais[CBO],MATCH(Tabela6[[#This Row],[Id Profissional]],Base_Profissionais[id],0))</f>
        <v>251510</v>
      </c>
    </row>
    <row r="131" spans="1:20" hidden="1" x14ac:dyDescent="0.3">
      <c r="A131">
        <v>3601</v>
      </c>
      <c r="B131" t="s">
        <v>515</v>
      </c>
      <c r="C131" s="10" t="s">
        <v>154</v>
      </c>
      <c r="D131" t="s">
        <v>156</v>
      </c>
      <c r="E131" t="s">
        <v>627</v>
      </c>
      <c r="F131" t="s">
        <v>51</v>
      </c>
      <c r="G131">
        <v>772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3</v>
      </c>
      <c r="Q131" t="s">
        <v>621</v>
      </c>
      <c r="S131" t="str" cm="1">
        <f t="array" ref="S131">INDEX(Base_Profissionais[cad_ipasgo],MATCH(Tabela6[[#This Row],[Id Profissional]]&amp;"IPASGO",Base_Profissionais[id]&amp;Base_Profissionais[com],0))</f>
        <v>48135-0</v>
      </c>
      <c r="T131">
        <f>INDEX(Base_Profissionais[CBO],MATCH(Tabela6[[#This Row],[Id Profissional]],Base_Profissionais[id],0))</f>
        <v>223810</v>
      </c>
    </row>
    <row r="132" spans="1:20" hidden="1" x14ac:dyDescent="0.3">
      <c r="A132">
        <v>3601</v>
      </c>
      <c r="B132" t="s">
        <v>515</v>
      </c>
      <c r="C132" s="10" t="s">
        <v>151</v>
      </c>
      <c r="D132" t="s">
        <v>153</v>
      </c>
      <c r="E132" t="s">
        <v>627</v>
      </c>
      <c r="F132" t="s">
        <v>44</v>
      </c>
      <c r="G132">
        <v>609</v>
      </c>
      <c r="K132">
        <v>4</v>
      </c>
      <c r="L132">
        <v>2</v>
      </c>
      <c r="M132">
        <v>2</v>
      </c>
      <c r="N132">
        <v>2</v>
      </c>
      <c r="O132">
        <v>0</v>
      </c>
      <c r="P132">
        <v>3</v>
      </c>
      <c r="Q132" t="s">
        <v>621</v>
      </c>
      <c r="S132" t="str" cm="1">
        <f t="array" ref="S132">INDEX(Base_Profissionais[cad_ipasgo],MATCH(Tabela6[[#This Row],[Id Profissional]]&amp;"IPASGO",Base_Profissionais[id]&amp;Base_Profissionais[com],0))</f>
        <v>48134-0</v>
      </c>
      <c r="T132">
        <f>INDEX(Base_Profissionais[CBO],MATCH(Tabela6[[#This Row],[Id Profissional]],Base_Profissionais[id],0))</f>
        <v>251510</v>
      </c>
    </row>
    <row r="133" spans="1:20" hidden="1" x14ac:dyDescent="0.3">
      <c r="A133">
        <v>3601</v>
      </c>
      <c r="B133" t="s">
        <v>515</v>
      </c>
      <c r="C133" s="10" t="s">
        <v>158</v>
      </c>
      <c r="D133" t="s">
        <v>577</v>
      </c>
      <c r="E133" t="s">
        <v>627</v>
      </c>
      <c r="F133" t="s">
        <v>420</v>
      </c>
      <c r="G133">
        <v>441</v>
      </c>
      <c r="K133">
        <v>4</v>
      </c>
      <c r="L133">
        <v>2</v>
      </c>
      <c r="M133">
        <v>2</v>
      </c>
      <c r="N133">
        <v>0</v>
      </c>
      <c r="O133">
        <v>2</v>
      </c>
      <c r="P133">
        <v>3</v>
      </c>
      <c r="Q133" t="s">
        <v>621</v>
      </c>
      <c r="S133" t="str" cm="1">
        <f t="array" ref="S133">INDEX(Base_Profissionais[cad_ipasgo],MATCH(Tabela6[[#This Row],[Id Profissional]]&amp;"IPASGO",Base_Profissionais[id]&amp;Base_Profissionais[com],0))</f>
        <v>48154-0</v>
      </c>
      <c r="T133">
        <f>INDEX(Base_Profissionais[CBO],MATCH(Tabela6[[#This Row],[Id Profissional]],Base_Profissionais[id],0))</f>
        <v>223905</v>
      </c>
    </row>
    <row r="134" spans="1:20" x14ac:dyDescent="0.3">
      <c r="A134">
        <v>3967</v>
      </c>
      <c r="B134" t="s">
        <v>68</v>
      </c>
      <c r="C134" s="14">
        <v>50001183</v>
      </c>
      <c r="D134" t="s">
        <v>153</v>
      </c>
      <c r="E134" t="s">
        <v>620</v>
      </c>
      <c r="F134" t="s">
        <v>44</v>
      </c>
      <c r="G134">
        <v>609</v>
      </c>
      <c r="M134">
        <v>0</v>
      </c>
      <c r="N134">
        <v>0</v>
      </c>
      <c r="O134">
        <v>0</v>
      </c>
      <c r="P134">
        <v>0</v>
      </c>
      <c r="Q134" t="s">
        <v>621</v>
      </c>
      <c r="S134" t="str" cm="1">
        <f t="array" ref="S134">INDEX(Base_Profissionais[cad_ipasgo],MATCH(Tabela6[[#This Row],[Id Profissional]]&amp;"IPASGO",Base_Profissionais[id]&amp;Base_Profissionais[com],0))</f>
        <v>48134-0</v>
      </c>
      <c r="T134">
        <f>INDEX(Base_Profissionais[CBO],MATCH(Tabela6[[#This Row],[Id Profissional]],Base_Profissionais[id],0))</f>
        <v>251510</v>
      </c>
    </row>
    <row r="135" spans="1:20" hidden="1" x14ac:dyDescent="0.3">
      <c r="A135">
        <v>3867</v>
      </c>
      <c r="B135" t="s">
        <v>676</v>
      </c>
      <c r="C135" s="10" t="s">
        <v>154</v>
      </c>
      <c r="D135" t="s">
        <v>156</v>
      </c>
      <c r="E135" t="s">
        <v>624</v>
      </c>
      <c r="F135" t="s">
        <v>430</v>
      </c>
      <c r="G135">
        <v>2386</v>
      </c>
      <c r="M135">
        <v>0</v>
      </c>
      <c r="N135">
        <v>0</v>
      </c>
      <c r="O135">
        <v>0</v>
      </c>
      <c r="P135">
        <v>0</v>
      </c>
      <c r="Q135" t="s">
        <v>625</v>
      </c>
      <c r="S135" t="str" cm="1">
        <f t="array" ref="S135">INDEX(Base_Profissionais[cad_ipasgo],MATCH(Tabela6[[#This Row],[Id Profissional]]&amp;"IPASGO",Base_Profissionais[id]&amp;Base_Profissionais[com],0))</f>
        <v>48157-0</v>
      </c>
      <c r="T135">
        <f>INDEX(Base_Profissionais[CBO],MATCH(Tabela6[[#This Row],[Id Profissional]],Base_Profissionais[id],0))</f>
        <v>223810</v>
      </c>
    </row>
    <row r="136" spans="1:20" hidden="1" x14ac:dyDescent="0.3">
      <c r="A136">
        <v>3867</v>
      </c>
      <c r="B136" t="s">
        <v>676</v>
      </c>
      <c r="C136" s="10" t="s">
        <v>151</v>
      </c>
      <c r="D136" t="s">
        <v>153</v>
      </c>
      <c r="E136" t="s">
        <v>624</v>
      </c>
      <c r="F136" t="s">
        <v>387</v>
      </c>
      <c r="G136">
        <v>599</v>
      </c>
      <c r="M136">
        <v>0</v>
      </c>
      <c r="N136">
        <v>0</v>
      </c>
      <c r="O136">
        <v>0</v>
      </c>
      <c r="P136">
        <v>0</v>
      </c>
      <c r="Q136" t="s">
        <v>625</v>
      </c>
      <c r="S136" t="str" cm="1">
        <f t="array" ref="S136">INDEX(Base_Profissionais[cad_ipasgo],MATCH(Tabela6[[#This Row],[Id Profissional]]&amp;"IPASGO",Base_Profissionais[id]&amp;Base_Profissionais[com],0))</f>
        <v>48136-0</v>
      </c>
      <c r="T136">
        <f>INDEX(Base_Profissionais[CBO],MATCH(Tabela6[[#This Row],[Id Profissional]],Base_Profissionais[id],0))</f>
        <v>251510</v>
      </c>
    </row>
    <row r="137" spans="1:20" hidden="1" x14ac:dyDescent="0.3">
      <c r="A137">
        <v>3440</v>
      </c>
      <c r="B137" t="s">
        <v>677</v>
      </c>
      <c r="C137" s="10" t="s">
        <v>154</v>
      </c>
      <c r="D137" t="s">
        <v>156</v>
      </c>
      <c r="E137" t="s">
        <v>620</v>
      </c>
      <c r="F137" t="s">
        <v>47</v>
      </c>
      <c r="G137">
        <v>1584</v>
      </c>
      <c r="K137">
        <v>3</v>
      </c>
      <c r="L137">
        <v>2</v>
      </c>
      <c r="M137">
        <v>2</v>
      </c>
      <c r="N137">
        <v>3</v>
      </c>
      <c r="O137">
        <v>-1</v>
      </c>
      <c r="P137">
        <v>2</v>
      </c>
      <c r="Q137" t="s">
        <v>621</v>
      </c>
      <c r="S137" t="str" cm="1">
        <f t="array" ref="S137">INDEX(Base_Profissionais[cad_ipasgo],MATCH(Tabela6[[#This Row],[Id Profissional]]&amp;"IPASGO",Base_Profissionais[id]&amp;Base_Profissionais[com],0))</f>
        <v>48113-0</v>
      </c>
      <c r="T137">
        <f>INDEX(Base_Profissionais[CBO],MATCH(Tabela6[[#This Row],[Id Profissional]],Base_Profissionais[id],0))</f>
        <v>223810</v>
      </c>
    </row>
    <row r="138" spans="1:20" hidden="1" x14ac:dyDescent="0.3">
      <c r="A138">
        <v>3440</v>
      </c>
      <c r="B138" t="s">
        <v>677</v>
      </c>
      <c r="C138" s="10" t="s">
        <v>151</v>
      </c>
      <c r="D138" t="s">
        <v>153</v>
      </c>
      <c r="E138" t="s">
        <v>620</v>
      </c>
      <c r="F138" t="s">
        <v>86</v>
      </c>
      <c r="G138">
        <v>1815</v>
      </c>
      <c r="K138">
        <v>3</v>
      </c>
      <c r="L138">
        <v>3</v>
      </c>
      <c r="M138">
        <v>3</v>
      </c>
      <c r="N138">
        <v>5</v>
      </c>
      <c r="O138">
        <v>-2</v>
      </c>
      <c r="P138">
        <v>2</v>
      </c>
      <c r="Q138" t="s">
        <v>621</v>
      </c>
      <c r="S138" t="str" cm="1">
        <f t="array" ref="S138">INDEX(Base_Profissionais[cad_ipasgo],MATCH(Tabela6[[#This Row],[Id Profissional]]&amp;"IPASGO",Base_Profissionais[id]&amp;Base_Profissionais[com],0))</f>
        <v>48122-0</v>
      </c>
      <c r="T138">
        <f>INDEX(Base_Profissionais[CBO],MATCH(Tabela6[[#This Row],[Id Profissional]],Base_Profissionais[id],0))</f>
        <v>251510</v>
      </c>
    </row>
    <row r="139" spans="1:20" hidden="1" x14ac:dyDescent="0.3">
      <c r="A139">
        <v>3440</v>
      </c>
      <c r="B139" t="s">
        <v>677</v>
      </c>
      <c r="C139" s="10" t="s">
        <v>158</v>
      </c>
      <c r="D139" t="s">
        <v>577</v>
      </c>
      <c r="E139" t="s">
        <v>620</v>
      </c>
      <c r="F139" t="s">
        <v>420</v>
      </c>
      <c r="G139">
        <v>441</v>
      </c>
      <c r="K139">
        <v>5</v>
      </c>
      <c r="L139">
        <v>5</v>
      </c>
      <c r="M139">
        <v>5</v>
      </c>
      <c r="N139">
        <v>0</v>
      </c>
      <c r="O139">
        <v>5</v>
      </c>
      <c r="P139">
        <v>2</v>
      </c>
      <c r="Q139" t="s">
        <v>621</v>
      </c>
      <c r="S139" t="str" cm="1">
        <f t="array" ref="S139">INDEX(Base_Profissionais[cad_ipasgo],MATCH(Tabela6[[#This Row],[Id Profissional]]&amp;"IPASGO",Base_Profissionais[id]&amp;Base_Profissionais[com],0))</f>
        <v>48154-0</v>
      </c>
      <c r="T139">
        <f>INDEX(Base_Profissionais[CBO],MATCH(Tabela6[[#This Row],[Id Profissional]],Base_Profissionais[id],0))</f>
        <v>223905</v>
      </c>
    </row>
    <row r="140" spans="1:20" hidden="1" x14ac:dyDescent="0.3">
      <c r="A140">
        <v>3737</v>
      </c>
      <c r="B140" t="s">
        <v>140</v>
      </c>
      <c r="C140" s="10" t="s">
        <v>151</v>
      </c>
      <c r="D140" t="s">
        <v>153</v>
      </c>
      <c r="E140" t="s">
        <v>627</v>
      </c>
      <c r="F140" t="s">
        <v>36</v>
      </c>
      <c r="G140">
        <v>2260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0</v>
      </c>
      <c r="Q140" t="s">
        <v>621</v>
      </c>
      <c r="S140" t="str" cm="1">
        <f t="array" ref="S140">INDEX(Base_Profissionais[cad_ipasgo],MATCH(Tabela6[[#This Row],[Id Profissional]]&amp;"IPASGO",Base_Profissionais[id]&amp;Base_Profissionais[com],0))</f>
        <v>48146-0</v>
      </c>
      <c r="T140">
        <f>INDEX(Base_Profissionais[CBO],MATCH(Tabela6[[#This Row],[Id Profissional]],Base_Profissionais[id],0))</f>
        <v>251510</v>
      </c>
    </row>
    <row r="141" spans="1:20" hidden="1" x14ac:dyDescent="0.3">
      <c r="A141">
        <v>3441</v>
      </c>
      <c r="B141" t="s">
        <v>500</v>
      </c>
      <c r="C141" s="10" t="s">
        <v>154</v>
      </c>
      <c r="D141" t="s">
        <v>156</v>
      </c>
      <c r="E141" t="s">
        <v>620</v>
      </c>
      <c r="F141" t="s">
        <v>51</v>
      </c>
      <c r="G141">
        <v>772</v>
      </c>
      <c r="K141">
        <v>10</v>
      </c>
      <c r="L141">
        <v>4</v>
      </c>
      <c r="M141">
        <v>4</v>
      </c>
      <c r="N141">
        <v>1</v>
      </c>
      <c r="O141">
        <v>3</v>
      </c>
      <c r="P141">
        <v>7</v>
      </c>
      <c r="Q141" t="s">
        <v>621</v>
      </c>
      <c r="S141" t="str" cm="1">
        <f t="array" ref="S141">INDEX(Base_Profissionais[cad_ipasgo],MATCH(Tabela6[[#This Row],[Id Profissional]]&amp;"IPASGO",Base_Profissionais[id]&amp;Base_Profissionais[com],0))</f>
        <v>48135-0</v>
      </c>
      <c r="T141">
        <f>INDEX(Base_Profissionais[CBO],MATCH(Tabela6[[#This Row],[Id Profissional]],Base_Profissionais[id],0))</f>
        <v>223810</v>
      </c>
    </row>
    <row r="142" spans="1:20" hidden="1" x14ac:dyDescent="0.3">
      <c r="A142">
        <v>3441</v>
      </c>
      <c r="B142" t="s">
        <v>500</v>
      </c>
      <c r="C142" s="10" t="s">
        <v>151</v>
      </c>
      <c r="D142" t="s">
        <v>153</v>
      </c>
      <c r="E142" t="s">
        <v>620</v>
      </c>
      <c r="F142" t="s">
        <v>44</v>
      </c>
      <c r="G142">
        <v>609</v>
      </c>
      <c r="K142">
        <v>3</v>
      </c>
      <c r="L142">
        <v>3</v>
      </c>
      <c r="M142">
        <v>3</v>
      </c>
      <c r="N142">
        <v>3</v>
      </c>
      <c r="O142">
        <v>0</v>
      </c>
      <c r="P142">
        <v>7</v>
      </c>
      <c r="Q142" t="s">
        <v>621</v>
      </c>
      <c r="S142" t="str" cm="1">
        <f t="array" ref="S142">INDEX(Base_Profissionais[cad_ipasgo],MATCH(Tabela6[[#This Row],[Id Profissional]]&amp;"IPASGO",Base_Profissionais[id]&amp;Base_Profissionais[com],0))</f>
        <v>48134-0</v>
      </c>
      <c r="T142">
        <f>INDEX(Base_Profissionais[CBO],MATCH(Tabela6[[#This Row],[Id Profissional]],Base_Profissionais[id],0))</f>
        <v>251510</v>
      </c>
    </row>
    <row r="143" spans="1:20" hidden="1" x14ac:dyDescent="0.3">
      <c r="A143">
        <v>3441</v>
      </c>
      <c r="B143" t="s">
        <v>500</v>
      </c>
      <c r="C143" s="10" t="s">
        <v>158</v>
      </c>
      <c r="D143" t="s">
        <v>577</v>
      </c>
      <c r="E143" t="s">
        <v>620</v>
      </c>
      <c r="F143" t="s">
        <v>420</v>
      </c>
      <c r="G143">
        <v>441</v>
      </c>
      <c r="K143">
        <v>0</v>
      </c>
      <c r="L143">
        <v>4</v>
      </c>
      <c r="M143">
        <v>4</v>
      </c>
      <c r="N143">
        <v>0</v>
      </c>
      <c r="O143">
        <v>4</v>
      </c>
      <c r="P143">
        <v>7</v>
      </c>
      <c r="Q143" t="s">
        <v>621</v>
      </c>
      <c r="S143" t="str" cm="1">
        <f t="array" ref="S143">INDEX(Base_Profissionais[cad_ipasgo],MATCH(Tabela6[[#This Row],[Id Profissional]]&amp;"IPASGO",Base_Profissionais[id]&amp;Base_Profissionais[com],0))</f>
        <v>48154-0</v>
      </c>
      <c r="T143">
        <f>INDEX(Base_Profissionais[CBO],MATCH(Tabela6[[#This Row],[Id Profissional]],Base_Profissionais[id],0))</f>
        <v>223905</v>
      </c>
    </row>
    <row r="144" spans="1:20" hidden="1" x14ac:dyDescent="0.3">
      <c r="A144">
        <v>3443</v>
      </c>
      <c r="B144" t="s">
        <v>54</v>
      </c>
      <c r="C144" s="10" t="s">
        <v>154</v>
      </c>
      <c r="D144" t="s">
        <v>156</v>
      </c>
      <c r="E144" t="s">
        <v>620</v>
      </c>
      <c r="F144" t="s">
        <v>56</v>
      </c>
      <c r="G144">
        <v>1830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4</v>
      </c>
      <c r="Q144" t="s">
        <v>621</v>
      </c>
      <c r="S144" t="str" cm="1">
        <f t="array" ref="S144">INDEX(Base_Profissionais[cad_ipasgo],MATCH(Tabela6[[#This Row],[Id Profissional]]&amp;"IPASGO",Base_Profissionais[id]&amp;Base_Profissionais[com],0))</f>
        <v>48150-0</v>
      </c>
      <c r="T144">
        <f>INDEX(Base_Profissionais[CBO],MATCH(Tabela6[[#This Row],[Id Profissional]],Base_Profissionais[id],0))</f>
        <v>223810</v>
      </c>
    </row>
    <row r="145" spans="1:20" hidden="1" x14ac:dyDescent="0.3">
      <c r="A145">
        <v>3443</v>
      </c>
      <c r="B145" t="s">
        <v>54</v>
      </c>
      <c r="C145" s="10" t="s">
        <v>151</v>
      </c>
      <c r="D145" t="s">
        <v>153</v>
      </c>
      <c r="E145" t="s">
        <v>620</v>
      </c>
      <c r="F145" t="s">
        <v>329</v>
      </c>
      <c r="G145">
        <v>881</v>
      </c>
      <c r="K145">
        <v>10</v>
      </c>
      <c r="L145">
        <v>2</v>
      </c>
      <c r="M145">
        <v>2</v>
      </c>
      <c r="N145">
        <v>2</v>
      </c>
      <c r="O145">
        <v>0</v>
      </c>
      <c r="P145">
        <v>4</v>
      </c>
      <c r="Q145" t="s">
        <v>621</v>
      </c>
      <c r="S145" t="str" cm="1">
        <f t="array" ref="S145">INDEX(Base_Profissionais[cad_ipasgo],MATCH(Tabela6[[#This Row],[Id Profissional]]&amp;"IPASGO",Base_Profissionais[id]&amp;Base_Profissionais[com],0))</f>
        <v>48127-0</v>
      </c>
      <c r="T145">
        <f>INDEX(Base_Profissionais[CBO],MATCH(Tabela6[[#This Row],[Id Profissional]],Base_Profissionais[id],0))</f>
        <v>251510</v>
      </c>
    </row>
    <row r="146" spans="1:20" hidden="1" x14ac:dyDescent="0.3">
      <c r="A146">
        <v>3443</v>
      </c>
      <c r="B146" t="s">
        <v>54</v>
      </c>
      <c r="C146" s="10" t="s">
        <v>158</v>
      </c>
      <c r="D146" t="s">
        <v>577</v>
      </c>
      <c r="E146" t="s">
        <v>620</v>
      </c>
      <c r="F146" t="s">
        <v>420</v>
      </c>
      <c r="G146">
        <v>441</v>
      </c>
      <c r="K146">
        <v>2</v>
      </c>
      <c r="L146">
        <v>3</v>
      </c>
      <c r="M146">
        <v>2</v>
      </c>
      <c r="N146">
        <v>0</v>
      </c>
      <c r="O146">
        <v>2</v>
      </c>
      <c r="P146">
        <v>4</v>
      </c>
      <c r="Q146" t="s">
        <v>621</v>
      </c>
      <c r="S146" t="str" cm="1">
        <f t="array" ref="S146">INDEX(Base_Profissionais[cad_ipasgo],MATCH(Tabela6[[#This Row],[Id Profissional]]&amp;"IPASGO",Base_Profissionais[id]&amp;Base_Profissionais[com],0))</f>
        <v>48154-0</v>
      </c>
      <c r="T146">
        <f>INDEX(Base_Profissionais[CBO],MATCH(Tabela6[[#This Row],[Id Profissional]],Base_Profissionais[id],0))</f>
        <v>223905</v>
      </c>
    </row>
    <row r="147" spans="1:20" x14ac:dyDescent="0.3">
      <c r="A147">
        <v>3991</v>
      </c>
      <c r="B147" t="s">
        <v>512</v>
      </c>
      <c r="C147" s="14">
        <v>50001183</v>
      </c>
      <c r="D147" t="s">
        <v>153</v>
      </c>
      <c r="E147" t="s">
        <v>627</v>
      </c>
      <c r="F147" t="s">
        <v>141</v>
      </c>
      <c r="G147">
        <v>577</v>
      </c>
      <c r="M147">
        <v>0</v>
      </c>
      <c r="N147">
        <v>0</v>
      </c>
      <c r="O147">
        <v>0</v>
      </c>
      <c r="P147">
        <v>0</v>
      </c>
      <c r="Q147" t="s">
        <v>621</v>
      </c>
      <c r="S147" t="str" cm="1">
        <f t="array" ref="S147">INDEX(Base_Profissionais[cad_ipasgo],MATCH(Tabela6[[#This Row],[Id Profissional]]&amp;"IPASGO",Base_Profissionais[id]&amp;Base_Profissionais[com],0))</f>
        <v>48155-0</v>
      </c>
      <c r="T147">
        <f>INDEX(Base_Profissionais[CBO],MATCH(Tabela6[[#This Row],[Id Profissional]],Base_Profissionais[id],0))</f>
        <v>251510</v>
      </c>
    </row>
    <row r="148" spans="1:20" hidden="1" x14ac:dyDescent="0.3">
      <c r="A148">
        <v>3875</v>
      </c>
      <c r="B148" t="s">
        <v>678</v>
      </c>
      <c r="C148" s="10" t="s">
        <v>154</v>
      </c>
      <c r="D148" t="s">
        <v>156</v>
      </c>
      <c r="E148" t="s">
        <v>624</v>
      </c>
      <c r="F148" t="s">
        <v>51</v>
      </c>
      <c r="G148">
        <v>772</v>
      </c>
      <c r="M148">
        <v>0</v>
      </c>
      <c r="N148">
        <v>0</v>
      </c>
      <c r="O148">
        <v>0</v>
      </c>
      <c r="P148">
        <v>0</v>
      </c>
      <c r="Q148" t="s">
        <v>625</v>
      </c>
      <c r="S148" t="str" cm="1">
        <f t="array" ref="S148">INDEX(Base_Profissionais[cad_ipasgo],MATCH(Tabela6[[#This Row],[Id Profissional]]&amp;"IPASGO",Base_Profissionais[id]&amp;Base_Profissionais[com],0))</f>
        <v>48135-0</v>
      </c>
      <c r="T148">
        <f>INDEX(Base_Profissionais[CBO],MATCH(Tabela6[[#This Row],[Id Profissional]],Base_Profissionais[id],0))</f>
        <v>223810</v>
      </c>
    </row>
    <row r="149" spans="1:20" hidden="1" x14ac:dyDescent="0.3">
      <c r="A149">
        <v>3875</v>
      </c>
      <c r="B149" t="s">
        <v>678</v>
      </c>
      <c r="C149" s="10" t="s">
        <v>151</v>
      </c>
      <c r="D149" t="s">
        <v>153</v>
      </c>
      <c r="E149" t="s">
        <v>624</v>
      </c>
      <c r="F149" t="s">
        <v>337</v>
      </c>
      <c r="G149">
        <v>1833</v>
      </c>
      <c r="M149">
        <v>0</v>
      </c>
      <c r="N149">
        <v>0</v>
      </c>
      <c r="O149">
        <v>0</v>
      </c>
      <c r="P149">
        <v>0</v>
      </c>
      <c r="Q149" t="s">
        <v>625</v>
      </c>
      <c r="S149" t="str" cm="1">
        <f t="array" ref="S149">INDEX(Base_Profissionais[cad_ipasgo],MATCH(Tabela6[[#This Row],[Id Profissional]]&amp;"IPASGO",Base_Profissionais[id]&amp;Base_Profissionais[com],0))</f>
        <v>48128-0</v>
      </c>
      <c r="T149">
        <f>INDEX(Base_Profissionais[CBO],MATCH(Tabela6[[#This Row],[Id Profissional]],Base_Profissionais[id],0))</f>
        <v>251510</v>
      </c>
    </row>
    <row r="150" spans="1:20" hidden="1" x14ac:dyDescent="0.3">
      <c r="A150">
        <v>3353</v>
      </c>
      <c r="B150" t="s">
        <v>679</v>
      </c>
      <c r="C150" s="10" t="s">
        <v>154</v>
      </c>
      <c r="D150" t="s">
        <v>156</v>
      </c>
      <c r="E150" t="s">
        <v>627</v>
      </c>
      <c r="F150" t="s">
        <v>51</v>
      </c>
      <c r="G150">
        <v>772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5</v>
      </c>
      <c r="Q150" t="s">
        <v>621</v>
      </c>
      <c r="S150" t="str" cm="1">
        <f t="array" ref="S150">INDEX(Base_Profissionais[cad_ipasgo],MATCH(Tabela6[[#This Row],[Id Profissional]]&amp;"IPASGO",Base_Profissionais[id]&amp;Base_Profissionais[com],0))</f>
        <v>48135-0</v>
      </c>
      <c r="T150">
        <f>INDEX(Base_Profissionais[CBO],MATCH(Tabela6[[#This Row],[Id Profissional]],Base_Profissionais[id],0))</f>
        <v>223810</v>
      </c>
    </row>
    <row r="151" spans="1:20" hidden="1" x14ac:dyDescent="0.3">
      <c r="A151">
        <v>3353</v>
      </c>
      <c r="B151" t="s">
        <v>679</v>
      </c>
      <c r="C151" s="10" t="s">
        <v>151</v>
      </c>
      <c r="D151" t="s">
        <v>153</v>
      </c>
      <c r="E151" t="s">
        <v>627</v>
      </c>
      <c r="F151" t="s">
        <v>337</v>
      </c>
      <c r="G151">
        <v>1833</v>
      </c>
      <c r="K151">
        <v>3</v>
      </c>
      <c r="L151">
        <v>3</v>
      </c>
      <c r="M151">
        <v>3</v>
      </c>
      <c r="N151">
        <v>2</v>
      </c>
      <c r="O151">
        <v>1</v>
      </c>
      <c r="P151">
        <v>5</v>
      </c>
      <c r="Q151" t="s">
        <v>621</v>
      </c>
      <c r="S151" t="str" cm="1">
        <f t="array" ref="S151">INDEX(Base_Profissionais[cad_ipasgo],MATCH(Tabela6[[#This Row],[Id Profissional]]&amp;"IPASGO",Base_Profissionais[id]&amp;Base_Profissionais[com],0))</f>
        <v>48128-0</v>
      </c>
      <c r="T151">
        <f>INDEX(Base_Profissionais[CBO],MATCH(Tabela6[[#This Row],[Id Profissional]],Base_Profissionais[id],0))</f>
        <v>251510</v>
      </c>
    </row>
    <row r="152" spans="1:20" hidden="1" x14ac:dyDescent="0.3">
      <c r="A152">
        <v>3353</v>
      </c>
      <c r="B152" t="s">
        <v>679</v>
      </c>
      <c r="C152" s="10" t="s">
        <v>158</v>
      </c>
      <c r="D152" t="s">
        <v>577</v>
      </c>
      <c r="E152" t="s">
        <v>627</v>
      </c>
      <c r="F152" t="s">
        <v>30</v>
      </c>
      <c r="G152">
        <v>884</v>
      </c>
      <c r="K152">
        <v>0</v>
      </c>
      <c r="L152">
        <v>4</v>
      </c>
      <c r="M152">
        <v>4</v>
      </c>
      <c r="N152">
        <v>1</v>
      </c>
      <c r="O152">
        <v>3</v>
      </c>
      <c r="P152">
        <v>5</v>
      </c>
      <c r="Q152" t="s">
        <v>621</v>
      </c>
      <c r="S152" t="str" cm="1">
        <f t="array" ref="S152">INDEX(Base_Profissionais[cad_ipasgo],MATCH(Tabela6[[#This Row],[Id Profissional]]&amp;"IPASGO",Base_Profissionais[id]&amp;Base_Profissionais[com],0))</f>
        <v>48119-0</v>
      </c>
      <c r="T152">
        <f>INDEX(Base_Profissionais[CBO],MATCH(Tabela6[[#This Row],[Id Profissional]],Base_Profissionais[id],0))</f>
        <v>223905</v>
      </c>
    </row>
    <row r="153" spans="1:20" hidden="1" x14ac:dyDescent="0.3">
      <c r="A153">
        <v>3886</v>
      </c>
      <c r="B153" t="s">
        <v>680</v>
      </c>
      <c r="C153" s="10" t="s">
        <v>154</v>
      </c>
      <c r="D153" t="s">
        <v>156</v>
      </c>
      <c r="E153" t="s">
        <v>627</v>
      </c>
      <c r="F153" t="s">
        <v>51</v>
      </c>
      <c r="G153">
        <v>772</v>
      </c>
      <c r="M153">
        <v>0</v>
      </c>
      <c r="N153">
        <v>1</v>
      </c>
      <c r="O153">
        <v>-1</v>
      </c>
      <c r="P153">
        <v>-2</v>
      </c>
      <c r="Q153" t="s">
        <v>621</v>
      </c>
      <c r="S153" t="str" cm="1">
        <f t="array" ref="S153">INDEX(Base_Profissionais[cad_ipasgo],MATCH(Tabela6[[#This Row],[Id Profissional]]&amp;"IPASGO",Base_Profissionais[id]&amp;Base_Profissionais[com],0))</f>
        <v>48135-0</v>
      </c>
      <c r="T153">
        <f>INDEX(Base_Profissionais[CBO],MATCH(Tabela6[[#This Row],[Id Profissional]],Base_Profissionais[id],0))</f>
        <v>223810</v>
      </c>
    </row>
    <row r="154" spans="1:20" hidden="1" x14ac:dyDescent="0.3">
      <c r="A154">
        <v>3886</v>
      </c>
      <c r="B154" t="s">
        <v>680</v>
      </c>
      <c r="C154" s="10" t="s">
        <v>151</v>
      </c>
      <c r="D154" t="s">
        <v>153</v>
      </c>
      <c r="E154" t="s">
        <v>627</v>
      </c>
      <c r="F154" t="s">
        <v>86</v>
      </c>
      <c r="G154">
        <v>1815</v>
      </c>
      <c r="M154">
        <v>0</v>
      </c>
      <c r="N154">
        <v>1</v>
      </c>
      <c r="O154">
        <v>-1</v>
      </c>
      <c r="P154">
        <v>-2</v>
      </c>
      <c r="Q154" t="s">
        <v>621</v>
      </c>
      <c r="S154" t="str" cm="1">
        <f t="array" ref="S154">INDEX(Base_Profissionais[cad_ipasgo],MATCH(Tabela6[[#This Row],[Id Profissional]]&amp;"IPASGO",Base_Profissionais[id]&amp;Base_Profissionais[com],0))</f>
        <v>48122-0</v>
      </c>
      <c r="T154">
        <f>INDEX(Base_Profissionais[CBO],MATCH(Tabela6[[#This Row],[Id Profissional]],Base_Profissionais[id],0))</f>
        <v>251510</v>
      </c>
    </row>
    <row r="155" spans="1:20" hidden="1" x14ac:dyDescent="0.3">
      <c r="A155">
        <v>3371</v>
      </c>
      <c r="B155" t="s">
        <v>681</v>
      </c>
      <c r="C155" s="10" t="s">
        <v>151</v>
      </c>
      <c r="D155" t="s">
        <v>153</v>
      </c>
      <c r="E155" t="s">
        <v>624</v>
      </c>
      <c r="F155" t="s">
        <v>44</v>
      </c>
      <c r="G155">
        <v>609</v>
      </c>
      <c r="K155">
        <v>3</v>
      </c>
      <c r="L155">
        <v>3</v>
      </c>
      <c r="M155">
        <v>3</v>
      </c>
      <c r="N155">
        <v>0</v>
      </c>
      <c r="O155">
        <v>3</v>
      </c>
      <c r="P155">
        <v>4</v>
      </c>
      <c r="Q155" t="s">
        <v>625</v>
      </c>
      <c r="S155" t="str" cm="1">
        <f t="array" ref="S155">INDEX(Base_Profissionais[cad_ipasgo],MATCH(Tabela6[[#This Row],[Id Profissional]]&amp;"IPASGO",Base_Profissionais[id]&amp;Base_Profissionais[com],0))</f>
        <v>48134-0</v>
      </c>
      <c r="T155">
        <f>INDEX(Base_Profissionais[CBO],MATCH(Tabela6[[#This Row],[Id Profissional]],Base_Profissionais[id],0))</f>
        <v>251510</v>
      </c>
    </row>
    <row r="156" spans="1:20" hidden="1" x14ac:dyDescent="0.3">
      <c r="A156">
        <v>3371</v>
      </c>
      <c r="B156" t="s">
        <v>681</v>
      </c>
      <c r="C156" s="10" t="s">
        <v>158</v>
      </c>
      <c r="D156" t="s">
        <v>577</v>
      </c>
      <c r="E156" t="s">
        <v>624</v>
      </c>
      <c r="F156" t="s">
        <v>30</v>
      </c>
      <c r="G156">
        <v>884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 t="s">
        <v>625</v>
      </c>
      <c r="S156" t="str" cm="1">
        <f t="array" ref="S156">INDEX(Base_Profissionais[cad_ipasgo],MATCH(Tabela6[[#This Row],[Id Profissional]]&amp;"IPASGO",Base_Profissionais[id]&amp;Base_Profissionais[com],0))</f>
        <v>48119-0</v>
      </c>
      <c r="T156">
        <f>INDEX(Base_Profissionais[CBO],MATCH(Tabela6[[#This Row],[Id Profissional]],Base_Profissionais[id],0))</f>
        <v>223905</v>
      </c>
    </row>
    <row r="157" spans="1:20" hidden="1" x14ac:dyDescent="0.3">
      <c r="A157">
        <v>3420</v>
      </c>
      <c r="B157" t="s">
        <v>682</v>
      </c>
      <c r="C157" s="10" t="s">
        <v>154</v>
      </c>
      <c r="D157" t="s">
        <v>156</v>
      </c>
      <c r="E157" t="s">
        <v>624</v>
      </c>
      <c r="F157" t="s">
        <v>51</v>
      </c>
      <c r="G157">
        <v>772</v>
      </c>
      <c r="K157">
        <v>6</v>
      </c>
      <c r="L157">
        <v>6</v>
      </c>
      <c r="M157">
        <v>6</v>
      </c>
      <c r="N157">
        <v>0</v>
      </c>
      <c r="O157">
        <v>6</v>
      </c>
      <c r="P157">
        <v>12</v>
      </c>
      <c r="Q157" t="s">
        <v>625</v>
      </c>
      <c r="S157" t="str" cm="1">
        <f t="array" ref="S157">INDEX(Base_Profissionais[cad_ipasgo],MATCH(Tabela6[[#This Row],[Id Profissional]]&amp;"IPASGO",Base_Profissionais[id]&amp;Base_Profissionais[com],0))</f>
        <v>48135-0</v>
      </c>
      <c r="T157">
        <f>INDEX(Base_Profissionais[CBO],MATCH(Tabela6[[#This Row],[Id Profissional]],Base_Profissionais[id],0))</f>
        <v>223810</v>
      </c>
    </row>
    <row r="158" spans="1:20" hidden="1" x14ac:dyDescent="0.3">
      <c r="A158">
        <v>3420</v>
      </c>
      <c r="B158" t="s">
        <v>682</v>
      </c>
      <c r="C158" s="10" t="s">
        <v>151</v>
      </c>
      <c r="D158" t="s">
        <v>153</v>
      </c>
      <c r="E158" t="s">
        <v>624</v>
      </c>
      <c r="F158" t="s">
        <v>44</v>
      </c>
      <c r="G158">
        <v>609</v>
      </c>
      <c r="K158">
        <v>3</v>
      </c>
      <c r="L158">
        <v>3</v>
      </c>
      <c r="M158">
        <v>3</v>
      </c>
      <c r="N158">
        <v>0</v>
      </c>
      <c r="O158">
        <v>3</v>
      </c>
      <c r="P158">
        <v>12</v>
      </c>
      <c r="Q158" t="s">
        <v>625</v>
      </c>
      <c r="S158" t="str" cm="1">
        <f t="array" ref="S158">INDEX(Base_Profissionais[cad_ipasgo],MATCH(Tabela6[[#This Row],[Id Profissional]]&amp;"IPASGO",Base_Profissionais[id]&amp;Base_Profissionais[com],0))</f>
        <v>48134-0</v>
      </c>
      <c r="T158">
        <f>INDEX(Base_Profissionais[CBO],MATCH(Tabela6[[#This Row],[Id Profissional]],Base_Profissionais[id],0))</f>
        <v>251510</v>
      </c>
    </row>
    <row r="159" spans="1:20" hidden="1" x14ac:dyDescent="0.3">
      <c r="A159">
        <v>3420</v>
      </c>
      <c r="B159" t="s">
        <v>682</v>
      </c>
      <c r="C159" s="10" t="s">
        <v>158</v>
      </c>
      <c r="D159" t="s">
        <v>577</v>
      </c>
      <c r="E159" t="s">
        <v>624</v>
      </c>
      <c r="F159" t="s">
        <v>420</v>
      </c>
      <c r="G159">
        <v>441</v>
      </c>
      <c r="K159">
        <v>3</v>
      </c>
      <c r="L159">
        <v>7</v>
      </c>
      <c r="M159">
        <v>3</v>
      </c>
      <c r="N159">
        <v>0</v>
      </c>
      <c r="O159">
        <v>3</v>
      </c>
      <c r="P159">
        <v>12</v>
      </c>
      <c r="Q159" t="s">
        <v>625</v>
      </c>
      <c r="S159" t="str" cm="1">
        <f t="array" ref="S159">INDEX(Base_Profissionais[cad_ipasgo],MATCH(Tabela6[[#This Row],[Id Profissional]]&amp;"IPASGO",Base_Profissionais[id]&amp;Base_Profissionais[com],0))</f>
        <v>48154-0</v>
      </c>
      <c r="T159">
        <f>INDEX(Base_Profissionais[CBO],MATCH(Tabela6[[#This Row],[Id Profissional]],Base_Profissionais[id],0))</f>
        <v>223905</v>
      </c>
    </row>
    <row r="160" spans="1:20" hidden="1" x14ac:dyDescent="0.3">
      <c r="A160">
        <v>3370</v>
      </c>
      <c r="B160" t="s">
        <v>683</v>
      </c>
      <c r="C160" s="10" t="s">
        <v>154</v>
      </c>
      <c r="D160" t="s">
        <v>156</v>
      </c>
      <c r="E160" t="s">
        <v>624</v>
      </c>
      <c r="F160" t="s">
        <v>51</v>
      </c>
      <c r="G160">
        <v>772</v>
      </c>
      <c r="K160">
        <v>6</v>
      </c>
      <c r="L160">
        <v>3</v>
      </c>
      <c r="M160">
        <v>3</v>
      </c>
      <c r="N160">
        <v>0</v>
      </c>
      <c r="O160">
        <v>3</v>
      </c>
      <c r="P160">
        <v>8</v>
      </c>
      <c r="Q160" t="s">
        <v>625</v>
      </c>
      <c r="S160" t="str" cm="1">
        <f t="array" ref="S160">INDEX(Base_Profissionais[cad_ipasgo],MATCH(Tabela6[[#This Row],[Id Profissional]]&amp;"IPASGO",Base_Profissionais[id]&amp;Base_Profissionais[com],0))</f>
        <v>48135-0</v>
      </c>
      <c r="T160">
        <f>INDEX(Base_Profissionais[CBO],MATCH(Tabela6[[#This Row],[Id Profissional]],Base_Profissionais[id],0))</f>
        <v>223810</v>
      </c>
    </row>
    <row r="161" spans="1:20" hidden="1" x14ac:dyDescent="0.3">
      <c r="A161">
        <v>3370</v>
      </c>
      <c r="B161" t="s">
        <v>683</v>
      </c>
      <c r="C161" s="10" t="s">
        <v>151</v>
      </c>
      <c r="D161" t="s">
        <v>153</v>
      </c>
      <c r="E161" t="s">
        <v>624</v>
      </c>
      <c r="F161" t="s">
        <v>44</v>
      </c>
      <c r="G161">
        <v>609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8</v>
      </c>
      <c r="Q161" t="s">
        <v>625</v>
      </c>
      <c r="S161" t="str" cm="1">
        <f t="array" ref="S161">INDEX(Base_Profissionais[cad_ipasgo],MATCH(Tabela6[[#This Row],[Id Profissional]]&amp;"IPASGO",Base_Profissionais[id]&amp;Base_Profissionais[com],0))</f>
        <v>48134-0</v>
      </c>
      <c r="T161">
        <f>INDEX(Base_Profissionais[CBO],MATCH(Tabela6[[#This Row],[Id Profissional]],Base_Profissionais[id],0))</f>
        <v>251510</v>
      </c>
    </row>
    <row r="162" spans="1:20" hidden="1" x14ac:dyDescent="0.3">
      <c r="A162">
        <v>3370</v>
      </c>
      <c r="B162" t="s">
        <v>683</v>
      </c>
      <c r="C162" s="10" t="s">
        <v>158</v>
      </c>
      <c r="D162" t="s">
        <v>577</v>
      </c>
      <c r="E162" t="s">
        <v>624</v>
      </c>
      <c r="F162" t="s">
        <v>420</v>
      </c>
      <c r="G162">
        <v>441</v>
      </c>
      <c r="K162">
        <v>6</v>
      </c>
      <c r="L162">
        <v>4</v>
      </c>
      <c r="M162">
        <v>4</v>
      </c>
      <c r="N162">
        <v>0</v>
      </c>
      <c r="O162">
        <v>4</v>
      </c>
      <c r="P162">
        <v>8</v>
      </c>
      <c r="Q162" t="s">
        <v>625</v>
      </c>
      <c r="S162" t="str" cm="1">
        <f t="array" ref="S162">INDEX(Base_Profissionais[cad_ipasgo],MATCH(Tabela6[[#This Row],[Id Profissional]]&amp;"IPASGO",Base_Profissionais[id]&amp;Base_Profissionais[com],0))</f>
        <v>48154-0</v>
      </c>
      <c r="T162">
        <f>INDEX(Base_Profissionais[CBO],MATCH(Tabela6[[#This Row],[Id Profissional]],Base_Profissionais[id],0))</f>
        <v>223905</v>
      </c>
    </row>
    <row r="163" spans="1:20" hidden="1" x14ac:dyDescent="0.3">
      <c r="A163">
        <v>3616</v>
      </c>
      <c r="B163" t="s">
        <v>684</v>
      </c>
      <c r="C163" s="10" t="s">
        <v>151</v>
      </c>
      <c r="D163" t="s">
        <v>153</v>
      </c>
      <c r="E163" t="s">
        <v>624</v>
      </c>
      <c r="F163" t="s">
        <v>387</v>
      </c>
      <c r="G163">
        <v>599</v>
      </c>
      <c r="K163">
        <v>0</v>
      </c>
      <c r="L163">
        <v>2</v>
      </c>
      <c r="M163">
        <v>2</v>
      </c>
      <c r="N163">
        <v>0</v>
      </c>
      <c r="O163">
        <v>2</v>
      </c>
      <c r="P163">
        <v>2</v>
      </c>
      <c r="Q163" t="s">
        <v>625</v>
      </c>
      <c r="S163" t="str" cm="1">
        <f t="array" ref="S163">INDEX(Base_Profissionais[cad_ipasgo],MATCH(Tabela6[[#This Row],[Id Profissional]]&amp;"IPASGO",Base_Profissionais[id]&amp;Base_Profissionais[com],0))</f>
        <v>48136-0</v>
      </c>
      <c r="T163">
        <f>INDEX(Base_Profissionais[CBO],MATCH(Tabela6[[#This Row],[Id Profissional]],Base_Profissionais[id],0))</f>
        <v>251510</v>
      </c>
    </row>
    <row r="164" spans="1:20" x14ac:dyDescent="0.3">
      <c r="A164">
        <v>4031</v>
      </c>
      <c r="B164" t="s">
        <v>685</v>
      </c>
      <c r="C164" s="14">
        <v>50001183</v>
      </c>
      <c r="D164" t="s">
        <v>153</v>
      </c>
      <c r="E164" t="s">
        <v>620</v>
      </c>
      <c r="F164" t="s">
        <v>387</v>
      </c>
      <c r="G164">
        <v>599</v>
      </c>
      <c r="M164">
        <v>0</v>
      </c>
      <c r="N164">
        <v>0</v>
      </c>
      <c r="O164">
        <v>0</v>
      </c>
      <c r="P164">
        <v>0</v>
      </c>
      <c r="Q164" t="s">
        <v>621</v>
      </c>
      <c r="S164" t="str" cm="1">
        <f t="array" ref="S164">INDEX(Base_Profissionais[cad_ipasgo],MATCH(Tabela6[[#This Row],[Id Profissional]]&amp;"IPASGO",Base_Profissionais[id]&amp;Base_Profissionais[com],0))</f>
        <v>48136-0</v>
      </c>
      <c r="T164">
        <f>INDEX(Base_Profissionais[CBO],MATCH(Tabela6[[#This Row],[Id Profissional]],Base_Profissionais[id],0))</f>
        <v>251510</v>
      </c>
    </row>
    <row r="165" spans="1:20" hidden="1" x14ac:dyDescent="0.3">
      <c r="A165">
        <v>3894</v>
      </c>
      <c r="B165" t="s">
        <v>62</v>
      </c>
      <c r="C165" s="10" t="s">
        <v>151</v>
      </c>
      <c r="D165" t="s">
        <v>153</v>
      </c>
      <c r="E165" t="s">
        <v>620</v>
      </c>
      <c r="F165" t="s">
        <v>63</v>
      </c>
      <c r="G165">
        <v>1644</v>
      </c>
      <c r="M165">
        <v>0</v>
      </c>
      <c r="N165">
        <v>5</v>
      </c>
      <c r="O165">
        <v>-5</v>
      </c>
      <c r="P165">
        <v>-5</v>
      </c>
      <c r="Q165" t="s">
        <v>621</v>
      </c>
      <c r="S165" t="str" cm="1">
        <f t="array" ref="S165">INDEX(Base_Profissionais[cad_ipasgo],MATCH(Tabela6[[#This Row],[Id Profissional]]&amp;"IPASGO",Base_Profissionais[id]&amp;Base_Profissionais[com],0))</f>
        <v>48125-0</v>
      </c>
      <c r="T165">
        <f>INDEX(Base_Profissionais[CBO],MATCH(Tabela6[[#This Row],[Id Profissional]],Base_Profissionais[id],0))</f>
        <v>251510</v>
      </c>
    </row>
    <row r="166" spans="1:20" hidden="1" x14ac:dyDescent="0.3">
      <c r="A166">
        <v>3894</v>
      </c>
      <c r="B166" t="s">
        <v>62</v>
      </c>
      <c r="C166" s="10" t="s">
        <v>158</v>
      </c>
      <c r="D166" t="s">
        <v>577</v>
      </c>
      <c r="E166" t="s">
        <v>620</v>
      </c>
      <c r="F166" t="s">
        <v>420</v>
      </c>
      <c r="G166">
        <v>441</v>
      </c>
      <c r="M166">
        <v>0</v>
      </c>
      <c r="N166">
        <v>0</v>
      </c>
      <c r="O166">
        <v>0</v>
      </c>
      <c r="P166">
        <v>-5</v>
      </c>
      <c r="Q166" t="s">
        <v>621</v>
      </c>
      <c r="S166" t="str" cm="1">
        <f t="array" ref="S166">INDEX(Base_Profissionais[cad_ipasgo],MATCH(Tabela6[[#This Row],[Id Profissional]]&amp;"IPASGO",Base_Profissionais[id]&amp;Base_Profissionais[com],0))</f>
        <v>48154-0</v>
      </c>
      <c r="T166">
        <f>INDEX(Base_Profissionais[CBO],MATCH(Tabela6[[#This Row],[Id Profissional]],Base_Profissionais[id],0))</f>
        <v>223905</v>
      </c>
    </row>
    <row r="167" spans="1:20" hidden="1" x14ac:dyDescent="0.3">
      <c r="A167">
        <v>3330</v>
      </c>
      <c r="B167" t="s">
        <v>104</v>
      </c>
      <c r="C167" s="10" t="s">
        <v>151</v>
      </c>
      <c r="D167" t="s">
        <v>153</v>
      </c>
      <c r="E167" t="s">
        <v>620</v>
      </c>
      <c r="F167" t="s">
        <v>44</v>
      </c>
      <c r="G167">
        <v>609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 t="s">
        <v>621</v>
      </c>
      <c r="S167" t="str" cm="1">
        <f t="array" ref="S167">INDEX(Base_Profissionais[cad_ipasgo],MATCH(Tabela6[[#This Row],[Id Profissional]]&amp;"IPASGO",Base_Profissionais[id]&amp;Base_Profissionais[com],0))</f>
        <v>48134-0</v>
      </c>
      <c r="T167">
        <f>INDEX(Base_Profissionais[CBO],MATCH(Tabela6[[#This Row],[Id Profissional]],Base_Profissionais[id],0))</f>
        <v>251510</v>
      </c>
    </row>
    <row r="168" spans="1:20" hidden="1" x14ac:dyDescent="0.3">
      <c r="A168">
        <v>3330</v>
      </c>
      <c r="B168" t="s">
        <v>104</v>
      </c>
      <c r="C168" s="10" t="s">
        <v>158</v>
      </c>
      <c r="D168" t="s">
        <v>577</v>
      </c>
      <c r="E168" t="s">
        <v>620</v>
      </c>
      <c r="F168" t="s">
        <v>30</v>
      </c>
      <c r="G168">
        <v>884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 t="s">
        <v>621</v>
      </c>
      <c r="S168" t="str" cm="1">
        <f t="array" ref="S168">INDEX(Base_Profissionais[cad_ipasgo],MATCH(Tabela6[[#This Row],[Id Profissional]]&amp;"IPASGO",Base_Profissionais[id]&amp;Base_Profissionais[com],0))</f>
        <v>48119-0</v>
      </c>
      <c r="T168">
        <f>INDEX(Base_Profissionais[CBO],MATCH(Tabela6[[#This Row],[Id Profissional]],Base_Profissionais[id],0))</f>
        <v>223905</v>
      </c>
    </row>
    <row r="169" spans="1:20" hidden="1" x14ac:dyDescent="0.3">
      <c r="A169">
        <v>4010</v>
      </c>
      <c r="B169" t="s">
        <v>686</v>
      </c>
      <c r="C169" s="10" t="s">
        <v>687</v>
      </c>
      <c r="D169" t="s">
        <v>156</v>
      </c>
      <c r="E169" t="s">
        <v>624</v>
      </c>
      <c r="F169" t="s">
        <v>51</v>
      </c>
      <c r="G169">
        <v>772</v>
      </c>
      <c r="M169">
        <v>0</v>
      </c>
      <c r="N169">
        <v>0</v>
      </c>
      <c r="O169">
        <v>0</v>
      </c>
      <c r="P169">
        <v>0</v>
      </c>
      <c r="Q169" t="s">
        <v>625</v>
      </c>
      <c r="S169" t="str" cm="1">
        <f t="array" ref="S169">INDEX(Base_Profissionais[cad_ipasgo],MATCH(Tabela6[[#This Row],[Id Profissional]]&amp;"IPASGO",Base_Profissionais[id]&amp;Base_Profissionais[com],0))</f>
        <v>48135-0</v>
      </c>
      <c r="T169">
        <f>INDEX(Base_Profissionais[CBO],MATCH(Tabela6[[#This Row],[Id Profissional]],Base_Profissionais[id],0))</f>
        <v>223810</v>
      </c>
    </row>
    <row r="170" spans="1:20" hidden="1" x14ac:dyDescent="0.3">
      <c r="A170">
        <v>3921</v>
      </c>
      <c r="B170" t="s">
        <v>130</v>
      </c>
      <c r="C170" s="10" t="s">
        <v>154</v>
      </c>
      <c r="D170" t="s">
        <v>156</v>
      </c>
      <c r="E170" t="s">
        <v>627</v>
      </c>
      <c r="F170" t="s">
        <v>56</v>
      </c>
      <c r="G170">
        <v>1830</v>
      </c>
      <c r="M170">
        <v>0</v>
      </c>
      <c r="N170">
        <v>1</v>
      </c>
      <c r="O170">
        <v>-1</v>
      </c>
      <c r="P170">
        <v>-1</v>
      </c>
      <c r="Q170" t="s">
        <v>621</v>
      </c>
      <c r="S170" t="str" cm="1">
        <f t="array" ref="S170">INDEX(Base_Profissionais[cad_ipasgo],MATCH(Tabela6[[#This Row],[Id Profissional]]&amp;"IPASGO",Base_Profissionais[id]&amp;Base_Profissionais[com],0))</f>
        <v>48150-0</v>
      </c>
      <c r="T170">
        <f>INDEX(Base_Profissionais[CBO],MATCH(Tabela6[[#This Row],[Id Profissional]],Base_Profissionais[id],0))</f>
        <v>223810</v>
      </c>
    </row>
    <row r="171" spans="1:20" hidden="1" x14ac:dyDescent="0.3">
      <c r="A171">
        <v>3921</v>
      </c>
      <c r="B171" t="s">
        <v>130</v>
      </c>
      <c r="C171" s="10" t="s">
        <v>151</v>
      </c>
      <c r="D171" t="s">
        <v>153</v>
      </c>
      <c r="E171" t="s">
        <v>627</v>
      </c>
      <c r="F171" t="s">
        <v>86</v>
      </c>
      <c r="G171">
        <v>1815</v>
      </c>
      <c r="M171">
        <v>0</v>
      </c>
      <c r="N171">
        <v>0</v>
      </c>
      <c r="O171">
        <v>0</v>
      </c>
      <c r="P171">
        <v>-1</v>
      </c>
      <c r="Q171" t="s">
        <v>621</v>
      </c>
      <c r="S171" t="str" cm="1">
        <f t="array" ref="S171">INDEX(Base_Profissionais[cad_ipasgo],MATCH(Tabela6[[#This Row],[Id Profissional]]&amp;"IPASGO",Base_Profissionais[id]&amp;Base_Profissionais[com],0))</f>
        <v>48122-0</v>
      </c>
      <c r="T171">
        <f>INDEX(Base_Profissionais[CBO],MATCH(Tabela6[[#This Row],[Id Profissional]],Base_Profissionais[id],0))</f>
        <v>251510</v>
      </c>
    </row>
    <row r="172" spans="1:20" hidden="1" x14ac:dyDescent="0.3">
      <c r="A172">
        <v>3921</v>
      </c>
      <c r="B172" t="s">
        <v>130</v>
      </c>
      <c r="C172" s="10" t="s">
        <v>158</v>
      </c>
      <c r="D172" t="s">
        <v>577</v>
      </c>
      <c r="E172" t="s">
        <v>627</v>
      </c>
      <c r="F172" t="s">
        <v>420</v>
      </c>
      <c r="G172">
        <v>441</v>
      </c>
      <c r="M172">
        <v>0</v>
      </c>
      <c r="N172">
        <v>0</v>
      </c>
      <c r="O172">
        <v>0</v>
      </c>
      <c r="P172">
        <v>-1</v>
      </c>
      <c r="Q172" t="s">
        <v>621</v>
      </c>
      <c r="S172" t="str" cm="1">
        <f t="array" ref="S172">INDEX(Base_Profissionais[cad_ipasgo],MATCH(Tabela6[[#This Row],[Id Profissional]]&amp;"IPASGO",Base_Profissionais[id]&amp;Base_Profissionais[com],0))</f>
        <v>48154-0</v>
      </c>
      <c r="T172">
        <f>INDEX(Base_Profissionais[CBO],MATCH(Tabela6[[#This Row],[Id Profissional]],Base_Profissionais[id],0))</f>
        <v>223905</v>
      </c>
    </row>
    <row r="173" spans="1:20" hidden="1" x14ac:dyDescent="0.3">
      <c r="A173">
        <v>3569</v>
      </c>
      <c r="B173" t="s">
        <v>688</v>
      </c>
      <c r="C173" s="10" t="s">
        <v>151</v>
      </c>
      <c r="D173" t="s">
        <v>153</v>
      </c>
      <c r="E173" t="s">
        <v>627</v>
      </c>
      <c r="F173" t="s">
        <v>387</v>
      </c>
      <c r="G173">
        <v>599</v>
      </c>
      <c r="K173">
        <v>2</v>
      </c>
      <c r="L173">
        <v>3</v>
      </c>
      <c r="M173">
        <v>2</v>
      </c>
      <c r="N173">
        <v>1</v>
      </c>
      <c r="O173">
        <v>1</v>
      </c>
      <c r="P173">
        <v>1</v>
      </c>
      <c r="Q173" t="s">
        <v>621</v>
      </c>
      <c r="S173" t="str" cm="1">
        <f t="array" ref="S173">INDEX(Base_Profissionais[cad_ipasgo],MATCH(Tabela6[[#This Row],[Id Profissional]]&amp;"IPASGO",Base_Profissionais[id]&amp;Base_Profissionais[com],0))</f>
        <v>48136-0</v>
      </c>
      <c r="T173">
        <f>INDEX(Base_Profissionais[CBO],MATCH(Tabela6[[#This Row],[Id Profissional]],Base_Profissionais[id],0))</f>
        <v>251510</v>
      </c>
    </row>
    <row r="174" spans="1:20" hidden="1" x14ac:dyDescent="0.3">
      <c r="A174">
        <v>3409</v>
      </c>
      <c r="B174" t="s">
        <v>689</v>
      </c>
      <c r="C174" s="10" t="s">
        <v>154</v>
      </c>
      <c r="D174" t="s">
        <v>156</v>
      </c>
      <c r="E174" t="s">
        <v>624</v>
      </c>
      <c r="F174" t="s">
        <v>51</v>
      </c>
      <c r="G174">
        <v>772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6</v>
      </c>
      <c r="Q174" t="s">
        <v>625</v>
      </c>
      <c r="S174" t="str" cm="1">
        <f t="array" ref="S174">INDEX(Base_Profissionais[cad_ipasgo],MATCH(Tabela6[[#This Row],[Id Profissional]]&amp;"IPASGO",Base_Profissionais[id]&amp;Base_Profissionais[com],0))</f>
        <v>48135-0</v>
      </c>
      <c r="T174">
        <f>INDEX(Base_Profissionais[CBO],MATCH(Tabela6[[#This Row],[Id Profissional]],Base_Profissionais[id],0))</f>
        <v>223810</v>
      </c>
    </row>
    <row r="175" spans="1:20" hidden="1" x14ac:dyDescent="0.3">
      <c r="A175">
        <v>3409</v>
      </c>
      <c r="B175" t="s">
        <v>689</v>
      </c>
      <c r="C175" s="10" t="s">
        <v>151</v>
      </c>
      <c r="D175" t="s">
        <v>153</v>
      </c>
      <c r="E175" t="s">
        <v>624</v>
      </c>
      <c r="F175" t="s">
        <v>44</v>
      </c>
      <c r="G175">
        <v>609</v>
      </c>
      <c r="K175">
        <v>2</v>
      </c>
      <c r="L175">
        <v>2</v>
      </c>
      <c r="M175">
        <v>2</v>
      </c>
      <c r="N175">
        <v>0</v>
      </c>
      <c r="O175">
        <v>2</v>
      </c>
      <c r="P175">
        <v>6</v>
      </c>
      <c r="Q175" t="s">
        <v>625</v>
      </c>
      <c r="S175" t="str" cm="1">
        <f t="array" ref="S175">INDEX(Base_Profissionais[cad_ipasgo],MATCH(Tabela6[[#This Row],[Id Profissional]]&amp;"IPASGO",Base_Profissionais[id]&amp;Base_Profissionais[com],0))</f>
        <v>48134-0</v>
      </c>
      <c r="T175">
        <f>INDEX(Base_Profissionais[CBO],MATCH(Tabela6[[#This Row],[Id Profissional]],Base_Profissionais[id],0))</f>
        <v>251510</v>
      </c>
    </row>
    <row r="176" spans="1:20" hidden="1" x14ac:dyDescent="0.3">
      <c r="A176">
        <v>3931</v>
      </c>
      <c r="B176" t="s">
        <v>134</v>
      </c>
      <c r="C176" s="10" t="s">
        <v>154</v>
      </c>
      <c r="D176" t="s">
        <v>156</v>
      </c>
      <c r="E176" t="s">
        <v>627</v>
      </c>
      <c r="F176" t="s">
        <v>408</v>
      </c>
      <c r="G176">
        <v>1967</v>
      </c>
      <c r="M176">
        <v>0</v>
      </c>
      <c r="N176">
        <v>1</v>
      </c>
      <c r="O176">
        <v>-1</v>
      </c>
      <c r="P176">
        <v>-3</v>
      </c>
      <c r="Q176" t="s">
        <v>621</v>
      </c>
      <c r="S176" t="str" cm="1">
        <f t="array" ref="S176">INDEX(Base_Profissionais[cad_ipasgo],MATCH(Tabela6[[#This Row],[Id Profissional]]&amp;"IPASGO",Base_Profissionais[id]&amp;Base_Profissionais[com],0))</f>
        <v>48148-0</v>
      </c>
      <c r="T176">
        <f>INDEX(Base_Profissionais[CBO],MATCH(Tabela6[[#This Row],[Id Profissional]],Base_Profissionais[id],0))</f>
        <v>223810</v>
      </c>
    </row>
    <row r="177" spans="1:20" hidden="1" x14ac:dyDescent="0.3">
      <c r="A177">
        <v>3931</v>
      </c>
      <c r="B177" t="s">
        <v>134</v>
      </c>
      <c r="C177" s="10" t="s">
        <v>151</v>
      </c>
      <c r="D177" t="s">
        <v>153</v>
      </c>
      <c r="E177" t="s">
        <v>627</v>
      </c>
      <c r="F177" t="s">
        <v>86</v>
      </c>
      <c r="G177">
        <v>1815</v>
      </c>
      <c r="M177">
        <v>0</v>
      </c>
      <c r="N177">
        <v>2</v>
      </c>
      <c r="O177">
        <v>-2</v>
      </c>
      <c r="P177">
        <v>-3</v>
      </c>
      <c r="Q177" t="s">
        <v>621</v>
      </c>
      <c r="S177" t="str" cm="1">
        <f t="array" ref="S177">INDEX(Base_Profissionais[cad_ipasgo],MATCH(Tabela6[[#This Row],[Id Profissional]]&amp;"IPASGO",Base_Profissionais[id]&amp;Base_Profissionais[com],0))</f>
        <v>48122-0</v>
      </c>
      <c r="T177">
        <f>INDEX(Base_Profissionais[CBO],MATCH(Tabela6[[#This Row],[Id Profissional]],Base_Profissionais[id],0))</f>
        <v>251510</v>
      </c>
    </row>
    <row r="178" spans="1:20" hidden="1" x14ac:dyDescent="0.3">
      <c r="A178">
        <v>3784</v>
      </c>
      <c r="B178" t="s">
        <v>690</v>
      </c>
      <c r="C178" s="10" t="s">
        <v>151</v>
      </c>
      <c r="D178" t="s">
        <v>153</v>
      </c>
      <c r="E178" t="s">
        <v>624</v>
      </c>
      <c r="F178" t="s">
        <v>284</v>
      </c>
      <c r="G178">
        <v>25</v>
      </c>
      <c r="M178">
        <v>0</v>
      </c>
      <c r="N178">
        <v>0</v>
      </c>
      <c r="O178">
        <v>0</v>
      </c>
      <c r="P178">
        <v>0</v>
      </c>
      <c r="Q178" t="s">
        <v>625</v>
      </c>
      <c r="S178" t="str" cm="1">
        <f t="array" ref="S178">INDEX(Base_Profissionais[cad_ipasgo],MATCH(Tabela6[[#This Row],[Id Profissional]]&amp;"IPASGO",Base_Profissionais[id]&amp;Base_Profissionais[com],0))</f>
        <v>48118-0</v>
      </c>
      <c r="T178">
        <f>INDEX(Base_Profissionais[CBO],MATCH(Tabela6[[#This Row],[Id Profissional]],Base_Profissionais[id],0))</f>
        <v>251510</v>
      </c>
    </row>
    <row r="179" spans="1:20" hidden="1" x14ac:dyDescent="0.3">
      <c r="A179">
        <v>3431</v>
      </c>
      <c r="B179" t="s">
        <v>92</v>
      </c>
      <c r="C179" s="10" t="s">
        <v>154</v>
      </c>
      <c r="D179" t="s">
        <v>156</v>
      </c>
      <c r="E179" t="s">
        <v>620</v>
      </c>
      <c r="F179" t="s">
        <v>51</v>
      </c>
      <c r="G179">
        <v>772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0</v>
      </c>
      <c r="Q179" t="s">
        <v>621</v>
      </c>
      <c r="S179" t="str" cm="1">
        <f t="array" ref="S179">INDEX(Base_Profissionais[cad_ipasgo],MATCH(Tabela6[[#This Row],[Id Profissional]]&amp;"IPASGO",Base_Profissionais[id]&amp;Base_Profissionais[com],0))</f>
        <v>48135-0</v>
      </c>
      <c r="T179">
        <f>INDEX(Base_Profissionais[CBO],MATCH(Tabela6[[#This Row],[Id Profissional]],Base_Profissionais[id],0))</f>
        <v>223810</v>
      </c>
    </row>
    <row r="180" spans="1:20" hidden="1" x14ac:dyDescent="0.3">
      <c r="A180">
        <v>3431</v>
      </c>
      <c r="B180" t="s">
        <v>92</v>
      </c>
      <c r="C180" s="10" t="s">
        <v>151</v>
      </c>
      <c r="D180" t="s">
        <v>153</v>
      </c>
      <c r="E180" t="s">
        <v>620</v>
      </c>
      <c r="F180" t="s">
        <v>44</v>
      </c>
      <c r="G180">
        <v>609</v>
      </c>
      <c r="K180">
        <v>2</v>
      </c>
      <c r="L180">
        <v>3</v>
      </c>
      <c r="M180">
        <v>2</v>
      </c>
      <c r="N180">
        <v>2</v>
      </c>
      <c r="O180">
        <v>0</v>
      </c>
      <c r="P180">
        <v>0</v>
      </c>
      <c r="Q180" t="s">
        <v>621</v>
      </c>
      <c r="S180" t="str" cm="1">
        <f t="array" ref="S180">INDEX(Base_Profissionais[cad_ipasgo],MATCH(Tabela6[[#This Row],[Id Profissional]]&amp;"IPASGO",Base_Profissionais[id]&amp;Base_Profissionais[com],0))</f>
        <v>48134-0</v>
      </c>
      <c r="T180">
        <f>INDEX(Base_Profissionais[CBO],MATCH(Tabela6[[#This Row],[Id Profissional]],Base_Profissionais[id],0))</f>
        <v>251510</v>
      </c>
    </row>
    <row r="181" spans="1:20" hidden="1" x14ac:dyDescent="0.3">
      <c r="A181">
        <v>3431</v>
      </c>
      <c r="B181" t="s">
        <v>92</v>
      </c>
      <c r="C181" s="10" t="s">
        <v>158</v>
      </c>
      <c r="D181" t="s">
        <v>577</v>
      </c>
      <c r="E181" t="s">
        <v>620</v>
      </c>
      <c r="F181" t="s">
        <v>420</v>
      </c>
      <c r="G181">
        <v>441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621</v>
      </c>
      <c r="S181" t="str" cm="1">
        <f t="array" ref="S181">INDEX(Base_Profissionais[cad_ipasgo],MATCH(Tabela6[[#This Row],[Id Profissional]]&amp;"IPASGO",Base_Profissionais[id]&amp;Base_Profissionais[com],0))</f>
        <v>48154-0</v>
      </c>
      <c r="T181">
        <f>INDEX(Base_Profissionais[CBO],MATCH(Tabela6[[#This Row],[Id Profissional]],Base_Profissionais[id],0))</f>
        <v>223905</v>
      </c>
    </row>
    <row r="182" spans="1:20" hidden="1" x14ac:dyDescent="0.3">
      <c r="A182">
        <v>4027</v>
      </c>
      <c r="B182" t="s">
        <v>475</v>
      </c>
      <c r="C182" s="10" t="s">
        <v>151</v>
      </c>
      <c r="D182" t="s">
        <v>153</v>
      </c>
      <c r="E182" t="s">
        <v>620</v>
      </c>
      <c r="F182" t="s">
        <v>329</v>
      </c>
      <c r="G182">
        <v>881</v>
      </c>
      <c r="M182">
        <v>0</v>
      </c>
      <c r="N182">
        <v>1</v>
      </c>
      <c r="O182">
        <v>-1</v>
      </c>
      <c r="P182">
        <v>-1</v>
      </c>
      <c r="Q182" t="s">
        <v>621</v>
      </c>
      <c r="S182" t="str" cm="1">
        <f t="array" ref="S182">INDEX(Base_Profissionais[cad_ipasgo],MATCH(Tabela6[[#This Row],[Id Profissional]]&amp;"IPASGO",Base_Profissionais[id]&amp;Base_Profissionais[com],0))</f>
        <v>48127-0</v>
      </c>
      <c r="T182">
        <f>INDEX(Base_Profissionais[CBO],MATCH(Tabela6[[#This Row],[Id Profissional]],Base_Profissionais[id],0))</f>
        <v>251510</v>
      </c>
    </row>
    <row r="183" spans="1:20" hidden="1" x14ac:dyDescent="0.3">
      <c r="A183">
        <v>4069</v>
      </c>
      <c r="B183" t="s">
        <v>40</v>
      </c>
      <c r="C183" s="10" t="s">
        <v>151</v>
      </c>
      <c r="D183" t="s">
        <v>153</v>
      </c>
      <c r="E183" t="s">
        <v>620</v>
      </c>
      <c r="F183" t="s">
        <v>42</v>
      </c>
      <c r="G183">
        <v>1839</v>
      </c>
      <c r="M183">
        <v>0</v>
      </c>
      <c r="N183">
        <v>2</v>
      </c>
      <c r="O183">
        <v>-2</v>
      </c>
      <c r="P183">
        <v>-4</v>
      </c>
      <c r="Q183" t="s">
        <v>621</v>
      </c>
      <c r="S183" t="str" cm="1">
        <f t="array" ref="S183">INDEX(Base_Profissionais[cad_ipasgo],MATCH(Tabela6[[#This Row],[Id Profissional]]&amp;"IPASGO",Base_Profissionais[id]&amp;Base_Profissionais[com],0))</f>
        <v>48120-0</v>
      </c>
      <c r="T183">
        <f>INDEX(Base_Profissionais[CBO],MATCH(Tabela6[[#This Row],[Id Profissional]],Base_Profissionais[id],0))</f>
        <v>251510</v>
      </c>
    </row>
    <row r="184" spans="1:20" hidden="1" x14ac:dyDescent="0.3">
      <c r="A184">
        <v>4069</v>
      </c>
      <c r="B184" t="s">
        <v>40</v>
      </c>
      <c r="C184" s="10" t="s">
        <v>151</v>
      </c>
      <c r="D184" t="s">
        <v>153</v>
      </c>
      <c r="E184" t="s">
        <v>620</v>
      </c>
      <c r="F184" t="s">
        <v>42</v>
      </c>
      <c r="G184">
        <v>1839</v>
      </c>
      <c r="M184">
        <v>0</v>
      </c>
      <c r="N184">
        <v>2</v>
      </c>
      <c r="O184">
        <v>-2</v>
      </c>
      <c r="P184">
        <v>-4</v>
      </c>
      <c r="Q184" t="s">
        <v>621</v>
      </c>
      <c r="S184" t="str" cm="1">
        <f t="array" ref="S184">INDEX(Base_Profissionais[cad_ipasgo],MATCH(Tabela6[[#This Row],[Id Profissional]]&amp;"IPASGO",Base_Profissionais[id]&amp;Base_Profissionais[com],0))</f>
        <v>48120-0</v>
      </c>
      <c r="T184">
        <f>INDEX(Base_Profissionais[CBO],MATCH(Tabela6[[#This Row],[Id Profissional]],Base_Profissionais[id],0))</f>
        <v>251510</v>
      </c>
    </row>
    <row r="185" spans="1:20" hidden="1" x14ac:dyDescent="0.3">
      <c r="A185">
        <v>3613</v>
      </c>
      <c r="B185" t="s">
        <v>691</v>
      </c>
      <c r="C185" s="10" t="s">
        <v>154</v>
      </c>
      <c r="D185" t="s">
        <v>156</v>
      </c>
      <c r="E185" t="s">
        <v>627</v>
      </c>
      <c r="F185" t="s">
        <v>47</v>
      </c>
      <c r="G185">
        <v>1584</v>
      </c>
      <c r="K185">
        <v>4</v>
      </c>
      <c r="L185">
        <v>4</v>
      </c>
      <c r="M185">
        <v>4</v>
      </c>
      <c r="N185">
        <v>1</v>
      </c>
      <c r="O185">
        <v>3</v>
      </c>
      <c r="P185">
        <v>5</v>
      </c>
      <c r="Q185" t="s">
        <v>621</v>
      </c>
      <c r="S185" t="str" cm="1">
        <f t="array" ref="S185">INDEX(Base_Profissionais[cad_ipasgo],MATCH(Tabela6[[#This Row],[Id Profissional]]&amp;"IPASGO",Base_Profissionais[id]&amp;Base_Profissionais[com],0))</f>
        <v>48113-0</v>
      </c>
      <c r="T185">
        <f>INDEX(Base_Profissionais[CBO],MATCH(Tabela6[[#This Row],[Id Profissional]],Base_Profissionais[id],0))</f>
        <v>223810</v>
      </c>
    </row>
    <row r="186" spans="1:20" hidden="1" x14ac:dyDescent="0.3">
      <c r="A186">
        <v>3613</v>
      </c>
      <c r="B186" t="s">
        <v>691</v>
      </c>
      <c r="C186" s="10" t="s">
        <v>151</v>
      </c>
      <c r="D186" t="s">
        <v>153</v>
      </c>
      <c r="E186" t="s">
        <v>627</v>
      </c>
      <c r="F186" t="s">
        <v>329</v>
      </c>
      <c r="G186">
        <v>881</v>
      </c>
      <c r="K186">
        <v>3</v>
      </c>
      <c r="L186">
        <v>6</v>
      </c>
      <c r="M186">
        <v>3</v>
      </c>
      <c r="N186">
        <v>1</v>
      </c>
      <c r="O186">
        <v>2</v>
      </c>
      <c r="P186">
        <v>5</v>
      </c>
      <c r="Q186" t="s">
        <v>621</v>
      </c>
      <c r="S186" t="str" cm="1">
        <f t="array" ref="S186">INDEX(Base_Profissionais[cad_ipasgo],MATCH(Tabela6[[#This Row],[Id Profissional]]&amp;"IPASGO",Base_Profissionais[id]&amp;Base_Profissionais[com],0))</f>
        <v>48127-0</v>
      </c>
      <c r="T186">
        <f>INDEX(Base_Profissionais[CBO],MATCH(Tabela6[[#This Row],[Id Profissional]],Base_Profissionais[id],0))</f>
        <v>251510</v>
      </c>
    </row>
    <row r="187" spans="1:20" hidden="1" x14ac:dyDescent="0.3">
      <c r="A187">
        <v>3644</v>
      </c>
      <c r="B187" t="s">
        <v>692</v>
      </c>
      <c r="C187" s="10" t="s">
        <v>151</v>
      </c>
      <c r="D187" t="s">
        <v>153</v>
      </c>
      <c r="E187" t="s">
        <v>627</v>
      </c>
      <c r="F187" t="s">
        <v>90</v>
      </c>
      <c r="G187">
        <v>2057</v>
      </c>
      <c r="K187">
        <v>4</v>
      </c>
      <c r="L187">
        <v>4</v>
      </c>
      <c r="M187">
        <v>4</v>
      </c>
      <c r="N187">
        <v>3</v>
      </c>
      <c r="O187">
        <v>1</v>
      </c>
      <c r="P187">
        <v>1</v>
      </c>
      <c r="Q187" t="s">
        <v>621</v>
      </c>
      <c r="S187" t="str" cm="1">
        <f t="array" ref="S187">INDEX(Base_Profissionais[cad_ipasgo],MATCH(Tabela6[[#This Row],[Id Profissional]]&amp;"IPASGO",Base_Profissionais[id]&amp;Base_Profissionais[com],0))</f>
        <v>48117-0</v>
      </c>
      <c r="T187">
        <f>INDEX(Base_Profissionais[CBO],MATCH(Tabela6[[#This Row],[Id Profissional]],Base_Profissionais[id],0))</f>
        <v>251510</v>
      </c>
    </row>
    <row r="188" spans="1:20" hidden="1" x14ac:dyDescent="0.3">
      <c r="A188">
        <v>3800</v>
      </c>
      <c r="B188" t="s">
        <v>693</v>
      </c>
      <c r="C188" s="10" t="s">
        <v>151</v>
      </c>
      <c r="D188" t="s">
        <v>153</v>
      </c>
      <c r="E188" t="s">
        <v>627</v>
      </c>
      <c r="F188" t="s">
        <v>83</v>
      </c>
      <c r="G188">
        <v>1180</v>
      </c>
      <c r="M188">
        <v>0</v>
      </c>
      <c r="N188">
        <v>2</v>
      </c>
      <c r="O188">
        <v>-2</v>
      </c>
      <c r="P188">
        <v>-2</v>
      </c>
      <c r="Q188" t="s">
        <v>621</v>
      </c>
      <c r="S188" t="str" cm="1">
        <f t="array" ref="S188">INDEX(Base_Profissionais[cad_ipasgo],MATCH(Tabela6[[#This Row],[Id Profissional]]&amp;"IPASGO",Base_Profissionais[id]&amp;Base_Profissionais[com],0))</f>
        <v>48147-0</v>
      </c>
      <c r="T188">
        <f>INDEX(Base_Profissionais[CBO],MATCH(Tabela6[[#This Row],[Id Profissional]],Base_Profissionais[id],0))</f>
        <v>251510</v>
      </c>
    </row>
    <row r="189" spans="1:20" hidden="1" x14ac:dyDescent="0.3">
      <c r="A189">
        <v>3574</v>
      </c>
      <c r="B189" t="s">
        <v>694</v>
      </c>
      <c r="C189" s="10" t="s">
        <v>154</v>
      </c>
      <c r="D189" t="s">
        <v>156</v>
      </c>
      <c r="E189" t="s">
        <v>620</v>
      </c>
      <c r="F189" t="s">
        <v>51</v>
      </c>
      <c r="G189">
        <v>772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4</v>
      </c>
      <c r="Q189" t="s">
        <v>621</v>
      </c>
      <c r="S189" t="str" cm="1">
        <f t="array" ref="S189">INDEX(Base_Profissionais[cad_ipasgo],MATCH(Tabela6[[#This Row],[Id Profissional]]&amp;"IPASGO",Base_Profissionais[id]&amp;Base_Profissionais[com],0))</f>
        <v>48135-0</v>
      </c>
      <c r="T189">
        <f>INDEX(Base_Profissionais[CBO],MATCH(Tabela6[[#This Row],[Id Profissional]],Base_Profissionais[id],0))</f>
        <v>223810</v>
      </c>
    </row>
    <row r="190" spans="1:20" hidden="1" x14ac:dyDescent="0.3">
      <c r="A190">
        <v>3574</v>
      </c>
      <c r="B190" t="s">
        <v>694</v>
      </c>
      <c r="C190" s="10" t="s">
        <v>151</v>
      </c>
      <c r="D190" t="s">
        <v>153</v>
      </c>
      <c r="E190" t="s">
        <v>620</v>
      </c>
      <c r="F190" t="s">
        <v>90</v>
      </c>
      <c r="G190">
        <v>2057</v>
      </c>
      <c r="K190">
        <v>5</v>
      </c>
      <c r="L190">
        <v>5</v>
      </c>
      <c r="M190">
        <v>5</v>
      </c>
      <c r="N190">
        <v>3</v>
      </c>
      <c r="O190">
        <v>2</v>
      </c>
      <c r="P190">
        <v>4</v>
      </c>
      <c r="Q190" t="s">
        <v>621</v>
      </c>
      <c r="S190" t="str" cm="1">
        <f t="array" ref="S190">INDEX(Base_Profissionais[cad_ipasgo],MATCH(Tabela6[[#This Row],[Id Profissional]]&amp;"IPASGO",Base_Profissionais[id]&amp;Base_Profissionais[com],0))</f>
        <v>48117-0</v>
      </c>
      <c r="T190">
        <f>INDEX(Base_Profissionais[CBO],MATCH(Tabela6[[#This Row],[Id Profissional]],Base_Profissionais[id],0))</f>
        <v>251510</v>
      </c>
    </row>
    <row r="191" spans="1:20" hidden="1" x14ac:dyDescent="0.3">
      <c r="A191">
        <v>3574</v>
      </c>
      <c r="B191" t="s">
        <v>694</v>
      </c>
      <c r="C191" s="10" t="s">
        <v>158</v>
      </c>
      <c r="D191" t="s">
        <v>577</v>
      </c>
      <c r="E191" t="s">
        <v>620</v>
      </c>
      <c r="F191" t="s">
        <v>30</v>
      </c>
      <c r="G191">
        <v>884</v>
      </c>
      <c r="K191">
        <v>3</v>
      </c>
      <c r="L191">
        <v>3</v>
      </c>
      <c r="M191">
        <v>3</v>
      </c>
      <c r="N191">
        <v>1</v>
      </c>
      <c r="O191">
        <v>2</v>
      </c>
      <c r="P191">
        <v>4</v>
      </c>
      <c r="Q191" t="s">
        <v>621</v>
      </c>
      <c r="S191" t="str" cm="1">
        <f t="array" ref="S191">INDEX(Base_Profissionais[cad_ipasgo],MATCH(Tabela6[[#This Row],[Id Profissional]]&amp;"IPASGO",Base_Profissionais[id]&amp;Base_Profissionais[com],0))</f>
        <v>48119-0</v>
      </c>
      <c r="T191">
        <f>INDEX(Base_Profissionais[CBO],MATCH(Tabela6[[#This Row],[Id Profissional]],Base_Profissionais[id],0))</f>
        <v>223905</v>
      </c>
    </row>
    <row r="192" spans="1:20" hidden="1" x14ac:dyDescent="0.3">
      <c r="A192">
        <v>3642</v>
      </c>
      <c r="B192" t="s">
        <v>695</v>
      </c>
      <c r="C192" s="10" t="s">
        <v>154</v>
      </c>
      <c r="D192" t="s">
        <v>156</v>
      </c>
      <c r="E192" t="s">
        <v>627</v>
      </c>
      <c r="F192" t="s">
        <v>47</v>
      </c>
      <c r="G192">
        <v>1584</v>
      </c>
      <c r="M192">
        <v>0</v>
      </c>
      <c r="N192">
        <v>0</v>
      </c>
      <c r="O192">
        <v>0</v>
      </c>
      <c r="P192">
        <v>4</v>
      </c>
      <c r="Q192" t="s">
        <v>621</v>
      </c>
      <c r="S192" t="str" cm="1">
        <f t="array" ref="S192">INDEX(Base_Profissionais[cad_ipasgo],MATCH(Tabela6[[#This Row],[Id Profissional]]&amp;"IPASGO",Base_Profissionais[id]&amp;Base_Profissionais[com],0))</f>
        <v>48113-0</v>
      </c>
      <c r="T192">
        <f>INDEX(Base_Profissionais[CBO],MATCH(Tabela6[[#This Row],[Id Profissional]],Base_Profissionais[id],0))</f>
        <v>223810</v>
      </c>
    </row>
    <row r="193" spans="1:20" hidden="1" x14ac:dyDescent="0.3">
      <c r="A193">
        <v>3642</v>
      </c>
      <c r="B193" t="s">
        <v>695</v>
      </c>
      <c r="C193" s="10" t="s">
        <v>151</v>
      </c>
      <c r="D193" t="s">
        <v>153</v>
      </c>
      <c r="E193" t="s">
        <v>627</v>
      </c>
      <c r="F193" t="s">
        <v>44</v>
      </c>
      <c r="G193">
        <v>609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4</v>
      </c>
      <c r="Q193" t="s">
        <v>621</v>
      </c>
      <c r="S193" t="str" cm="1">
        <f t="array" ref="S193">INDEX(Base_Profissionais[cad_ipasgo],MATCH(Tabela6[[#This Row],[Id Profissional]]&amp;"IPASGO",Base_Profissionais[id]&amp;Base_Profissionais[com],0))</f>
        <v>48134-0</v>
      </c>
      <c r="T193">
        <f>INDEX(Base_Profissionais[CBO],MATCH(Tabela6[[#This Row],[Id Profissional]],Base_Profissionais[id],0))</f>
        <v>251510</v>
      </c>
    </row>
    <row r="194" spans="1:20" hidden="1" x14ac:dyDescent="0.3">
      <c r="A194">
        <v>3642</v>
      </c>
      <c r="B194" t="s">
        <v>695</v>
      </c>
      <c r="C194" s="10" t="s">
        <v>158</v>
      </c>
      <c r="D194" t="s">
        <v>577</v>
      </c>
      <c r="E194" t="s">
        <v>627</v>
      </c>
      <c r="F194" t="s">
        <v>420</v>
      </c>
      <c r="G194">
        <v>441</v>
      </c>
      <c r="K194">
        <v>3</v>
      </c>
      <c r="L194">
        <v>3</v>
      </c>
      <c r="M194">
        <v>3</v>
      </c>
      <c r="N194">
        <v>0</v>
      </c>
      <c r="O194">
        <v>3</v>
      </c>
      <c r="P194">
        <v>4</v>
      </c>
      <c r="Q194" t="s">
        <v>621</v>
      </c>
      <c r="S194" t="str" cm="1">
        <f t="array" ref="S194">INDEX(Base_Profissionais[cad_ipasgo],MATCH(Tabela6[[#This Row],[Id Profissional]]&amp;"IPASGO",Base_Profissionais[id]&amp;Base_Profissionais[com],0))</f>
        <v>48154-0</v>
      </c>
      <c r="T194">
        <f>INDEX(Base_Profissionais[CBO],MATCH(Tabela6[[#This Row],[Id Profissional]],Base_Profissionais[id],0))</f>
        <v>223905</v>
      </c>
    </row>
    <row r="195" spans="1:20" hidden="1" x14ac:dyDescent="0.3">
      <c r="A195">
        <v>3553</v>
      </c>
      <c r="B195" t="s">
        <v>502</v>
      </c>
      <c r="C195" s="10" t="s">
        <v>151</v>
      </c>
      <c r="D195" t="s">
        <v>153</v>
      </c>
      <c r="E195" t="s">
        <v>627</v>
      </c>
      <c r="F195" t="s">
        <v>90</v>
      </c>
      <c r="G195">
        <v>2057</v>
      </c>
      <c r="L195">
        <v>1</v>
      </c>
      <c r="M195">
        <v>1</v>
      </c>
      <c r="N195">
        <v>2</v>
      </c>
      <c r="O195">
        <v>-1</v>
      </c>
      <c r="P195">
        <v>-1</v>
      </c>
      <c r="Q195" t="s">
        <v>621</v>
      </c>
      <c r="S195" t="str" cm="1">
        <f t="array" ref="S195">INDEX(Base_Profissionais[cad_ipasgo],MATCH(Tabela6[[#This Row],[Id Profissional]]&amp;"IPASGO",Base_Profissionais[id]&amp;Base_Profissionais[com],0))</f>
        <v>48117-0</v>
      </c>
      <c r="T195">
        <f>INDEX(Base_Profissionais[CBO],MATCH(Tabela6[[#This Row],[Id Profissional]],Base_Profissionais[id],0))</f>
        <v>251510</v>
      </c>
    </row>
    <row r="196" spans="1:20" hidden="1" x14ac:dyDescent="0.3">
      <c r="A196">
        <v>3502</v>
      </c>
      <c r="B196" t="s">
        <v>696</v>
      </c>
      <c r="C196" s="10" t="s">
        <v>154</v>
      </c>
      <c r="D196" t="s">
        <v>156</v>
      </c>
      <c r="E196" t="s">
        <v>627</v>
      </c>
      <c r="F196" t="s">
        <v>51</v>
      </c>
      <c r="G196">
        <v>772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2</v>
      </c>
      <c r="Q196" t="s">
        <v>621</v>
      </c>
      <c r="S196" t="str" cm="1">
        <f t="array" ref="S196">INDEX(Base_Profissionais[cad_ipasgo],MATCH(Tabela6[[#This Row],[Id Profissional]]&amp;"IPASGO",Base_Profissionais[id]&amp;Base_Profissionais[com],0))</f>
        <v>48135-0</v>
      </c>
      <c r="T196">
        <f>INDEX(Base_Profissionais[CBO],MATCH(Tabela6[[#This Row],[Id Profissional]],Base_Profissionais[id],0))</f>
        <v>223810</v>
      </c>
    </row>
    <row r="197" spans="1:20" hidden="1" x14ac:dyDescent="0.3">
      <c r="A197">
        <v>3502</v>
      </c>
      <c r="B197" t="s">
        <v>696</v>
      </c>
      <c r="C197" s="10" t="s">
        <v>151</v>
      </c>
      <c r="D197" t="s">
        <v>153</v>
      </c>
      <c r="E197" t="s">
        <v>627</v>
      </c>
      <c r="F197" t="s">
        <v>387</v>
      </c>
      <c r="G197">
        <v>599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2</v>
      </c>
      <c r="Q197" t="s">
        <v>621</v>
      </c>
      <c r="S197" t="str" cm="1">
        <f t="array" ref="S197">INDEX(Base_Profissionais[cad_ipasgo],MATCH(Tabela6[[#This Row],[Id Profissional]]&amp;"IPASGO",Base_Profissionais[id]&amp;Base_Profissionais[com],0))</f>
        <v>48136-0</v>
      </c>
      <c r="T197">
        <f>INDEX(Base_Profissionais[CBO],MATCH(Tabela6[[#This Row],[Id Profissional]],Base_Profissionais[id],0))</f>
        <v>251510</v>
      </c>
    </row>
    <row r="198" spans="1:20" hidden="1" x14ac:dyDescent="0.3">
      <c r="A198">
        <v>3502</v>
      </c>
      <c r="B198" t="s">
        <v>696</v>
      </c>
      <c r="C198" s="10" t="s">
        <v>158</v>
      </c>
      <c r="D198" t="s">
        <v>577</v>
      </c>
      <c r="E198" t="s">
        <v>627</v>
      </c>
      <c r="G198" t="e">
        <v>#N/A</v>
      </c>
      <c r="M198">
        <v>0</v>
      </c>
      <c r="N198">
        <v>0</v>
      </c>
      <c r="O198">
        <v>0</v>
      </c>
      <c r="P198">
        <v>2</v>
      </c>
      <c r="Q198" t="s">
        <v>621</v>
      </c>
      <c r="S198" t="e" cm="1">
        <f t="array" ref="S198">INDEX(Base_Profissionais[cad_ipasgo],MATCH(Tabela6[[#This Row],[Id Profissional]]&amp;"IPASGO",Base_Profissionais[id]&amp;Base_Profissionais[com],0))</f>
        <v>#N/A</v>
      </c>
      <c r="T198" t="e">
        <f>INDEX(Base_Profissionais[CBO],MATCH(Tabela6[[#This Row],[Id Profissional]],Base_Profissionais[id],0))</f>
        <v>#N/A</v>
      </c>
    </row>
    <row r="199" spans="1:20" hidden="1" x14ac:dyDescent="0.3">
      <c r="A199">
        <v>4068</v>
      </c>
      <c r="B199" t="s">
        <v>455</v>
      </c>
      <c r="C199" s="10" t="s">
        <v>151</v>
      </c>
      <c r="D199" t="s">
        <v>153</v>
      </c>
      <c r="E199" t="s">
        <v>620</v>
      </c>
      <c r="F199" t="s">
        <v>36</v>
      </c>
      <c r="G199">
        <v>2260</v>
      </c>
      <c r="M199">
        <v>0</v>
      </c>
      <c r="N199">
        <v>1</v>
      </c>
      <c r="O199">
        <v>-1</v>
      </c>
      <c r="P199">
        <v>-2</v>
      </c>
      <c r="Q199" t="s">
        <v>621</v>
      </c>
      <c r="S199" t="str" cm="1">
        <f t="array" ref="S199">INDEX(Base_Profissionais[cad_ipasgo],MATCH(Tabela6[[#This Row],[Id Profissional]]&amp;"IPASGO",Base_Profissionais[id]&amp;Base_Profissionais[com],0))</f>
        <v>48146-0</v>
      </c>
      <c r="T199">
        <f>INDEX(Base_Profissionais[CBO],MATCH(Tabela6[[#This Row],[Id Profissional]],Base_Profissionais[id],0))</f>
        <v>251510</v>
      </c>
    </row>
    <row r="200" spans="1:20" hidden="1" x14ac:dyDescent="0.3">
      <c r="A200">
        <v>4068</v>
      </c>
      <c r="B200" t="s">
        <v>455</v>
      </c>
      <c r="C200" s="10" t="s">
        <v>151</v>
      </c>
      <c r="D200" t="s">
        <v>153</v>
      </c>
      <c r="E200" t="s">
        <v>620</v>
      </c>
      <c r="F200" t="s">
        <v>36</v>
      </c>
      <c r="G200">
        <v>2260</v>
      </c>
      <c r="M200">
        <v>0</v>
      </c>
      <c r="N200">
        <v>1</v>
      </c>
      <c r="O200">
        <v>-1</v>
      </c>
      <c r="P200">
        <v>-2</v>
      </c>
      <c r="Q200" t="s">
        <v>621</v>
      </c>
      <c r="S200" t="str" cm="1">
        <f t="array" ref="S200">INDEX(Base_Profissionais[cad_ipasgo],MATCH(Tabela6[[#This Row],[Id Profissional]]&amp;"IPASGO",Base_Profissionais[id]&amp;Base_Profissionais[com],0))</f>
        <v>48146-0</v>
      </c>
      <c r="T200">
        <f>INDEX(Base_Profissionais[CBO],MATCH(Tabela6[[#This Row],[Id Profissional]],Base_Profissionais[id],0))</f>
        <v>251510</v>
      </c>
    </row>
    <row r="201" spans="1:20" hidden="1" x14ac:dyDescent="0.3">
      <c r="A201">
        <v>3412</v>
      </c>
      <c r="B201" t="s">
        <v>697</v>
      </c>
      <c r="C201" s="10" t="s">
        <v>151</v>
      </c>
      <c r="D201" t="s">
        <v>153</v>
      </c>
      <c r="E201" t="s">
        <v>624</v>
      </c>
      <c r="F201" t="s">
        <v>141</v>
      </c>
      <c r="G201">
        <v>577</v>
      </c>
      <c r="K201">
        <v>3</v>
      </c>
      <c r="L201">
        <v>3</v>
      </c>
      <c r="M201">
        <v>3</v>
      </c>
      <c r="N201">
        <v>0</v>
      </c>
      <c r="O201">
        <v>3</v>
      </c>
      <c r="P201">
        <v>3</v>
      </c>
      <c r="Q201" t="s">
        <v>625</v>
      </c>
      <c r="S201" t="str" cm="1">
        <f t="array" ref="S201">INDEX(Base_Profissionais[cad_ipasgo],MATCH(Tabela6[[#This Row],[Id Profissional]]&amp;"IPASGO",Base_Profissionais[id]&amp;Base_Profissionais[com],0))</f>
        <v>48155-0</v>
      </c>
      <c r="T201">
        <f>INDEX(Base_Profissionais[CBO],MATCH(Tabela6[[#This Row],[Id Profissional]],Base_Profissionais[id],0))</f>
        <v>251510</v>
      </c>
    </row>
    <row r="202" spans="1:20" hidden="1" x14ac:dyDescent="0.3">
      <c r="A202">
        <v>3332</v>
      </c>
      <c r="B202" t="s">
        <v>698</v>
      </c>
      <c r="C202" s="10" t="s">
        <v>154</v>
      </c>
      <c r="D202" t="s">
        <v>156</v>
      </c>
      <c r="E202" t="s">
        <v>624</v>
      </c>
      <c r="F202" t="s">
        <v>51</v>
      </c>
      <c r="G202">
        <v>772</v>
      </c>
      <c r="K202">
        <v>3</v>
      </c>
      <c r="L202">
        <v>3</v>
      </c>
      <c r="M202">
        <v>3</v>
      </c>
      <c r="N202">
        <v>0</v>
      </c>
      <c r="O202">
        <v>3</v>
      </c>
      <c r="P202">
        <v>7</v>
      </c>
      <c r="Q202" t="s">
        <v>625</v>
      </c>
      <c r="S202" t="str" cm="1">
        <f t="array" ref="S202">INDEX(Base_Profissionais[cad_ipasgo],MATCH(Tabela6[[#This Row],[Id Profissional]]&amp;"IPASGO",Base_Profissionais[id]&amp;Base_Profissionais[com],0))</f>
        <v>48135-0</v>
      </c>
      <c r="T202">
        <f>INDEX(Base_Profissionais[CBO],MATCH(Tabela6[[#This Row],[Id Profissional]],Base_Profissionais[id],0))</f>
        <v>223810</v>
      </c>
    </row>
    <row r="203" spans="1:20" hidden="1" x14ac:dyDescent="0.3">
      <c r="A203">
        <v>3332</v>
      </c>
      <c r="B203" t="s">
        <v>698</v>
      </c>
      <c r="C203" s="10" t="s">
        <v>151</v>
      </c>
      <c r="D203" t="s">
        <v>153</v>
      </c>
      <c r="E203" t="s">
        <v>624</v>
      </c>
      <c r="F203" t="s">
        <v>44</v>
      </c>
      <c r="G203">
        <v>609</v>
      </c>
      <c r="K203">
        <v>0</v>
      </c>
      <c r="L203">
        <v>4</v>
      </c>
      <c r="M203">
        <v>4</v>
      </c>
      <c r="N203">
        <v>0</v>
      </c>
      <c r="O203">
        <v>4</v>
      </c>
      <c r="P203">
        <v>7</v>
      </c>
      <c r="Q203" t="s">
        <v>625</v>
      </c>
      <c r="S203" t="str" cm="1">
        <f t="array" ref="S203">INDEX(Base_Profissionais[cad_ipasgo],MATCH(Tabela6[[#This Row],[Id Profissional]]&amp;"IPASGO",Base_Profissionais[id]&amp;Base_Profissionais[com],0))</f>
        <v>48134-0</v>
      </c>
      <c r="T203">
        <f>INDEX(Base_Profissionais[CBO],MATCH(Tabela6[[#This Row],[Id Profissional]],Base_Profissionais[id],0))</f>
        <v>251510</v>
      </c>
    </row>
    <row r="204" spans="1:20" hidden="1" x14ac:dyDescent="0.3">
      <c r="A204">
        <v>3332</v>
      </c>
      <c r="B204" t="s">
        <v>698</v>
      </c>
      <c r="C204" s="10" t="s">
        <v>158</v>
      </c>
      <c r="D204" t="s">
        <v>577</v>
      </c>
      <c r="E204" t="s">
        <v>624</v>
      </c>
      <c r="F204" t="s">
        <v>420</v>
      </c>
      <c r="G204">
        <v>441</v>
      </c>
      <c r="M204">
        <v>0</v>
      </c>
      <c r="N204">
        <v>0</v>
      </c>
      <c r="O204">
        <v>0</v>
      </c>
      <c r="P204">
        <v>7</v>
      </c>
      <c r="Q204" t="s">
        <v>625</v>
      </c>
      <c r="S204" t="str" cm="1">
        <f t="array" ref="S204">INDEX(Base_Profissionais[cad_ipasgo],MATCH(Tabela6[[#This Row],[Id Profissional]]&amp;"IPASGO",Base_Profissionais[id]&amp;Base_Profissionais[com],0))</f>
        <v>48154-0</v>
      </c>
      <c r="T204">
        <f>INDEX(Base_Profissionais[CBO],MATCH(Tabela6[[#This Row],[Id Profissional]],Base_Profissionais[id],0))</f>
        <v>223905</v>
      </c>
    </row>
    <row r="205" spans="1:20" hidden="1" x14ac:dyDescent="0.3">
      <c r="A205">
        <v>3773</v>
      </c>
      <c r="B205" t="s">
        <v>699</v>
      </c>
      <c r="C205" s="10" t="s">
        <v>151</v>
      </c>
      <c r="D205" t="s">
        <v>153</v>
      </c>
      <c r="E205" t="s">
        <v>627</v>
      </c>
      <c r="F205" t="s">
        <v>21</v>
      </c>
      <c r="G205">
        <v>486</v>
      </c>
      <c r="M205">
        <v>0</v>
      </c>
      <c r="N205">
        <v>1</v>
      </c>
      <c r="O205">
        <v>-1</v>
      </c>
      <c r="P205">
        <v>-1</v>
      </c>
      <c r="Q205" t="s">
        <v>621</v>
      </c>
      <c r="S205" t="str" cm="1">
        <f t="array" ref="S205">INDEX(Base_Profissionais[cad_ipasgo],MATCH(Tabela6[[#This Row],[Id Profissional]]&amp;"IPASGO",Base_Profissionais[id]&amp;Base_Profissionais[com],0))</f>
        <v>48111-0</v>
      </c>
      <c r="T205">
        <f>INDEX(Base_Profissionais[CBO],MATCH(Tabela6[[#This Row],[Id Profissional]],Base_Profissionais[id],0))</f>
        <v>251510</v>
      </c>
    </row>
    <row r="206" spans="1:20" hidden="1" x14ac:dyDescent="0.3">
      <c r="A206">
        <v>3372</v>
      </c>
      <c r="B206" t="s">
        <v>700</v>
      </c>
      <c r="C206" s="10" t="s">
        <v>154</v>
      </c>
      <c r="D206" t="s">
        <v>156</v>
      </c>
      <c r="E206" t="s">
        <v>627</v>
      </c>
      <c r="F206" t="s">
        <v>47</v>
      </c>
      <c r="G206">
        <v>1584</v>
      </c>
      <c r="K206">
        <v>3</v>
      </c>
      <c r="L206">
        <v>3</v>
      </c>
      <c r="M206">
        <v>3</v>
      </c>
      <c r="N206">
        <v>0</v>
      </c>
      <c r="O206">
        <v>3</v>
      </c>
      <c r="P206">
        <v>3</v>
      </c>
      <c r="Q206" t="s">
        <v>621</v>
      </c>
      <c r="S206" t="str" cm="1">
        <f t="array" ref="S206">INDEX(Base_Profissionais[cad_ipasgo],MATCH(Tabela6[[#This Row],[Id Profissional]]&amp;"IPASGO",Base_Profissionais[id]&amp;Base_Profissionais[com],0))</f>
        <v>48113-0</v>
      </c>
      <c r="T206">
        <f>INDEX(Base_Profissionais[CBO],MATCH(Tabela6[[#This Row],[Id Profissional]],Base_Profissionais[id],0))</f>
        <v>223810</v>
      </c>
    </row>
    <row r="207" spans="1:20" hidden="1" x14ac:dyDescent="0.3">
      <c r="A207">
        <v>3372</v>
      </c>
      <c r="B207" t="s">
        <v>700</v>
      </c>
      <c r="C207" s="10" t="s">
        <v>151</v>
      </c>
      <c r="D207" t="s">
        <v>153</v>
      </c>
      <c r="E207" t="s">
        <v>627</v>
      </c>
      <c r="F207" t="s">
        <v>337</v>
      </c>
      <c r="G207">
        <v>1833</v>
      </c>
      <c r="K207">
        <v>4</v>
      </c>
      <c r="L207">
        <v>4</v>
      </c>
      <c r="M207">
        <v>4</v>
      </c>
      <c r="N207">
        <v>4</v>
      </c>
      <c r="O207">
        <v>0</v>
      </c>
      <c r="P207">
        <v>3</v>
      </c>
      <c r="Q207" t="s">
        <v>621</v>
      </c>
      <c r="S207" t="str" cm="1">
        <f t="array" ref="S207">INDEX(Base_Profissionais[cad_ipasgo],MATCH(Tabela6[[#This Row],[Id Profissional]]&amp;"IPASGO",Base_Profissionais[id]&amp;Base_Profissionais[com],0))</f>
        <v>48128-0</v>
      </c>
      <c r="T207">
        <f>INDEX(Base_Profissionais[CBO],MATCH(Tabela6[[#This Row],[Id Profissional]],Base_Profissionais[id],0))</f>
        <v>251510</v>
      </c>
    </row>
    <row r="208" spans="1:20" hidden="1" x14ac:dyDescent="0.3">
      <c r="A208">
        <v>3523</v>
      </c>
      <c r="B208" t="s">
        <v>701</v>
      </c>
      <c r="C208" s="10" t="s">
        <v>151</v>
      </c>
      <c r="D208" t="s">
        <v>153</v>
      </c>
      <c r="E208" t="s">
        <v>624</v>
      </c>
      <c r="F208" t="s">
        <v>90</v>
      </c>
      <c r="G208">
        <v>2057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 t="s">
        <v>625</v>
      </c>
      <c r="S208" t="str" cm="1">
        <f t="array" ref="S208">INDEX(Base_Profissionais[cad_ipasgo],MATCH(Tabela6[[#This Row],[Id Profissional]]&amp;"IPASGO",Base_Profissionais[id]&amp;Base_Profissionais[com],0))</f>
        <v>48117-0</v>
      </c>
      <c r="T208">
        <f>INDEX(Base_Profissionais[CBO],MATCH(Tabela6[[#This Row],[Id Profissional]],Base_Profissionais[id],0))</f>
        <v>251510</v>
      </c>
    </row>
    <row r="209" spans="1:20" hidden="1" x14ac:dyDescent="0.3">
      <c r="A209">
        <v>3453</v>
      </c>
      <c r="B209" t="s">
        <v>702</v>
      </c>
      <c r="C209" s="10" t="s">
        <v>151</v>
      </c>
      <c r="D209" t="s">
        <v>153</v>
      </c>
      <c r="E209" t="s">
        <v>624</v>
      </c>
      <c r="F209" t="s">
        <v>44</v>
      </c>
      <c r="G209">
        <v>609</v>
      </c>
      <c r="K209">
        <v>6</v>
      </c>
      <c r="L209">
        <v>6</v>
      </c>
      <c r="M209">
        <v>6</v>
      </c>
      <c r="N209">
        <v>0</v>
      </c>
      <c r="O209">
        <v>6</v>
      </c>
      <c r="P209">
        <v>6</v>
      </c>
      <c r="Q209" t="s">
        <v>625</v>
      </c>
      <c r="S209" t="str" cm="1">
        <f t="array" ref="S209">INDEX(Base_Profissionais[cad_ipasgo],MATCH(Tabela6[[#This Row],[Id Profissional]]&amp;"IPASGO",Base_Profissionais[id]&amp;Base_Profissionais[com],0))</f>
        <v>48134-0</v>
      </c>
      <c r="T209">
        <f>INDEX(Base_Profissionais[CBO],MATCH(Tabela6[[#This Row],[Id Profissional]],Base_Profissionais[id],0))</f>
        <v>251510</v>
      </c>
    </row>
    <row r="210" spans="1:20" hidden="1" x14ac:dyDescent="0.3">
      <c r="A210">
        <v>3643</v>
      </c>
      <c r="B210" t="s">
        <v>703</v>
      </c>
      <c r="C210" s="10" t="s">
        <v>151</v>
      </c>
      <c r="D210" t="s">
        <v>153</v>
      </c>
      <c r="E210" t="s">
        <v>624</v>
      </c>
      <c r="F210" t="s">
        <v>90</v>
      </c>
      <c r="G210">
        <v>2057</v>
      </c>
      <c r="K210">
        <v>3</v>
      </c>
      <c r="L210">
        <v>3</v>
      </c>
      <c r="M210">
        <v>3</v>
      </c>
      <c r="N210">
        <v>0</v>
      </c>
      <c r="O210">
        <v>3</v>
      </c>
      <c r="P210">
        <v>3</v>
      </c>
      <c r="Q210" t="s">
        <v>625</v>
      </c>
      <c r="S210" t="str" cm="1">
        <f t="array" ref="S210">INDEX(Base_Profissionais[cad_ipasgo],MATCH(Tabela6[[#This Row],[Id Profissional]]&amp;"IPASGO",Base_Profissionais[id]&amp;Base_Profissionais[com],0))</f>
        <v>48117-0</v>
      </c>
      <c r="T210">
        <f>INDEX(Base_Profissionais[CBO],MATCH(Tabela6[[#This Row],[Id Profissional]],Base_Profissionais[id],0))</f>
        <v>251510</v>
      </c>
    </row>
    <row r="211" spans="1:20" hidden="1" x14ac:dyDescent="0.3">
      <c r="A211">
        <v>3955</v>
      </c>
      <c r="B211" t="s">
        <v>704</v>
      </c>
      <c r="C211" s="10" t="s">
        <v>151</v>
      </c>
      <c r="D211" t="s">
        <v>153</v>
      </c>
      <c r="E211" t="s">
        <v>620</v>
      </c>
      <c r="F211" t="s">
        <v>42</v>
      </c>
      <c r="G211">
        <v>1839</v>
      </c>
      <c r="M211">
        <v>0</v>
      </c>
      <c r="N211">
        <v>0</v>
      </c>
      <c r="O211">
        <v>0</v>
      </c>
      <c r="P211">
        <v>0</v>
      </c>
      <c r="Q211" t="s">
        <v>621</v>
      </c>
      <c r="S211" t="str" cm="1">
        <f t="array" ref="S211">INDEX(Base_Profissionais[cad_ipasgo],MATCH(Tabela6[[#This Row],[Id Profissional]]&amp;"IPASGO",Base_Profissionais[id]&amp;Base_Profissionais[com],0))</f>
        <v>48120-0</v>
      </c>
      <c r="T211">
        <f>INDEX(Base_Profissionais[CBO],MATCH(Tabela6[[#This Row],[Id Profissional]],Base_Profissionais[id],0))</f>
        <v>251510</v>
      </c>
    </row>
    <row r="212" spans="1:20" x14ac:dyDescent="0.3">
      <c r="A212">
        <v>3955</v>
      </c>
      <c r="B212" t="s">
        <v>704</v>
      </c>
      <c r="C212" s="14">
        <v>50001183</v>
      </c>
      <c r="D212" t="s">
        <v>153</v>
      </c>
      <c r="E212" t="s">
        <v>620</v>
      </c>
      <c r="F212" t="s">
        <v>42</v>
      </c>
      <c r="G212">
        <v>1839</v>
      </c>
      <c r="M212">
        <v>0</v>
      </c>
      <c r="N212">
        <v>0</v>
      </c>
      <c r="O212">
        <v>0</v>
      </c>
      <c r="P212">
        <v>0</v>
      </c>
      <c r="Q212" t="s">
        <v>621</v>
      </c>
      <c r="S212" t="str" cm="1">
        <f t="array" ref="S212">INDEX(Base_Profissionais[cad_ipasgo],MATCH(Tabela6[[#This Row],[Id Profissional]]&amp;"IPASGO",Base_Profissionais[id]&amp;Base_Profissionais[com],0))</f>
        <v>48120-0</v>
      </c>
      <c r="T212">
        <f>INDEX(Base_Profissionais[CBO],MATCH(Tabela6[[#This Row],[Id Profissional]],Base_Profissionais[id],0))</f>
        <v>251510</v>
      </c>
    </row>
    <row r="213" spans="1:20" hidden="1" x14ac:dyDescent="0.3">
      <c r="A213">
        <v>3954</v>
      </c>
      <c r="B213" t="s">
        <v>705</v>
      </c>
      <c r="C213" s="10" t="s">
        <v>167</v>
      </c>
      <c r="D213" t="s">
        <v>168</v>
      </c>
      <c r="E213" t="s">
        <v>624</v>
      </c>
      <c r="F213" t="s">
        <v>25</v>
      </c>
      <c r="G213">
        <v>1973</v>
      </c>
      <c r="M213">
        <v>0</v>
      </c>
      <c r="N213">
        <v>0</v>
      </c>
      <c r="O213">
        <v>0</v>
      </c>
      <c r="P213">
        <v>0</v>
      </c>
      <c r="Q213" t="s">
        <v>625</v>
      </c>
      <c r="S213" t="str" cm="1">
        <f t="array" ref="S213">INDEX(Base_Profissionais[cad_ipasgo],MATCH(Tabela6[[#This Row],[Id Profissional]]&amp;"IPASGO",Base_Profissionais[id]&amp;Base_Profissionais[com],0))</f>
        <v>48115-0</v>
      </c>
      <c r="T213">
        <f>INDEX(Base_Profissionais[CBO],MATCH(Tabela6[[#This Row],[Id Profissional]],Base_Profissionais[id],0))</f>
        <v>223810</v>
      </c>
    </row>
    <row r="214" spans="1:20" x14ac:dyDescent="0.3">
      <c r="A214">
        <v>3954</v>
      </c>
      <c r="B214" t="s">
        <v>705</v>
      </c>
      <c r="C214" s="14">
        <v>50001183</v>
      </c>
      <c r="D214" t="s">
        <v>153</v>
      </c>
      <c r="E214" t="s">
        <v>624</v>
      </c>
      <c r="F214" t="s">
        <v>42</v>
      </c>
      <c r="G214">
        <v>1839</v>
      </c>
      <c r="M214">
        <v>0</v>
      </c>
      <c r="N214">
        <v>0</v>
      </c>
      <c r="O214">
        <v>0</v>
      </c>
      <c r="P214">
        <v>0</v>
      </c>
      <c r="Q214" t="s">
        <v>625</v>
      </c>
      <c r="S214" t="str" cm="1">
        <f t="array" ref="S214">INDEX(Base_Profissionais[cad_ipasgo],MATCH(Tabela6[[#This Row],[Id Profissional]]&amp;"IPASGO",Base_Profissionais[id]&amp;Base_Profissionais[com],0))</f>
        <v>48120-0</v>
      </c>
      <c r="T214">
        <f>INDEX(Base_Profissionais[CBO],MATCH(Tabela6[[#This Row],[Id Profissional]],Base_Profissionais[id],0))</f>
        <v>251510</v>
      </c>
    </row>
    <row r="215" spans="1:20" x14ac:dyDescent="0.3">
      <c r="A215">
        <v>4054</v>
      </c>
      <c r="B215" t="s">
        <v>706</v>
      </c>
      <c r="C215" s="14">
        <v>50001183</v>
      </c>
      <c r="D215" t="s">
        <v>165</v>
      </c>
      <c r="E215" t="s">
        <v>627</v>
      </c>
      <c r="F215" t="s">
        <v>90</v>
      </c>
      <c r="G215">
        <v>2057</v>
      </c>
      <c r="M215">
        <v>0</v>
      </c>
      <c r="N215">
        <v>1</v>
      </c>
      <c r="O215">
        <v>-1</v>
      </c>
      <c r="P215">
        <v>-1</v>
      </c>
      <c r="Q215" t="s">
        <v>621</v>
      </c>
      <c r="S215" t="str" cm="1">
        <f t="array" ref="S215">INDEX(Base_Profissionais[cad_ipasgo],MATCH(Tabela6[[#This Row],[Id Profissional]]&amp;"IPASGO",Base_Profissionais[id]&amp;Base_Profissionais[com],0))</f>
        <v>48117-0</v>
      </c>
      <c r="T215">
        <f>INDEX(Base_Profissionais[CBO],MATCH(Tabela6[[#This Row],[Id Profissional]],Base_Profissionais[id],0))</f>
        <v>251510</v>
      </c>
    </row>
    <row r="216" spans="1:20" hidden="1" x14ac:dyDescent="0.3">
      <c r="A216">
        <v>3896</v>
      </c>
      <c r="B216" t="s">
        <v>109</v>
      </c>
      <c r="C216" s="10" t="s">
        <v>151</v>
      </c>
      <c r="D216" t="s">
        <v>153</v>
      </c>
      <c r="E216" t="s">
        <v>620</v>
      </c>
      <c r="F216" t="s">
        <v>33</v>
      </c>
      <c r="G216">
        <v>1735</v>
      </c>
      <c r="M216">
        <v>0</v>
      </c>
      <c r="N216">
        <v>1</v>
      </c>
      <c r="O216">
        <v>-1</v>
      </c>
      <c r="P216">
        <v>-3</v>
      </c>
      <c r="Q216" t="s">
        <v>621</v>
      </c>
      <c r="S216" t="str" cm="1">
        <f t="array" ref="S216">INDEX(Base_Profissionais[cad_ipasgo],MATCH(Tabela6[[#This Row],[Id Profissional]]&amp;"IPASGO",Base_Profissionais[id]&amp;Base_Profissionais[com],0))</f>
        <v>48116-0</v>
      </c>
      <c r="T216">
        <f>INDEX(Base_Profissionais[CBO],MATCH(Tabela6[[#This Row],[Id Profissional]],Base_Profissionais[id],0))</f>
        <v>251510</v>
      </c>
    </row>
    <row r="217" spans="1:20" hidden="1" x14ac:dyDescent="0.3">
      <c r="A217">
        <v>3896</v>
      </c>
      <c r="B217" t="s">
        <v>109</v>
      </c>
      <c r="C217" s="10" t="s">
        <v>158</v>
      </c>
      <c r="D217" t="s">
        <v>577</v>
      </c>
      <c r="E217" t="s">
        <v>620</v>
      </c>
      <c r="F217" t="s">
        <v>30</v>
      </c>
      <c r="G217">
        <v>884</v>
      </c>
      <c r="M217">
        <v>0</v>
      </c>
      <c r="N217">
        <v>2</v>
      </c>
      <c r="O217">
        <v>-2</v>
      </c>
      <c r="P217">
        <v>-3</v>
      </c>
      <c r="Q217" t="s">
        <v>621</v>
      </c>
      <c r="S217" t="str" cm="1">
        <f t="array" ref="S217">INDEX(Base_Profissionais[cad_ipasgo],MATCH(Tabela6[[#This Row],[Id Profissional]]&amp;"IPASGO",Base_Profissionais[id]&amp;Base_Profissionais[com],0))</f>
        <v>48119-0</v>
      </c>
      <c r="T217">
        <f>INDEX(Base_Profissionais[CBO],MATCH(Tabela6[[#This Row],[Id Profissional]],Base_Profissionais[id],0))</f>
        <v>223905</v>
      </c>
    </row>
    <row r="218" spans="1:20" hidden="1" x14ac:dyDescent="0.3">
      <c r="A218">
        <v>3822</v>
      </c>
      <c r="B218" t="s">
        <v>707</v>
      </c>
      <c r="C218" s="10" t="s">
        <v>154</v>
      </c>
      <c r="D218" t="s">
        <v>156</v>
      </c>
      <c r="E218" t="s">
        <v>624</v>
      </c>
      <c r="F218" t="s">
        <v>47</v>
      </c>
      <c r="G218">
        <v>1584</v>
      </c>
      <c r="M218">
        <v>0</v>
      </c>
      <c r="N218">
        <v>0</v>
      </c>
      <c r="O218">
        <v>0</v>
      </c>
      <c r="P218">
        <v>0</v>
      </c>
      <c r="Q218" t="s">
        <v>625</v>
      </c>
      <c r="S218" t="str" cm="1">
        <f t="array" ref="S218">INDEX(Base_Profissionais[cad_ipasgo],MATCH(Tabela6[[#This Row],[Id Profissional]]&amp;"IPASGO",Base_Profissionais[id]&amp;Base_Profissionais[com],0))</f>
        <v>48113-0</v>
      </c>
      <c r="T218">
        <f>INDEX(Base_Profissionais[CBO],MATCH(Tabela6[[#This Row],[Id Profissional]],Base_Profissionais[id],0))</f>
        <v>223810</v>
      </c>
    </row>
    <row r="219" spans="1:20" hidden="1" x14ac:dyDescent="0.3">
      <c r="A219">
        <v>3822</v>
      </c>
      <c r="B219" t="s">
        <v>707</v>
      </c>
      <c r="C219" s="10" t="s">
        <v>151</v>
      </c>
      <c r="D219" t="s">
        <v>153</v>
      </c>
      <c r="E219" t="s">
        <v>624</v>
      </c>
      <c r="F219" t="s">
        <v>329</v>
      </c>
      <c r="G219">
        <v>881</v>
      </c>
      <c r="M219">
        <v>0</v>
      </c>
      <c r="N219">
        <v>0</v>
      </c>
      <c r="O219">
        <v>0</v>
      </c>
      <c r="P219">
        <v>0</v>
      </c>
      <c r="Q219" t="s">
        <v>625</v>
      </c>
      <c r="S219" t="str" cm="1">
        <f t="array" ref="S219">INDEX(Base_Profissionais[cad_ipasgo],MATCH(Tabela6[[#This Row],[Id Profissional]]&amp;"IPASGO",Base_Profissionais[id]&amp;Base_Profissionais[com],0))</f>
        <v>48127-0</v>
      </c>
      <c r="T219">
        <f>INDEX(Base_Profissionais[CBO],MATCH(Tabela6[[#This Row],[Id Profissional]],Base_Profissionais[id],0))</f>
        <v>251510</v>
      </c>
    </row>
    <row r="220" spans="1:20" hidden="1" x14ac:dyDescent="0.3">
      <c r="A220">
        <v>3822</v>
      </c>
      <c r="B220" t="s">
        <v>707</v>
      </c>
      <c r="C220" s="10" t="s">
        <v>158</v>
      </c>
      <c r="D220" t="s">
        <v>577</v>
      </c>
      <c r="E220" t="s">
        <v>624</v>
      </c>
      <c r="F220" t="s">
        <v>420</v>
      </c>
      <c r="G220">
        <v>441</v>
      </c>
      <c r="M220">
        <v>0</v>
      </c>
      <c r="N220">
        <v>0</v>
      </c>
      <c r="O220">
        <v>0</v>
      </c>
      <c r="P220">
        <v>0</v>
      </c>
      <c r="Q220" t="s">
        <v>625</v>
      </c>
      <c r="S220" t="str" cm="1">
        <f t="array" ref="S220">INDEX(Base_Profissionais[cad_ipasgo],MATCH(Tabela6[[#This Row],[Id Profissional]]&amp;"IPASGO",Base_Profissionais[id]&amp;Base_Profissionais[com],0))</f>
        <v>48154-0</v>
      </c>
      <c r="T220">
        <f>INDEX(Base_Profissionais[CBO],MATCH(Tabela6[[#This Row],[Id Profissional]],Base_Profissionais[id],0))</f>
        <v>223905</v>
      </c>
    </row>
    <row r="221" spans="1:20" x14ac:dyDescent="0.3">
      <c r="A221">
        <v>4098</v>
      </c>
      <c r="B221" t="s">
        <v>708</v>
      </c>
      <c r="C221" s="14">
        <v>50001183</v>
      </c>
      <c r="D221" t="s">
        <v>165</v>
      </c>
      <c r="E221" t="s">
        <v>620</v>
      </c>
      <c r="F221" t="s">
        <v>86</v>
      </c>
      <c r="G221">
        <v>1815</v>
      </c>
      <c r="M221">
        <v>0</v>
      </c>
      <c r="N221">
        <v>2</v>
      </c>
      <c r="O221">
        <v>-2</v>
      </c>
      <c r="P221">
        <v>-2</v>
      </c>
      <c r="Q221" t="s">
        <v>621</v>
      </c>
      <c r="S221" t="str" cm="1">
        <f t="array" ref="S221">INDEX(Base_Profissionais[cad_ipasgo],MATCH(Tabela6[[#This Row],[Id Profissional]]&amp;"IPASGO",Base_Profissionais[id]&amp;Base_Profissionais[com],0))</f>
        <v>48122-0</v>
      </c>
      <c r="T221">
        <f>INDEX(Base_Profissionais[CBO],MATCH(Tabela6[[#This Row],[Id Profissional]],Base_Profissionais[id],0))</f>
        <v>251510</v>
      </c>
    </row>
    <row r="222" spans="1:20" x14ac:dyDescent="0.3">
      <c r="A222">
        <v>4099</v>
      </c>
      <c r="B222" t="s">
        <v>709</v>
      </c>
      <c r="C222" s="14">
        <v>50001183</v>
      </c>
      <c r="D222" t="s">
        <v>165</v>
      </c>
      <c r="E222" t="s">
        <v>620</v>
      </c>
      <c r="F222" t="s">
        <v>86</v>
      </c>
      <c r="G222">
        <v>1815</v>
      </c>
      <c r="M222">
        <v>0</v>
      </c>
      <c r="N222">
        <v>1</v>
      </c>
      <c r="O222">
        <v>-1</v>
      </c>
      <c r="P222">
        <v>-1</v>
      </c>
      <c r="Q222" t="s">
        <v>621</v>
      </c>
      <c r="S222" t="str" cm="1">
        <f t="array" ref="S222">INDEX(Base_Profissionais[cad_ipasgo],MATCH(Tabela6[[#This Row],[Id Profissional]]&amp;"IPASGO",Base_Profissionais[id]&amp;Base_Profissionais[com],0))</f>
        <v>48122-0</v>
      </c>
      <c r="T222">
        <f>INDEX(Base_Profissionais[CBO],MATCH(Tabela6[[#This Row],[Id Profissional]],Base_Profissionais[id],0))</f>
        <v>251510</v>
      </c>
    </row>
    <row r="223" spans="1:20" hidden="1" x14ac:dyDescent="0.3">
      <c r="A223">
        <v>3509</v>
      </c>
      <c r="B223" t="s">
        <v>710</v>
      </c>
      <c r="C223" s="10" t="s">
        <v>151</v>
      </c>
      <c r="D223" t="s">
        <v>153</v>
      </c>
      <c r="E223" t="s">
        <v>624</v>
      </c>
      <c r="F223" t="s">
        <v>90</v>
      </c>
      <c r="G223">
        <v>2057</v>
      </c>
      <c r="K223">
        <v>3</v>
      </c>
      <c r="L223">
        <v>3</v>
      </c>
      <c r="M223">
        <v>3</v>
      </c>
      <c r="N223">
        <v>0</v>
      </c>
      <c r="O223">
        <v>3</v>
      </c>
      <c r="P223">
        <v>3</v>
      </c>
      <c r="Q223" t="s">
        <v>625</v>
      </c>
      <c r="S223" t="str" cm="1">
        <f t="array" ref="S223">INDEX(Base_Profissionais[cad_ipasgo],MATCH(Tabela6[[#This Row],[Id Profissional]]&amp;"IPASGO",Base_Profissionais[id]&amp;Base_Profissionais[com],0))</f>
        <v>48117-0</v>
      </c>
      <c r="T223">
        <f>INDEX(Base_Profissionais[CBO],MATCH(Tabela6[[#This Row],[Id Profissional]],Base_Profissionais[id],0))</f>
        <v>251510</v>
      </c>
    </row>
    <row r="224" spans="1:20" hidden="1" x14ac:dyDescent="0.3">
      <c r="A224">
        <v>3970</v>
      </c>
      <c r="B224" t="s">
        <v>711</v>
      </c>
      <c r="C224" s="10" t="s">
        <v>167</v>
      </c>
      <c r="D224" t="s">
        <v>168</v>
      </c>
      <c r="E224" t="s">
        <v>624</v>
      </c>
      <c r="F224" t="s">
        <v>408</v>
      </c>
      <c r="G224">
        <v>1967</v>
      </c>
      <c r="M224">
        <v>0</v>
      </c>
      <c r="N224">
        <v>0</v>
      </c>
      <c r="O224">
        <v>0</v>
      </c>
      <c r="P224">
        <v>0</v>
      </c>
      <c r="Q224" t="s">
        <v>625</v>
      </c>
      <c r="S224" t="str" cm="1">
        <f t="array" ref="S224">INDEX(Base_Profissionais[cad_ipasgo],MATCH(Tabela6[[#This Row],[Id Profissional]]&amp;"IPASGO",Base_Profissionais[id]&amp;Base_Profissionais[com],0))</f>
        <v>48148-0</v>
      </c>
      <c r="T224">
        <f>INDEX(Base_Profissionais[CBO],MATCH(Tabela6[[#This Row],[Id Profissional]],Base_Profissionais[id],0))</f>
        <v>223810</v>
      </c>
    </row>
    <row r="225" spans="1:20" hidden="1" x14ac:dyDescent="0.3">
      <c r="A225">
        <v>3970</v>
      </c>
      <c r="B225" t="s">
        <v>711</v>
      </c>
      <c r="C225" s="10" t="s">
        <v>172</v>
      </c>
      <c r="D225" t="s">
        <v>156</v>
      </c>
      <c r="E225" t="s">
        <v>624</v>
      </c>
      <c r="F225" t="s">
        <v>408</v>
      </c>
      <c r="G225">
        <v>1967</v>
      </c>
      <c r="M225">
        <v>0</v>
      </c>
      <c r="N225">
        <v>0</v>
      </c>
      <c r="O225">
        <v>0</v>
      </c>
      <c r="P225">
        <v>0</v>
      </c>
      <c r="Q225" t="s">
        <v>625</v>
      </c>
      <c r="S225" t="str" cm="1">
        <f t="array" ref="S225">INDEX(Base_Profissionais[cad_ipasgo],MATCH(Tabela6[[#This Row],[Id Profissional]]&amp;"IPASGO",Base_Profissionais[id]&amp;Base_Profissionais[com],0))</f>
        <v>48148-0</v>
      </c>
      <c r="T225">
        <f>INDEX(Base_Profissionais[CBO],MATCH(Tabela6[[#This Row],[Id Profissional]],Base_Profissionais[id],0))</f>
        <v>223810</v>
      </c>
    </row>
    <row r="226" spans="1:20" hidden="1" x14ac:dyDescent="0.3">
      <c r="A226">
        <v>3970</v>
      </c>
      <c r="B226" t="s">
        <v>711</v>
      </c>
      <c r="C226" s="10" t="s">
        <v>687</v>
      </c>
      <c r="D226" t="s">
        <v>156</v>
      </c>
      <c r="E226" t="s">
        <v>624</v>
      </c>
      <c r="F226" t="s">
        <v>408</v>
      </c>
      <c r="G226">
        <v>1967</v>
      </c>
      <c r="M226">
        <v>0</v>
      </c>
      <c r="N226">
        <v>0</v>
      </c>
      <c r="O226">
        <v>0</v>
      </c>
      <c r="P226">
        <v>0</v>
      </c>
      <c r="Q226" t="s">
        <v>625</v>
      </c>
      <c r="S226" t="str" cm="1">
        <f t="array" ref="S226">INDEX(Base_Profissionais[cad_ipasgo],MATCH(Tabela6[[#This Row],[Id Profissional]]&amp;"IPASGO",Base_Profissionais[id]&amp;Base_Profissionais[com],0))</f>
        <v>48148-0</v>
      </c>
      <c r="T226">
        <f>INDEX(Base_Profissionais[CBO],MATCH(Tabela6[[#This Row],[Id Profissional]],Base_Profissionais[id],0))</f>
        <v>223810</v>
      </c>
    </row>
    <row r="227" spans="1:20" hidden="1" x14ac:dyDescent="0.3">
      <c r="A227">
        <v>3972</v>
      </c>
      <c r="B227" t="s">
        <v>712</v>
      </c>
      <c r="C227" s="10" t="s">
        <v>151</v>
      </c>
      <c r="D227" t="s">
        <v>153</v>
      </c>
      <c r="E227" t="s">
        <v>620</v>
      </c>
      <c r="F227" t="s">
        <v>44</v>
      </c>
      <c r="G227">
        <v>609</v>
      </c>
      <c r="M227">
        <v>0</v>
      </c>
      <c r="N227">
        <v>0</v>
      </c>
      <c r="O227">
        <v>0</v>
      </c>
      <c r="P227">
        <v>0</v>
      </c>
      <c r="Q227" t="s">
        <v>621</v>
      </c>
      <c r="S227" t="str" cm="1">
        <f t="array" ref="S227">INDEX(Base_Profissionais[cad_ipasgo],MATCH(Tabela6[[#This Row],[Id Profissional]]&amp;"IPASGO",Base_Profissionais[id]&amp;Base_Profissionais[com],0))</f>
        <v>48134-0</v>
      </c>
      <c r="T227">
        <f>INDEX(Base_Profissionais[CBO],MATCH(Tabela6[[#This Row],[Id Profissional]],Base_Profissionais[id],0))</f>
        <v>251510</v>
      </c>
    </row>
    <row r="228" spans="1:20" x14ac:dyDescent="0.3">
      <c r="A228">
        <v>3972</v>
      </c>
      <c r="B228" t="s">
        <v>712</v>
      </c>
      <c r="C228" s="14">
        <v>50001183</v>
      </c>
      <c r="D228" t="s">
        <v>153</v>
      </c>
      <c r="E228" t="s">
        <v>620</v>
      </c>
      <c r="F228" t="s">
        <v>44</v>
      </c>
      <c r="G228">
        <v>609</v>
      </c>
      <c r="M228">
        <v>0</v>
      </c>
      <c r="N228">
        <v>0</v>
      </c>
      <c r="O228">
        <v>0</v>
      </c>
      <c r="P228">
        <v>0</v>
      </c>
      <c r="Q228" t="s">
        <v>621</v>
      </c>
      <c r="S228" t="str" cm="1">
        <f t="array" ref="S228">INDEX(Base_Profissionais[cad_ipasgo],MATCH(Tabela6[[#This Row],[Id Profissional]]&amp;"IPASGO",Base_Profissionais[id]&amp;Base_Profissionais[com],0))</f>
        <v>48134-0</v>
      </c>
      <c r="T228">
        <f>INDEX(Base_Profissionais[CBO],MATCH(Tabela6[[#This Row],[Id Profissional]],Base_Profissionais[id],0))</f>
        <v>251510</v>
      </c>
    </row>
    <row r="229" spans="1:20" hidden="1" x14ac:dyDescent="0.3">
      <c r="A229">
        <v>3519</v>
      </c>
      <c r="B229" t="s">
        <v>713</v>
      </c>
      <c r="C229" s="10" t="s">
        <v>151</v>
      </c>
      <c r="D229" t="s">
        <v>153</v>
      </c>
      <c r="E229" t="s">
        <v>624</v>
      </c>
      <c r="F229" t="s">
        <v>36</v>
      </c>
      <c r="G229">
        <v>2260</v>
      </c>
      <c r="K229">
        <v>10</v>
      </c>
      <c r="L229">
        <v>10</v>
      </c>
      <c r="M229">
        <v>10</v>
      </c>
      <c r="N229">
        <v>0</v>
      </c>
      <c r="O229">
        <v>10</v>
      </c>
      <c r="P229">
        <v>10</v>
      </c>
      <c r="Q229" t="s">
        <v>625</v>
      </c>
      <c r="S229" t="str" cm="1">
        <f t="array" ref="S229">INDEX(Base_Profissionais[cad_ipasgo],MATCH(Tabela6[[#This Row],[Id Profissional]]&amp;"IPASGO",Base_Profissionais[id]&amp;Base_Profissionais[com],0))</f>
        <v>48146-0</v>
      </c>
      <c r="T229">
        <f>INDEX(Base_Profissionais[CBO],MATCH(Tabela6[[#This Row],[Id Profissional]],Base_Profissionais[id],0))</f>
        <v>251510</v>
      </c>
    </row>
    <row r="230" spans="1:20" hidden="1" x14ac:dyDescent="0.3">
      <c r="A230">
        <v>3357</v>
      </c>
      <c r="B230" t="s">
        <v>714</v>
      </c>
      <c r="C230" s="10" t="s">
        <v>154</v>
      </c>
      <c r="D230" t="s">
        <v>156</v>
      </c>
      <c r="E230" t="s">
        <v>620</v>
      </c>
      <c r="F230" t="s">
        <v>214</v>
      </c>
      <c r="G230">
        <v>499</v>
      </c>
      <c r="K230">
        <v>0</v>
      </c>
      <c r="L230">
        <v>2</v>
      </c>
      <c r="M230">
        <v>2</v>
      </c>
      <c r="N230">
        <v>1</v>
      </c>
      <c r="O230">
        <v>1</v>
      </c>
      <c r="P230">
        <v>4</v>
      </c>
      <c r="Q230" t="s">
        <v>621</v>
      </c>
      <c r="S230" t="str" cm="1">
        <f t="array" ref="S230">INDEX(Base_Profissionais[cad_ipasgo],MATCH(Tabela6[[#This Row],[Id Profissional]]&amp;"IPASGO",Base_Profissionais[id]&amp;Base_Profissionais[com],0))</f>
        <v>48106-0</v>
      </c>
      <c r="T230">
        <f>INDEX(Base_Profissionais[CBO],MATCH(Tabela6[[#This Row],[Id Profissional]],Base_Profissionais[id],0))</f>
        <v>223810</v>
      </c>
    </row>
    <row r="231" spans="1:20" hidden="1" x14ac:dyDescent="0.3">
      <c r="A231">
        <v>3357</v>
      </c>
      <c r="B231" t="s">
        <v>714</v>
      </c>
      <c r="C231" s="10" t="s">
        <v>151</v>
      </c>
      <c r="D231" t="s">
        <v>153</v>
      </c>
      <c r="E231" t="s">
        <v>620</v>
      </c>
      <c r="F231" t="s">
        <v>90</v>
      </c>
      <c r="G231">
        <v>2057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4</v>
      </c>
      <c r="Q231" t="s">
        <v>621</v>
      </c>
      <c r="S231" t="str" cm="1">
        <f t="array" ref="S231">INDEX(Base_Profissionais[cad_ipasgo],MATCH(Tabela6[[#This Row],[Id Profissional]]&amp;"IPASGO",Base_Profissionais[id]&amp;Base_Profissionais[com],0))</f>
        <v>48117-0</v>
      </c>
      <c r="T231">
        <f>INDEX(Base_Profissionais[CBO],MATCH(Tabela6[[#This Row],[Id Profissional]],Base_Profissionais[id],0))</f>
        <v>251510</v>
      </c>
    </row>
    <row r="232" spans="1:20" hidden="1" x14ac:dyDescent="0.3">
      <c r="A232">
        <v>3357</v>
      </c>
      <c r="B232" t="s">
        <v>714</v>
      </c>
      <c r="C232" s="10" t="s">
        <v>158</v>
      </c>
      <c r="D232" t="s">
        <v>577</v>
      </c>
      <c r="E232" t="s">
        <v>620</v>
      </c>
      <c r="F232" t="s">
        <v>30</v>
      </c>
      <c r="G232">
        <v>884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4</v>
      </c>
      <c r="Q232" t="s">
        <v>621</v>
      </c>
      <c r="S232" t="str" cm="1">
        <f t="array" ref="S232">INDEX(Base_Profissionais[cad_ipasgo],MATCH(Tabela6[[#This Row],[Id Profissional]]&amp;"IPASGO",Base_Profissionais[id]&amp;Base_Profissionais[com],0))</f>
        <v>48119-0</v>
      </c>
      <c r="T232">
        <f>INDEX(Base_Profissionais[CBO],MATCH(Tabela6[[#This Row],[Id Profissional]],Base_Profissionais[id],0))</f>
        <v>223905</v>
      </c>
    </row>
    <row r="233" spans="1:20" hidden="1" x14ac:dyDescent="0.3">
      <c r="A233">
        <v>3673</v>
      </c>
      <c r="B233" t="s">
        <v>715</v>
      </c>
      <c r="C233" s="10" t="s">
        <v>154</v>
      </c>
      <c r="D233" t="s">
        <v>156</v>
      </c>
      <c r="E233" t="s">
        <v>620</v>
      </c>
      <c r="F233" t="s">
        <v>47</v>
      </c>
      <c r="G233">
        <v>1584</v>
      </c>
      <c r="K233">
        <v>3</v>
      </c>
      <c r="L233">
        <v>3</v>
      </c>
      <c r="M233">
        <v>3</v>
      </c>
      <c r="N233">
        <v>1</v>
      </c>
      <c r="O233">
        <v>2</v>
      </c>
      <c r="P233">
        <v>5</v>
      </c>
      <c r="Q233" t="s">
        <v>621</v>
      </c>
      <c r="S233" t="str" cm="1">
        <f t="array" ref="S233">INDEX(Base_Profissionais[cad_ipasgo],MATCH(Tabela6[[#This Row],[Id Profissional]]&amp;"IPASGO",Base_Profissionais[id]&amp;Base_Profissionais[com],0))</f>
        <v>48113-0</v>
      </c>
      <c r="T233">
        <f>INDEX(Base_Profissionais[CBO],MATCH(Tabela6[[#This Row],[Id Profissional]],Base_Profissionais[id],0))</f>
        <v>223810</v>
      </c>
    </row>
    <row r="234" spans="1:20" hidden="1" x14ac:dyDescent="0.3">
      <c r="A234">
        <v>3673</v>
      </c>
      <c r="B234" t="s">
        <v>715</v>
      </c>
      <c r="C234" s="10" t="s">
        <v>151</v>
      </c>
      <c r="D234" t="s">
        <v>153</v>
      </c>
      <c r="E234" t="s">
        <v>620</v>
      </c>
      <c r="F234" t="s">
        <v>387</v>
      </c>
      <c r="G234">
        <v>599</v>
      </c>
      <c r="K234">
        <v>6</v>
      </c>
      <c r="L234">
        <v>1</v>
      </c>
      <c r="M234">
        <v>1</v>
      </c>
      <c r="N234">
        <v>2</v>
      </c>
      <c r="O234">
        <v>-1</v>
      </c>
      <c r="P234">
        <v>5</v>
      </c>
      <c r="Q234" t="s">
        <v>621</v>
      </c>
      <c r="S234" t="str" cm="1">
        <f t="array" ref="S234">INDEX(Base_Profissionais[cad_ipasgo],MATCH(Tabela6[[#This Row],[Id Profissional]]&amp;"IPASGO",Base_Profissionais[id]&amp;Base_Profissionais[com],0))</f>
        <v>48136-0</v>
      </c>
      <c r="T234">
        <f>INDEX(Base_Profissionais[CBO],MATCH(Tabela6[[#This Row],[Id Profissional]],Base_Profissionais[id],0))</f>
        <v>251510</v>
      </c>
    </row>
    <row r="235" spans="1:20" hidden="1" x14ac:dyDescent="0.3">
      <c r="A235">
        <v>3673</v>
      </c>
      <c r="B235" t="s">
        <v>715</v>
      </c>
      <c r="C235" s="10" t="s">
        <v>158</v>
      </c>
      <c r="D235" t="s">
        <v>577</v>
      </c>
      <c r="E235" t="s">
        <v>620</v>
      </c>
      <c r="F235" t="s">
        <v>30</v>
      </c>
      <c r="G235">
        <v>884</v>
      </c>
      <c r="K235">
        <v>4</v>
      </c>
      <c r="L235">
        <v>4</v>
      </c>
      <c r="M235">
        <v>4</v>
      </c>
      <c r="N235">
        <v>0</v>
      </c>
      <c r="O235">
        <v>4</v>
      </c>
      <c r="P235">
        <v>5</v>
      </c>
      <c r="Q235" t="s">
        <v>621</v>
      </c>
      <c r="S235" t="str" cm="1">
        <f t="array" ref="S235">INDEX(Base_Profissionais[cad_ipasgo],MATCH(Tabela6[[#This Row],[Id Profissional]]&amp;"IPASGO",Base_Profissionais[id]&amp;Base_Profissionais[com],0))</f>
        <v>48119-0</v>
      </c>
      <c r="T235">
        <f>INDEX(Base_Profissionais[CBO],MATCH(Tabela6[[#This Row],[Id Profissional]],Base_Profissionais[id],0))</f>
        <v>223905</v>
      </c>
    </row>
    <row r="236" spans="1:20" hidden="1" x14ac:dyDescent="0.3">
      <c r="A236">
        <v>3456</v>
      </c>
      <c r="B236" t="s">
        <v>716</v>
      </c>
      <c r="C236" s="10" t="s">
        <v>151</v>
      </c>
      <c r="D236" t="s">
        <v>153</v>
      </c>
      <c r="E236" t="s">
        <v>627</v>
      </c>
      <c r="F236" t="s">
        <v>387</v>
      </c>
      <c r="G236">
        <v>599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 t="s">
        <v>621</v>
      </c>
      <c r="S236" t="str" cm="1">
        <f t="array" ref="S236">INDEX(Base_Profissionais[cad_ipasgo],MATCH(Tabela6[[#This Row],[Id Profissional]]&amp;"IPASGO",Base_Profissionais[id]&amp;Base_Profissionais[com],0))</f>
        <v>48136-0</v>
      </c>
      <c r="T236">
        <f>INDEX(Base_Profissionais[CBO],MATCH(Tabela6[[#This Row],[Id Profissional]],Base_Profissionais[id],0))</f>
        <v>251510</v>
      </c>
    </row>
    <row r="237" spans="1:20" hidden="1" x14ac:dyDescent="0.3">
      <c r="A237">
        <v>3912</v>
      </c>
      <c r="B237" t="s">
        <v>463</v>
      </c>
      <c r="C237" s="10" t="s">
        <v>154</v>
      </c>
      <c r="D237" t="s">
        <v>156</v>
      </c>
      <c r="E237" t="s">
        <v>620</v>
      </c>
      <c r="F237" t="s">
        <v>51</v>
      </c>
      <c r="G237">
        <v>772</v>
      </c>
      <c r="M237">
        <v>0</v>
      </c>
      <c r="N237">
        <v>1</v>
      </c>
      <c r="O237">
        <v>-1</v>
      </c>
      <c r="P237">
        <v>-2</v>
      </c>
      <c r="Q237" t="s">
        <v>621</v>
      </c>
      <c r="S237" t="str" cm="1">
        <f t="array" ref="S237">INDEX(Base_Profissionais[cad_ipasgo],MATCH(Tabela6[[#This Row],[Id Profissional]]&amp;"IPASGO",Base_Profissionais[id]&amp;Base_Profissionais[com],0))</f>
        <v>48135-0</v>
      </c>
      <c r="T237">
        <f>INDEX(Base_Profissionais[CBO],MATCH(Tabela6[[#This Row],[Id Profissional]],Base_Profissionais[id],0))</f>
        <v>223810</v>
      </c>
    </row>
    <row r="238" spans="1:20" hidden="1" x14ac:dyDescent="0.3">
      <c r="A238">
        <v>3912</v>
      </c>
      <c r="B238" t="s">
        <v>463</v>
      </c>
      <c r="C238" s="10" t="s">
        <v>151</v>
      </c>
      <c r="D238" t="s">
        <v>153</v>
      </c>
      <c r="E238" t="s">
        <v>620</v>
      </c>
      <c r="F238" t="s">
        <v>329</v>
      </c>
      <c r="G238">
        <v>881</v>
      </c>
      <c r="M238">
        <v>0</v>
      </c>
      <c r="N238">
        <v>1</v>
      </c>
      <c r="O238">
        <v>-1</v>
      </c>
      <c r="P238">
        <v>-2</v>
      </c>
      <c r="Q238" t="s">
        <v>621</v>
      </c>
      <c r="S238" t="str" cm="1">
        <f t="array" ref="S238">INDEX(Base_Profissionais[cad_ipasgo],MATCH(Tabela6[[#This Row],[Id Profissional]]&amp;"IPASGO",Base_Profissionais[id]&amp;Base_Profissionais[com],0))</f>
        <v>48127-0</v>
      </c>
      <c r="T238">
        <f>INDEX(Base_Profissionais[CBO],MATCH(Tabela6[[#This Row],[Id Profissional]],Base_Profissionais[id],0))</f>
        <v>251510</v>
      </c>
    </row>
    <row r="239" spans="1:20" hidden="1" x14ac:dyDescent="0.3">
      <c r="A239">
        <v>3912</v>
      </c>
      <c r="B239" t="s">
        <v>463</v>
      </c>
      <c r="C239" s="10" t="s">
        <v>158</v>
      </c>
      <c r="D239" t="s">
        <v>577</v>
      </c>
      <c r="E239" t="s">
        <v>620</v>
      </c>
      <c r="F239" t="s">
        <v>30</v>
      </c>
      <c r="G239">
        <v>884</v>
      </c>
      <c r="M239">
        <v>0</v>
      </c>
      <c r="N239">
        <v>0</v>
      </c>
      <c r="O239">
        <v>0</v>
      </c>
      <c r="P239">
        <v>-2</v>
      </c>
      <c r="Q239" t="s">
        <v>621</v>
      </c>
      <c r="S239" t="str" cm="1">
        <f t="array" ref="S239">INDEX(Base_Profissionais[cad_ipasgo],MATCH(Tabela6[[#This Row],[Id Profissional]]&amp;"IPASGO",Base_Profissionais[id]&amp;Base_Profissionais[com],0))</f>
        <v>48119-0</v>
      </c>
      <c r="T239">
        <f>INDEX(Base_Profissionais[CBO],MATCH(Tabela6[[#This Row],[Id Profissional]],Base_Profissionais[id],0))</f>
        <v>223905</v>
      </c>
    </row>
    <row r="240" spans="1:20" hidden="1" x14ac:dyDescent="0.3">
      <c r="A240">
        <v>3394</v>
      </c>
      <c r="B240" t="s">
        <v>717</v>
      </c>
      <c r="C240" s="10" t="s">
        <v>154</v>
      </c>
      <c r="D240" t="s">
        <v>156</v>
      </c>
      <c r="E240" t="s">
        <v>624</v>
      </c>
      <c r="F240" t="s">
        <v>47</v>
      </c>
      <c r="G240">
        <v>1584</v>
      </c>
      <c r="K240">
        <v>3</v>
      </c>
      <c r="L240">
        <v>3</v>
      </c>
      <c r="M240">
        <v>3</v>
      </c>
      <c r="N240">
        <v>0</v>
      </c>
      <c r="O240">
        <v>3</v>
      </c>
      <c r="P240">
        <v>5</v>
      </c>
      <c r="Q240" t="s">
        <v>625</v>
      </c>
      <c r="S240" t="str" cm="1">
        <f t="array" ref="S240">INDEX(Base_Profissionais[cad_ipasgo],MATCH(Tabela6[[#This Row],[Id Profissional]]&amp;"IPASGO",Base_Profissionais[id]&amp;Base_Profissionais[com],0))</f>
        <v>48113-0</v>
      </c>
      <c r="T240">
        <f>INDEX(Base_Profissionais[CBO],MATCH(Tabela6[[#This Row],[Id Profissional]],Base_Profissionais[id],0))</f>
        <v>223810</v>
      </c>
    </row>
    <row r="241" spans="1:20" hidden="1" x14ac:dyDescent="0.3">
      <c r="A241">
        <v>3394</v>
      </c>
      <c r="B241" t="s">
        <v>717</v>
      </c>
      <c r="C241" s="10" t="s">
        <v>151</v>
      </c>
      <c r="D241" t="s">
        <v>153</v>
      </c>
      <c r="E241" t="s">
        <v>624</v>
      </c>
      <c r="F241" t="s">
        <v>44</v>
      </c>
      <c r="G241">
        <v>609</v>
      </c>
      <c r="K241">
        <v>5</v>
      </c>
      <c r="L241">
        <v>2</v>
      </c>
      <c r="M241">
        <v>2</v>
      </c>
      <c r="N241">
        <v>0</v>
      </c>
      <c r="O241">
        <v>2</v>
      </c>
      <c r="P241">
        <v>5</v>
      </c>
      <c r="Q241" t="s">
        <v>625</v>
      </c>
      <c r="S241" t="str" cm="1">
        <f t="array" ref="S241">INDEX(Base_Profissionais[cad_ipasgo],MATCH(Tabela6[[#This Row],[Id Profissional]]&amp;"IPASGO",Base_Profissionais[id]&amp;Base_Profissionais[com],0))</f>
        <v>48134-0</v>
      </c>
      <c r="T241">
        <f>INDEX(Base_Profissionais[CBO],MATCH(Tabela6[[#This Row],[Id Profissional]],Base_Profissionais[id],0))</f>
        <v>251510</v>
      </c>
    </row>
    <row r="242" spans="1:20" hidden="1" x14ac:dyDescent="0.3">
      <c r="A242">
        <v>3996</v>
      </c>
      <c r="B242" t="s">
        <v>718</v>
      </c>
      <c r="C242" s="10" t="s">
        <v>154</v>
      </c>
      <c r="D242" t="s">
        <v>156</v>
      </c>
      <c r="E242" t="s">
        <v>620</v>
      </c>
      <c r="F242" t="s">
        <v>56</v>
      </c>
      <c r="G242">
        <v>1830</v>
      </c>
      <c r="M242">
        <v>0</v>
      </c>
      <c r="N242">
        <v>2</v>
      </c>
      <c r="O242">
        <v>-2</v>
      </c>
      <c r="P242">
        <v>-7</v>
      </c>
      <c r="Q242" t="s">
        <v>621</v>
      </c>
      <c r="S242" t="str" cm="1">
        <f t="array" ref="S242">INDEX(Base_Profissionais[cad_ipasgo],MATCH(Tabela6[[#This Row],[Id Profissional]]&amp;"IPASGO",Base_Profissionais[id]&amp;Base_Profissionais[com],0))</f>
        <v>48150-0</v>
      </c>
      <c r="T242">
        <f>INDEX(Base_Profissionais[CBO],MATCH(Tabela6[[#This Row],[Id Profissional]],Base_Profissionais[id],0))</f>
        <v>223810</v>
      </c>
    </row>
    <row r="243" spans="1:20" hidden="1" x14ac:dyDescent="0.3">
      <c r="A243">
        <v>3996</v>
      </c>
      <c r="B243" t="s">
        <v>718</v>
      </c>
      <c r="C243" s="10" t="s">
        <v>151</v>
      </c>
      <c r="D243" t="s">
        <v>153</v>
      </c>
      <c r="E243" t="s">
        <v>620</v>
      </c>
      <c r="F243" t="s">
        <v>44</v>
      </c>
      <c r="G243">
        <v>609</v>
      </c>
      <c r="M243">
        <v>0</v>
      </c>
      <c r="N243">
        <v>4</v>
      </c>
      <c r="O243">
        <v>-4</v>
      </c>
      <c r="P243">
        <v>-7</v>
      </c>
      <c r="Q243" t="s">
        <v>621</v>
      </c>
      <c r="S243" t="str" cm="1">
        <f t="array" ref="S243">INDEX(Base_Profissionais[cad_ipasgo],MATCH(Tabela6[[#This Row],[Id Profissional]]&amp;"IPASGO",Base_Profissionais[id]&amp;Base_Profissionais[com],0))</f>
        <v>48134-0</v>
      </c>
      <c r="T243">
        <f>INDEX(Base_Profissionais[CBO],MATCH(Tabela6[[#This Row],[Id Profissional]],Base_Profissionais[id],0))</f>
        <v>251510</v>
      </c>
    </row>
    <row r="244" spans="1:20" hidden="1" x14ac:dyDescent="0.3">
      <c r="A244">
        <v>3996</v>
      </c>
      <c r="B244" t="s">
        <v>718</v>
      </c>
      <c r="C244" s="10" t="s">
        <v>158</v>
      </c>
      <c r="D244" t="s">
        <v>577</v>
      </c>
      <c r="E244" t="s">
        <v>620</v>
      </c>
      <c r="F244" t="s">
        <v>30</v>
      </c>
      <c r="G244">
        <v>884</v>
      </c>
      <c r="M244">
        <v>0</v>
      </c>
      <c r="N244">
        <v>1</v>
      </c>
      <c r="O244">
        <v>-1</v>
      </c>
      <c r="P244">
        <v>-7</v>
      </c>
      <c r="Q244" t="s">
        <v>621</v>
      </c>
      <c r="S244" t="str" cm="1">
        <f t="array" ref="S244">INDEX(Base_Profissionais[cad_ipasgo],MATCH(Tabela6[[#This Row],[Id Profissional]]&amp;"IPASGO",Base_Profissionais[id]&amp;Base_Profissionais[com],0))</f>
        <v>48119-0</v>
      </c>
      <c r="T244">
        <f>INDEX(Base_Profissionais[CBO],MATCH(Tabela6[[#This Row],[Id Profissional]],Base_Profissionais[id],0))</f>
        <v>223905</v>
      </c>
    </row>
    <row r="245" spans="1:20" x14ac:dyDescent="0.3">
      <c r="A245">
        <v>4055</v>
      </c>
      <c r="B245" t="s">
        <v>719</v>
      </c>
      <c r="C245" s="14">
        <v>50001183</v>
      </c>
      <c r="D245" t="s">
        <v>153</v>
      </c>
      <c r="E245" t="s">
        <v>620</v>
      </c>
      <c r="F245" t="s">
        <v>221</v>
      </c>
      <c r="G245">
        <v>1383</v>
      </c>
      <c r="M245">
        <v>0</v>
      </c>
      <c r="N245">
        <v>0</v>
      </c>
      <c r="O245">
        <v>0</v>
      </c>
      <c r="P245">
        <v>0</v>
      </c>
      <c r="Q245" t="s">
        <v>621</v>
      </c>
      <c r="S245" t="str" cm="1">
        <f t="array" ref="S245">INDEX(Base_Profissionais[cad_ipasgo],MATCH(Tabela6[[#This Row],[Id Profissional]]&amp;"IPASGO",Base_Profissionais[id]&amp;Base_Profissionais[com],0))</f>
        <v>48108-0</v>
      </c>
      <c r="T245">
        <f>INDEX(Base_Profissionais[CBO],MATCH(Tabela6[[#This Row],[Id Profissional]],Base_Profissionais[id],0))</f>
        <v>251510</v>
      </c>
    </row>
    <row r="246" spans="1:20" hidden="1" x14ac:dyDescent="0.3">
      <c r="A246">
        <v>3479</v>
      </c>
      <c r="B246" t="s">
        <v>720</v>
      </c>
      <c r="C246" s="10" t="s">
        <v>151</v>
      </c>
      <c r="D246" t="s">
        <v>153</v>
      </c>
      <c r="E246" t="s">
        <v>624</v>
      </c>
      <c r="F246" t="s">
        <v>86</v>
      </c>
      <c r="G246">
        <v>1815</v>
      </c>
      <c r="K246">
        <v>3</v>
      </c>
      <c r="L246">
        <v>3</v>
      </c>
      <c r="M246">
        <v>3</v>
      </c>
      <c r="N246">
        <v>0</v>
      </c>
      <c r="O246">
        <v>3</v>
      </c>
      <c r="P246">
        <v>6</v>
      </c>
      <c r="Q246" t="s">
        <v>625</v>
      </c>
      <c r="S246" t="str" cm="1">
        <f t="array" ref="S246">INDEX(Base_Profissionais[cad_ipasgo],MATCH(Tabela6[[#This Row],[Id Profissional]]&amp;"IPASGO",Base_Profissionais[id]&amp;Base_Profissionais[com],0))</f>
        <v>48122-0</v>
      </c>
      <c r="T246">
        <f>INDEX(Base_Profissionais[CBO],MATCH(Tabela6[[#This Row],[Id Profissional]],Base_Profissionais[id],0))</f>
        <v>251510</v>
      </c>
    </row>
    <row r="247" spans="1:20" hidden="1" x14ac:dyDescent="0.3">
      <c r="A247">
        <v>3479</v>
      </c>
      <c r="B247" t="s">
        <v>720</v>
      </c>
      <c r="C247" s="10" t="s">
        <v>158</v>
      </c>
      <c r="D247" t="s">
        <v>577</v>
      </c>
      <c r="E247" t="s">
        <v>624</v>
      </c>
      <c r="F247" t="s">
        <v>420</v>
      </c>
      <c r="G247">
        <v>441</v>
      </c>
      <c r="K247">
        <v>3</v>
      </c>
      <c r="L247">
        <v>3</v>
      </c>
      <c r="M247">
        <v>3</v>
      </c>
      <c r="N247">
        <v>0</v>
      </c>
      <c r="O247">
        <v>3</v>
      </c>
      <c r="P247">
        <v>6</v>
      </c>
      <c r="Q247" t="s">
        <v>625</v>
      </c>
      <c r="S247" t="str" cm="1">
        <f t="array" ref="S247">INDEX(Base_Profissionais[cad_ipasgo],MATCH(Tabela6[[#This Row],[Id Profissional]]&amp;"IPASGO",Base_Profissionais[id]&amp;Base_Profissionais[com],0))</f>
        <v>48154-0</v>
      </c>
      <c r="T247">
        <f>INDEX(Base_Profissionais[CBO],MATCH(Tabela6[[#This Row],[Id Profissional]],Base_Profissionais[id],0))</f>
        <v>223905</v>
      </c>
    </row>
    <row r="248" spans="1:20" hidden="1" x14ac:dyDescent="0.3">
      <c r="A248">
        <v>3705</v>
      </c>
      <c r="B248" t="s">
        <v>721</v>
      </c>
      <c r="C248" s="10" t="s">
        <v>151</v>
      </c>
      <c r="D248" t="s">
        <v>153</v>
      </c>
      <c r="E248" t="s">
        <v>627</v>
      </c>
      <c r="F248" t="s">
        <v>44</v>
      </c>
      <c r="G248">
        <v>609</v>
      </c>
      <c r="K248">
        <v>3</v>
      </c>
      <c r="L248">
        <v>3</v>
      </c>
      <c r="M248">
        <v>3</v>
      </c>
      <c r="N248">
        <v>1</v>
      </c>
      <c r="O248">
        <v>2</v>
      </c>
      <c r="P248">
        <v>2</v>
      </c>
      <c r="Q248" t="s">
        <v>621</v>
      </c>
      <c r="S248" t="str" cm="1">
        <f t="array" ref="S248">INDEX(Base_Profissionais[cad_ipasgo],MATCH(Tabela6[[#This Row],[Id Profissional]]&amp;"IPASGO",Base_Profissionais[id]&amp;Base_Profissionais[com],0))</f>
        <v>48134-0</v>
      </c>
      <c r="T248">
        <f>INDEX(Base_Profissionais[CBO],MATCH(Tabela6[[#This Row],[Id Profissional]],Base_Profissionais[id],0))</f>
        <v>251510</v>
      </c>
    </row>
    <row r="249" spans="1:20" hidden="1" x14ac:dyDescent="0.3">
      <c r="A249">
        <v>3705</v>
      </c>
      <c r="B249" t="s">
        <v>721</v>
      </c>
      <c r="C249" s="10" t="s">
        <v>158</v>
      </c>
      <c r="D249" t="s">
        <v>577</v>
      </c>
      <c r="E249" t="s">
        <v>627</v>
      </c>
      <c r="F249" t="s">
        <v>420</v>
      </c>
      <c r="G249">
        <v>441</v>
      </c>
      <c r="M249">
        <v>0</v>
      </c>
      <c r="N249">
        <v>0</v>
      </c>
      <c r="O249">
        <v>0</v>
      </c>
      <c r="P249">
        <v>2</v>
      </c>
      <c r="Q249" t="s">
        <v>621</v>
      </c>
      <c r="S249" t="str" cm="1">
        <f t="array" ref="S249">INDEX(Base_Profissionais[cad_ipasgo],MATCH(Tabela6[[#This Row],[Id Profissional]]&amp;"IPASGO",Base_Profissionais[id]&amp;Base_Profissionais[com],0))</f>
        <v>48154-0</v>
      </c>
      <c r="T249">
        <f>INDEX(Base_Profissionais[CBO],MATCH(Tabela6[[#This Row],[Id Profissional]],Base_Profissionais[id],0))</f>
        <v>223905</v>
      </c>
    </row>
    <row r="250" spans="1:20" x14ac:dyDescent="0.3">
      <c r="A250">
        <v>3986</v>
      </c>
      <c r="B250" t="s">
        <v>722</v>
      </c>
      <c r="C250" s="14">
        <v>50001183</v>
      </c>
      <c r="D250" t="s">
        <v>153</v>
      </c>
      <c r="E250" t="s">
        <v>627</v>
      </c>
      <c r="F250" t="s">
        <v>221</v>
      </c>
      <c r="G250">
        <v>1383</v>
      </c>
      <c r="M250">
        <v>0</v>
      </c>
      <c r="N250">
        <v>0</v>
      </c>
      <c r="O250">
        <v>0</v>
      </c>
      <c r="P250">
        <v>0</v>
      </c>
      <c r="Q250" t="s">
        <v>621</v>
      </c>
      <c r="S250" t="str" cm="1">
        <f t="array" ref="S250">INDEX(Base_Profissionais[cad_ipasgo],MATCH(Tabela6[[#This Row],[Id Profissional]]&amp;"IPASGO",Base_Profissionais[id]&amp;Base_Profissionais[com],0))</f>
        <v>48108-0</v>
      </c>
      <c r="T250">
        <f>INDEX(Base_Profissionais[CBO],MATCH(Tabela6[[#This Row],[Id Profissional]],Base_Profissionais[id],0))</f>
        <v>251510</v>
      </c>
    </row>
    <row r="251" spans="1:20" hidden="1" x14ac:dyDescent="0.3">
      <c r="A251">
        <v>3598</v>
      </c>
      <c r="B251" t="s">
        <v>723</v>
      </c>
      <c r="C251" s="10" t="s">
        <v>154</v>
      </c>
      <c r="D251" t="s">
        <v>156</v>
      </c>
      <c r="E251" t="s">
        <v>620</v>
      </c>
      <c r="F251" t="s">
        <v>51</v>
      </c>
      <c r="G251">
        <v>772</v>
      </c>
      <c r="K251">
        <v>3</v>
      </c>
      <c r="L251">
        <v>3</v>
      </c>
      <c r="M251">
        <v>3</v>
      </c>
      <c r="N251">
        <v>1</v>
      </c>
      <c r="O251">
        <v>2</v>
      </c>
      <c r="P251">
        <v>0</v>
      </c>
      <c r="Q251" t="s">
        <v>621</v>
      </c>
      <c r="S251" t="str" cm="1">
        <f t="array" ref="S251">INDEX(Base_Profissionais[cad_ipasgo],MATCH(Tabela6[[#This Row],[Id Profissional]]&amp;"IPASGO",Base_Profissionais[id]&amp;Base_Profissionais[com],0))</f>
        <v>48135-0</v>
      </c>
      <c r="T251">
        <f>INDEX(Base_Profissionais[CBO],MATCH(Tabela6[[#This Row],[Id Profissional]],Base_Profissionais[id],0))</f>
        <v>223810</v>
      </c>
    </row>
    <row r="252" spans="1:20" hidden="1" x14ac:dyDescent="0.3">
      <c r="A252">
        <v>3598</v>
      </c>
      <c r="B252" t="s">
        <v>723</v>
      </c>
      <c r="C252" s="10" t="s">
        <v>151</v>
      </c>
      <c r="D252" t="s">
        <v>153</v>
      </c>
      <c r="E252" t="s">
        <v>620</v>
      </c>
      <c r="F252" t="s">
        <v>387</v>
      </c>
      <c r="G252">
        <v>599</v>
      </c>
      <c r="K252">
        <v>0</v>
      </c>
      <c r="L252">
        <v>3</v>
      </c>
      <c r="M252">
        <v>3</v>
      </c>
      <c r="N252">
        <v>4</v>
      </c>
      <c r="O252">
        <v>-1</v>
      </c>
      <c r="P252">
        <v>0</v>
      </c>
      <c r="Q252" t="s">
        <v>621</v>
      </c>
      <c r="S252" t="str" cm="1">
        <f t="array" ref="S252">INDEX(Base_Profissionais[cad_ipasgo],MATCH(Tabela6[[#This Row],[Id Profissional]]&amp;"IPASGO",Base_Profissionais[id]&amp;Base_Profissionais[com],0))</f>
        <v>48136-0</v>
      </c>
      <c r="T252">
        <f>INDEX(Base_Profissionais[CBO],MATCH(Tabela6[[#This Row],[Id Profissional]],Base_Profissionais[id],0))</f>
        <v>251510</v>
      </c>
    </row>
    <row r="253" spans="1:20" hidden="1" x14ac:dyDescent="0.3">
      <c r="A253">
        <v>3598</v>
      </c>
      <c r="B253" t="s">
        <v>723</v>
      </c>
      <c r="C253" s="10" t="s">
        <v>158</v>
      </c>
      <c r="D253" t="s">
        <v>577</v>
      </c>
      <c r="E253" t="s">
        <v>620</v>
      </c>
      <c r="F253" t="s">
        <v>420</v>
      </c>
      <c r="G253">
        <v>441</v>
      </c>
      <c r="M253">
        <v>0</v>
      </c>
      <c r="N253">
        <v>1</v>
      </c>
      <c r="O253">
        <v>-1</v>
      </c>
      <c r="P253">
        <v>0</v>
      </c>
      <c r="Q253" t="s">
        <v>621</v>
      </c>
      <c r="S253" t="str" cm="1">
        <f t="array" ref="S253">INDEX(Base_Profissionais[cad_ipasgo],MATCH(Tabela6[[#This Row],[Id Profissional]]&amp;"IPASGO",Base_Profissionais[id]&amp;Base_Profissionais[com],0))</f>
        <v>48154-0</v>
      </c>
      <c r="T253">
        <f>INDEX(Base_Profissionais[CBO],MATCH(Tabela6[[#This Row],[Id Profissional]],Base_Profissionais[id],0))</f>
        <v>223905</v>
      </c>
    </row>
    <row r="254" spans="1:20" hidden="1" x14ac:dyDescent="0.3">
      <c r="A254">
        <v>3712</v>
      </c>
      <c r="B254" t="s">
        <v>129</v>
      </c>
      <c r="C254" s="10" t="s">
        <v>154</v>
      </c>
      <c r="D254" t="s">
        <v>156</v>
      </c>
      <c r="E254" t="s">
        <v>627</v>
      </c>
      <c r="F254" t="s">
        <v>56</v>
      </c>
      <c r="G254">
        <v>1830</v>
      </c>
      <c r="M254">
        <v>0</v>
      </c>
      <c r="N254">
        <v>1</v>
      </c>
      <c r="O254">
        <v>-1</v>
      </c>
      <c r="P254">
        <v>2</v>
      </c>
      <c r="Q254" t="s">
        <v>621</v>
      </c>
      <c r="S254" t="str" cm="1">
        <f t="array" ref="S254">INDEX(Base_Profissionais[cad_ipasgo],MATCH(Tabela6[[#This Row],[Id Profissional]]&amp;"IPASGO",Base_Profissionais[id]&amp;Base_Profissionais[com],0))</f>
        <v>48150-0</v>
      </c>
      <c r="T254">
        <f>INDEX(Base_Profissionais[CBO],MATCH(Tabela6[[#This Row],[Id Profissional]],Base_Profissionais[id],0))</f>
        <v>223810</v>
      </c>
    </row>
    <row r="255" spans="1:20" hidden="1" x14ac:dyDescent="0.3">
      <c r="A255">
        <v>3712</v>
      </c>
      <c r="B255" t="s">
        <v>129</v>
      </c>
      <c r="C255" s="10" t="s">
        <v>151</v>
      </c>
      <c r="D255" t="s">
        <v>153</v>
      </c>
      <c r="E255" t="s">
        <v>627</v>
      </c>
      <c r="F255" t="s">
        <v>44</v>
      </c>
      <c r="G255">
        <v>609</v>
      </c>
      <c r="K255">
        <v>8</v>
      </c>
      <c r="L255">
        <v>5</v>
      </c>
      <c r="M255">
        <v>5</v>
      </c>
      <c r="N255">
        <v>2</v>
      </c>
      <c r="O255">
        <v>3</v>
      </c>
      <c r="P255">
        <v>2</v>
      </c>
      <c r="Q255" t="s">
        <v>621</v>
      </c>
      <c r="S255" t="str" cm="1">
        <f t="array" ref="S255">INDEX(Base_Profissionais[cad_ipasgo],MATCH(Tabela6[[#This Row],[Id Profissional]]&amp;"IPASGO",Base_Profissionais[id]&amp;Base_Profissionais[com],0))</f>
        <v>48134-0</v>
      </c>
      <c r="T255">
        <f>INDEX(Base_Profissionais[CBO],MATCH(Tabela6[[#This Row],[Id Profissional]],Base_Profissionais[id],0))</f>
        <v>251510</v>
      </c>
    </row>
    <row r="256" spans="1:20" hidden="1" x14ac:dyDescent="0.3">
      <c r="A256">
        <v>3651</v>
      </c>
      <c r="B256" t="s">
        <v>66</v>
      </c>
      <c r="C256" s="10" t="s">
        <v>154</v>
      </c>
      <c r="D256" t="s">
        <v>156</v>
      </c>
      <c r="E256" t="s">
        <v>620</v>
      </c>
      <c r="F256" t="s">
        <v>51</v>
      </c>
      <c r="G256">
        <v>772</v>
      </c>
      <c r="K256">
        <v>2</v>
      </c>
      <c r="L256">
        <v>2</v>
      </c>
      <c r="M256">
        <v>2</v>
      </c>
      <c r="N256">
        <v>2</v>
      </c>
      <c r="O256">
        <v>0</v>
      </c>
      <c r="P256">
        <v>-3</v>
      </c>
      <c r="Q256" t="s">
        <v>621</v>
      </c>
      <c r="S256" t="str" cm="1">
        <f t="array" ref="S256">INDEX(Base_Profissionais[cad_ipasgo],MATCH(Tabela6[[#This Row],[Id Profissional]]&amp;"IPASGO",Base_Profissionais[id]&amp;Base_Profissionais[com],0))</f>
        <v>48135-0</v>
      </c>
      <c r="T256">
        <f>INDEX(Base_Profissionais[CBO],MATCH(Tabela6[[#This Row],[Id Profissional]],Base_Profissionais[id],0))</f>
        <v>223810</v>
      </c>
    </row>
    <row r="257" spans="1:20" hidden="1" x14ac:dyDescent="0.3">
      <c r="A257">
        <v>3651</v>
      </c>
      <c r="B257" t="s">
        <v>66</v>
      </c>
      <c r="C257" s="10" t="s">
        <v>151</v>
      </c>
      <c r="D257" t="s">
        <v>153</v>
      </c>
      <c r="E257" t="s">
        <v>620</v>
      </c>
      <c r="F257" t="s">
        <v>284</v>
      </c>
      <c r="G257">
        <v>25</v>
      </c>
      <c r="K257">
        <v>0</v>
      </c>
      <c r="L257">
        <v>1</v>
      </c>
      <c r="M257">
        <v>1</v>
      </c>
      <c r="N257">
        <v>3</v>
      </c>
      <c r="O257">
        <v>-2</v>
      </c>
      <c r="P257">
        <v>-3</v>
      </c>
      <c r="Q257" t="s">
        <v>621</v>
      </c>
      <c r="S257" t="str" cm="1">
        <f t="array" ref="S257">INDEX(Base_Profissionais[cad_ipasgo],MATCH(Tabela6[[#This Row],[Id Profissional]]&amp;"IPASGO",Base_Profissionais[id]&amp;Base_Profissionais[com],0))</f>
        <v>48118-0</v>
      </c>
      <c r="T257">
        <f>INDEX(Base_Profissionais[CBO],MATCH(Tabela6[[#This Row],[Id Profissional]],Base_Profissionais[id],0))</f>
        <v>251510</v>
      </c>
    </row>
    <row r="258" spans="1:20" hidden="1" x14ac:dyDescent="0.3">
      <c r="A258">
        <v>3651</v>
      </c>
      <c r="B258" t="s">
        <v>66</v>
      </c>
      <c r="C258" s="10" t="s">
        <v>158</v>
      </c>
      <c r="D258" t="s">
        <v>577</v>
      </c>
      <c r="E258" t="s">
        <v>620</v>
      </c>
      <c r="F258" t="s">
        <v>30</v>
      </c>
      <c r="G258">
        <v>884</v>
      </c>
      <c r="M258">
        <v>0</v>
      </c>
      <c r="N258">
        <v>1</v>
      </c>
      <c r="O258">
        <v>-1</v>
      </c>
      <c r="P258">
        <v>-3</v>
      </c>
      <c r="Q258" t="s">
        <v>621</v>
      </c>
      <c r="S258" t="str" cm="1">
        <f t="array" ref="S258">INDEX(Base_Profissionais[cad_ipasgo],MATCH(Tabela6[[#This Row],[Id Profissional]]&amp;"IPASGO",Base_Profissionais[id]&amp;Base_Profissionais[com],0))</f>
        <v>48119-0</v>
      </c>
      <c r="T258">
        <f>INDEX(Base_Profissionais[CBO],MATCH(Tabela6[[#This Row],[Id Profissional]],Base_Profissionais[id],0))</f>
        <v>223905</v>
      </c>
    </row>
    <row r="259" spans="1:20" hidden="1" x14ac:dyDescent="0.3">
      <c r="A259">
        <v>3531</v>
      </c>
      <c r="B259" t="s">
        <v>724</v>
      </c>
      <c r="C259" s="10" t="s">
        <v>151</v>
      </c>
      <c r="D259" t="s">
        <v>153</v>
      </c>
      <c r="E259" t="s">
        <v>624</v>
      </c>
      <c r="F259" t="s">
        <v>112</v>
      </c>
      <c r="G259">
        <v>1542</v>
      </c>
      <c r="K259">
        <v>2</v>
      </c>
      <c r="L259">
        <v>2</v>
      </c>
      <c r="M259">
        <v>2</v>
      </c>
      <c r="N259">
        <v>0</v>
      </c>
      <c r="O259">
        <v>2</v>
      </c>
      <c r="P259">
        <v>2</v>
      </c>
      <c r="Q259" t="s">
        <v>625</v>
      </c>
      <c r="S259" t="str" cm="1">
        <f t="array" ref="S259">INDEX(Base_Profissionais[cad_ipasgo],MATCH(Tabela6[[#This Row],[Id Profissional]]&amp;"IPASGO",Base_Profissionais[id]&amp;Base_Profissionais[com],0))</f>
        <v>48123-0</v>
      </c>
      <c r="T259">
        <f>INDEX(Base_Profissionais[CBO],MATCH(Tabela6[[#This Row],[Id Profissional]],Base_Profissionais[id],0))</f>
        <v>251510</v>
      </c>
    </row>
    <row r="260" spans="1:20" hidden="1" x14ac:dyDescent="0.3">
      <c r="A260">
        <v>3997</v>
      </c>
      <c r="B260" t="s">
        <v>725</v>
      </c>
      <c r="C260" s="10" t="s">
        <v>151</v>
      </c>
      <c r="D260" t="s">
        <v>153</v>
      </c>
      <c r="E260" t="s">
        <v>624</v>
      </c>
      <c r="F260" t="s">
        <v>221</v>
      </c>
      <c r="G260">
        <v>1383</v>
      </c>
      <c r="M260">
        <v>0</v>
      </c>
      <c r="N260">
        <v>0</v>
      </c>
      <c r="O260">
        <v>0</v>
      </c>
      <c r="P260">
        <v>0</v>
      </c>
      <c r="Q260" t="s">
        <v>625</v>
      </c>
      <c r="S260" t="str" cm="1">
        <f t="array" ref="S260">INDEX(Base_Profissionais[cad_ipasgo],MATCH(Tabela6[[#This Row],[Id Profissional]]&amp;"IPASGO",Base_Profissionais[id]&amp;Base_Profissionais[com],0))</f>
        <v>48108-0</v>
      </c>
      <c r="T260">
        <f>INDEX(Base_Profissionais[CBO],MATCH(Tabela6[[#This Row],[Id Profissional]],Base_Profissionais[id],0))</f>
        <v>251510</v>
      </c>
    </row>
    <row r="261" spans="1:20" hidden="1" x14ac:dyDescent="0.3">
      <c r="A261">
        <v>3563</v>
      </c>
      <c r="B261" t="s">
        <v>726</v>
      </c>
      <c r="C261" s="10" t="s">
        <v>151</v>
      </c>
      <c r="D261" t="s">
        <v>153</v>
      </c>
      <c r="E261" t="s">
        <v>624</v>
      </c>
      <c r="F261" t="s">
        <v>90</v>
      </c>
      <c r="G261">
        <v>2057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2</v>
      </c>
      <c r="Q261" t="s">
        <v>625</v>
      </c>
      <c r="S261" t="str" cm="1">
        <f t="array" ref="S261">INDEX(Base_Profissionais[cad_ipasgo],MATCH(Tabela6[[#This Row],[Id Profissional]]&amp;"IPASGO",Base_Profissionais[id]&amp;Base_Profissionais[com],0))</f>
        <v>48117-0</v>
      </c>
      <c r="T261">
        <f>INDEX(Base_Profissionais[CBO],MATCH(Tabela6[[#This Row],[Id Profissional]],Base_Profissionais[id],0))</f>
        <v>251510</v>
      </c>
    </row>
    <row r="262" spans="1:20" hidden="1" x14ac:dyDescent="0.3">
      <c r="A262">
        <v>3653</v>
      </c>
      <c r="B262" t="s">
        <v>727</v>
      </c>
      <c r="C262" s="10" t="s">
        <v>151</v>
      </c>
      <c r="D262" t="s">
        <v>153</v>
      </c>
      <c r="E262" t="s">
        <v>624</v>
      </c>
      <c r="F262" t="s">
        <v>36</v>
      </c>
      <c r="G262">
        <v>2260</v>
      </c>
      <c r="K262">
        <v>3</v>
      </c>
      <c r="L262">
        <v>3</v>
      </c>
      <c r="M262">
        <v>3</v>
      </c>
      <c r="N262">
        <v>0</v>
      </c>
      <c r="O262">
        <v>3</v>
      </c>
      <c r="P262">
        <v>3</v>
      </c>
      <c r="Q262" t="s">
        <v>625</v>
      </c>
      <c r="S262" t="str" cm="1">
        <f t="array" ref="S262">INDEX(Base_Profissionais[cad_ipasgo],MATCH(Tabela6[[#This Row],[Id Profissional]]&amp;"IPASGO",Base_Profissionais[id]&amp;Base_Profissionais[com],0))</f>
        <v>48146-0</v>
      </c>
      <c r="T262">
        <f>INDEX(Base_Profissionais[CBO],MATCH(Tabela6[[#This Row],[Id Profissional]],Base_Profissionais[id],0))</f>
        <v>251510</v>
      </c>
    </row>
    <row r="263" spans="1:20" hidden="1" x14ac:dyDescent="0.3">
      <c r="A263">
        <v>3360</v>
      </c>
      <c r="B263" t="s">
        <v>728</v>
      </c>
      <c r="C263" s="10" t="s">
        <v>151</v>
      </c>
      <c r="D263" t="s">
        <v>153</v>
      </c>
      <c r="E263" t="s">
        <v>624</v>
      </c>
      <c r="F263" t="s">
        <v>90</v>
      </c>
      <c r="G263">
        <v>2057</v>
      </c>
      <c r="K263">
        <v>2</v>
      </c>
      <c r="L263">
        <v>2</v>
      </c>
      <c r="M263">
        <v>2</v>
      </c>
      <c r="N263">
        <v>0</v>
      </c>
      <c r="O263">
        <v>2</v>
      </c>
      <c r="P263">
        <v>4</v>
      </c>
      <c r="Q263" t="s">
        <v>625</v>
      </c>
      <c r="S263" t="str" cm="1">
        <f t="array" ref="S263">INDEX(Base_Profissionais[cad_ipasgo],MATCH(Tabela6[[#This Row],[Id Profissional]]&amp;"IPASGO",Base_Profissionais[id]&amp;Base_Profissionais[com],0))</f>
        <v>48117-0</v>
      </c>
      <c r="T263">
        <f>INDEX(Base_Profissionais[CBO],MATCH(Tabela6[[#This Row],[Id Profissional]],Base_Profissionais[id],0))</f>
        <v>251510</v>
      </c>
    </row>
    <row r="264" spans="1:20" hidden="1" x14ac:dyDescent="0.3">
      <c r="A264">
        <v>3360</v>
      </c>
      <c r="B264" t="s">
        <v>728</v>
      </c>
      <c r="C264" s="10" t="s">
        <v>158</v>
      </c>
      <c r="D264" t="s">
        <v>577</v>
      </c>
      <c r="E264" t="s">
        <v>624</v>
      </c>
      <c r="F264" t="s">
        <v>30</v>
      </c>
      <c r="G264">
        <v>884</v>
      </c>
      <c r="K264">
        <v>2</v>
      </c>
      <c r="L264">
        <v>2</v>
      </c>
      <c r="M264">
        <v>2</v>
      </c>
      <c r="N264">
        <v>0</v>
      </c>
      <c r="O264">
        <v>2</v>
      </c>
      <c r="P264">
        <v>4</v>
      </c>
      <c r="Q264" t="s">
        <v>625</v>
      </c>
      <c r="S264" t="str" cm="1">
        <f t="array" ref="S264">INDEX(Base_Profissionais[cad_ipasgo],MATCH(Tabela6[[#This Row],[Id Profissional]]&amp;"IPASGO",Base_Profissionais[id]&amp;Base_Profissionais[com],0))</f>
        <v>48119-0</v>
      </c>
      <c r="T264">
        <f>INDEX(Base_Profissionais[CBO],MATCH(Tabela6[[#This Row],[Id Profissional]],Base_Profissionais[id],0))</f>
        <v>223905</v>
      </c>
    </row>
    <row r="265" spans="1:20" hidden="1" x14ac:dyDescent="0.3">
      <c r="A265">
        <v>3656</v>
      </c>
      <c r="B265" t="s">
        <v>729</v>
      </c>
      <c r="C265" s="10" t="s">
        <v>151</v>
      </c>
      <c r="D265" t="s">
        <v>153</v>
      </c>
      <c r="E265" t="s">
        <v>627</v>
      </c>
      <c r="F265" t="s">
        <v>337</v>
      </c>
      <c r="G265">
        <v>1833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10</v>
      </c>
      <c r="Q265" t="s">
        <v>621</v>
      </c>
      <c r="S265" t="str" cm="1">
        <f t="array" ref="S265">INDEX(Base_Profissionais[cad_ipasgo],MATCH(Tabela6[[#This Row],[Id Profissional]]&amp;"IPASGO",Base_Profissionais[id]&amp;Base_Profissionais[com],0))</f>
        <v>48128-0</v>
      </c>
      <c r="T265">
        <f>INDEX(Base_Profissionais[CBO],MATCH(Tabela6[[#This Row],[Id Profissional]],Base_Profissionais[id],0))</f>
        <v>251510</v>
      </c>
    </row>
    <row r="266" spans="1:20" hidden="1" x14ac:dyDescent="0.3">
      <c r="A266">
        <v>3771</v>
      </c>
      <c r="B266" t="s">
        <v>730</v>
      </c>
      <c r="C266" s="10" t="s">
        <v>151</v>
      </c>
      <c r="D266" t="s">
        <v>153</v>
      </c>
      <c r="E266" t="s">
        <v>624</v>
      </c>
      <c r="F266" t="s">
        <v>141</v>
      </c>
      <c r="G266">
        <v>577</v>
      </c>
      <c r="M266">
        <v>0</v>
      </c>
      <c r="N266">
        <v>0</v>
      </c>
      <c r="O266">
        <v>0</v>
      </c>
      <c r="P266">
        <v>0</v>
      </c>
      <c r="Q266" t="s">
        <v>625</v>
      </c>
      <c r="S266" t="str" cm="1">
        <f t="array" ref="S266">INDEX(Base_Profissionais[cad_ipasgo],MATCH(Tabela6[[#This Row],[Id Profissional]]&amp;"IPASGO",Base_Profissionais[id]&amp;Base_Profissionais[com],0))</f>
        <v>48155-0</v>
      </c>
      <c r="T266">
        <f>INDEX(Base_Profissionais[CBO],MATCH(Tabela6[[#This Row],[Id Profissional]],Base_Profissionais[id],0))</f>
        <v>251510</v>
      </c>
    </row>
    <row r="267" spans="1:20" hidden="1" x14ac:dyDescent="0.3">
      <c r="A267">
        <v>3376</v>
      </c>
      <c r="B267" t="s">
        <v>731</v>
      </c>
      <c r="C267" s="10" t="s">
        <v>154</v>
      </c>
      <c r="D267" t="s">
        <v>156</v>
      </c>
      <c r="E267" t="s">
        <v>620</v>
      </c>
      <c r="F267" t="s">
        <v>51</v>
      </c>
      <c r="G267">
        <v>772</v>
      </c>
      <c r="K267">
        <v>10</v>
      </c>
      <c r="L267">
        <v>10</v>
      </c>
      <c r="M267">
        <v>10</v>
      </c>
      <c r="N267">
        <v>3</v>
      </c>
      <c r="O267">
        <v>7</v>
      </c>
      <c r="P267">
        <v>15</v>
      </c>
      <c r="Q267" t="s">
        <v>621</v>
      </c>
      <c r="S267" t="str" cm="1">
        <f t="array" ref="S267">INDEX(Base_Profissionais[cad_ipasgo],MATCH(Tabela6[[#This Row],[Id Profissional]]&amp;"IPASGO",Base_Profissionais[id]&amp;Base_Profissionais[com],0))</f>
        <v>48135-0</v>
      </c>
      <c r="T267">
        <f>INDEX(Base_Profissionais[CBO],MATCH(Tabela6[[#This Row],[Id Profissional]],Base_Profissionais[id],0))</f>
        <v>223810</v>
      </c>
    </row>
    <row r="268" spans="1:20" hidden="1" x14ac:dyDescent="0.3">
      <c r="A268">
        <v>3376</v>
      </c>
      <c r="B268" t="s">
        <v>731</v>
      </c>
      <c r="C268" s="10" t="s">
        <v>151</v>
      </c>
      <c r="D268" t="s">
        <v>153</v>
      </c>
      <c r="E268" t="s">
        <v>620</v>
      </c>
      <c r="F268" t="s">
        <v>36</v>
      </c>
      <c r="G268">
        <v>2260</v>
      </c>
      <c r="K268">
        <v>10</v>
      </c>
      <c r="L268">
        <v>10</v>
      </c>
      <c r="M268">
        <v>10</v>
      </c>
      <c r="N268">
        <v>4</v>
      </c>
      <c r="O268">
        <v>6</v>
      </c>
      <c r="P268">
        <v>15</v>
      </c>
      <c r="Q268" t="s">
        <v>621</v>
      </c>
      <c r="S268" t="str" cm="1">
        <f t="array" ref="S268">INDEX(Base_Profissionais[cad_ipasgo],MATCH(Tabela6[[#This Row],[Id Profissional]]&amp;"IPASGO",Base_Profissionais[id]&amp;Base_Profissionais[com],0))</f>
        <v>48146-0</v>
      </c>
      <c r="T268">
        <f>INDEX(Base_Profissionais[CBO],MATCH(Tabela6[[#This Row],[Id Profissional]],Base_Profissionais[id],0))</f>
        <v>251510</v>
      </c>
    </row>
    <row r="269" spans="1:20" hidden="1" x14ac:dyDescent="0.3">
      <c r="A269">
        <v>3376</v>
      </c>
      <c r="B269" t="s">
        <v>731</v>
      </c>
      <c r="C269" s="10" t="s">
        <v>158</v>
      </c>
      <c r="D269" t="s">
        <v>577</v>
      </c>
      <c r="E269" t="s">
        <v>620</v>
      </c>
      <c r="F269" t="s">
        <v>420</v>
      </c>
      <c r="G269">
        <v>441</v>
      </c>
      <c r="K269">
        <v>0</v>
      </c>
      <c r="L269">
        <v>2</v>
      </c>
      <c r="M269">
        <v>2</v>
      </c>
      <c r="N269">
        <v>0</v>
      </c>
      <c r="O269">
        <v>2</v>
      </c>
      <c r="P269">
        <v>15</v>
      </c>
      <c r="Q269" t="s">
        <v>621</v>
      </c>
      <c r="S269" t="str" cm="1">
        <f t="array" ref="S269">INDEX(Base_Profissionais[cad_ipasgo],MATCH(Tabela6[[#This Row],[Id Profissional]]&amp;"IPASGO",Base_Profissionais[id]&amp;Base_Profissionais[com],0))</f>
        <v>48154-0</v>
      </c>
      <c r="T269">
        <f>INDEX(Base_Profissionais[CBO],MATCH(Tabela6[[#This Row],[Id Profissional]],Base_Profissionais[id],0))</f>
        <v>223905</v>
      </c>
    </row>
    <row r="270" spans="1:20" x14ac:dyDescent="0.3">
      <c r="A270">
        <v>3956</v>
      </c>
      <c r="B270" t="s">
        <v>732</v>
      </c>
      <c r="C270" s="14">
        <v>50001183</v>
      </c>
      <c r="D270" t="s">
        <v>153</v>
      </c>
      <c r="E270" t="s">
        <v>624</v>
      </c>
      <c r="F270" t="s">
        <v>141</v>
      </c>
      <c r="G270">
        <v>577</v>
      </c>
      <c r="M270">
        <v>0</v>
      </c>
      <c r="N270">
        <v>0</v>
      </c>
      <c r="O270">
        <v>0</v>
      </c>
      <c r="P270">
        <v>0</v>
      </c>
      <c r="Q270" t="s">
        <v>625</v>
      </c>
      <c r="S270" t="str" cm="1">
        <f t="array" ref="S270">INDEX(Base_Profissionais[cad_ipasgo],MATCH(Tabela6[[#This Row],[Id Profissional]]&amp;"IPASGO",Base_Profissionais[id]&amp;Base_Profissionais[com],0))</f>
        <v>48155-0</v>
      </c>
      <c r="T270">
        <f>INDEX(Base_Profissionais[CBO],MATCH(Tabela6[[#This Row],[Id Profissional]],Base_Profissionais[id],0))</f>
        <v>251510</v>
      </c>
    </row>
    <row r="271" spans="1:20" hidden="1" x14ac:dyDescent="0.3">
      <c r="A271">
        <v>3658</v>
      </c>
      <c r="B271" t="s">
        <v>484</v>
      </c>
      <c r="C271" s="10" t="s">
        <v>154</v>
      </c>
      <c r="D271" t="s">
        <v>156</v>
      </c>
      <c r="E271" t="s">
        <v>620</v>
      </c>
      <c r="F271" t="s">
        <v>47</v>
      </c>
      <c r="G271">
        <v>1584</v>
      </c>
      <c r="L271">
        <v>2</v>
      </c>
      <c r="M271">
        <v>2</v>
      </c>
      <c r="N271">
        <v>1</v>
      </c>
      <c r="O271">
        <v>1</v>
      </c>
      <c r="P271">
        <v>3</v>
      </c>
      <c r="Q271" t="s">
        <v>621</v>
      </c>
      <c r="S271" t="str" cm="1">
        <f t="array" ref="S271">INDEX(Base_Profissionais[cad_ipasgo],MATCH(Tabela6[[#This Row],[Id Profissional]]&amp;"IPASGO",Base_Profissionais[id]&amp;Base_Profissionais[com],0))</f>
        <v>48113-0</v>
      </c>
      <c r="T271">
        <f>INDEX(Base_Profissionais[CBO],MATCH(Tabela6[[#This Row],[Id Profissional]],Base_Profissionais[id],0))</f>
        <v>223810</v>
      </c>
    </row>
    <row r="272" spans="1:20" hidden="1" x14ac:dyDescent="0.3">
      <c r="A272">
        <v>3658</v>
      </c>
      <c r="B272" t="s">
        <v>484</v>
      </c>
      <c r="C272" s="10" t="s">
        <v>151</v>
      </c>
      <c r="D272" t="s">
        <v>153</v>
      </c>
      <c r="E272" t="s">
        <v>620</v>
      </c>
      <c r="F272" t="s">
        <v>90</v>
      </c>
      <c r="G272">
        <v>2057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3</v>
      </c>
      <c r="Q272" t="s">
        <v>621</v>
      </c>
      <c r="S272" t="str" cm="1">
        <f t="array" ref="S272">INDEX(Base_Profissionais[cad_ipasgo],MATCH(Tabela6[[#This Row],[Id Profissional]]&amp;"IPASGO",Base_Profissionais[id]&amp;Base_Profissionais[com],0))</f>
        <v>48117-0</v>
      </c>
      <c r="T272">
        <f>INDEX(Base_Profissionais[CBO],MATCH(Tabela6[[#This Row],[Id Profissional]],Base_Profissionais[id],0))</f>
        <v>251510</v>
      </c>
    </row>
    <row r="273" spans="1:20" hidden="1" x14ac:dyDescent="0.3">
      <c r="A273">
        <v>3658</v>
      </c>
      <c r="B273" t="s">
        <v>484</v>
      </c>
      <c r="C273" s="10" t="s">
        <v>158</v>
      </c>
      <c r="D273" t="s">
        <v>577</v>
      </c>
      <c r="E273" t="s">
        <v>620</v>
      </c>
      <c r="F273" t="s">
        <v>420</v>
      </c>
      <c r="G273">
        <v>441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3</v>
      </c>
      <c r="Q273" t="s">
        <v>621</v>
      </c>
      <c r="S273" t="str" cm="1">
        <f t="array" ref="S273">INDEX(Base_Profissionais[cad_ipasgo],MATCH(Tabela6[[#This Row],[Id Profissional]]&amp;"IPASGO",Base_Profissionais[id]&amp;Base_Profissionais[com],0))</f>
        <v>48154-0</v>
      </c>
      <c r="T273">
        <f>INDEX(Base_Profissionais[CBO],MATCH(Tabela6[[#This Row],[Id Profissional]],Base_Profissionais[id],0))</f>
        <v>223905</v>
      </c>
    </row>
    <row r="274" spans="1:20" hidden="1" x14ac:dyDescent="0.3">
      <c r="A274">
        <v>3428</v>
      </c>
      <c r="B274" t="s">
        <v>733</v>
      </c>
      <c r="C274" s="10" t="s">
        <v>154</v>
      </c>
      <c r="D274" t="s">
        <v>156</v>
      </c>
      <c r="E274" t="s">
        <v>620</v>
      </c>
      <c r="F274" t="s">
        <v>51</v>
      </c>
      <c r="G274">
        <v>772</v>
      </c>
      <c r="K274">
        <v>3</v>
      </c>
      <c r="L274">
        <v>3</v>
      </c>
      <c r="M274">
        <v>3</v>
      </c>
      <c r="N274">
        <v>0</v>
      </c>
      <c r="O274">
        <v>3</v>
      </c>
      <c r="P274">
        <v>7</v>
      </c>
      <c r="Q274" t="s">
        <v>621</v>
      </c>
      <c r="S274" t="str" cm="1">
        <f t="array" ref="S274">INDEX(Base_Profissionais[cad_ipasgo],MATCH(Tabela6[[#This Row],[Id Profissional]]&amp;"IPASGO",Base_Profissionais[id]&amp;Base_Profissionais[com],0))</f>
        <v>48135-0</v>
      </c>
      <c r="T274">
        <f>INDEX(Base_Profissionais[CBO],MATCH(Tabela6[[#This Row],[Id Profissional]],Base_Profissionais[id],0))</f>
        <v>223810</v>
      </c>
    </row>
    <row r="275" spans="1:20" hidden="1" x14ac:dyDescent="0.3">
      <c r="A275">
        <v>3428</v>
      </c>
      <c r="B275" t="s">
        <v>733</v>
      </c>
      <c r="C275" s="10" t="s">
        <v>151</v>
      </c>
      <c r="D275" t="s">
        <v>153</v>
      </c>
      <c r="E275" t="s">
        <v>620</v>
      </c>
      <c r="F275" t="s">
        <v>90</v>
      </c>
      <c r="G275">
        <v>2057</v>
      </c>
      <c r="K275">
        <v>4</v>
      </c>
      <c r="L275">
        <v>4</v>
      </c>
      <c r="M275">
        <v>4</v>
      </c>
      <c r="N275">
        <v>1</v>
      </c>
      <c r="O275">
        <v>3</v>
      </c>
      <c r="P275">
        <v>7</v>
      </c>
      <c r="Q275" t="s">
        <v>621</v>
      </c>
      <c r="S275" t="str" cm="1">
        <f t="array" ref="S275">INDEX(Base_Profissionais[cad_ipasgo],MATCH(Tabela6[[#This Row],[Id Profissional]]&amp;"IPASGO",Base_Profissionais[id]&amp;Base_Profissionais[com],0))</f>
        <v>48117-0</v>
      </c>
      <c r="T275">
        <f>INDEX(Base_Profissionais[CBO],MATCH(Tabela6[[#This Row],[Id Profissional]],Base_Profissionais[id],0))</f>
        <v>251510</v>
      </c>
    </row>
    <row r="276" spans="1:20" hidden="1" x14ac:dyDescent="0.3">
      <c r="A276">
        <v>3428</v>
      </c>
      <c r="B276" t="s">
        <v>733</v>
      </c>
      <c r="C276" s="10" t="s">
        <v>158</v>
      </c>
      <c r="D276" t="s">
        <v>577</v>
      </c>
      <c r="E276" t="s">
        <v>620</v>
      </c>
      <c r="F276" t="s">
        <v>420</v>
      </c>
      <c r="G276">
        <v>441</v>
      </c>
      <c r="K276">
        <v>0</v>
      </c>
      <c r="L276">
        <v>2</v>
      </c>
      <c r="M276">
        <v>2</v>
      </c>
      <c r="N276">
        <v>1</v>
      </c>
      <c r="O276">
        <v>1</v>
      </c>
      <c r="P276">
        <v>7</v>
      </c>
      <c r="Q276" t="s">
        <v>621</v>
      </c>
      <c r="S276" t="str" cm="1">
        <f t="array" ref="S276">INDEX(Base_Profissionais[cad_ipasgo],MATCH(Tabela6[[#This Row],[Id Profissional]]&amp;"IPASGO",Base_Profissionais[id]&amp;Base_Profissionais[com],0))</f>
        <v>48154-0</v>
      </c>
      <c r="T276">
        <f>INDEX(Base_Profissionais[CBO],MATCH(Tabela6[[#This Row],[Id Profissional]],Base_Profissionais[id],0))</f>
        <v>223905</v>
      </c>
    </row>
    <row r="277" spans="1:20" hidden="1" x14ac:dyDescent="0.3">
      <c r="A277">
        <v>3724</v>
      </c>
      <c r="B277" t="s">
        <v>734</v>
      </c>
      <c r="C277" s="10" t="s">
        <v>151</v>
      </c>
      <c r="D277" t="s">
        <v>153</v>
      </c>
      <c r="E277" t="s">
        <v>620</v>
      </c>
      <c r="F277" t="s">
        <v>44</v>
      </c>
      <c r="G277">
        <v>609</v>
      </c>
      <c r="K277">
        <v>6</v>
      </c>
      <c r="L277">
        <v>6</v>
      </c>
      <c r="M277">
        <v>6</v>
      </c>
      <c r="N277">
        <v>1</v>
      </c>
      <c r="O277">
        <v>5</v>
      </c>
      <c r="P277">
        <v>5</v>
      </c>
      <c r="Q277" t="s">
        <v>621</v>
      </c>
      <c r="S277" t="str" cm="1">
        <f t="array" ref="S277">INDEX(Base_Profissionais[cad_ipasgo],MATCH(Tabela6[[#This Row],[Id Profissional]]&amp;"IPASGO",Base_Profissionais[id]&amp;Base_Profissionais[com],0))</f>
        <v>48134-0</v>
      </c>
      <c r="T277">
        <f>INDEX(Base_Profissionais[CBO],MATCH(Tabela6[[#This Row],[Id Profissional]],Base_Profissionais[id],0))</f>
        <v>251510</v>
      </c>
    </row>
    <row r="278" spans="1:20" hidden="1" x14ac:dyDescent="0.3">
      <c r="A278">
        <v>3724</v>
      </c>
      <c r="B278" t="s">
        <v>734</v>
      </c>
      <c r="C278" s="10" t="s">
        <v>158</v>
      </c>
      <c r="D278" t="s">
        <v>577</v>
      </c>
      <c r="E278" t="s">
        <v>620</v>
      </c>
      <c r="F278" t="s">
        <v>420</v>
      </c>
      <c r="G278">
        <v>441</v>
      </c>
      <c r="M278">
        <v>0</v>
      </c>
      <c r="N278">
        <v>0</v>
      </c>
      <c r="O278">
        <v>0</v>
      </c>
      <c r="P278">
        <v>5</v>
      </c>
      <c r="Q278" t="s">
        <v>621</v>
      </c>
      <c r="S278" t="str" cm="1">
        <f t="array" ref="S278">INDEX(Base_Profissionais[cad_ipasgo],MATCH(Tabela6[[#This Row],[Id Profissional]]&amp;"IPASGO",Base_Profissionais[id]&amp;Base_Profissionais[com],0))</f>
        <v>48154-0</v>
      </c>
      <c r="T278">
        <f>INDEX(Base_Profissionais[CBO],MATCH(Tabela6[[#This Row],[Id Profissional]],Base_Profissionais[id],0))</f>
        <v>223905</v>
      </c>
    </row>
    <row r="279" spans="1:20" hidden="1" x14ac:dyDescent="0.3">
      <c r="A279">
        <v>3554</v>
      </c>
      <c r="B279" t="s">
        <v>735</v>
      </c>
      <c r="C279" s="10" t="s">
        <v>151</v>
      </c>
      <c r="D279" t="s">
        <v>153</v>
      </c>
      <c r="E279" t="s">
        <v>627</v>
      </c>
      <c r="F279" t="s">
        <v>90</v>
      </c>
      <c r="G279">
        <v>2057</v>
      </c>
      <c r="K279">
        <v>3</v>
      </c>
      <c r="L279">
        <v>2</v>
      </c>
      <c r="M279">
        <v>2</v>
      </c>
      <c r="N279">
        <v>2</v>
      </c>
      <c r="O279">
        <v>0</v>
      </c>
      <c r="P279">
        <v>5</v>
      </c>
      <c r="Q279" t="s">
        <v>621</v>
      </c>
      <c r="S279" t="str" cm="1">
        <f t="array" ref="S279">INDEX(Base_Profissionais[cad_ipasgo],MATCH(Tabela6[[#This Row],[Id Profissional]]&amp;"IPASGO",Base_Profissionais[id]&amp;Base_Profissionais[com],0))</f>
        <v>48117-0</v>
      </c>
      <c r="T279">
        <f>INDEX(Base_Profissionais[CBO],MATCH(Tabela6[[#This Row],[Id Profissional]],Base_Profissionais[id],0))</f>
        <v>251510</v>
      </c>
    </row>
    <row r="280" spans="1:20" hidden="1" x14ac:dyDescent="0.3">
      <c r="A280">
        <v>3554</v>
      </c>
      <c r="B280" t="s">
        <v>735</v>
      </c>
      <c r="C280" s="10" t="s">
        <v>158</v>
      </c>
      <c r="D280" t="s">
        <v>577</v>
      </c>
      <c r="E280" t="s">
        <v>627</v>
      </c>
      <c r="F280" t="s">
        <v>420</v>
      </c>
      <c r="G280">
        <v>441</v>
      </c>
      <c r="K280">
        <v>0</v>
      </c>
      <c r="L280">
        <v>5</v>
      </c>
      <c r="M280">
        <v>5</v>
      </c>
      <c r="N280">
        <v>0</v>
      </c>
      <c r="O280">
        <v>5</v>
      </c>
      <c r="P280">
        <v>5</v>
      </c>
      <c r="Q280" t="s">
        <v>621</v>
      </c>
      <c r="S280" t="str" cm="1">
        <f t="array" ref="S280">INDEX(Base_Profissionais[cad_ipasgo],MATCH(Tabela6[[#This Row],[Id Profissional]]&amp;"IPASGO",Base_Profissionais[id]&amp;Base_Profissionais[com],0))</f>
        <v>48154-0</v>
      </c>
      <c r="T280">
        <f>INDEX(Base_Profissionais[CBO],MATCH(Tabela6[[#This Row],[Id Profissional]],Base_Profissionais[id],0))</f>
        <v>223905</v>
      </c>
    </row>
    <row r="281" spans="1:20" hidden="1" x14ac:dyDescent="0.3">
      <c r="A281">
        <v>3385</v>
      </c>
      <c r="B281" t="s">
        <v>736</v>
      </c>
      <c r="C281" s="10" t="s">
        <v>154</v>
      </c>
      <c r="D281" t="s">
        <v>156</v>
      </c>
      <c r="E281" t="s">
        <v>627</v>
      </c>
      <c r="F281" t="s">
        <v>51</v>
      </c>
      <c r="G281">
        <v>772</v>
      </c>
      <c r="K281">
        <v>3</v>
      </c>
      <c r="L281">
        <v>3</v>
      </c>
      <c r="M281">
        <v>3</v>
      </c>
      <c r="N281">
        <v>0</v>
      </c>
      <c r="O281">
        <v>3</v>
      </c>
      <c r="P281">
        <v>8</v>
      </c>
      <c r="Q281" t="s">
        <v>621</v>
      </c>
      <c r="S281" t="str" cm="1">
        <f t="array" ref="S281">INDEX(Base_Profissionais[cad_ipasgo],MATCH(Tabela6[[#This Row],[Id Profissional]]&amp;"IPASGO",Base_Profissionais[id]&amp;Base_Profissionais[com],0))</f>
        <v>48135-0</v>
      </c>
      <c r="T281">
        <f>INDEX(Base_Profissionais[CBO],MATCH(Tabela6[[#This Row],[Id Profissional]],Base_Profissionais[id],0))</f>
        <v>223810</v>
      </c>
    </row>
    <row r="282" spans="1:20" hidden="1" x14ac:dyDescent="0.3">
      <c r="A282">
        <v>3385</v>
      </c>
      <c r="B282" t="s">
        <v>736</v>
      </c>
      <c r="C282" s="10" t="s">
        <v>151</v>
      </c>
      <c r="D282" t="s">
        <v>153</v>
      </c>
      <c r="E282" t="s">
        <v>627</v>
      </c>
      <c r="F282" t="s">
        <v>112</v>
      </c>
      <c r="G282">
        <v>1542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8</v>
      </c>
      <c r="Q282" t="s">
        <v>621</v>
      </c>
      <c r="S282" t="str" cm="1">
        <f t="array" ref="S282">INDEX(Base_Profissionais[cad_ipasgo],MATCH(Tabela6[[#This Row],[Id Profissional]]&amp;"IPASGO",Base_Profissionais[id]&amp;Base_Profissionais[com],0))</f>
        <v>48123-0</v>
      </c>
      <c r="T282">
        <f>INDEX(Base_Profissionais[CBO],MATCH(Tabela6[[#This Row],[Id Profissional]],Base_Profissionais[id],0))</f>
        <v>251510</v>
      </c>
    </row>
    <row r="283" spans="1:20" hidden="1" x14ac:dyDescent="0.3">
      <c r="A283">
        <v>3385</v>
      </c>
      <c r="B283" t="s">
        <v>736</v>
      </c>
      <c r="C283" s="10" t="s">
        <v>158</v>
      </c>
      <c r="D283" t="s">
        <v>577</v>
      </c>
      <c r="E283" t="s">
        <v>627</v>
      </c>
      <c r="F283" t="s">
        <v>420</v>
      </c>
      <c r="G283">
        <v>441</v>
      </c>
      <c r="K283">
        <v>8</v>
      </c>
      <c r="L283">
        <v>4</v>
      </c>
      <c r="M283">
        <v>4</v>
      </c>
      <c r="N283">
        <v>1</v>
      </c>
      <c r="O283">
        <v>3</v>
      </c>
      <c r="P283">
        <v>8</v>
      </c>
      <c r="Q283" t="s">
        <v>621</v>
      </c>
      <c r="S283" t="str" cm="1">
        <f t="array" ref="S283">INDEX(Base_Profissionais[cad_ipasgo],MATCH(Tabela6[[#This Row],[Id Profissional]]&amp;"IPASGO",Base_Profissionais[id]&amp;Base_Profissionais[com],0))</f>
        <v>48154-0</v>
      </c>
      <c r="T283">
        <f>INDEX(Base_Profissionais[CBO],MATCH(Tabela6[[#This Row],[Id Profissional]],Base_Profissionais[id],0))</f>
        <v>223905</v>
      </c>
    </row>
    <row r="284" spans="1:20" hidden="1" x14ac:dyDescent="0.3">
      <c r="A284">
        <v>3497</v>
      </c>
      <c r="B284" t="s">
        <v>78</v>
      </c>
      <c r="C284" s="10" t="s">
        <v>154</v>
      </c>
      <c r="D284" t="s">
        <v>156</v>
      </c>
      <c r="E284" t="s">
        <v>620</v>
      </c>
      <c r="F284" t="s">
        <v>47</v>
      </c>
      <c r="G284">
        <v>1584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1</v>
      </c>
      <c r="Q284" t="s">
        <v>621</v>
      </c>
      <c r="S284" t="str" cm="1">
        <f t="array" ref="S284">INDEX(Base_Profissionais[cad_ipasgo],MATCH(Tabela6[[#This Row],[Id Profissional]]&amp;"IPASGO",Base_Profissionais[id]&amp;Base_Profissionais[com],0))</f>
        <v>48113-0</v>
      </c>
      <c r="T284">
        <f>INDEX(Base_Profissionais[CBO],MATCH(Tabela6[[#This Row],[Id Profissional]],Base_Profissionais[id],0))</f>
        <v>223810</v>
      </c>
    </row>
    <row r="285" spans="1:20" hidden="1" x14ac:dyDescent="0.3">
      <c r="A285">
        <v>3497</v>
      </c>
      <c r="B285" t="s">
        <v>78</v>
      </c>
      <c r="C285" s="10" t="s">
        <v>151</v>
      </c>
      <c r="D285" t="s">
        <v>153</v>
      </c>
      <c r="E285" t="s">
        <v>620</v>
      </c>
      <c r="F285" t="s">
        <v>83</v>
      </c>
      <c r="G285">
        <v>1180</v>
      </c>
      <c r="M285">
        <v>0</v>
      </c>
      <c r="N285">
        <v>2</v>
      </c>
      <c r="O285">
        <v>-2</v>
      </c>
      <c r="P285">
        <v>1</v>
      </c>
      <c r="Q285" t="s">
        <v>621</v>
      </c>
      <c r="S285" t="str" cm="1">
        <f t="array" ref="S285">INDEX(Base_Profissionais[cad_ipasgo],MATCH(Tabela6[[#This Row],[Id Profissional]]&amp;"IPASGO",Base_Profissionais[id]&amp;Base_Profissionais[com],0))</f>
        <v>48147-0</v>
      </c>
      <c r="T285">
        <f>INDEX(Base_Profissionais[CBO],MATCH(Tabela6[[#This Row],[Id Profissional]],Base_Profissionais[id],0))</f>
        <v>251510</v>
      </c>
    </row>
    <row r="286" spans="1:20" hidden="1" x14ac:dyDescent="0.3">
      <c r="A286">
        <v>3497</v>
      </c>
      <c r="B286" t="s">
        <v>78</v>
      </c>
      <c r="C286" s="10" t="s">
        <v>158</v>
      </c>
      <c r="D286" t="s">
        <v>577</v>
      </c>
      <c r="E286" t="s">
        <v>620</v>
      </c>
      <c r="F286" t="s">
        <v>420</v>
      </c>
      <c r="G286">
        <v>441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1</v>
      </c>
      <c r="Q286" t="s">
        <v>621</v>
      </c>
      <c r="S286" t="str" cm="1">
        <f t="array" ref="S286">INDEX(Base_Profissionais[cad_ipasgo],MATCH(Tabela6[[#This Row],[Id Profissional]]&amp;"IPASGO",Base_Profissionais[id]&amp;Base_Profissionais[com],0))</f>
        <v>48154-0</v>
      </c>
      <c r="T286">
        <f>INDEX(Base_Profissionais[CBO],MATCH(Tabela6[[#This Row],[Id Profissional]],Base_Profissionais[id],0))</f>
        <v>223905</v>
      </c>
    </row>
    <row r="287" spans="1:20" hidden="1" x14ac:dyDescent="0.3">
      <c r="A287">
        <v>3689</v>
      </c>
      <c r="B287" t="s">
        <v>737</v>
      </c>
      <c r="C287" s="10" t="s">
        <v>151</v>
      </c>
      <c r="D287" t="s">
        <v>153</v>
      </c>
      <c r="E287" t="s">
        <v>627</v>
      </c>
      <c r="F287" t="s">
        <v>90</v>
      </c>
      <c r="G287">
        <v>2057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3</v>
      </c>
      <c r="Q287" t="s">
        <v>621</v>
      </c>
      <c r="S287" t="str" cm="1">
        <f t="array" ref="S287">INDEX(Base_Profissionais[cad_ipasgo],MATCH(Tabela6[[#This Row],[Id Profissional]]&amp;"IPASGO",Base_Profissionais[id]&amp;Base_Profissionais[com],0))</f>
        <v>48117-0</v>
      </c>
      <c r="T287">
        <f>INDEX(Base_Profissionais[CBO],MATCH(Tabela6[[#This Row],[Id Profissional]],Base_Profissionais[id],0))</f>
        <v>251510</v>
      </c>
    </row>
    <row r="288" spans="1:20" hidden="1" x14ac:dyDescent="0.3">
      <c r="A288">
        <v>3689</v>
      </c>
      <c r="B288" t="s">
        <v>737</v>
      </c>
      <c r="C288" s="10" t="s">
        <v>158</v>
      </c>
      <c r="D288" t="s">
        <v>577</v>
      </c>
      <c r="E288" t="s">
        <v>627</v>
      </c>
      <c r="F288" t="s">
        <v>30</v>
      </c>
      <c r="G288">
        <v>884</v>
      </c>
      <c r="K288">
        <v>4</v>
      </c>
      <c r="L288">
        <v>3</v>
      </c>
      <c r="M288">
        <v>3</v>
      </c>
      <c r="N288">
        <v>0</v>
      </c>
      <c r="O288">
        <v>3</v>
      </c>
      <c r="P288">
        <v>3</v>
      </c>
      <c r="Q288" t="s">
        <v>621</v>
      </c>
      <c r="S288" t="str" cm="1">
        <f t="array" ref="S288">INDEX(Base_Profissionais[cad_ipasgo],MATCH(Tabela6[[#This Row],[Id Profissional]]&amp;"IPASGO",Base_Profissionais[id]&amp;Base_Profissionais[com],0))</f>
        <v>48119-0</v>
      </c>
      <c r="T288">
        <f>INDEX(Base_Profissionais[CBO],MATCH(Tabela6[[#This Row],[Id Profissional]],Base_Profissionais[id],0))</f>
        <v>223905</v>
      </c>
    </row>
    <row r="289" spans="1:20" hidden="1" x14ac:dyDescent="0.3">
      <c r="A289">
        <v>3550</v>
      </c>
      <c r="B289" t="s">
        <v>738</v>
      </c>
      <c r="C289" s="10" t="s">
        <v>154</v>
      </c>
      <c r="D289" t="s">
        <v>156</v>
      </c>
      <c r="E289" t="s">
        <v>624</v>
      </c>
      <c r="F289" t="s">
        <v>56</v>
      </c>
      <c r="G289">
        <v>1830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7</v>
      </c>
      <c r="Q289" t="s">
        <v>625</v>
      </c>
      <c r="S289" t="str" cm="1">
        <f t="array" ref="S289">INDEX(Base_Profissionais[cad_ipasgo],MATCH(Tabela6[[#This Row],[Id Profissional]]&amp;"IPASGO",Base_Profissionais[id]&amp;Base_Profissionais[com],0))</f>
        <v>48150-0</v>
      </c>
      <c r="T289">
        <f>INDEX(Base_Profissionais[CBO],MATCH(Tabela6[[#This Row],[Id Profissional]],Base_Profissionais[id],0))</f>
        <v>223810</v>
      </c>
    </row>
    <row r="290" spans="1:20" hidden="1" x14ac:dyDescent="0.3">
      <c r="A290">
        <v>3550</v>
      </c>
      <c r="B290" t="s">
        <v>738</v>
      </c>
      <c r="C290" s="10" t="s">
        <v>151</v>
      </c>
      <c r="D290" t="s">
        <v>153</v>
      </c>
      <c r="E290" t="s">
        <v>624</v>
      </c>
      <c r="F290" t="s">
        <v>337</v>
      </c>
      <c r="G290">
        <v>1833</v>
      </c>
      <c r="K290">
        <v>3</v>
      </c>
      <c r="L290">
        <v>2</v>
      </c>
      <c r="M290">
        <v>2</v>
      </c>
      <c r="N290">
        <v>0</v>
      </c>
      <c r="O290">
        <v>2</v>
      </c>
      <c r="P290">
        <v>7</v>
      </c>
      <c r="Q290" t="s">
        <v>625</v>
      </c>
      <c r="S290" t="str" cm="1">
        <f t="array" ref="S290">INDEX(Base_Profissionais[cad_ipasgo],MATCH(Tabela6[[#This Row],[Id Profissional]]&amp;"IPASGO",Base_Profissionais[id]&amp;Base_Profissionais[com],0))</f>
        <v>48128-0</v>
      </c>
      <c r="T290">
        <f>INDEX(Base_Profissionais[CBO],MATCH(Tabela6[[#This Row],[Id Profissional]],Base_Profissionais[id],0))</f>
        <v>251510</v>
      </c>
    </row>
    <row r="291" spans="1:20" hidden="1" x14ac:dyDescent="0.3">
      <c r="A291">
        <v>3550</v>
      </c>
      <c r="B291" t="s">
        <v>738</v>
      </c>
      <c r="C291" s="10" t="s">
        <v>158</v>
      </c>
      <c r="D291" t="s">
        <v>577</v>
      </c>
      <c r="E291" t="s">
        <v>624</v>
      </c>
      <c r="F291" t="s">
        <v>420</v>
      </c>
      <c r="G291">
        <v>441</v>
      </c>
      <c r="K291">
        <v>0</v>
      </c>
      <c r="L291">
        <v>4</v>
      </c>
      <c r="M291">
        <v>4</v>
      </c>
      <c r="N291">
        <v>0</v>
      </c>
      <c r="O291">
        <v>4</v>
      </c>
      <c r="P291">
        <v>7</v>
      </c>
      <c r="Q291" t="s">
        <v>625</v>
      </c>
      <c r="S291" t="str" cm="1">
        <f t="array" ref="S291">INDEX(Base_Profissionais[cad_ipasgo],MATCH(Tabela6[[#This Row],[Id Profissional]]&amp;"IPASGO",Base_Profissionais[id]&amp;Base_Profissionais[com],0))</f>
        <v>48154-0</v>
      </c>
      <c r="T291">
        <f>INDEX(Base_Profissionais[CBO],MATCH(Tabela6[[#This Row],[Id Profissional]],Base_Profissionais[id],0))</f>
        <v>223905</v>
      </c>
    </row>
    <row r="292" spans="1:20" hidden="1" x14ac:dyDescent="0.3">
      <c r="A292">
        <v>3952</v>
      </c>
      <c r="B292" t="s">
        <v>739</v>
      </c>
      <c r="C292" s="10" t="s">
        <v>154</v>
      </c>
      <c r="D292" t="s">
        <v>156</v>
      </c>
      <c r="E292" t="s">
        <v>620</v>
      </c>
      <c r="F292" t="s">
        <v>51</v>
      </c>
      <c r="G292">
        <v>772</v>
      </c>
      <c r="M292">
        <v>0</v>
      </c>
      <c r="N292">
        <v>2</v>
      </c>
      <c r="O292">
        <v>-2</v>
      </c>
      <c r="P292">
        <v>-5</v>
      </c>
      <c r="Q292" t="s">
        <v>621</v>
      </c>
      <c r="S292" t="str" cm="1">
        <f t="array" ref="S292">INDEX(Base_Profissionais[cad_ipasgo],MATCH(Tabela6[[#This Row],[Id Profissional]]&amp;"IPASGO",Base_Profissionais[id]&amp;Base_Profissionais[com],0))</f>
        <v>48135-0</v>
      </c>
      <c r="T292">
        <f>INDEX(Base_Profissionais[CBO],MATCH(Tabela6[[#This Row],[Id Profissional]],Base_Profissionais[id],0))</f>
        <v>223810</v>
      </c>
    </row>
    <row r="293" spans="1:20" hidden="1" x14ac:dyDescent="0.3">
      <c r="A293">
        <v>3952</v>
      </c>
      <c r="B293" t="s">
        <v>739</v>
      </c>
      <c r="C293" s="10" t="s">
        <v>151</v>
      </c>
      <c r="D293" t="s">
        <v>153</v>
      </c>
      <c r="E293" t="s">
        <v>620</v>
      </c>
      <c r="F293" t="s">
        <v>44</v>
      </c>
      <c r="G293">
        <v>609</v>
      </c>
      <c r="M293">
        <v>0</v>
      </c>
      <c r="N293">
        <v>3</v>
      </c>
      <c r="O293">
        <v>-3</v>
      </c>
      <c r="P293">
        <v>-5</v>
      </c>
      <c r="Q293" t="s">
        <v>621</v>
      </c>
      <c r="S293" t="str" cm="1">
        <f t="array" ref="S293">INDEX(Base_Profissionais[cad_ipasgo],MATCH(Tabela6[[#This Row],[Id Profissional]]&amp;"IPASGO",Base_Profissionais[id]&amp;Base_Profissionais[com],0))</f>
        <v>48134-0</v>
      </c>
      <c r="T293">
        <f>INDEX(Base_Profissionais[CBO],MATCH(Tabela6[[#This Row],[Id Profissional]],Base_Profissionais[id],0))</f>
        <v>251510</v>
      </c>
    </row>
    <row r="294" spans="1:20" hidden="1" x14ac:dyDescent="0.3">
      <c r="A294">
        <v>3952</v>
      </c>
      <c r="B294" t="s">
        <v>739</v>
      </c>
      <c r="C294" s="10" t="s">
        <v>158</v>
      </c>
      <c r="D294" t="s">
        <v>577</v>
      </c>
      <c r="E294" t="s">
        <v>620</v>
      </c>
      <c r="F294" t="s">
        <v>30</v>
      </c>
      <c r="G294">
        <v>884</v>
      </c>
      <c r="M294">
        <v>0</v>
      </c>
      <c r="N294">
        <v>0</v>
      </c>
      <c r="O294">
        <v>0</v>
      </c>
      <c r="P294">
        <v>-5</v>
      </c>
      <c r="Q294" t="s">
        <v>621</v>
      </c>
      <c r="S294" t="str" cm="1">
        <f t="array" ref="S294">INDEX(Base_Profissionais[cad_ipasgo],MATCH(Tabela6[[#This Row],[Id Profissional]]&amp;"IPASGO",Base_Profissionais[id]&amp;Base_Profissionais[com],0))</f>
        <v>48119-0</v>
      </c>
      <c r="T294">
        <f>INDEX(Base_Profissionais[CBO],MATCH(Tabela6[[#This Row],[Id Profissional]],Base_Profissionais[id],0))</f>
        <v>223905</v>
      </c>
    </row>
    <row r="295" spans="1:20" hidden="1" x14ac:dyDescent="0.3">
      <c r="A295">
        <v>3625</v>
      </c>
      <c r="B295" t="s">
        <v>493</v>
      </c>
      <c r="C295" s="10" t="s">
        <v>154</v>
      </c>
      <c r="D295" t="s">
        <v>156</v>
      </c>
      <c r="E295" t="s">
        <v>620</v>
      </c>
      <c r="F295" t="s">
        <v>47</v>
      </c>
      <c r="G295">
        <v>1584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 t="s">
        <v>621</v>
      </c>
      <c r="S295" t="str" cm="1">
        <f t="array" ref="S295">INDEX(Base_Profissionais[cad_ipasgo],MATCH(Tabela6[[#This Row],[Id Profissional]]&amp;"IPASGO",Base_Profissionais[id]&amp;Base_Profissionais[com],0))</f>
        <v>48113-0</v>
      </c>
      <c r="T295">
        <f>INDEX(Base_Profissionais[CBO],MATCH(Tabela6[[#This Row],[Id Profissional]],Base_Profissionais[id],0))</f>
        <v>223810</v>
      </c>
    </row>
    <row r="296" spans="1:20" hidden="1" x14ac:dyDescent="0.3">
      <c r="A296">
        <v>3625</v>
      </c>
      <c r="B296" t="s">
        <v>493</v>
      </c>
      <c r="C296" s="10" t="s">
        <v>151</v>
      </c>
      <c r="D296" t="s">
        <v>153</v>
      </c>
      <c r="E296" t="s">
        <v>620</v>
      </c>
      <c r="F296" t="s">
        <v>44</v>
      </c>
      <c r="G296">
        <v>609</v>
      </c>
      <c r="K296">
        <v>3</v>
      </c>
      <c r="L296">
        <v>3</v>
      </c>
      <c r="M296">
        <v>3</v>
      </c>
      <c r="N296">
        <v>3</v>
      </c>
      <c r="O296">
        <v>0</v>
      </c>
      <c r="P296">
        <v>0</v>
      </c>
      <c r="Q296" t="s">
        <v>621</v>
      </c>
      <c r="S296" t="str" cm="1">
        <f t="array" ref="S296">INDEX(Base_Profissionais[cad_ipasgo],MATCH(Tabela6[[#This Row],[Id Profissional]]&amp;"IPASGO",Base_Profissionais[id]&amp;Base_Profissionais[com],0))</f>
        <v>48134-0</v>
      </c>
      <c r="T296">
        <f>INDEX(Base_Profissionais[CBO],MATCH(Tabela6[[#This Row],[Id Profissional]],Base_Profissionais[id],0))</f>
        <v>251510</v>
      </c>
    </row>
    <row r="297" spans="1:20" hidden="1" x14ac:dyDescent="0.3">
      <c r="A297">
        <v>3626</v>
      </c>
      <c r="B297" t="s">
        <v>740</v>
      </c>
      <c r="C297" s="10" t="s">
        <v>151</v>
      </c>
      <c r="D297" t="s">
        <v>153</v>
      </c>
      <c r="E297" t="s">
        <v>627</v>
      </c>
      <c r="F297" t="s">
        <v>122</v>
      </c>
      <c r="G297">
        <v>1191</v>
      </c>
      <c r="K297">
        <v>2</v>
      </c>
      <c r="L297">
        <v>2</v>
      </c>
      <c r="M297">
        <v>2</v>
      </c>
      <c r="N297">
        <v>3</v>
      </c>
      <c r="O297">
        <v>-1</v>
      </c>
      <c r="P297">
        <v>-1</v>
      </c>
      <c r="Q297" t="s">
        <v>621</v>
      </c>
      <c r="S297" t="str" cm="1">
        <f t="array" ref="S297">INDEX(Base_Profissionais[cad_ipasgo],MATCH(Tabela6[[#This Row],[Id Profissional]]&amp;"IPASGO",Base_Profissionais[id]&amp;Base_Profissionais[com],0))</f>
        <v>48133-0</v>
      </c>
      <c r="T297">
        <f>INDEX(Base_Profissionais[CBO],MATCH(Tabela6[[#This Row],[Id Profissional]],Base_Profissionais[id],0))</f>
        <v>251510</v>
      </c>
    </row>
    <row r="298" spans="1:20" hidden="1" x14ac:dyDescent="0.3">
      <c r="A298">
        <v>3760</v>
      </c>
      <c r="B298" t="s">
        <v>507</v>
      </c>
      <c r="C298" s="10" t="s">
        <v>151</v>
      </c>
      <c r="D298" t="s">
        <v>153</v>
      </c>
      <c r="E298" t="s">
        <v>627</v>
      </c>
      <c r="F298" t="s">
        <v>112</v>
      </c>
      <c r="G298">
        <v>1542</v>
      </c>
      <c r="M298">
        <v>0</v>
      </c>
      <c r="N298">
        <v>2</v>
      </c>
      <c r="O298">
        <v>-2</v>
      </c>
      <c r="P298">
        <v>-2</v>
      </c>
      <c r="Q298" t="s">
        <v>621</v>
      </c>
      <c r="S298" t="str" cm="1">
        <f t="array" ref="S298">INDEX(Base_Profissionais[cad_ipasgo],MATCH(Tabela6[[#This Row],[Id Profissional]]&amp;"IPASGO",Base_Profissionais[id]&amp;Base_Profissionais[com],0))</f>
        <v>48123-0</v>
      </c>
      <c r="T298">
        <f>INDEX(Base_Profissionais[CBO],MATCH(Tabela6[[#This Row],[Id Profissional]],Base_Profissionais[id],0))</f>
        <v>251510</v>
      </c>
    </row>
    <row r="299" spans="1:20" hidden="1" x14ac:dyDescent="0.3">
      <c r="A299">
        <v>3391</v>
      </c>
      <c r="B299" t="s">
        <v>741</v>
      </c>
      <c r="C299" s="10" t="s">
        <v>151</v>
      </c>
      <c r="D299" t="s">
        <v>153</v>
      </c>
      <c r="E299" t="s">
        <v>624</v>
      </c>
      <c r="F299" t="s">
        <v>44</v>
      </c>
      <c r="G299">
        <v>609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2</v>
      </c>
      <c r="Q299" t="s">
        <v>625</v>
      </c>
      <c r="S299" t="str" cm="1">
        <f t="array" ref="S299">INDEX(Base_Profissionais[cad_ipasgo],MATCH(Tabela6[[#This Row],[Id Profissional]]&amp;"IPASGO",Base_Profissionais[id]&amp;Base_Profissionais[com],0))</f>
        <v>48134-0</v>
      </c>
      <c r="T299">
        <f>INDEX(Base_Profissionais[CBO],MATCH(Tabela6[[#This Row],[Id Profissional]],Base_Profissionais[id],0))</f>
        <v>251510</v>
      </c>
    </row>
    <row r="300" spans="1:20" hidden="1" x14ac:dyDescent="0.3">
      <c r="A300">
        <v>3028</v>
      </c>
      <c r="B300" t="s">
        <v>585</v>
      </c>
      <c r="C300" s="10" t="s">
        <v>154</v>
      </c>
      <c r="D300" t="s">
        <v>156</v>
      </c>
      <c r="E300" t="s">
        <v>627</v>
      </c>
      <c r="F300" t="s">
        <v>51</v>
      </c>
      <c r="G300">
        <v>772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3</v>
      </c>
      <c r="Q300" t="s">
        <v>621</v>
      </c>
      <c r="S300" t="str" cm="1">
        <f t="array" ref="S300">INDEX(Base_Profissionais[cad_ipasgo],MATCH(Tabela6[[#This Row],[Id Profissional]]&amp;"IPASGO",Base_Profissionais[id]&amp;Base_Profissionais[com],0))</f>
        <v>48135-0</v>
      </c>
      <c r="T300">
        <f>INDEX(Base_Profissionais[CBO],MATCH(Tabela6[[#This Row],[Id Profissional]],Base_Profissionais[id],0))</f>
        <v>223810</v>
      </c>
    </row>
    <row r="301" spans="1:20" hidden="1" x14ac:dyDescent="0.3">
      <c r="A301">
        <v>3028</v>
      </c>
      <c r="B301" t="s">
        <v>585</v>
      </c>
      <c r="C301" s="10" t="s">
        <v>151</v>
      </c>
      <c r="D301" t="s">
        <v>153</v>
      </c>
      <c r="E301" t="s">
        <v>627</v>
      </c>
      <c r="F301" t="s">
        <v>141</v>
      </c>
      <c r="G301">
        <v>577</v>
      </c>
      <c r="K301">
        <v>0</v>
      </c>
      <c r="L301">
        <v>5</v>
      </c>
      <c r="M301">
        <v>5</v>
      </c>
      <c r="N301">
        <v>4</v>
      </c>
      <c r="O301">
        <v>1</v>
      </c>
      <c r="P301">
        <v>3</v>
      </c>
      <c r="Q301" t="s">
        <v>621</v>
      </c>
      <c r="S301" t="str" cm="1">
        <f t="array" ref="S301">INDEX(Base_Profissionais[cad_ipasgo],MATCH(Tabela6[[#This Row],[Id Profissional]]&amp;"IPASGO",Base_Profissionais[id]&amp;Base_Profissionais[com],0))</f>
        <v>48155-0</v>
      </c>
      <c r="T301">
        <f>INDEX(Base_Profissionais[CBO],MATCH(Tabela6[[#This Row],[Id Profissional]],Base_Profissionais[id],0))</f>
        <v>251510</v>
      </c>
    </row>
    <row r="302" spans="1:20" hidden="1" x14ac:dyDescent="0.3">
      <c r="A302">
        <v>3028</v>
      </c>
      <c r="B302" t="s">
        <v>585</v>
      </c>
      <c r="C302" s="10" t="s">
        <v>158</v>
      </c>
      <c r="D302" t="s">
        <v>577</v>
      </c>
      <c r="E302" t="s">
        <v>627</v>
      </c>
      <c r="F302" t="s">
        <v>30</v>
      </c>
      <c r="G302">
        <v>884</v>
      </c>
      <c r="K302">
        <v>3</v>
      </c>
      <c r="L302">
        <v>3</v>
      </c>
      <c r="M302">
        <v>3</v>
      </c>
      <c r="N302">
        <v>1</v>
      </c>
      <c r="O302">
        <v>2</v>
      </c>
      <c r="P302">
        <v>3</v>
      </c>
      <c r="Q302" t="s">
        <v>621</v>
      </c>
      <c r="S302" t="str" cm="1">
        <f t="array" ref="S302">INDEX(Base_Profissionais[cad_ipasgo],MATCH(Tabela6[[#This Row],[Id Profissional]]&amp;"IPASGO",Base_Profissionais[id]&amp;Base_Profissionais[com],0))</f>
        <v>48119-0</v>
      </c>
      <c r="T302">
        <f>INDEX(Base_Profissionais[CBO],MATCH(Tabela6[[#This Row],[Id Profissional]],Base_Profissionais[id],0))</f>
        <v>223905</v>
      </c>
    </row>
    <row r="303" spans="1:20" hidden="1" x14ac:dyDescent="0.3">
      <c r="A303">
        <v>3985</v>
      </c>
      <c r="B303" t="s">
        <v>742</v>
      </c>
      <c r="C303" s="10" t="s">
        <v>151</v>
      </c>
      <c r="D303" t="s">
        <v>153</v>
      </c>
      <c r="E303" t="s">
        <v>627</v>
      </c>
      <c r="F303" t="s">
        <v>42</v>
      </c>
      <c r="G303">
        <v>1839</v>
      </c>
      <c r="M303">
        <v>0</v>
      </c>
      <c r="N303">
        <v>0</v>
      </c>
      <c r="O303">
        <v>0</v>
      </c>
      <c r="P303">
        <v>0</v>
      </c>
      <c r="Q303" t="s">
        <v>621</v>
      </c>
      <c r="S303" t="str" cm="1">
        <f t="array" ref="S303">INDEX(Base_Profissionais[cad_ipasgo],MATCH(Tabela6[[#This Row],[Id Profissional]]&amp;"IPASGO",Base_Profissionais[id]&amp;Base_Profissionais[com],0))</f>
        <v>48120-0</v>
      </c>
      <c r="T303">
        <f>INDEX(Base_Profissionais[CBO],MATCH(Tabela6[[#This Row],[Id Profissional]],Base_Profissionais[id],0))</f>
        <v>251510</v>
      </c>
    </row>
    <row r="304" spans="1:20" hidden="1" x14ac:dyDescent="0.3">
      <c r="A304">
        <v>3815</v>
      </c>
      <c r="B304" t="s">
        <v>743</v>
      </c>
      <c r="C304" s="10" t="s">
        <v>151</v>
      </c>
      <c r="D304" t="s">
        <v>153</v>
      </c>
      <c r="E304" t="s">
        <v>627</v>
      </c>
      <c r="F304" t="s">
        <v>42</v>
      </c>
      <c r="G304">
        <v>1839</v>
      </c>
      <c r="M304">
        <v>0</v>
      </c>
      <c r="N304">
        <v>1</v>
      </c>
      <c r="O304">
        <v>-1</v>
      </c>
      <c r="P304">
        <v>-1</v>
      </c>
      <c r="Q304" t="s">
        <v>621</v>
      </c>
      <c r="S304" t="str" cm="1">
        <f t="array" ref="S304">INDEX(Base_Profissionais[cad_ipasgo],MATCH(Tabela6[[#This Row],[Id Profissional]]&amp;"IPASGO",Base_Profissionais[id]&amp;Base_Profissionais[com],0))</f>
        <v>48120-0</v>
      </c>
      <c r="T304">
        <f>INDEX(Base_Profissionais[CBO],MATCH(Tabela6[[#This Row],[Id Profissional]],Base_Profissionais[id],0))</f>
        <v>251510</v>
      </c>
    </row>
    <row r="305" spans="1:20" hidden="1" x14ac:dyDescent="0.3">
      <c r="A305">
        <v>3367</v>
      </c>
      <c r="B305" t="s">
        <v>744</v>
      </c>
      <c r="C305" s="10" t="s">
        <v>154</v>
      </c>
      <c r="D305" t="s">
        <v>156</v>
      </c>
      <c r="E305" t="s">
        <v>627</v>
      </c>
      <c r="F305" t="s">
        <v>214</v>
      </c>
      <c r="G305">
        <v>499</v>
      </c>
      <c r="K305">
        <v>0</v>
      </c>
      <c r="L305">
        <v>3</v>
      </c>
      <c r="M305">
        <v>3</v>
      </c>
      <c r="N305">
        <v>1</v>
      </c>
      <c r="O305">
        <v>2</v>
      </c>
      <c r="P305">
        <v>8</v>
      </c>
      <c r="Q305" t="s">
        <v>621</v>
      </c>
      <c r="S305" t="str" cm="1">
        <f t="array" ref="S305">INDEX(Base_Profissionais[cad_ipasgo],MATCH(Tabela6[[#This Row],[Id Profissional]]&amp;"IPASGO",Base_Profissionais[id]&amp;Base_Profissionais[com],0))</f>
        <v>48106-0</v>
      </c>
      <c r="T305">
        <f>INDEX(Base_Profissionais[CBO],MATCH(Tabela6[[#This Row],[Id Profissional]],Base_Profissionais[id],0))</f>
        <v>223810</v>
      </c>
    </row>
    <row r="306" spans="1:20" hidden="1" x14ac:dyDescent="0.3">
      <c r="A306">
        <v>3367</v>
      </c>
      <c r="B306" t="s">
        <v>744</v>
      </c>
      <c r="C306" s="10" t="s">
        <v>151</v>
      </c>
      <c r="D306" t="s">
        <v>153</v>
      </c>
      <c r="E306" t="s">
        <v>627</v>
      </c>
      <c r="F306" t="s">
        <v>122</v>
      </c>
      <c r="G306">
        <v>1191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8</v>
      </c>
      <c r="Q306" t="s">
        <v>621</v>
      </c>
      <c r="S306" t="str" cm="1">
        <f t="array" ref="S306">INDEX(Base_Profissionais[cad_ipasgo],MATCH(Tabela6[[#This Row],[Id Profissional]]&amp;"IPASGO",Base_Profissionais[id]&amp;Base_Profissionais[com],0))</f>
        <v>48133-0</v>
      </c>
      <c r="T306">
        <f>INDEX(Base_Profissionais[CBO],MATCH(Tabela6[[#This Row],[Id Profissional]],Base_Profissionais[id],0))</f>
        <v>251510</v>
      </c>
    </row>
    <row r="307" spans="1:20" hidden="1" x14ac:dyDescent="0.3">
      <c r="A307">
        <v>3367</v>
      </c>
      <c r="B307" t="s">
        <v>744</v>
      </c>
      <c r="C307" s="10" t="s">
        <v>158</v>
      </c>
      <c r="D307" t="s">
        <v>577</v>
      </c>
      <c r="E307" t="s">
        <v>627</v>
      </c>
      <c r="F307" t="s">
        <v>30</v>
      </c>
      <c r="G307">
        <v>884</v>
      </c>
      <c r="K307">
        <v>5</v>
      </c>
      <c r="L307">
        <v>5</v>
      </c>
      <c r="M307">
        <v>5</v>
      </c>
      <c r="N307">
        <v>1</v>
      </c>
      <c r="O307">
        <v>4</v>
      </c>
      <c r="P307">
        <v>8</v>
      </c>
      <c r="Q307" t="s">
        <v>621</v>
      </c>
      <c r="S307" t="str" cm="1">
        <f t="array" ref="S307">INDEX(Base_Profissionais[cad_ipasgo],MATCH(Tabela6[[#This Row],[Id Profissional]]&amp;"IPASGO",Base_Profissionais[id]&amp;Base_Profissionais[com],0))</f>
        <v>48119-0</v>
      </c>
      <c r="T307">
        <f>INDEX(Base_Profissionais[CBO],MATCH(Tabela6[[#This Row],[Id Profissional]],Base_Profissionais[id],0))</f>
        <v>223905</v>
      </c>
    </row>
    <row r="308" spans="1:20" hidden="1" x14ac:dyDescent="0.3">
      <c r="A308">
        <v>3666</v>
      </c>
      <c r="B308" t="s">
        <v>745</v>
      </c>
      <c r="C308" s="10" t="s">
        <v>154</v>
      </c>
      <c r="D308" t="s">
        <v>156</v>
      </c>
      <c r="E308" t="s">
        <v>627</v>
      </c>
      <c r="F308" t="s">
        <v>47</v>
      </c>
      <c r="G308">
        <v>1584</v>
      </c>
      <c r="K308">
        <v>0</v>
      </c>
      <c r="L308">
        <v>6</v>
      </c>
      <c r="M308">
        <v>6</v>
      </c>
      <c r="N308">
        <v>1</v>
      </c>
      <c r="O308">
        <v>5</v>
      </c>
      <c r="P308">
        <v>5</v>
      </c>
      <c r="Q308" t="s">
        <v>621</v>
      </c>
      <c r="S308" t="str" cm="1">
        <f t="array" ref="S308">INDEX(Base_Profissionais[cad_ipasgo],MATCH(Tabela6[[#This Row],[Id Profissional]]&amp;"IPASGO",Base_Profissionais[id]&amp;Base_Profissionais[com],0))</f>
        <v>48113-0</v>
      </c>
      <c r="T308">
        <f>INDEX(Base_Profissionais[CBO],MATCH(Tabela6[[#This Row],[Id Profissional]],Base_Profissionais[id],0))</f>
        <v>223810</v>
      </c>
    </row>
    <row r="309" spans="1:20" hidden="1" x14ac:dyDescent="0.3">
      <c r="A309">
        <v>3666</v>
      </c>
      <c r="B309" t="s">
        <v>745</v>
      </c>
      <c r="C309" s="10" t="s">
        <v>151</v>
      </c>
      <c r="D309" t="s">
        <v>153</v>
      </c>
      <c r="E309" t="s">
        <v>627</v>
      </c>
      <c r="F309" t="s">
        <v>284</v>
      </c>
      <c r="G309">
        <v>25</v>
      </c>
      <c r="K309">
        <v>4</v>
      </c>
      <c r="L309">
        <v>2</v>
      </c>
      <c r="M309">
        <v>2</v>
      </c>
      <c r="N309">
        <v>2</v>
      </c>
      <c r="O309">
        <v>0</v>
      </c>
      <c r="P309">
        <v>5</v>
      </c>
      <c r="Q309" t="s">
        <v>621</v>
      </c>
      <c r="S309" t="str" cm="1">
        <f t="array" ref="S309">INDEX(Base_Profissionais[cad_ipasgo],MATCH(Tabela6[[#This Row],[Id Profissional]]&amp;"IPASGO",Base_Profissionais[id]&amp;Base_Profissionais[com],0))</f>
        <v>48118-0</v>
      </c>
      <c r="T309">
        <f>INDEX(Base_Profissionais[CBO],MATCH(Tabela6[[#This Row],[Id Profissional]],Base_Profissionais[id],0))</f>
        <v>251510</v>
      </c>
    </row>
    <row r="310" spans="1:20" hidden="1" x14ac:dyDescent="0.3">
      <c r="A310">
        <v>3627</v>
      </c>
      <c r="B310" t="s">
        <v>746</v>
      </c>
      <c r="C310" s="10" t="s">
        <v>151</v>
      </c>
      <c r="D310" t="s">
        <v>153</v>
      </c>
      <c r="E310" t="s">
        <v>624</v>
      </c>
      <c r="F310" t="s">
        <v>83</v>
      </c>
      <c r="G310">
        <v>1180</v>
      </c>
      <c r="K310">
        <v>0</v>
      </c>
      <c r="L310">
        <v>2</v>
      </c>
      <c r="M310">
        <v>2</v>
      </c>
      <c r="N310">
        <v>0</v>
      </c>
      <c r="O310">
        <v>2</v>
      </c>
      <c r="P310">
        <v>2</v>
      </c>
      <c r="Q310" t="s">
        <v>625</v>
      </c>
      <c r="S310" t="str" cm="1">
        <f t="array" ref="S310">INDEX(Base_Profissionais[cad_ipasgo],MATCH(Tabela6[[#This Row],[Id Profissional]]&amp;"IPASGO",Base_Profissionais[id]&amp;Base_Profissionais[com],0))</f>
        <v>48147-0</v>
      </c>
      <c r="T310">
        <f>INDEX(Base_Profissionais[CBO],MATCH(Tabela6[[#This Row],[Id Profissional]],Base_Profissionais[id],0))</f>
        <v>251510</v>
      </c>
    </row>
    <row r="311" spans="1:20" hidden="1" x14ac:dyDescent="0.3">
      <c r="A311">
        <v>3647</v>
      </c>
      <c r="B311" t="s">
        <v>747</v>
      </c>
      <c r="C311" s="10" t="s">
        <v>151</v>
      </c>
      <c r="D311" t="s">
        <v>153</v>
      </c>
      <c r="E311" t="s">
        <v>620</v>
      </c>
      <c r="F311" t="s">
        <v>93</v>
      </c>
      <c r="G311">
        <v>572</v>
      </c>
      <c r="K311">
        <v>3</v>
      </c>
      <c r="L311">
        <v>3</v>
      </c>
      <c r="M311">
        <v>3</v>
      </c>
      <c r="N311">
        <v>3</v>
      </c>
      <c r="O311">
        <v>0</v>
      </c>
      <c r="P311">
        <v>0</v>
      </c>
      <c r="Q311" t="s">
        <v>621</v>
      </c>
      <c r="S311" t="str" cm="1">
        <f t="array" ref="S311">INDEX(Base_Profissionais[cad_ipasgo],MATCH(Tabela6[[#This Row],[Id Profissional]]&amp;"IPASGO",Base_Profissionais[id]&amp;Base_Profissionais[com],0))</f>
        <v>48104-0</v>
      </c>
      <c r="T311">
        <f>INDEX(Base_Profissionais[CBO],MATCH(Tabela6[[#This Row],[Id Profissional]],Base_Profissionais[id],0))</f>
        <v>251510</v>
      </c>
    </row>
    <row r="312" spans="1:20" hidden="1" x14ac:dyDescent="0.3">
      <c r="A312">
        <v>3848</v>
      </c>
      <c r="B312" t="s">
        <v>748</v>
      </c>
      <c r="C312" s="10" t="s">
        <v>154</v>
      </c>
      <c r="D312" t="s">
        <v>156</v>
      </c>
      <c r="E312" t="s">
        <v>624</v>
      </c>
      <c r="F312" t="s">
        <v>47</v>
      </c>
      <c r="G312">
        <v>1584</v>
      </c>
      <c r="M312">
        <v>0</v>
      </c>
      <c r="N312">
        <v>0</v>
      </c>
      <c r="O312">
        <v>0</v>
      </c>
      <c r="P312">
        <v>0</v>
      </c>
      <c r="Q312" t="s">
        <v>625</v>
      </c>
      <c r="S312" t="str" cm="1">
        <f t="array" ref="S312">INDEX(Base_Profissionais[cad_ipasgo],MATCH(Tabela6[[#This Row],[Id Profissional]]&amp;"IPASGO",Base_Profissionais[id]&amp;Base_Profissionais[com],0))</f>
        <v>48113-0</v>
      </c>
      <c r="T312">
        <f>INDEX(Base_Profissionais[CBO],MATCH(Tabela6[[#This Row],[Id Profissional]],Base_Profissionais[id],0))</f>
        <v>223810</v>
      </c>
    </row>
    <row r="313" spans="1:20" hidden="1" x14ac:dyDescent="0.3">
      <c r="A313">
        <v>3848</v>
      </c>
      <c r="B313" t="s">
        <v>748</v>
      </c>
      <c r="C313" s="10" t="s">
        <v>151</v>
      </c>
      <c r="D313" t="s">
        <v>153</v>
      </c>
      <c r="E313" t="s">
        <v>624</v>
      </c>
      <c r="F313" t="s">
        <v>93</v>
      </c>
      <c r="G313">
        <v>572</v>
      </c>
      <c r="M313">
        <v>0</v>
      </c>
      <c r="N313">
        <v>0</v>
      </c>
      <c r="O313">
        <v>0</v>
      </c>
      <c r="P313">
        <v>0</v>
      </c>
      <c r="Q313" t="s">
        <v>625</v>
      </c>
      <c r="S313" t="str" cm="1">
        <f t="array" ref="S313">INDEX(Base_Profissionais[cad_ipasgo],MATCH(Tabela6[[#This Row],[Id Profissional]]&amp;"IPASGO",Base_Profissionais[id]&amp;Base_Profissionais[com],0))</f>
        <v>48104-0</v>
      </c>
      <c r="T313">
        <f>INDEX(Base_Profissionais[CBO],MATCH(Tabela6[[#This Row],[Id Profissional]],Base_Profissionais[id],0))</f>
        <v>251510</v>
      </c>
    </row>
    <row r="314" spans="1:20" hidden="1" x14ac:dyDescent="0.3">
      <c r="A314">
        <v>3723</v>
      </c>
      <c r="B314" t="s">
        <v>504</v>
      </c>
      <c r="C314" s="10" t="s">
        <v>154</v>
      </c>
      <c r="D314" t="s">
        <v>156</v>
      </c>
      <c r="E314" t="s">
        <v>627</v>
      </c>
      <c r="F314" t="s">
        <v>56</v>
      </c>
      <c r="G314">
        <v>1830</v>
      </c>
      <c r="M314">
        <v>0</v>
      </c>
      <c r="N314">
        <v>1</v>
      </c>
      <c r="O314">
        <v>-1</v>
      </c>
      <c r="P314">
        <v>1</v>
      </c>
      <c r="Q314" t="s">
        <v>621</v>
      </c>
      <c r="S314" t="str" cm="1">
        <f t="array" ref="S314">INDEX(Base_Profissionais[cad_ipasgo],MATCH(Tabela6[[#This Row],[Id Profissional]]&amp;"IPASGO",Base_Profissionais[id]&amp;Base_Profissionais[com],0))</f>
        <v>48150-0</v>
      </c>
      <c r="T314">
        <f>INDEX(Base_Profissionais[CBO],MATCH(Tabela6[[#This Row],[Id Profissional]],Base_Profissionais[id],0))</f>
        <v>223810</v>
      </c>
    </row>
    <row r="315" spans="1:20" hidden="1" x14ac:dyDescent="0.3">
      <c r="A315">
        <v>3723</v>
      </c>
      <c r="B315" t="s">
        <v>504</v>
      </c>
      <c r="C315" s="10" t="s">
        <v>151</v>
      </c>
      <c r="D315" t="s">
        <v>153</v>
      </c>
      <c r="E315" t="s">
        <v>627</v>
      </c>
      <c r="F315" t="s">
        <v>44</v>
      </c>
      <c r="G315">
        <v>609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1</v>
      </c>
      <c r="Q315" t="s">
        <v>621</v>
      </c>
      <c r="S315" t="str" cm="1">
        <f t="array" ref="S315">INDEX(Base_Profissionais[cad_ipasgo],MATCH(Tabela6[[#This Row],[Id Profissional]]&amp;"IPASGO",Base_Profissionais[id]&amp;Base_Profissionais[com],0))</f>
        <v>48134-0</v>
      </c>
      <c r="T315">
        <f>INDEX(Base_Profissionais[CBO],MATCH(Tabela6[[#This Row],[Id Profissional]],Base_Profissionais[id],0))</f>
        <v>251510</v>
      </c>
    </row>
    <row r="316" spans="1:20" hidden="1" x14ac:dyDescent="0.3">
      <c r="A316">
        <v>3632</v>
      </c>
      <c r="B316" t="s">
        <v>471</v>
      </c>
      <c r="C316" s="10" t="s">
        <v>154</v>
      </c>
      <c r="D316" t="s">
        <v>156</v>
      </c>
      <c r="E316" t="s">
        <v>620</v>
      </c>
      <c r="F316" t="s">
        <v>51</v>
      </c>
      <c r="G316">
        <v>772</v>
      </c>
      <c r="K316">
        <v>2</v>
      </c>
      <c r="L316">
        <v>4</v>
      </c>
      <c r="M316">
        <v>2</v>
      </c>
      <c r="N316">
        <v>1</v>
      </c>
      <c r="O316">
        <v>1</v>
      </c>
      <c r="P316">
        <v>5</v>
      </c>
      <c r="Q316" t="s">
        <v>621</v>
      </c>
      <c r="S316" t="str" cm="1">
        <f t="array" ref="S316">INDEX(Base_Profissionais[cad_ipasgo],MATCH(Tabela6[[#This Row],[Id Profissional]]&amp;"IPASGO",Base_Profissionais[id]&amp;Base_Profissionais[com],0))</f>
        <v>48135-0</v>
      </c>
      <c r="T316">
        <f>INDEX(Base_Profissionais[CBO],MATCH(Tabela6[[#This Row],[Id Profissional]],Base_Profissionais[id],0))</f>
        <v>223810</v>
      </c>
    </row>
    <row r="317" spans="1:20" hidden="1" x14ac:dyDescent="0.3">
      <c r="A317">
        <v>3632</v>
      </c>
      <c r="B317" t="s">
        <v>471</v>
      </c>
      <c r="C317" s="10" t="s">
        <v>151</v>
      </c>
      <c r="D317" t="s">
        <v>153</v>
      </c>
      <c r="E317" t="s">
        <v>620</v>
      </c>
      <c r="F317" t="s">
        <v>93</v>
      </c>
      <c r="G317">
        <v>572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5</v>
      </c>
      <c r="Q317" t="s">
        <v>621</v>
      </c>
      <c r="S317" t="str" cm="1">
        <f t="array" ref="S317">INDEX(Base_Profissionais[cad_ipasgo],MATCH(Tabela6[[#This Row],[Id Profissional]]&amp;"IPASGO",Base_Profissionais[id]&amp;Base_Profissionais[com],0))</f>
        <v>48104-0</v>
      </c>
      <c r="T317">
        <f>INDEX(Base_Profissionais[CBO],MATCH(Tabela6[[#This Row],[Id Profissional]],Base_Profissionais[id],0))</f>
        <v>251510</v>
      </c>
    </row>
    <row r="318" spans="1:20" hidden="1" x14ac:dyDescent="0.3">
      <c r="A318">
        <v>3632</v>
      </c>
      <c r="B318" t="s">
        <v>471</v>
      </c>
      <c r="C318" s="10" t="s">
        <v>158</v>
      </c>
      <c r="D318" t="s">
        <v>577</v>
      </c>
      <c r="E318" t="s">
        <v>620</v>
      </c>
      <c r="F318" t="s">
        <v>420</v>
      </c>
      <c r="G318">
        <v>441</v>
      </c>
      <c r="K318">
        <v>2</v>
      </c>
      <c r="L318">
        <v>2</v>
      </c>
      <c r="M318">
        <v>2</v>
      </c>
      <c r="N318">
        <v>0</v>
      </c>
      <c r="O318">
        <v>2</v>
      </c>
      <c r="P318">
        <v>5</v>
      </c>
      <c r="Q318" t="s">
        <v>621</v>
      </c>
      <c r="S318" t="str" cm="1">
        <f t="array" ref="S318">INDEX(Base_Profissionais[cad_ipasgo],MATCH(Tabela6[[#This Row],[Id Profissional]]&amp;"IPASGO",Base_Profissionais[id]&amp;Base_Profissionais[com],0))</f>
        <v>48154-0</v>
      </c>
      <c r="T318">
        <f>INDEX(Base_Profissionais[CBO],MATCH(Tabela6[[#This Row],[Id Profissional]],Base_Profissionais[id],0))</f>
        <v>223905</v>
      </c>
    </row>
    <row r="319" spans="1:20" hidden="1" x14ac:dyDescent="0.3">
      <c r="A319">
        <v>3701</v>
      </c>
      <c r="B319" t="s">
        <v>749</v>
      </c>
      <c r="C319" s="10" t="s">
        <v>154</v>
      </c>
      <c r="D319" t="s">
        <v>156</v>
      </c>
      <c r="E319" t="s">
        <v>624</v>
      </c>
      <c r="F319" t="s">
        <v>214</v>
      </c>
      <c r="G319">
        <v>499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3</v>
      </c>
      <c r="Q319" t="s">
        <v>625</v>
      </c>
      <c r="S319" t="str" cm="1">
        <f t="array" ref="S319">INDEX(Base_Profissionais[cad_ipasgo],MATCH(Tabela6[[#This Row],[Id Profissional]]&amp;"IPASGO",Base_Profissionais[id]&amp;Base_Profissionais[com],0))</f>
        <v>48106-0</v>
      </c>
      <c r="T319">
        <f>INDEX(Base_Profissionais[CBO],MATCH(Tabela6[[#This Row],[Id Profissional]],Base_Profissionais[id],0))</f>
        <v>223810</v>
      </c>
    </row>
    <row r="320" spans="1:20" hidden="1" x14ac:dyDescent="0.3">
      <c r="A320">
        <v>3701</v>
      </c>
      <c r="B320" t="s">
        <v>749</v>
      </c>
      <c r="C320" s="10" t="s">
        <v>151</v>
      </c>
      <c r="D320" t="s">
        <v>153</v>
      </c>
      <c r="E320" t="s">
        <v>624</v>
      </c>
      <c r="F320" t="s">
        <v>83</v>
      </c>
      <c r="G320">
        <v>1180</v>
      </c>
      <c r="K320">
        <v>2</v>
      </c>
      <c r="L320">
        <v>2</v>
      </c>
      <c r="M320">
        <v>2</v>
      </c>
      <c r="N320">
        <v>0</v>
      </c>
      <c r="O320">
        <v>2</v>
      </c>
      <c r="P320">
        <v>3</v>
      </c>
      <c r="Q320" t="s">
        <v>625</v>
      </c>
      <c r="S320" t="str" cm="1">
        <f t="array" ref="S320">INDEX(Base_Profissionais[cad_ipasgo],MATCH(Tabela6[[#This Row],[Id Profissional]]&amp;"IPASGO",Base_Profissionais[id]&amp;Base_Profissionais[com],0))</f>
        <v>48147-0</v>
      </c>
      <c r="T320">
        <f>INDEX(Base_Profissionais[CBO],MATCH(Tabela6[[#This Row],[Id Profissional]],Base_Profissionais[id],0))</f>
        <v>251510</v>
      </c>
    </row>
    <row r="321" spans="1:20" hidden="1" x14ac:dyDescent="0.3">
      <c r="A321">
        <v>3941</v>
      </c>
      <c r="B321" t="s">
        <v>750</v>
      </c>
      <c r="C321" s="10" t="s">
        <v>167</v>
      </c>
      <c r="D321" t="s">
        <v>168</v>
      </c>
      <c r="E321" t="s">
        <v>620</v>
      </c>
      <c r="F321" t="s">
        <v>51</v>
      </c>
      <c r="G321">
        <v>772</v>
      </c>
      <c r="M321">
        <v>0</v>
      </c>
      <c r="N321">
        <v>0</v>
      </c>
      <c r="O321">
        <v>0</v>
      </c>
      <c r="P321">
        <v>0</v>
      </c>
      <c r="Q321" t="s">
        <v>621</v>
      </c>
      <c r="S321" t="str" cm="1">
        <f t="array" ref="S321">INDEX(Base_Profissionais[cad_ipasgo],MATCH(Tabela6[[#This Row],[Id Profissional]]&amp;"IPASGO",Base_Profissionais[id]&amp;Base_Profissionais[com],0))</f>
        <v>48135-0</v>
      </c>
      <c r="T321">
        <f>INDEX(Base_Profissionais[CBO],MATCH(Tabela6[[#This Row],[Id Profissional]],Base_Profissionais[id],0))</f>
        <v>223810</v>
      </c>
    </row>
    <row r="322" spans="1:20" hidden="1" x14ac:dyDescent="0.3">
      <c r="A322">
        <v>3941</v>
      </c>
      <c r="B322" t="s">
        <v>750</v>
      </c>
      <c r="C322" s="10" t="s">
        <v>172</v>
      </c>
      <c r="D322" t="s">
        <v>173</v>
      </c>
      <c r="E322" t="s">
        <v>620</v>
      </c>
      <c r="F322" t="s">
        <v>51</v>
      </c>
      <c r="G322">
        <v>772</v>
      </c>
      <c r="M322">
        <v>0</v>
      </c>
      <c r="N322">
        <v>0</v>
      </c>
      <c r="O322">
        <v>0</v>
      </c>
      <c r="P322">
        <v>0</v>
      </c>
      <c r="Q322" t="s">
        <v>621</v>
      </c>
      <c r="S322" t="str" cm="1">
        <f t="array" ref="S322">INDEX(Base_Profissionais[cad_ipasgo],MATCH(Tabela6[[#This Row],[Id Profissional]]&amp;"IPASGO",Base_Profissionais[id]&amp;Base_Profissionais[com],0))</f>
        <v>48135-0</v>
      </c>
      <c r="T322">
        <f>INDEX(Base_Profissionais[CBO],MATCH(Tabela6[[#This Row],[Id Profissional]],Base_Profissionais[id],0))</f>
        <v>223810</v>
      </c>
    </row>
    <row r="323" spans="1:20" hidden="1" x14ac:dyDescent="0.3">
      <c r="A323">
        <v>3941</v>
      </c>
      <c r="B323" t="s">
        <v>750</v>
      </c>
      <c r="C323" s="10" t="s">
        <v>687</v>
      </c>
      <c r="D323" t="s">
        <v>156</v>
      </c>
      <c r="E323" t="s">
        <v>620</v>
      </c>
      <c r="F323" t="s">
        <v>51</v>
      </c>
      <c r="G323">
        <v>772</v>
      </c>
      <c r="M323">
        <v>0</v>
      </c>
      <c r="N323">
        <v>0</v>
      </c>
      <c r="O323">
        <v>0</v>
      </c>
      <c r="P323">
        <v>0</v>
      </c>
      <c r="Q323" t="s">
        <v>621</v>
      </c>
      <c r="S323" t="str" cm="1">
        <f t="array" ref="S323">INDEX(Base_Profissionais[cad_ipasgo],MATCH(Tabela6[[#This Row],[Id Profissional]]&amp;"IPASGO",Base_Profissionais[id]&amp;Base_Profissionais[com],0))</f>
        <v>48135-0</v>
      </c>
      <c r="T323">
        <f>INDEX(Base_Profissionais[CBO],MATCH(Tabela6[[#This Row],[Id Profissional]],Base_Profissionais[id],0))</f>
        <v>223810</v>
      </c>
    </row>
    <row r="324" spans="1:20" x14ac:dyDescent="0.3">
      <c r="A324">
        <v>3941</v>
      </c>
      <c r="B324" t="s">
        <v>750</v>
      </c>
      <c r="C324" s="14">
        <v>50001183</v>
      </c>
      <c r="D324" t="s">
        <v>153</v>
      </c>
      <c r="E324" t="s">
        <v>620</v>
      </c>
      <c r="F324" t="s">
        <v>90</v>
      </c>
      <c r="G324">
        <v>2057</v>
      </c>
      <c r="M324">
        <v>0</v>
      </c>
      <c r="N324">
        <v>0</v>
      </c>
      <c r="O324">
        <v>0</v>
      </c>
      <c r="P324">
        <v>0</v>
      </c>
      <c r="Q324" t="s">
        <v>621</v>
      </c>
      <c r="S324" t="str" cm="1">
        <f t="array" ref="S324">INDEX(Base_Profissionais[cad_ipasgo],MATCH(Tabela6[[#This Row],[Id Profissional]]&amp;"IPASGO",Base_Profissionais[id]&amp;Base_Profissionais[com],0))</f>
        <v>48117-0</v>
      </c>
      <c r="T324">
        <f>INDEX(Base_Profissionais[CBO],MATCH(Tabela6[[#This Row],[Id Profissional]],Base_Profissionais[id],0))</f>
        <v>251510</v>
      </c>
    </row>
    <row r="325" spans="1:20" hidden="1" x14ac:dyDescent="0.3">
      <c r="A325">
        <v>3899</v>
      </c>
      <c r="B325" t="s">
        <v>751</v>
      </c>
      <c r="C325" s="10" t="s">
        <v>154</v>
      </c>
      <c r="D325" t="s">
        <v>156</v>
      </c>
      <c r="E325" t="s">
        <v>627</v>
      </c>
      <c r="F325" t="s">
        <v>51</v>
      </c>
      <c r="G325">
        <v>772</v>
      </c>
      <c r="M325">
        <v>0</v>
      </c>
      <c r="N325">
        <v>1</v>
      </c>
      <c r="O325">
        <v>-1</v>
      </c>
      <c r="P325">
        <v>-3</v>
      </c>
      <c r="Q325" t="s">
        <v>621</v>
      </c>
      <c r="S325" t="str" cm="1">
        <f t="array" ref="S325">INDEX(Base_Profissionais[cad_ipasgo],MATCH(Tabela6[[#This Row],[Id Profissional]]&amp;"IPASGO",Base_Profissionais[id]&amp;Base_Profissionais[com],0))</f>
        <v>48135-0</v>
      </c>
      <c r="T325">
        <f>INDEX(Base_Profissionais[CBO],MATCH(Tabela6[[#This Row],[Id Profissional]],Base_Profissionais[id],0))</f>
        <v>223810</v>
      </c>
    </row>
    <row r="326" spans="1:20" hidden="1" x14ac:dyDescent="0.3">
      <c r="A326">
        <v>3899</v>
      </c>
      <c r="B326" t="s">
        <v>751</v>
      </c>
      <c r="C326" s="10" t="s">
        <v>151</v>
      </c>
      <c r="D326" t="s">
        <v>153</v>
      </c>
      <c r="E326" t="s">
        <v>627</v>
      </c>
      <c r="F326" t="s">
        <v>63</v>
      </c>
      <c r="G326">
        <v>1644</v>
      </c>
      <c r="M326">
        <v>0</v>
      </c>
      <c r="N326">
        <v>2</v>
      </c>
      <c r="O326">
        <v>-2</v>
      </c>
      <c r="P326">
        <v>-3</v>
      </c>
      <c r="Q326" t="s">
        <v>621</v>
      </c>
      <c r="S326" t="str" cm="1">
        <f t="array" ref="S326">INDEX(Base_Profissionais[cad_ipasgo],MATCH(Tabela6[[#This Row],[Id Profissional]]&amp;"IPASGO",Base_Profissionais[id]&amp;Base_Profissionais[com],0))</f>
        <v>48125-0</v>
      </c>
      <c r="T326">
        <f>INDEX(Base_Profissionais[CBO],MATCH(Tabela6[[#This Row],[Id Profissional]],Base_Profissionais[id],0))</f>
        <v>251510</v>
      </c>
    </row>
    <row r="327" spans="1:20" hidden="1" x14ac:dyDescent="0.3">
      <c r="A327">
        <v>4074</v>
      </c>
      <c r="B327" t="s">
        <v>752</v>
      </c>
      <c r="C327" s="10" t="s">
        <v>151</v>
      </c>
      <c r="D327" t="s">
        <v>153</v>
      </c>
      <c r="E327" t="s">
        <v>627</v>
      </c>
      <c r="F327" t="s">
        <v>44</v>
      </c>
      <c r="G327">
        <v>609</v>
      </c>
      <c r="M327">
        <v>0</v>
      </c>
      <c r="N327">
        <v>1</v>
      </c>
      <c r="O327">
        <v>-1</v>
      </c>
      <c r="P327">
        <v>-1</v>
      </c>
      <c r="Q327" t="s">
        <v>621</v>
      </c>
      <c r="S327" t="str" cm="1">
        <f t="array" ref="S327">INDEX(Base_Profissionais[cad_ipasgo],MATCH(Tabela6[[#This Row],[Id Profissional]]&amp;"IPASGO",Base_Profissionais[id]&amp;Base_Profissionais[com],0))</f>
        <v>48134-0</v>
      </c>
      <c r="T327">
        <f>INDEX(Base_Profissionais[CBO],MATCH(Tabela6[[#This Row],[Id Profissional]],Base_Profissionais[id],0))</f>
        <v>251510</v>
      </c>
    </row>
    <row r="328" spans="1:20" hidden="1" x14ac:dyDescent="0.3">
      <c r="A328">
        <v>4074</v>
      </c>
      <c r="B328" t="s">
        <v>752</v>
      </c>
      <c r="C328" s="10" t="s">
        <v>158</v>
      </c>
      <c r="D328" t="s">
        <v>577</v>
      </c>
      <c r="E328" t="s">
        <v>627</v>
      </c>
      <c r="F328" t="s">
        <v>420</v>
      </c>
      <c r="G328">
        <v>441</v>
      </c>
      <c r="M328">
        <v>0</v>
      </c>
      <c r="N328">
        <v>0</v>
      </c>
      <c r="O328">
        <v>0</v>
      </c>
      <c r="P328">
        <v>-1</v>
      </c>
      <c r="Q328" t="s">
        <v>621</v>
      </c>
      <c r="S328" t="str" cm="1">
        <f t="array" ref="S328">INDEX(Base_Profissionais[cad_ipasgo],MATCH(Tabela6[[#This Row],[Id Profissional]]&amp;"IPASGO",Base_Profissionais[id]&amp;Base_Profissionais[com],0))</f>
        <v>48154-0</v>
      </c>
      <c r="T328">
        <f>INDEX(Base_Profissionais[CBO],MATCH(Tabela6[[#This Row],[Id Profissional]],Base_Profissionais[id],0))</f>
        <v>223905</v>
      </c>
    </row>
    <row r="329" spans="1:20" hidden="1" x14ac:dyDescent="0.3">
      <c r="A329">
        <v>3416</v>
      </c>
      <c r="B329" t="s">
        <v>753</v>
      </c>
      <c r="C329" s="10" t="s">
        <v>154</v>
      </c>
      <c r="D329" t="s">
        <v>156</v>
      </c>
      <c r="E329" t="s">
        <v>624</v>
      </c>
      <c r="F329" t="s">
        <v>51</v>
      </c>
      <c r="G329">
        <v>772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6</v>
      </c>
      <c r="Q329" t="s">
        <v>625</v>
      </c>
      <c r="S329" t="str" cm="1">
        <f t="array" ref="S329">INDEX(Base_Profissionais[cad_ipasgo],MATCH(Tabela6[[#This Row],[Id Profissional]]&amp;"IPASGO",Base_Profissionais[id]&amp;Base_Profissionais[com],0))</f>
        <v>48135-0</v>
      </c>
      <c r="T329">
        <f>INDEX(Base_Profissionais[CBO],MATCH(Tabela6[[#This Row],[Id Profissional]],Base_Profissionais[id],0))</f>
        <v>223810</v>
      </c>
    </row>
    <row r="330" spans="1:20" hidden="1" x14ac:dyDescent="0.3">
      <c r="A330">
        <v>3416</v>
      </c>
      <c r="B330" t="s">
        <v>753</v>
      </c>
      <c r="C330" s="10" t="s">
        <v>151</v>
      </c>
      <c r="D330" t="s">
        <v>153</v>
      </c>
      <c r="E330" t="s">
        <v>624</v>
      </c>
      <c r="F330" t="s">
        <v>63</v>
      </c>
      <c r="G330">
        <v>1644</v>
      </c>
      <c r="K330">
        <v>3</v>
      </c>
      <c r="L330">
        <v>3</v>
      </c>
      <c r="M330">
        <v>3</v>
      </c>
      <c r="N330">
        <v>0</v>
      </c>
      <c r="O330">
        <v>3</v>
      </c>
      <c r="P330">
        <v>6</v>
      </c>
      <c r="Q330" t="s">
        <v>625</v>
      </c>
      <c r="S330" t="str" cm="1">
        <f t="array" ref="S330">INDEX(Base_Profissionais[cad_ipasgo],MATCH(Tabela6[[#This Row],[Id Profissional]]&amp;"IPASGO",Base_Profissionais[id]&amp;Base_Profissionais[com],0))</f>
        <v>48125-0</v>
      </c>
      <c r="T330">
        <f>INDEX(Base_Profissionais[CBO],MATCH(Tabela6[[#This Row],[Id Profissional]],Base_Profissionais[id],0))</f>
        <v>251510</v>
      </c>
    </row>
    <row r="331" spans="1:20" hidden="1" x14ac:dyDescent="0.3">
      <c r="A331">
        <v>3319</v>
      </c>
      <c r="B331" t="s">
        <v>46</v>
      </c>
      <c r="C331" s="10" t="s">
        <v>154</v>
      </c>
      <c r="D331" t="s">
        <v>156</v>
      </c>
      <c r="E331" t="s">
        <v>620</v>
      </c>
      <c r="F331" t="s">
        <v>51</v>
      </c>
      <c r="G331">
        <v>772</v>
      </c>
      <c r="K331">
        <v>3</v>
      </c>
      <c r="L331">
        <v>3</v>
      </c>
      <c r="M331">
        <v>3</v>
      </c>
      <c r="N331">
        <v>0</v>
      </c>
      <c r="O331">
        <v>3</v>
      </c>
      <c r="P331">
        <v>7</v>
      </c>
      <c r="Q331" t="s">
        <v>621</v>
      </c>
      <c r="S331" t="str" cm="1">
        <f t="array" ref="S331">INDEX(Base_Profissionais[cad_ipasgo],MATCH(Tabela6[[#This Row],[Id Profissional]]&amp;"IPASGO",Base_Profissionais[id]&amp;Base_Profissionais[com],0))</f>
        <v>48135-0</v>
      </c>
      <c r="T331">
        <f>INDEX(Base_Profissionais[CBO],MATCH(Tabela6[[#This Row],[Id Profissional]],Base_Profissionais[id],0))</f>
        <v>223810</v>
      </c>
    </row>
    <row r="332" spans="1:20" hidden="1" x14ac:dyDescent="0.3">
      <c r="A332">
        <v>3319</v>
      </c>
      <c r="B332" t="s">
        <v>46</v>
      </c>
      <c r="C332" s="10" t="s">
        <v>151</v>
      </c>
      <c r="D332" t="s">
        <v>153</v>
      </c>
      <c r="E332" t="s">
        <v>620</v>
      </c>
      <c r="F332" t="s">
        <v>36</v>
      </c>
      <c r="G332">
        <v>2260</v>
      </c>
      <c r="K332">
        <v>2</v>
      </c>
      <c r="L332">
        <v>2</v>
      </c>
      <c r="M332">
        <v>2</v>
      </c>
      <c r="N332">
        <v>0</v>
      </c>
      <c r="O332">
        <v>2</v>
      </c>
      <c r="P332">
        <v>7</v>
      </c>
      <c r="Q332" t="s">
        <v>621</v>
      </c>
      <c r="S332" t="str" cm="1">
        <f t="array" ref="S332">INDEX(Base_Profissionais[cad_ipasgo],MATCH(Tabela6[[#This Row],[Id Profissional]]&amp;"IPASGO",Base_Profissionais[id]&amp;Base_Profissionais[com],0))</f>
        <v>48146-0</v>
      </c>
      <c r="T332">
        <f>INDEX(Base_Profissionais[CBO],MATCH(Tabela6[[#This Row],[Id Profissional]],Base_Profissionais[id],0))</f>
        <v>251510</v>
      </c>
    </row>
    <row r="333" spans="1:20" hidden="1" x14ac:dyDescent="0.3">
      <c r="A333">
        <v>3319</v>
      </c>
      <c r="B333" t="s">
        <v>46</v>
      </c>
      <c r="C333" s="10" t="s">
        <v>158</v>
      </c>
      <c r="D333" t="s">
        <v>577</v>
      </c>
      <c r="E333" t="s">
        <v>620</v>
      </c>
      <c r="F333" t="s">
        <v>30</v>
      </c>
      <c r="G333">
        <v>884</v>
      </c>
      <c r="K333">
        <v>6</v>
      </c>
      <c r="L333">
        <v>3</v>
      </c>
      <c r="M333">
        <v>3</v>
      </c>
      <c r="N333">
        <v>1</v>
      </c>
      <c r="O333">
        <v>2</v>
      </c>
      <c r="P333">
        <v>7</v>
      </c>
      <c r="Q333" t="s">
        <v>621</v>
      </c>
      <c r="S333" t="str" cm="1">
        <f t="array" ref="S333">INDEX(Base_Profissionais[cad_ipasgo],MATCH(Tabela6[[#This Row],[Id Profissional]]&amp;"IPASGO",Base_Profissionais[id]&amp;Base_Profissionais[com],0))</f>
        <v>48119-0</v>
      </c>
      <c r="T333">
        <f>INDEX(Base_Profissionais[CBO],MATCH(Tabela6[[#This Row],[Id Profissional]],Base_Profissionais[id],0))</f>
        <v>223905</v>
      </c>
    </row>
    <row r="334" spans="1:20" hidden="1" x14ac:dyDescent="0.3">
      <c r="A334">
        <v>3442</v>
      </c>
      <c r="B334" t="s">
        <v>754</v>
      </c>
      <c r="C334" s="10" t="s">
        <v>154</v>
      </c>
      <c r="D334" t="s">
        <v>156</v>
      </c>
      <c r="E334" t="s">
        <v>624</v>
      </c>
      <c r="F334" t="s">
        <v>51</v>
      </c>
      <c r="G334">
        <v>772</v>
      </c>
      <c r="K334">
        <v>2</v>
      </c>
      <c r="L334">
        <v>3</v>
      </c>
      <c r="M334">
        <v>2</v>
      </c>
      <c r="N334">
        <v>0</v>
      </c>
      <c r="O334">
        <v>2</v>
      </c>
      <c r="P334">
        <v>7</v>
      </c>
      <c r="Q334" t="s">
        <v>625</v>
      </c>
      <c r="S334" t="str" cm="1">
        <f t="array" ref="S334">INDEX(Base_Profissionais[cad_ipasgo],MATCH(Tabela6[[#This Row],[Id Profissional]]&amp;"IPASGO",Base_Profissionais[id]&amp;Base_Profissionais[com],0))</f>
        <v>48135-0</v>
      </c>
      <c r="T334">
        <f>INDEX(Base_Profissionais[CBO],MATCH(Tabela6[[#This Row],[Id Profissional]],Base_Profissionais[id],0))</f>
        <v>223810</v>
      </c>
    </row>
    <row r="335" spans="1:20" hidden="1" x14ac:dyDescent="0.3">
      <c r="A335">
        <v>3442</v>
      </c>
      <c r="B335" t="s">
        <v>754</v>
      </c>
      <c r="C335" s="10" t="s">
        <v>151</v>
      </c>
      <c r="D335" t="s">
        <v>153</v>
      </c>
      <c r="E335" t="s">
        <v>624</v>
      </c>
      <c r="F335" t="s">
        <v>93</v>
      </c>
      <c r="G335">
        <v>572</v>
      </c>
      <c r="K335">
        <v>2</v>
      </c>
      <c r="L335">
        <v>2</v>
      </c>
      <c r="M335">
        <v>2</v>
      </c>
      <c r="N335">
        <v>0</v>
      </c>
      <c r="O335">
        <v>2</v>
      </c>
      <c r="P335">
        <v>7</v>
      </c>
      <c r="Q335" t="s">
        <v>625</v>
      </c>
      <c r="S335" t="str" cm="1">
        <f t="array" ref="S335">INDEX(Base_Profissionais[cad_ipasgo],MATCH(Tabela6[[#This Row],[Id Profissional]]&amp;"IPASGO",Base_Profissionais[id]&amp;Base_Profissionais[com],0))</f>
        <v>48104-0</v>
      </c>
      <c r="T335">
        <f>INDEX(Base_Profissionais[CBO],MATCH(Tabela6[[#This Row],[Id Profissional]],Base_Profissionais[id],0))</f>
        <v>251510</v>
      </c>
    </row>
    <row r="336" spans="1:20" hidden="1" x14ac:dyDescent="0.3">
      <c r="A336">
        <v>3442</v>
      </c>
      <c r="B336" t="s">
        <v>754</v>
      </c>
      <c r="C336" s="10" t="s">
        <v>158</v>
      </c>
      <c r="D336" t="s">
        <v>577</v>
      </c>
      <c r="E336" t="s">
        <v>624</v>
      </c>
      <c r="F336" t="s">
        <v>420</v>
      </c>
      <c r="G336">
        <v>441</v>
      </c>
      <c r="K336">
        <v>0</v>
      </c>
      <c r="L336">
        <v>3</v>
      </c>
      <c r="M336">
        <v>3</v>
      </c>
      <c r="N336">
        <v>0</v>
      </c>
      <c r="O336">
        <v>3</v>
      </c>
      <c r="P336">
        <v>7</v>
      </c>
      <c r="Q336" t="s">
        <v>625</v>
      </c>
      <c r="S336" t="str" cm="1">
        <f t="array" ref="S336">INDEX(Base_Profissionais[cad_ipasgo],MATCH(Tabela6[[#This Row],[Id Profissional]]&amp;"IPASGO",Base_Profissionais[id]&amp;Base_Profissionais[com],0))</f>
        <v>48154-0</v>
      </c>
      <c r="T336">
        <f>INDEX(Base_Profissionais[CBO],MATCH(Tabela6[[#This Row],[Id Profissional]],Base_Profissionais[id],0))</f>
        <v>223905</v>
      </c>
    </row>
    <row r="337" spans="1:20" hidden="1" x14ac:dyDescent="0.3">
      <c r="A337">
        <v>3717</v>
      </c>
      <c r="B337" t="s">
        <v>755</v>
      </c>
      <c r="C337" s="10" t="s">
        <v>151</v>
      </c>
      <c r="D337" t="s">
        <v>153</v>
      </c>
      <c r="E337" t="s">
        <v>624</v>
      </c>
      <c r="F337" t="s">
        <v>141</v>
      </c>
      <c r="G337">
        <v>577</v>
      </c>
      <c r="K337">
        <v>2</v>
      </c>
      <c r="L337">
        <v>2</v>
      </c>
      <c r="M337">
        <v>2</v>
      </c>
      <c r="N337">
        <v>0</v>
      </c>
      <c r="O337">
        <v>2</v>
      </c>
      <c r="P337">
        <v>2</v>
      </c>
      <c r="Q337" t="s">
        <v>625</v>
      </c>
      <c r="S337" t="str" cm="1">
        <f t="array" ref="S337">INDEX(Base_Profissionais[cad_ipasgo],MATCH(Tabela6[[#This Row],[Id Profissional]]&amp;"IPASGO",Base_Profissionais[id]&amp;Base_Profissionais[com],0))</f>
        <v>48155-0</v>
      </c>
      <c r="T337">
        <f>INDEX(Base_Profissionais[CBO],MATCH(Tabela6[[#This Row],[Id Profissional]],Base_Profissionais[id],0))</f>
        <v>251510</v>
      </c>
    </row>
    <row r="338" spans="1:20" hidden="1" x14ac:dyDescent="0.3">
      <c r="A338">
        <v>3662</v>
      </c>
      <c r="B338" t="s">
        <v>756</v>
      </c>
      <c r="C338" s="10" t="s">
        <v>154</v>
      </c>
      <c r="D338" t="s">
        <v>156</v>
      </c>
      <c r="E338" t="s">
        <v>624</v>
      </c>
      <c r="F338" t="s">
        <v>51</v>
      </c>
      <c r="G338">
        <v>772</v>
      </c>
      <c r="K338">
        <v>3</v>
      </c>
      <c r="L338">
        <v>3</v>
      </c>
      <c r="M338">
        <v>3</v>
      </c>
      <c r="N338">
        <v>0</v>
      </c>
      <c r="O338">
        <v>3</v>
      </c>
      <c r="P338">
        <v>14</v>
      </c>
      <c r="Q338" t="s">
        <v>625</v>
      </c>
      <c r="S338" t="str" cm="1">
        <f t="array" ref="S338">INDEX(Base_Profissionais[cad_ipasgo],MATCH(Tabela6[[#This Row],[Id Profissional]]&amp;"IPASGO",Base_Profissionais[id]&amp;Base_Profissionais[com],0))</f>
        <v>48135-0</v>
      </c>
      <c r="T338">
        <f>INDEX(Base_Profissionais[CBO],MATCH(Tabela6[[#This Row],[Id Profissional]],Base_Profissionais[id],0))</f>
        <v>223810</v>
      </c>
    </row>
    <row r="339" spans="1:20" hidden="1" x14ac:dyDescent="0.3">
      <c r="A339">
        <v>3662</v>
      </c>
      <c r="B339" t="s">
        <v>756</v>
      </c>
      <c r="C339" s="10" t="s">
        <v>151</v>
      </c>
      <c r="D339" t="s">
        <v>153</v>
      </c>
      <c r="E339" t="s">
        <v>624</v>
      </c>
      <c r="F339" t="s">
        <v>36</v>
      </c>
      <c r="G339">
        <v>2260</v>
      </c>
      <c r="K339">
        <v>10</v>
      </c>
      <c r="L339">
        <v>10</v>
      </c>
      <c r="M339">
        <v>10</v>
      </c>
      <c r="N339">
        <v>0</v>
      </c>
      <c r="O339">
        <v>10</v>
      </c>
      <c r="P339">
        <v>14</v>
      </c>
      <c r="Q339" t="s">
        <v>625</v>
      </c>
      <c r="S339" t="str" cm="1">
        <f t="array" ref="S339">INDEX(Base_Profissionais[cad_ipasgo],MATCH(Tabela6[[#This Row],[Id Profissional]]&amp;"IPASGO",Base_Profissionais[id]&amp;Base_Profissionais[com],0))</f>
        <v>48146-0</v>
      </c>
      <c r="T339">
        <f>INDEX(Base_Profissionais[CBO],MATCH(Tabela6[[#This Row],[Id Profissional]],Base_Profissionais[id],0))</f>
        <v>251510</v>
      </c>
    </row>
    <row r="340" spans="1:20" hidden="1" x14ac:dyDescent="0.3">
      <c r="A340">
        <v>3662</v>
      </c>
      <c r="B340" t="s">
        <v>756</v>
      </c>
      <c r="C340" s="10" t="s">
        <v>158</v>
      </c>
      <c r="D340" t="s">
        <v>577</v>
      </c>
      <c r="E340" t="s">
        <v>624</v>
      </c>
      <c r="F340" t="s">
        <v>30</v>
      </c>
      <c r="G340">
        <v>884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14</v>
      </c>
      <c r="Q340" t="s">
        <v>625</v>
      </c>
      <c r="S340" t="str" cm="1">
        <f t="array" ref="S340">INDEX(Base_Profissionais[cad_ipasgo],MATCH(Tabela6[[#This Row],[Id Profissional]]&amp;"IPASGO",Base_Profissionais[id]&amp;Base_Profissionais[com],0))</f>
        <v>48119-0</v>
      </c>
      <c r="T340">
        <f>INDEX(Base_Profissionais[CBO],MATCH(Tabela6[[#This Row],[Id Profissional]],Base_Profissionais[id],0))</f>
        <v>223905</v>
      </c>
    </row>
    <row r="341" spans="1:20" hidden="1" x14ac:dyDescent="0.3">
      <c r="A341">
        <v>3738</v>
      </c>
      <c r="B341" t="s">
        <v>757</v>
      </c>
      <c r="C341" s="10" t="s">
        <v>151</v>
      </c>
      <c r="D341" t="s">
        <v>153</v>
      </c>
      <c r="E341" t="s">
        <v>624</v>
      </c>
      <c r="F341" t="s">
        <v>90</v>
      </c>
      <c r="G341">
        <v>2057</v>
      </c>
      <c r="K341">
        <v>2</v>
      </c>
      <c r="L341">
        <v>2</v>
      </c>
      <c r="M341">
        <v>2</v>
      </c>
      <c r="N341">
        <v>0</v>
      </c>
      <c r="O341">
        <v>2</v>
      </c>
      <c r="P341">
        <v>2</v>
      </c>
      <c r="Q341" t="s">
        <v>625</v>
      </c>
      <c r="S341" t="str" cm="1">
        <f t="array" ref="S341">INDEX(Base_Profissionais[cad_ipasgo],MATCH(Tabela6[[#This Row],[Id Profissional]]&amp;"IPASGO",Base_Profissionais[id]&amp;Base_Profissionais[com],0))</f>
        <v>48117-0</v>
      </c>
      <c r="T341">
        <f>INDEX(Base_Profissionais[CBO],MATCH(Tabela6[[#This Row],[Id Profissional]],Base_Profissionais[id],0))</f>
        <v>251510</v>
      </c>
    </row>
    <row r="342" spans="1:20" hidden="1" x14ac:dyDescent="0.3">
      <c r="A342">
        <v>3503</v>
      </c>
      <c r="B342" t="s">
        <v>758</v>
      </c>
      <c r="C342" s="10" t="s">
        <v>151</v>
      </c>
      <c r="D342" t="s">
        <v>153</v>
      </c>
      <c r="E342" t="s">
        <v>627</v>
      </c>
      <c r="F342" t="s">
        <v>284</v>
      </c>
      <c r="G342">
        <v>25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 t="s">
        <v>621</v>
      </c>
      <c r="S342" t="str" cm="1">
        <f t="array" ref="S342">INDEX(Base_Profissionais[cad_ipasgo],MATCH(Tabela6[[#This Row],[Id Profissional]]&amp;"IPASGO",Base_Profissionais[id]&amp;Base_Profissionais[com],0))</f>
        <v>48118-0</v>
      </c>
      <c r="T342">
        <f>INDEX(Base_Profissionais[CBO],MATCH(Tabela6[[#This Row],[Id Profissional]],Base_Profissionais[id],0))</f>
        <v>251510</v>
      </c>
    </row>
    <row r="343" spans="1:20" hidden="1" x14ac:dyDescent="0.3">
      <c r="A343">
        <v>3496</v>
      </c>
      <c r="B343" t="s">
        <v>138</v>
      </c>
      <c r="C343" s="10" t="s">
        <v>154</v>
      </c>
      <c r="D343" t="s">
        <v>156</v>
      </c>
      <c r="E343" t="s">
        <v>627</v>
      </c>
      <c r="F343" t="s">
        <v>47</v>
      </c>
      <c r="G343">
        <v>1584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  <c r="Q343" t="s">
        <v>621</v>
      </c>
      <c r="S343" t="str" cm="1">
        <f t="array" ref="S343">INDEX(Base_Profissionais[cad_ipasgo],MATCH(Tabela6[[#This Row],[Id Profissional]]&amp;"IPASGO",Base_Profissionais[id]&amp;Base_Profissionais[com],0))</f>
        <v>48113-0</v>
      </c>
      <c r="T343">
        <f>INDEX(Base_Profissionais[CBO],MATCH(Tabela6[[#This Row],[Id Profissional]],Base_Profissionais[id],0))</f>
        <v>223810</v>
      </c>
    </row>
    <row r="344" spans="1:20" hidden="1" x14ac:dyDescent="0.3">
      <c r="A344">
        <v>3496</v>
      </c>
      <c r="B344" t="s">
        <v>138</v>
      </c>
      <c r="C344" s="10" t="s">
        <v>151</v>
      </c>
      <c r="D344" t="s">
        <v>153</v>
      </c>
      <c r="E344" t="s">
        <v>627</v>
      </c>
      <c r="F344" t="s">
        <v>44</v>
      </c>
      <c r="G344">
        <v>609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4</v>
      </c>
      <c r="Q344" t="s">
        <v>621</v>
      </c>
      <c r="S344" t="str" cm="1">
        <f t="array" ref="S344">INDEX(Base_Profissionais[cad_ipasgo],MATCH(Tabela6[[#This Row],[Id Profissional]]&amp;"IPASGO",Base_Profissionais[id]&amp;Base_Profissionais[com],0))</f>
        <v>48134-0</v>
      </c>
      <c r="T344">
        <f>INDEX(Base_Profissionais[CBO],MATCH(Tabela6[[#This Row],[Id Profissional]],Base_Profissionais[id],0))</f>
        <v>251510</v>
      </c>
    </row>
    <row r="345" spans="1:20" hidden="1" x14ac:dyDescent="0.3">
      <c r="A345">
        <v>3496</v>
      </c>
      <c r="B345" t="s">
        <v>138</v>
      </c>
      <c r="C345" s="10" t="s">
        <v>158</v>
      </c>
      <c r="D345" t="s">
        <v>577</v>
      </c>
      <c r="E345" t="s">
        <v>627</v>
      </c>
      <c r="F345" t="s">
        <v>30</v>
      </c>
      <c r="G345">
        <v>884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 t="s">
        <v>621</v>
      </c>
      <c r="S345" t="str" cm="1">
        <f t="array" ref="S345">INDEX(Base_Profissionais[cad_ipasgo],MATCH(Tabela6[[#This Row],[Id Profissional]]&amp;"IPASGO",Base_Profissionais[id]&amp;Base_Profissionais[com],0))</f>
        <v>48119-0</v>
      </c>
      <c r="T345">
        <f>INDEX(Base_Profissionais[CBO],MATCH(Tabela6[[#This Row],[Id Profissional]],Base_Profissionais[id],0))</f>
        <v>223905</v>
      </c>
    </row>
    <row r="346" spans="1:20" hidden="1" x14ac:dyDescent="0.3">
      <c r="A346">
        <v>3708</v>
      </c>
      <c r="B346" t="s">
        <v>126</v>
      </c>
      <c r="C346" s="10" t="s">
        <v>151</v>
      </c>
      <c r="D346" t="s">
        <v>153</v>
      </c>
      <c r="E346" t="s">
        <v>627</v>
      </c>
      <c r="F346" t="s">
        <v>112</v>
      </c>
      <c r="G346">
        <v>1542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 t="s">
        <v>621</v>
      </c>
      <c r="S346" t="str" cm="1">
        <f t="array" ref="S346">INDEX(Base_Profissionais[cad_ipasgo],MATCH(Tabela6[[#This Row],[Id Profissional]]&amp;"IPASGO",Base_Profissionais[id]&amp;Base_Profissionais[com],0))</f>
        <v>48123-0</v>
      </c>
      <c r="T346">
        <f>INDEX(Base_Profissionais[CBO],MATCH(Tabela6[[#This Row],[Id Profissional]],Base_Profissionais[id],0))</f>
        <v>251510</v>
      </c>
    </row>
    <row r="347" spans="1:20" hidden="1" x14ac:dyDescent="0.3">
      <c r="A347">
        <v>3547</v>
      </c>
      <c r="B347" t="s">
        <v>759</v>
      </c>
      <c r="C347" s="10" t="s">
        <v>151</v>
      </c>
      <c r="D347" t="s">
        <v>153</v>
      </c>
      <c r="E347" t="s">
        <v>620</v>
      </c>
      <c r="F347" t="s">
        <v>90</v>
      </c>
      <c r="G347">
        <v>2057</v>
      </c>
      <c r="K347">
        <v>10</v>
      </c>
      <c r="L347">
        <v>2</v>
      </c>
      <c r="M347">
        <v>2</v>
      </c>
      <c r="N347">
        <v>1</v>
      </c>
      <c r="O347">
        <v>1</v>
      </c>
      <c r="P347">
        <v>1</v>
      </c>
      <c r="Q347" t="s">
        <v>621</v>
      </c>
      <c r="S347" t="str" cm="1">
        <f t="array" ref="S347">INDEX(Base_Profissionais[cad_ipasgo],MATCH(Tabela6[[#This Row],[Id Profissional]]&amp;"IPASGO",Base_Profissionais[id]&amp;Base_Profissionais[com],0))</f>
        <v>48117-0</v>
      </c>
      <c r="T347">
        <f>INDEX(Base_Profissionais[CBO],MATCH(Tabela6[[#This Row],[Id Profissional]],Base_Profissionais[id],0))</f>
        <v>251510</v>
      </c>
    </row>
    <row r="348" spans="1:20" hidden="1" x14ac:dyDescent="0.3">
      <c r="A348">
        <v>3671</v>
      </c>
      <c r="B348" t="s">
        <v>510</v>
      </c>
      <c r="C348" s="10" t="s">
        <v>154</v>
      </c>
      <c r="D348" t="s">
        <v>156</v>
      </c>
      <c r="E348" t="s">
        <v>627</v>
      </c>
      <c r="F348" t="s">
        <v>408</v>
      </c>
      <c r="G348">
        <v>1967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-1</v>
      </c>
      <c r="Q348" t="s">
        <v>621</v>
      </c>
      <c r="S348" t="str" cm="1">
        <f t="array" ref="S348">INDEX(Base_Profissionais[cad_ipasgo],MATCH(Tabela6[[#This Row],[Id Profissional]]&amp;"IPASGO",Base_Profissionais[id]&amp;Base_Profissionais[com],0))</f>
        <v>48148-0</v>
      </c>
      <c r="T348">
        <f>INDEX(Base_Profissionais[CBO],MATCH(Tabela6[[#This Row],[Id Profissional]],Base_Profissionais[id],0))</f>
        <v>223810</v>
      </c>
    </row>
    <row r="349" spans="1:20" hidden="1" x14ac:dyDescent="0.3">
      <c r="A349">
        <v>3671</v>
      </c>
      <c r="B349" t="s">
        <v>510</v>
      </c>
      <c r="C349" s="10" t="s">
        <v>151</v>
      </c>
      <c r="D349" t="s">
        <v>153</v>
      </c>
      <c r="E349" t="s">
        <v>627</v>
      </c>
      <c r="F349" t="s">
        <v>337</v>
      </c>
      <c r="G349">
        <v>1833</v>
      </c>
      <c r="K349">
        <v>0</v>
      </c>
      <c r="L349">
        <v>2</v>
      </c>
      <c r="M349">
        <v>2</v>
      </c>
      <c r="N349">
        <v>5</v>
      </c>
      <c r="O349">
        <v>-3</v>
      </c>
      <c r="P349">
        <v>-1</v>
      </c>
      <c r="Q349" t="s">
        <v>621</v>
      </c>
      <c r="S349" t="str" cm="1">
        <f t="array" ref="S349">INDEX(Base_Profissionais[cad_ipasgo],MATCH(Tabela6[[#This Row],[Id Profissional]]&amp;"IPASGO",Base_Profissionais[id]&amp;Base_Profissionais[com],0))</f>
        <v>48128-0</v>
      </c>
      <c r="T349">
        <f>INDEX(Base_Profissionais[CBO],MATCH(Tabela6[[#This Row],[Id Profissional]],Base_Profissionais[id],0))</f>
        <v>251510</v>
      </c>
    </row>
    <row r="350" spans="1:20" hidden="1" x14ac:dyDescent="0.3">
      <c r="A350">
        <v>3671</v>
      </c>
      <c r="B350" t="s">
        <v>510</v>
      </c>
      <c r="C350" s="10" t="s">
        <v>158</v>
      </c>
      <c r="D350" t="s">
        <v>577</v>
      </c>
      <c r="E350" t="s">
        <v>627</v>
      </c>
      <c r="F350" t="s">
        <v>30</v>
      </c>
      <c r="G350">
        <v>884</v>
      </c>
      <c r="K350">
        <v>0</v>
      </c>
      <c r="L350">
        <v>2</v>
      </c>
      <c r="M350">
        <v>2</v>
      </c>
      <c r="N350">
        <v>1</v>
      </c>
      <c r="O350">
        <v>1</v>
      </c>
      <c r="P350">
        <v>-1</v>
      </c>
      <c r="Q350" t="s">
        <v>621</v>
      </c>
      <c r="S350" t="str" cm="1">
        <f t="array" ref="S350">INDEX(Base_Profissionais[cad_ipasgo],MATCH(Tabela6[[#This Row],[Id Profissional]]&amp;"IPASGO",Base_Profissionais[id]&amp;Base_Profissionais[com],0))</f>
        <v>48119-0</v>
      </c>
      <c r="T350">
        <f>INDEX(Base_Profissionais[CBO],MATCH(Tabela6[[#This Row],[Id Profissional]],Base_Profissionais[id],0))</f>
        <v>223905</v>
      </c>
    </row>
    <row r="351" spans="1:20" hidden="1" x14ac:dyDescent="0.3">
      <c r="A351">
        <v>3836</v>
      </c>
      <c r="B351" t="s">
        <v>760</v>
      </c>
      <c r="C351" s="10" t="s">
        <v>154</v>
      </c>
      <c r="D351" t="s">
        <v>156</v>
      </c>
      <c r="E351" t="s">
        <v>624</v>
      </c>
      <c r="F351" t="s">
        <v>56</v>
      </c>
      <c r="G351">
        <v>1830</v>
      </c>
      <c r="M351">
        <v>0</v>
      </c>
      <c r="N351">
        <v>0</v>
      </c>
      <c r="O351">
        <v>0</v>
      </c>
      <c r="P351">
        <v>0</v>
      </c>
      <c r="Q351" t="s">
        <v>625</v>
      </c>
      <c r="S351" t="str" cm="1">
        <f t="array" ref="S351">INDEX(Base_Profissionais[cad_ipasgo],MATCH(Tabela6[[#This Row],[Id Profissional]]&amp;"IPASGO",Base_Profissionais[id]&amp;Base_Profissionais[com],0))</f>
        <v>48150-0</v>
      </c>
      <c r="T351">
        <f>INDEX(Base_Profissionais[CBO],MATCH(Tabela6[[#This Row],[Id Profissional]],Base_Profissionais[id],0))</f>
        <v>223810</v>
      </c>
    </row>
    <row r="352" spans="1:20" hidden="1" x14ac:dyDescent="0.3">
      <c r="A352">
        <v>3836</v>
      </c>
      <c r="B352" t="s">
        <v>760</v>
      </c>
      <c r="C352" s="10" t="s">
        <v>151</v>
      </c>
      <c r="D352" t="s">
        <v>153</v>
      </c>
      <c r="E352" t="s">
        <v>624</v>
      </c>
      <c r="F352" t="s">
        <v>329</v>
      </c>
      <c r="G352">
        <v>881</v>
      </c>
      <c r="M352">
        <v>0</v>
      </c>
      <c r="N352">
        <v>0</v>
      </c>
      <c r="O352">
        <v>0</v>
      </c>
      <c r="P352">
        <v>0</v>
      </c>
      <c r="Q352" t="s">
        <v>625</v>
      </c>
      <c r="S352" t="str" cm="1">
        <f t="array" ref="S352">INDEX(Base_Profissionais[cad_ipasgo],MATCH(Tabela6[[#This Row],[Id Profissional]]&amp;"IPASGO",Base_Profissionais[id]&amp;Base_Profissionais[com],0))</f>
        <v>48127-0</v>
      </c>
      <c r="T352">
        <f>INDEX(Base_Profissionais[CBO],MATCH(Tabela6[[#This Row],[Id Profissional]],Base_Profissionais[id],0))</f>
        <v>251510</v>
      </c>
    </row>
    <row r="353" spans="1:20" x14ac:dyDescent="0.3">
      <c r="A353">
        <v>3949</v>
      </c>
      <c r="B353" t="s">
        <v>761</v>
      </c>
      <c r="C353" s="14">
        <v>50001183</v>
      </c>
      <c r="D353" t="s">
        <v>153</v>
      </c>
      <c r="E353" t="s">
        <v>624</v>
      </c>
      <c r="F353" t="s">
        <v>90</v>
      </c>
      <c r="G353">
        <v>2057</v>
      </c>
      <c r="M353">
        <v>0</v>
      </c>
      <c r="N353">
        <v>0</v>
      </c>
      <c r="O353">
        <v>0</v>
      </c>
      <c r="P353">
        <v>0</v>
      </c>
      <c r="Q353" t="s">
        <v>625</v>
      </c>
      <c r="S353" t="str" cm="1">
        <f t="array" ref="S353">INDEX(Base_Profissionais[cad_ipasgo],MATCH(Tabela6[[#This Row],[Id Profissional]]&amp;"IPASGO",Base_Profissionais[id]&amp;Base_Profissionais[com],0))</f>
        <v>48117-0</v>
      </c>
      <c r="T353">
        <f>INDEX(Base_Profissionais[CBO],MATCH(Tabela6[[#This Row],[Id Profissional]],Base_Profissionais[id],0))</f>
        <v>251510</v>
      </c>
    </row>
    <row r="354" spans="1:20" hidden="1" x14ac:dyDescent="0.3">
      <c r="A354">
        <v>3369</v>
      </c>
      <c r="B354" t="s">
        <v>762</v>
      </c>
      <c r="C354" s="10" t="s">
        <v>154</v>
      </c>
      <c r="D354" t="s">
        <v>156</v>
      </c>
      <c r="E354" t="s">
        <v>624</v>
      </c>
      <c r="F354" t="s">
        <v>47</v>
      </c>
      <c r="G354">
        <v>1584</v>
      </c>
      <c r="K354">
        <v>0</v>
      </c>
      <c r="L354">
        <v>2</v>
      </c>
      <c r="M354">
        <v>2</v>
      </c>
      <c r="N354">
        <v>0</v>
      </c>
      <c r="O354">
        <v>2</v>
      </c>
      <c r="P354">
        <v>5</v>
      </c>
      <c r="Q354" t="s">
        <v>625</v>
      </c>
      <c r="S354" t="str" cm="1">
        <f t="array" ref="S354">INDEX(Base_Profissionais[cad_ipasgo],MATCH(Tabela6[[#This Row],[Id Profissional]]&amp;"IPASGO",Base_Profissionais[id]&amp;Base_Profissionais[com],0))</f>
        <v>48113-0</v>
      </c>
      <c r="T354">
        <f>INDEX(Base_Profissionais[CBO],MATCH(Tabela6[[#This Row],[Id Profissional]],Base_Profissionais[id],0))</f>
        <v>223810</v>
      </c>
    </row>
    <row r="355" spans="1:20" hidden="1" x14ac:dyDescent="0.3">
      <c r="A355">
        <v>3369</v>
      </c>
      <c r="B355" t="s">
        <v>762</v>
      </c>
      <c r="C355" s="10" t="s">
        <v>151</v>
      </c>
      <c r="D355" t="s">
        <v>153</v>
      </c>
      <c r="E355" t="s">
        <v>624</v>
      </c>
      <c r="F355" t="s">
        <v>44</v>
      </c>
      <c r="G355">
        <v>609</v>
      </c>
      <c r="K355">
        <v>0</v>
      </c>
      <c r="L355">
        <v>2</v>
      </c>
      <c r="M355">
        <v>2</v>
      </c>
      <c r="N355">
        <v>0</v>
      </c>
      <c r="O355">
        <v>2</v>
      </c>
      <c r="P355">
        <v>5</v>
      </c>
      <c r="Q355" t="s">
        <v>625</v>
      </c>
      <c r="S355" t="str" cm="1">
        <f t="array" ref="S355">INDEX(Base_Profissionais[cad_ipasgo],MATCH(Tabela6[[#This Row],[Id Profissional]]&amp;"IPASGO",Base_Profissionais[id]&amp;Base_Profissionais[com],0))</f>
        <v>48134-0</v>
      </c>
      <c r="T355">
        <f>INDEX(Base_Profissionais[CBO],MATCH(Tabela6[[#This Row],[Id Profissional]],Base_Profissionais[id],0))</f>
        <v>251510</v>
      </c>
    </row>
    <row r="356" spans="1:20" hidden="1" x14ac:dyDescent="0.3">
      <c r="A356">
        <v>3369</v>
      </c>
      <c r="B356" t="s">
        <v>762</v>
      </c>
      <c r="C356" s="10" t="s">
        <v>158</v>
      </c>
      <c r="D356" t="s">
        <v>577</v>
      </c>
      <c r="E356" t="s">
        <v>624</v>
      </c>
      <c r="F356" t="s">
        <v>420</v>
      </c>
      <c r="G356">
        <v>441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5</v>
      </c>
      <c r="Q356" t="s">
        <v>625</v>
      </c>
      <c r="S356" t="str" cm="1">
        <f t="array" ref="S356">INDEX(Base_Profissionais[cad_ipasgo],MATCH(Tabela6[[#This Row],[Id Profissional]]&amp;"IPASGO",Base_Profissionais[id]&amp;Base_Profissionais[com],0))</f>
        <v>48154-0</v>
      </c>
      <c r="T356">
        <f>INDEX(Base_Profissionais[CBO],MATCH(Tabela6[[#This Row],[Id Profissional]],Base_Profissionais[id],0))</f>
        <v>223905</v>
      </c>
    </row>
    <row r="357" spans="1:20" hidden="1" x14ac:dyDescent="0.3">
      <c r="A357">
        <v>3413</v>
      </c>
      <c r="B357" t="s">
        <v>763</v>
      </c>
      <c r="C357" s="10" t="s">
        <v>154</v>
      </c>
      <c r="D357" t="s">
        <v>156</v>
      </c>
      <c r="E357" t="s">
        <v>624</v>
      </c>
      <c r="F357" t="s">
        <v>47</v>
      </c>
      <c r="G357">
        <v>1584</v>
      </c>
      <c r="K357">
        <v>10</v>
      </c>
      <c r="L357">
        <v>8</v>
      </c>
      <c r="M357">
        <v>8</v>
      </c>
      <c r="N357">
        <v>0</v>
      </c>
      <c r="O357">
        <v>8</v>
      </c>
      <c r="P357">
        <v>23</v>
      </c>
      <c r="Q357" t="s">
        <v>625</v>
      </c>
      <c r="S357" t="str" cm="1">
        <f t="array" ref="S357">INDEX(Base_Profissionais[cad_ipasgo],MATCH(Tabela6[[#This Row],[Id Profissional]]&amp;"IPASGO",Base_Profissionais[id]&amp;Base_Profissionais[com],0))</f>
        <v>48113-0</v>
      </c>
      <c r="T357">
        <f>INDEX(Base_Profissionais[CBO],MATCH(Tabela6[[#This Row],[Id Profissional]],Base_Profissionais[id],0))</f>
        <v>223810</v>
      </c>
    </row>
    <row r="358" spans="1:20" hidden="1" x14ac:dyDescent="0.3">
      <c r="A358">
        <v>3413</v>
      </c>
      <c r="B358" t="s">
        <v>763</v>
      </c>
      <c r="C358" s="10" t="s">
        <v>151</v>
      </c>
      <c r="D358" t="s">
        <v>153</v>
      </c>
      <c r="E358" t="s">
        <v>624</v>
      </c>
      <c r="F358" t="s">
        <v>21</v>
      </c>
      <c r="G358">
        <v>486</v>
      </c>
      <c r="K358">
        <v>10</v>
      </c>
      <c r="L358">
        <v>10</v>
      </c>
      <c r="M358">
        <v>10</v>
      </c>
      <c r="N358">
        <v>0</v>
      </c>
      <c r="O358">
        <v>10</v>
      </c>
      <c r="P358">
        <v>23</v>
      </c>
      <c r="Q358" t="s">
        <v>625</v>
      </c>
      <c r="S358" t="str" cm="1">
        <f t="array" ref="S358">INDEX(Base_Profissionais[cad_ipasgo],MATCH(Tabela6[[#This Row],[Id Profissional]]&amp;"IPASGO",Base_Profissionais[id]&amp;Base_Profissionais[com],0))</f>
        <v>48111-0</v>
      </c>
      <c r="T358">
        <f>INDEX(Base_Profissionais[CBO],MATCH(Tabela6[[#This Row],[Id Profissional]],Base_Profissionais[id],0))</f>
        <v>251510</v>
      </c>
    </row>
    <row r="359" spans="1:20" hidden="1" x14ac:dyDescent="0.3">
      <c r="A359">
        <v>3413</v>
      </c>
      <c r="B359" t="s">
        <v>763</v>
      </c>
      <c r="C359" s="10" t="s">
        <v>158</v>
      </c>
      <c r="D359" t="s">
        <v>577</v>
      </c>
      <c r="E359" t="s">
        <v>624</v>
      </c>
      <c r="F359" t="s">
        <v>30</v>
      </c>
      <c r="G359">
        <v>884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23</v>
      </c>
      <c r="Q359" t="s">
        <v>625</v>
      </c>
      <c r="S359" t="str" cm="1">
        <f t="array" ref="S359">INDEX(Base_Profissionais[cad_ipasgo],MATCH(Tabela6[[#This Row],[Id Profissional]]&amp;"IPASGO",Base_Profissionais[id]&amp;Base_Profissionais[com],0))</f>
        <v>48119-0</v>
      </c>
      <c r="T359">
        <f>INDEX(Base_Profissionais[CBO],MATCH(Tabela6[[#This Row],[Id Profissional]],Base_Profissionais[id],0))</f>
        <v>223905</v>
      </c>
    </row>
    <row r="360" spans="1:20" hidden="1" x14ac:dyDescent="0.3">
      <c r="A360">
        <v>3430</v>
      </c>
      <c r="B360" t="s">
        <v>764</v>
      </c>
      <c r="C360" s="10" t="s">
        <v>154</v>
      </c>
      <c r="D360" t="s">
        <v>156</v>
      </c>
      <c r="E360" t="s">
        <v>624</v>
      </c>
      <c r="F360" t="s">
        <v>51</v>
      </c>
      <c r="G360">
        <v>772</v>
      </c>
      <c r="K360">
        <v>3</v>
      </c>
      <c r="L360">
        <v>3</v>
      </c>
      <c r="M360">
        <v>3</v>
      </c>
      <c r="N360">
        <v>0</v>
      </c>
      <c r="O360">
        <v>3</v>
      </c>
      <c r="P360">
        <v>6</v>
      </c>
      <c r="Q360" t="s">
        <v>625</v>
      </c>
      <c r="S360" t="str" cm="1">
        <f t="array" ref="S360">INDEX(Base_Profissionais[cad_ipasgo],MATCH(Tabela6[[#This Row],[Id Profissional]]&amp;"IPASGO",Base_Profissionais[id]&amp;Base_Profissionais[com],0))</f>
        <v>48135-0</v>
      </c>
      <c r="T360">
        <f>INDEX(Base_Profissionais[CBO],MATCH(Tabela6[[#This Row],[Id Profissional]],Base_Profissionais[id],0))</f>
        <v>223810</v>
      </c>
    </row>
    <row r="361" spans="1:20" hidden="1" x14ac:dyDescent="0.3">
      <c r="A361">
        <v>3430</v>
      </c>
      <c r="B361" t="s">
        <v>764</v>
      </c>
      <c r="C361" s="10" t="s">
        <v>151</v>
      </c>
      <c r="D361" t="s">
        <v>153</v>
      </c>
      <c r="E361" t="s">
        <v>624</v>
      </c>
      <c r="F361" t="s">
        <v>44</v>
      </c>
      <c r="G361">
        <v>609</v>
      </c>
      <c r="K361">
        <v>3</v>
      </c>
      <c r="L361">
        <v>3</v>
      </c>
      <c r="M361">
        <v>3</v>
      </c>
      <c r="N361">
        <v>0</v>
      </c>
      <c r="O361">
        <v>3</v>
      </c>
      <c r="P361">
        <v>6</v>
      </c>
      <c r="Q361" t="s">
        <v>625</v>
      </c>
      <c r="S361" t="str" cm="1">
        <f t="array" ref="S361">INDEX(Base_Profissionais[cad_ipasgo],MATCH(Tabela6[[#This Row],[Id Profissional]]&amp;"IPASGO",Base_Profissionais[id]&amp;Base_Profissionais[com],0))</f>
        <v>48134-0</v>
      </c>
      <c r="T361">
        <f>INDEX(Base_Profissionais[CBO],MATCH(Tabela6[[#This Row],[Id Profissional]],Base_Profissionais[id],0))</f>
        <v>251510</v>
      </c>
    </row>
    <row r="362" spans="1:20" hidden="1" x14ac:dyDescent="0.3">
      <c r="A362">
        <v>3670</v>
      </c>
      <c r="B362" t="s">
        <v>765</v>
      </c>
      <c r="C362" s="10" t="s">
        <v>151</v>
      </c>
      <c r="D362" t="s">
        <v>153</v>
      </c>
      <c r="E362" t="s">
        <v>624</v>
      </c>
      <c r="F362" t="s">
        <v>329</v>
      </c>
      <c r="G362">
        <v>881</v>
      </c>
      <c r="K362">
        <v>3</v>
      </c>
      <c r="L362">
        <v>3</v>
      </c>
      <c r="M362">
        <v>3</v>
      </c>
      <c r="N362">
        <v>0</v>
      </c>
      <c r="O362">
        <v>3</v>
      </c>
      <c r="P362">
        <v>5</v>
      </c>
      <c r="Q362" t="s">
        <v>625</v>
      </c>
      <c r="S362" t="str" cm="1">
        <f t="array" ref="S362">INDEX(Base_Profissionais[cad_ipasgo],MATCH(Tabela6[[#This Row],[Id Profissional]]&amp;"IPASGO",Base_Profissionais[id]&amp;Base_Profissionais[com],0))</f>
        <v>48127-0</v>
      </c>
      <c r="T362">
        <f>INDEX(Base_Profissionais[CBO],MATCH(Tabela6[[#This Row],[Id Profissional]],Base_Profissionais[id],0))</f>
        <v>251510</v>
      </c>
    </row>
    <row r="363" spans="1:20" hidden="1" x14ac:dyDescent="0.3">
      <c r="A363">
        <v>3670</v>
      </c>
      <c r="B363" t="s">
        <v>765</v>
      </c>
      <c r="C363" s="10" t="s">
        <v>158</v>
      </c>
      <c r="D363" t="s">
        <v>577</v>
      </c>
      <c r="E363" t="s">
        <v>624</v>
      </c>
      <c r="F363" t="s">
        <v>420</v>
      </c>
      <c r="G363">
        <v>441</v>
      </c>
      <c r="K363">
        <v>0</v>
      </c>
      <c r="L363">
        <v>2</v>
      </c>
      <c r="M363">
        <v>2</v>
      </c>
      <c r="N363">
        <v>0</v>
      </c>
      <c r="O363">
        <v>2</v>
      </c>
      <c r="P363">
        <v>5</v>
      </c>
      <c r="Q363" t="s">
        <v>625</v>
      </c>
      <c r="S363" t="str" cm="1">
        <f t="array" ref="S363">INDEX(Base_Profissionais[cad_ipasgo],MATCH(Tabela6[[#This Row],[Id Profissional]]&amp;"IPASGO",Base_Profissionais[id]&amp;Base_Profissionais[com],0))</f>
        <v>48154-0</v>
      </c>
      <c r="T363">
        <f>INDEX(Base_Profissionais[CBO],MATCH(Tabela6[[#This Row],[Id Profissional]],Base_Profissionais[id],0))</f>
        <v>223905</v>
      </c>
    </row>
    <row r="364" spans="1:20" hidden="1" x14ac:dyDescent="0.3">
      <c r="A364">
        <v>3368</v>
      </c>
      <c r="B364" t="s">
        <v>766</v>
      </c>
      <c r="C364" s="10" t="s">
        <v>154</v>
      </c>
      <c r="D364" t="s">
        <v>156</v>
      </c>
      <c r="E364" t="s">
        <v>624</v>
      </c>
      <c r="F364" t="s">
        <v>51</v>
      </c>
      <c r="G364">
        <v>772</v>
      </c>
      <c r="K364">
        <v>6</v>
      </c>
      <c r="L364">
        <v>6</v>
      </c>
      <c r="M364">
        <v>6</v>
      </c>
      <c r="N364">
        <v>0</v>
      </c>
      <c r="O364">
        <v>6</v>
      </c>
      <c r="P364">
        <v>8</v>
      </c>
      <c r="Q364" t="s">
        <v>625</v>
      </c>
      <c r="S364" t="str" cm="1">
        <f t="array" ref="S364">INDEX(Base_Profissionais[cad_ipasgo],MATCH(Tabela6[[#This Row],[Id Profissional]]&amp;"IPASGO",Base_Profissionais[id]&amp;Base_Profissionais[com],0))</f>
        <v>48135-0</v>
      </c>
      <c r="T364">
        <f>INDEX(Base_Profissionais[CBO],MATCH(Tabela6[[#This Row],[Id Profissional]],Base_Profissionais[id],0))</f>
        <v>223810</v>
      </c>
    </row>
    <row r="365" spans="1:20" hidden="1" x14ac:dyDescent="0.3">
      <c r="A365">
        <v>3368</v>
      </c>
      <c r="B365" t="s">
        <v>766</v>
      </c>
      <c r="C365" s="10" t="s">
        <v>151</v>
      </c>
      <c r="D365" t="s">
        <v>153</v>
      </c>
      <c r="E365" t="s">
        <v>624</v>
      </c>
      <c r="F365" t="s">
        <v>44</v>
      </c>
      <c r="G365">
        <v>609</v>
      </c>
      <c r="M365">
        <v>0</v>
      </c>
      <c r="N365">
        <v>0</v>
      </c>
      <c r="O365">
        <v>0</v>
      </c>
      <c r="P365">
        <v>8</v>
      </c>
      <c r="Q365" t="s">
        <v>625</v>
      </c>
      <c r="S365" t="str" cm="1">
        <f t="array" ref="S365">INDEX(Base_Profissionais[cad_ipasgo],MATCH(Tabela6[[#This Row],[Id Profissional]]&amp;"IPASGO",Base_Profissionais[id]&amp;Base_Profissionais[com],0))</f>
        <v>48134-0</v>
      </c>
      <c r="T365">
        <f>INDEX(Base_Profissionais[CBO],MATCH(Tabela6[[#This Row],[Id Profissional]],Base_Profissionais[id],0))</f>
        <v>251510</v>
      </c>
    </row>
    <row r="366" spans="1:20" hidden="1" x14ac:dyDescent="0.3">
      <c r="A366">
        <v>3368</v>
      </c>
      <c r="B366" t="s">
        <v>766</v>
      </c>
      <c r="C366" s="10" t="s">
        <v>158</v>
      </c>
      <c r="D366" t="s">
        <v>577</v>
      </c>
      <c r="E366" t="s">
        <v>624</v>
      </c>
      <c r="F366" t="s">
        <v>420</v>
      </c>
      <c r="G366">
        <v>441</v>
      </c>
      <c r="K366">
        <v>2</v>
      </c>
      <c r="L366">
        <v>2</v>
      </c>
      <c r="M366">
        <v>2</v>
      </c>
      <c r="N366">
        <v>0</v>
      </c>
      <c r="O366">
        <v>2</v>
      </c>
      <c r="P366">
        <v>8</v>
      </c>
      <c r="Q366" t="s">
        <v>625</v>
      </c>
      <c r="S366" t="str" cm="1">
        <f t="array" ref="S366">INDEX(Base_Profissionais[cad_ipasgo],MATCH(Tabela6[[#This Row],[Id Profissional]]&amp;"IPASGO",Base_Profissionais[id]&amp;Base_Profissionais[com],0))</f>
        <v>48154-0</v>
      </c>
      <c r="T366">
        <f>INDEX(Base_Profissionais[CBO],MATCH(Tabela6[[#This Row],[Id Profissional]],Base_Profissionais[id],0))</f>
        <v>223905</v>
      </c>
    </row>
    <row r="367" spans="1:20" hidden="1" x14ac:dyDescent="0.3">
      <c r="A367">
        <v>3555</v>
      </c>
      <c r="B367" t="s">
        <v>120</v>
      </c>
      <c r="C367" s="10" t="s">
        <v>154</v>
      </c>
      <c r="D367" t="s">
        <v>156</v>
      </c>
      <c r="E367" t="s">
        <v>627</v>
      </c>
      <c r="F367" t="s">
        <v>56</v>
      </c>
      <c r="G367">
        <v>1830</v>
      </c>
      <c r="M367">
        <v>0</v>
      </c>
      <c r="N367">
        <v>2</v>
      </c>
      <c r="O367">
        <v>-2</v>
      </c>
      <c r="P367">
        <v>0</v>
      </c>
      <c r="Q367" t="s">
        <v>621</v>
      </c>
      <c r="S367" t="str" cm="1">
        <f t="array" ref="S367">INDEX(Base_Profissionais[cad_ipasgo],MATCH(Tabela6[[#This Row],[Id Profissional]]&amp;"IPASGO",Base_Profissionais[id]&amp;Base_Profissionais[com],0))</f>
        <v>48150-0</v>
      </c>
      <c r="T367">
        <f>INDEX(Base_Profissionais[CBO],MATCH(Tabela6[[#This Row],[Id Profissional]],Base_Profissionais[id],0))</f>
        <v>223810</v>
      </c>
    </row>
    <row r="368" spans="1:20" hidden="1" x14ac:dyDescent="0.3">
      <c r="A368">
        <v>3555</v>
      </c>
      <c r="B368" t="s">
        <v>120</v>
      </c>
      <c r="C368" s="10" t="s">
        <v>151</v>
      </c>
      <c r="D368" t="s">
        <v>153</v>
      </c>
      <c r="E368" t="s">
        <v>627</v>
      </c>
      <c r="F368" t="s">
        <v>44</v>
      </c>
      <c r="G368">
        <v>609</v>
      </c>
      <c r="K368">
        <v>3</v>
      </c>
      <c r="L368">
        <v>3</v>
      </c>
      <c r="M368">
        <v>3</v>
      </c>
      <c r="N368">
        <v>1</v>
      </c>
      <c r="O368">
        <v>2</v>
      </c>
      <c r="P368">
        <v>0</v>
      </c>
      <c r="Q368" t="s">
        <v>621</v>
      </c>
      <c r="S368" t="str" cm="1">
        <f t="array" ref="S368">INDEX(Base_Profissionais[cad_ipasgo],MATCH(Tabela6[[#This Row],[Id Profissional]]&amp;"IPASGO",Base_Profissionais[id]&amp;Base_Profissionais[com],0))</f>
        <v>48134-0</v>
      </c>
      <c r="T368">
        <f>INDEX(Base_Profissionais[CBO],MATCH(Tabela6[[#This Row],[Id Profissional]],Base_Profissionais[id],0))</f>
        <v>251510</v>
      </c>
    </row>
    <row r="369" spans="1:20" hidden="1" x14ac:dyDescent="0.3">
      <c r="A369">
        <v>3829</v>
      </c>
      <c r="B369" t="s">
        <v>767</v>
      </c>
      <c r="C369" s="10" t="s">
        <v>151</v>
      </c>
      <c r="D369" t="s">
        <v>153</v>
      </c>
      <c r="E369" t="s">
        <v>627</v>
      </c>
      <c r="F369" t="s">
        <v>36</v>
      </c>
      <c r="G369">
        <v>2260</v>
      </c>
      <c r="M369">
        <v>0</v>
      </c>
      <c r="N369">
        <v>1</v>
      </c>
      <c r="O369">
        <v>-1</v>
      </c>
      <c r="P369">
        <v>-1</v>
      </c>
      <c r="Q369" t="s">
        <v>621</v>
      </c>
      <c r="S369" t="str" cm="1">
        <f t="array" ref="S369">INDEX(Base_Profissionais[cad_ipasgo],MATCH(Tabela6[[#This Row],[Id Profissional]]&amp;"IPASGO",Base_Profissionais[id]&amp;Base_Profissionais[com],0))</f>
        <v>48146-0</v>
      </c>
      <c r="T369">
        <f>INDEX(Base_Profissionais[CBO],MATCH(Tabela6[[#This Row],[Id Profissional]],Base_Profissionais[id],0))</f>
        <v>251510</v>
      </c>
    </row>
    <row r="370" spans="1:20" hidden="1" x14ac:dyDescent="0.3">
      <c r="A370">
        <v>3361</v>
      </c>
      <c r="B370" t="s">
        <v>768</v>
      </c>
      <c r="C370" s="10" t="s">
        <v>154</v>
      </c>
      <c r="D370" t="s">
        <v>156</v>
      </c>
      <c r="E370" t="s">
        <v>624</v>
      </c>
      <c r="F370" t="s">
        <v>51</v>
      </c>
      <c r="G370">
        <v>772</v>
      </c>
      <c r="K370">
        <v>6</v>
      </c>
      <c r="L370">
        <v>6</v>
      </c>
      <c r="M370">
        <v>6</v>
      </c>
      <c r="N370">
        <v>0</v>
      </c>
      <c r="O370">
        <v>6</v>
      </c>
      <c r="P370">
        <v>12</v>
      </c>
      <c r="Q370" t="s">
        <v>625</v>
      </c>
      <c r="S370" t="str" cm="1">
        <f t="array" ref="S370">INDEX(Base_Profissionais[cad_ipasgo],MATCH(Tabela6[[#This Row],[Id Profissional]]&amp;"IPASGO",Base_Profissionais[id]&amp;Base_Profissionais[com],0))</f>
        <v>48135-0</v>
      </c>
      <c r="T370">
        <f>INDEX(Base_Profissionais[CBO],MATCH(Tabela6[[#This Row],[Id Profissional]],Base_Profissionais[id],0))</f>
        <v>223810</v>
      </c>
    </row>
    <row r="371" spans="1:20" hidden="1" x14ac:dyDescent="0.3">
      <c r="A371">
        <v>3361</v>
      </c>
      <c r="B371" t="s">
        <v>768</v>
      </c>
      <c r="C371" s="10" t="s">
        <v>151</v>
      </c>
      <c r="D371" t="s">
        <v>153</v>
      </c>
      <c r="E371" t="s">
        <v>624</v>
      </c>
      <c r="F371" t="s">
        <v>44</v>
      </c>
      <c r="G371">
        <v>609</v>
      </c>
      <c r="K371">
        <v>3</v>
      </c>
      <c r="L371">
        <v>3</v>
      </c>
      <c r="M371">
        <v>3</v>
      </c>
      <c r="N371">
        <v>0</v>
      </c>
      <c r="O371">
        <v>3</v>
      </c>
      <c r="P371">
        <v>12</v>
      </c>
      <c r="Q371" t="s">
        <v>625</v>
      </c>
      <c r="S371" t="str" cm="1">
        <f t="array" ref="S371">INDEX(Base_Profissionais[cad_ipasgo],MATCH(Tabela6[[#This Row],[Id Profissional]]&amp;"IPASGO",Base_Profissionais[id]&amp;Base_Profissionais[com],0))</f>
        <v>48134-0</v>
      </c>
      <c r="T371">
        <f>INDEX(Base_Profissionais[CBO],MATCH(Tabela6[[#This Row],[Id Profissional]],Base_Profissionais[id],0))</f>
        <v>251510</v>
      </c>
    </row>
    <row r="372" spans="1:20" hidden="1" x14ac:dyDescent="0.3">
      <c r="A372">
        <v>3361</v>
      </c>
      <c r="B372" t="s">
        <v>768</v>
      </c>
      <c r="C372" s="10" t="s">
        <v>158</v>
      </c>
      <c r="D372" t="s">
        <v>577</v>
      </c>
      <c r="E372" t="s">
        <v>624</v>
      </c>
      <c r="F372" t="s">
        <v>30</v>
      </c>
      <c r="G372">
        <v>884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12</v>
      </c>
      <c r="Q372" t="s">
        <v>625</v>
      </c>
      <c r="S372" t="str" cm="1">
        <f t="array" ref="S372">INDEX(Base_Profissionais[cad_ipasgo],MATCH(Tabela6[[#This Row],[Id Profissional]]&amp;"IPASGO",Base_Profissionais[id]&amp;Base_Profissionais[com],0))</f>
        <v>48119-0</v>
      </c>
      <c r="T372">
        <f>INDEX(Base_Profissionais[CBO],MATCH(Tabela6[[#This Row],[Id Profissional]],Base_Profissionais[id],0))</f>
        <v>223905</v>
      </c>
    </row>
    <row r="373" spans="1:20" hidden="1" x14ac:dyDescent="0.3">
      <c r="A373">
        <v>3421</v>
      </c>
      <c r="B373" t="s">
        <v>769</v>
      </c>
      <c r="C373" s="10" t="s">
        <v>154</v>
      </c>
      <c r="D373" t="s">
        <v>156</v>
      </c>
      <c r="E373" t="s">
        <v>627</v>
      </c>
      <c r="F373" t="s">
        <v>51</v>
      </c>
      <c r="G373">
        <v>772</v>
      </c>
      <c r="K373">
        <v>5</v>
      </c>
      <c r="L373">
        <v>5</v>
      </c>
      <c r="M373">
        <v>5</v>
      </c>
      <c r="N373">
        <v>0</v>
      </c>
      <c r="O373">
        <v>5</v>
      </c>
      <c r="P373">
        <v>7</v>
      </c>
      <c r="Q373" t="s">
        <v>621</v>
      </c>
      <c r="S373" t="str" cm="1">
        <f t="array" ref="S373">INDEX(Base_Profissionais[cad_ipasgo],MATCH(Tabela6[[#This Row],[Id Profissional]]&amp;"IPASGO",Base_Profissionais[id]&amp;Base_Profissionais[com],0))</f>
        <v>48135-0</v>
      </c>
      <c r="T373">
        <f>INDEX(Base_Profissionais[CBO],MATCH(Tabela6[[#This Row],[Id Profissional]],Base_Profissionais[id],0))</f>
        <v>223810</v>
      </c>
    </row>
    <row r="374" spans="1:20" hidden="1" x14ac:dyDescent="0.3">
      <c r="A374">
        <v>3421</v>
      </c>
      <c r="B374" t="s">
        <v>769</v>
      </c>
      <c r="C374" s="10" t="s">
        <v>151</v>
      </c>
      <c r="D374" t="s">
        <v>153</v>
      </c>
      <c r="E374" t="s">
        <v>627</v>
      </c>
      <c r="F374" t="s">
        <v>44</v>
      </c>
      <c r="G374">
        <v>609</v>
      </c>
      <c r="K374">
        <v>7</v>
      </c>
      <c r="L374">
        <v>3</v>
      </c>
      <c r="M374">
        <v>3</v>
      </c>
      <c r="N374">
        <v>2</v>
      </c>
      <c r="O374">
        <v>1</v>
      </c>
      <c r="P374">
        <v>7</v>
      </c>
      <c r="Q374" t="s">
        <v>621</v>
      </c>
      <c r="S374" t="str" cm="1">
        <f t="array" ref="S374">INDEX(Base_Profissionais[cad_ipasgo],MATCH(Tabela6[[#This Row],[Id Profissional]]&amp;"IPASGO",Base_Profissionais[id]&amp;Base_Profissionais[com],0))</f>
        <v>48134-0</v>
      </c>
      <c r="T374">
        <f>INDEX(Base_Profissionais[CBO],MATCH(Tabela6[[#This Row],[Id Profissional]],Base_Profissionais[id],0))</f>
        <v>251510</v>
      </c>
    </row>
    <row r="375" spans="1:20" hidden="1" x14ac:dyDescent="0.3">
      <c r="A375">
        <v>3421</v>
      </c>
      <c r="B375" t="s">
        <v>769</v>
      </c>
      <c r="C375" s="10" t="s">
        <v>158</v>
      </c>
      <c r="D375" t="s">
        <v>577</v>
      </c>
      <c r="E375" t="s">
        <v>627</v>
      </c>
      <c r="F375" t="s">
        <v>30</v>
      </c>
      <c r="G375">
        <v>884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7</v>
      </c>
      <c r="Q375" t="s">
        <v>621</v>
      </c>
      <c r="S375" t="str" cm="1">
        <f t="array" ref="S375">INDEX(Base_Profissionais[cad_ipasgo],MATCH(Tabela6[[#This Row],[Id Profissional]]&amp;"IPASGO",Base_Profissionais[id]&amp;Base_Profissionais[com],0))</f>
        <v>48119-0</v>
      </c>
      <c r="T375">
        <f>INDEX(Base_Profissionais[CBO],MATCH(Tabela6[[#This Row],[Id Profissional]],Base_Profissionais[id],0))</f>
        <v>223905</v>
      </c>
    </row>
    <row r="376" spans="1:20" hidden="1" x14ac:dyDescent="0.3">
      <c r="A376">
        <v>3659</v>
      </c>
      <c r="B376" t="s">
        <v>770</v>
      </c>
      <c r="C376" s="10" t="s">
        <v>151</v>
      </c>
      <c r="D376" t="s">
        <v>153</v>
      </c>
      <c r="E376" t="s">
        <v>624</v>
      </c>
      <c r="F376" t="s">
        <v>36</v>
      </c>
      <c r="G376">
        <v>2260</v>
      </c>
      <c r="K376">
        <v>0</v>
      </c>
      <c r="L376">
        <v>2</v>
      </c>
      <c r="M376">
        <v>2</v>
      </c>
      <c r="N376">
        <v>0</v>
      </c>
      <c r="O376">
        <v>2</v>
      </c>
      <c r="P376">
        <v>2</v>
      </c>
      <c r="Q376" t="s">
        <v>625</v>
      </c>
      <c r="S376" t="str" cm="1">
        <f t="array" ref="S376">INDEX(Base_Profissionais[cad_ipasgo],MATCH(Tabela6[[#This Row],[Id Profissional]]&amp;"IPASGO",Base_Profissionais[id]&amp;Base_Profissionais[com],0))</f>
        <v>48146-0</v>
      </c>
      <c r="T376">
        <f>INDEX(Base_Profissionais[CBO],MATCH(Tabela6[[#This Row],[Id Profissional]],Base_Profissionais[id],0))</f>
        <v>251510</v>
      </c>
    </row>
    <row r="377" spans="1:20" hidden="1" x14ac:dyDescent="0.3">
      <c r="A377">
        <v>4113</v>
      </c>
      <c r="B377" t="s">
        <v>519</v>
      </c>
      <c r="C377" s="10" t="s">
        <v>151</v>
      </c>
      <c r="D377" t="s">
        <v>153</v>
      </c>
      <c r="E377" t="s">
        <v>624</v>
      </c>
      <c r="F377" t="s">
        <v>229</v>
      </c>
      <c r="G377">
        <v>606</v>
      </c>
      <c r="M377">
        <v>0</v>
      </c>
      <c r="N377">
        <v>0</v>
      </c>
      <c r="O377">
        <v>0</v>
      </c>
      <c r="P377">
        <v>0</v>
      </c>
      <c r="Q377" t="s">
        <v>625</v>
      </c>
      <c r="S377" t="str" cm="1">
        <f t="array" ref="S377">INDEX(Base_Profissionais[cad_ipasgo],MATCH(Tabela6[[#This Row],[Id Profissional]]&amp;"IPASGO",Base_Profissionais[id]&amp;Base_Profissionais[com],0))</f>
        <v>48109-0</v>
      </c>
      <c r="T377">
        <f>INDEX(Base_Profissionais[CBO],MATCH(Tabela6[[#This Row],[Id Profissional]],Base_Profissionais[id],0))</f>
        <v>251510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FE2-8EC7-4D04-B8A0-0588D4636474}">
  <sheetPr codeName="Planilha7"/>
  <dimension ref="A1:AG21"/>
  <sheetViews>
    <sheetView workbookViewId="0">
      <selection activeCell="E33" sqref="E33"/>
    </sheetView>
  </sheetViews>
  <sheetFormatPr defaultRowHeight="14.4" x14ac:dyDescent="0.3"/>
  <cols>
    <col min="2" max="2" width="10.88671875" customWidth="1"/>
    <col min="3" max="3" width="9.88671875" customWidth="1"/>
    <col min="6" max="6" width="17.6640625" customWidth="1"/>
    <col min="7" max="7" width="26.44140625" customWidth="1"/>
    <col min="9" max="9" width="15.33203125" customWidth="1"/>
    <col min="10" max="10" width="13.5546875" customWidth="1"/>
    <col min="11" max="11" width="12.88671875" customWidth="1"/>
    <col min="13" max="13" width="11.109375" customWidth="1"/>
    <col min="14" max="14" width="11" customWidth="1"/>
    <col min="15" max="15" width="13.44140625" customWidth="1"/>
    <col min="18" max="18" width="14.88671875" customWidth="1"/>
    <col min="19" max="22" width="10.6640625" bestFit="1" customWidth="1"/>
    <col min="32" max="32" width="14.6640625" customWidth="1"/>
    <col min="33" max="33" width="10.33203125" customWidth="1"/>
  </cols>
  <sheetData>
    <row r="1" spans="1:33" x14ac:dyDescent="0.3">
      <c r="A1" t="s">
        <v>180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143</v>
      </c>
      <c r="I1" t="s">
        <v>144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13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189</v>
      </c>
    </row>
    <row r="2" spans="1:33" x14ac:dyDescent="0.3">
      <c r="A2">
        <v>3188</v>
      </c>
      <c r="B2" t="s">
        <v>118</v>
      </c>
      <c r="C2" t="s">
        <v>450</v>
      </c>
      <c r="D2" t="s">
        <v>552</v>
      </c>
      <c r="E2" t="s">
        <v>553</v>
      </c>
      <c r="F2" s="3">
        <v>45491</v>
      </c>
      <c r="G2">
        <v>0</v>
      </c>
      <c r="H2" t="s">
        <v>151</v>
      </c>
      <c r="I2" t="s">
        <v>153</v>
      </c>
      <c r="J2" t="s">
        <v>141</v>
      </c>
      <c r="K2">
        <v>4</v>
      </c>
      <c r="L2">
        <v>4</v>
      </c>
      <c r="M2" t="s">
        <v>554</v>
      </c>
      <c r="N2" t="s">
        <v>554</v>
      </c>
      <c r="O2" t="s">
        <v>554</v>
      </c>
      <c r="P2" t="s">
        <v>555</v>
      </c>
      <c r="Q2" t="s">
        <v>556</v>
      </c>
      <c r="R2" t="s">
        <v>556</v>
      </c>
      <c r="S2" s="3">
        <v>45492</v>
      </c>
      <c r="T2" s="3">
        <v>45492</v>
      </c>
      <c r="U2" s="3">
        <v>45492</v>
      </c>
      <c r="V2" s="3">
        <v>45506</v>
      </c>
      <c r="AC2">
        <v>4</v>
      </c>
      <c r="AD2">
        <v>51</v>
      </c>
      <c r="AE2">
        <v>0</v>
      </c>
      <c r="AF2" t="s">
        <v>450</v>
      </c>
      <c r="AG2">
        <v>1</v>
      </c>
    </row>
    <row r="3" spans="1:33" x14ac:dyDescent="0.3">
      <c r="A3">
        <v>3188</v>
      </c>
      <c r="B3" t="s">
        <v>118</v>
      </c>
      <c r="C3" t="s">
        <v>450</v>
      </c>
      <c r="D3" t="s">
        <v>557</v>
      </c>
      <c r="E3" t="s">
        <v>558</v>
      </c>
      <c r="F3" s="3">
        <v>45498</v>
      </c>
      <c r="G3">
        <v>0</v>
      </c>
      <c r="H3" t="s">
        <v>151</v>
      </c>
      <c r="I3" t="s">
        <v>153</v>
      </c>
      <c r="J3" t="s">
        <v>141</v>
      </c>
      <c r="K3">
        <v>2</v>
      </c>
      <c r="L3">
        <v>2</v>
      </c>
      <c r="M3" t="s">
        <v>559</v>
      </c>
      <c r="N3" t="s">
        <v>554</v>
      </c>
      <c r="O3" t="s">
        <v>554</v>
      </c>
      <c r="P3" t="s">
        <v>555</v>
      </c>
      <c r="Q3" t="s">
        <v>556</v>
      </c>
      <c r="R3" t="s">
        <v>556</v>
      </c>
      <c r="S3" s="3">
        <v>45506</v>
      </c>
      <c r="T3" s="3">
        <v>45506</v>
      </c>
      <c r="U3" s="3"/>
      <c r="V3" s="3"/>
      <c r="AC3">
        <v>2</v>
      </c>
      <c r="AD3">
        <v>51</v>
      </c>
      <c r="AE3">
        <v>0</v>
      </c>
      <c r="AF3" t="s">
        <v>450</v>
      </c>
      <c r="AG3">
        <v>1</v>
      </c>
    </row>
    <row r="4" spans="1:33" x14ac:dyDescent="0.3">
      <c r="A4">
        <v>3674</v>
      </c>
      <c r="B4" t="s">
        <v>478</v>
      </c>
      <c r="C4" t="s">
        <v>560</v>
      </c>
      <c r="D4" t="s">
        <v>561</v>
      </c>
      <c r="E4" t="s">
        <v>562</v>
      </c>
      <c r="F4" s="3">
        <v>45491</v>
      </c>
      <c r="G4">
        <v>0</v>
      </c>
      <c r="H4" t="s">
        <v>151</v>
      </c>
      <c r="I4" t="s">
        <v>153</v>
      </c>
      <c r="J4" t="s">
        <v>44</v>
      </c>
      <c r="K4">
        <v>2</v>
      </c>
      <c r="L4">
        <v>2</v>
      </c>
      <c r="M4" t="s">
        <v>559</v>
      </c>
      <c r="N4" t="s">
        <v>554</v>
      </c>
      <c r="O4" t="s">
        <v>554</v>
      </c>
      <c r="P4" t="s">
        <v>555</v>
      </c>
      <c r="Q4" t="s">
        <v>556</v>
      </c>
      <c r="R4" t="s">
        <v>556</v>
      </c>
      <c r="S4" s="3">
        <v>45505</v>
      </c>
      <c r="T4" s="3">
        <v>45505</v>
      </c>
      <c r="U4" s="3"/>
      <c r="V4" s="3"/>
      <c r="AC4">
        <v>2</v>
      </c>
      <c r="AD4">
        <v>7</v>
      </c>
      <c r="AE4">
        <v>0</v>
      </c>
      <c r="AF4" t="s">
        <v>560</v>
      </c>
      <c r="AG4">
        <v>1</v>
      </c>
    </row>
    <row r="5" spans="1:33" x14ac:dyDescent="0.3">
      <c r="A5">
        <v>3859</v>
      </c>
      <c r="B5" t="s">
        <v>457</v>
      </c>
      <c r="C5" t="s">
        <v>563</v>
      </c>
      <c r="D5" t="s">
        <v>564</v>
      </c>
      <c r="E5" t="s">
        <v>565</v>
      </c>
      <c r="F5" s="3">
        <v>45497</v>
      </c>
      <c r="G5">
        <v>0</v>
      </c>
      <c r="H5" t="s">
        <v>151</v>
      </c>
      <c r="I5" t="s">
        <v>153</v>
      </c>
      <c r="J5" t="s">
        <v>44</v>
      </c>
      <c r="K5">
        <v>2</v>
      </c>
      <c r="L5">
        <v>2</v>
      </c>
      <c r="M5" t="s">
        <v>559</v>
      </c>
      <c r="N5" t="s">
        <v>554</v>
      </c>
      <c r="O5" t="s">
        <v>554</v>
      </c>
      <c r="P5" t="s">
        <v>555</v>
      </c>
      <c r="Q5" t="s">
        <v>556</v>
      </c>
      <c r="R5" t="s">
        <v>556</v>
      </c>
      <c r="S5" s="3">
        <v>45505</v>
      </c>
      <c r="T5" s="3">
        <v>45505</v>
      </c>
      <c r="U5" s="3"/>
      <c r="V5" s="3"/>
      <c r="AC5">
        <v>2</v>
      </c>
      <c r="AD5">
        <v>13</v>
      </c>
      <c r="AE5">
        <v>0</v>
      </c>
      <c r="AF5" t="s">
        <v>563</v>
      </c>
      <c r="AG5">
        <v>1</v>
      </c>
    </row>
    <row r="6" spans="1:33" x14ac:dyDescent="0.3">
      <c r="A6">
        <v>3592</v>
      </c>
      <c r="B6" t="s">
        <v>488</v>
      </c>
      <c r="C6" t="s">
        <v>566</v>
      </c>
      <c r="D6" t="s">
        <v>567</v>
      </c>
      <c r="E6" t="s">
        <v>568</v>
      </c>
      <c r="F6" s="3">
        <v>45497</v>
      </c>
      <c r="G6">
        <v>0</v>
      </c>
      <c r="H6" t="s">
        <v>151</v>
      </c>
      <c r="I6" t="s">
        <v>153</v>
      </c>
      <c r="J6" t="s">
        <v>44</v>
      </c>
      <c r="K6">
        <v>2</v>
      </c>
      <c r="L6">
        <v>2</v>
      </c>
      <c r="M6" t="s">
        <v>554</v>
      </c>
      <c r="N6" t="s">
        <v>554</v>
      </c>
      <c r="O6" t="s">
        <v>554</v>
      </c>
      <c r="P6" t="s">
        <v>555</v>
      </c>
      <c r="Q6" t="s">
        <v>556</v>
      </c>
      <c r="R6" t="s">
        <v>556</v>
      </c>
      <c r="S6" s="3">
        <v>45498</v>
      </c>
      <c r="T6" s="3">
        <v>45505</v>
      </c>
      <c r="U6" s="3"/>
      <c r="V6" s="3"/>
      <c r="AC6">
        <v>2</v>
      </c>
      <c r="AD6">
        <v>8</v>
      </c>
      <c r="AE6">
        <v>0</v>
      </c>
      <c r="AF6" t="s">
        <v>566</v>
      </c>
      <c r="AG6">
        <v>1</v>
      </c>
    </row>
    <row r="7" spans="1:33" x14ac:dyDescent="0.3">
      <c r="A7">
        <v>3601</v>
      </c>
      <c r="B7" t="s">
        <v>515</v>
      </c>
      <c r="C7" t="s">
        <v>569</v>
      </c>
      <c r="D7" t="s">
        <v>570</v>
      </c>
      <c r="E7" t="s">
        <v>571</v>
      </c>
      <c r="F7" s="3">
        <v>45490</v>
      </c>
      <c r="G7">
        <v>0</v>
      </c>
      <c r="H7" t="s">
        <v>151</v>
      </c>
      <c r="I7" t="s">
        <v>153</v>
      </c>
      <c r="J7" t="s">
        <v>44</v>
      </c>
      <c r="K7">
        <v>4</v>
      </c>
      <c r="L7">
        <v>4</v>
      </c>
      <c r="M7" t="s">
        <v>554</v>
      </c>
      <c r="N7" t="s">
        <v>554</v>
      </c>
      <c r="O7" t="s">
        <v>554</v>
      </c>
      <c r="P7" t="s">
        <v>555</v>
      </c>
      <c r="Q7" t="s">
        <v>556</v>
      </c>
      <c r="R7" t="s">
        <v>556</v>
      </c>
      <c r="S7" s="3">
        <v>45496</v>
      </c>
      <c r="T7" s="3">
        <v>45503</v>
      </c>
      <c r="U7" s="3">
        <v>45503</v>
      </c>
      <c r="V7" s="3">
        <v>45505</v>
      </c>
      <c r="AC7">
        <v>4</v>
      </c>
      <c r="AD7">
        <v>35</v>
      </c>
      <c r="AE7">
        <v>0</v>
      </c>
      <c r="AF7" t="s">
        <v>569</v>
      </c>
      <c r="AG7">
        <v>1</v>
      </c>
    </row>
    <row r="8" spans="1:33" x14ac:dyDescent="0.3">
      <c r="A8">
        <v>3737</v>
      </c>
      <c r="B8" t="s">
        <v>140</v>
      </c>
      <c r="C8" t="s">
        <v>451</v>
      </c>
      <c r="D8" t="s">
        <v>572</v>
      </c>
      <c r="E8" t="s">
        <v>573</v>
      </c>
      <c r="F8" s="3">
        <v>45476.458564814813</v>
      </c>
      <c r="H8" t="s">
        <v>151</v>
      </c>
      <c r="I8" t="s">
        <v>153</v>
      </c>
      <c r="J8" t="s">
        <v>36</v>
      </c>
      <c r="K8">
        <v>2</v>
      </c>
      <c r="L8">
        <v>2</v>
      </c>
      <c r="M8" t="s">
        <v>554</v>
      </c>
      <c r="N8" t="s">
        <v>554</v>
      </c>
      <c r="O8" t="s">
        <v>554</v>
      </c>
      <c r="P8" t="s">
        <v>555</v>
      </c>
      <c r="Q8" t="s">
        <v>556</v>
      </c>
      <c r="R8" t="s">
        <v>556</v>
      </c>
      <c r="S8" s="3">
        <v>45498</v>
      </c>
      <c r="T8" s="3">
        <v>45505</v>
      </c>
      <c r="U8" s="3"/>
      <c r="V8" s="3"/>
      <c r="AC8">
        <v>2</v>
      </c>
      <c r="AD8">
        <v>7</v>
      </c>
      <c r="AE8">
        <v>0</v>
      </c>
      <c r="AF8" t="s">
        <v>451</v>
      </c>
      <c r="AG8">
        <v>1</v>
      </c>
    </row>
    <row r="9" spans="1:33" x14ac:dyDescent="0.3">
      <c r="A9">
        <v>3441</v>
      </c>
      <c r="B9" t="s">
        <v>500</v>
      </c>
      <c r="C9" t="s">
        <v>574</v>
      </c>
      <c r="D9" t="s">
        <v>575</v>
      </c>
      <c r="E9" t="s">
        <v>576</v>
      </c>
      <c r="F9" s="3">
        <v>45412.305949074071</v>
      </c>
      <c r="G9">
        <v>0</v>
      </c>
      <c r="H9" t="s">
        <v>158</v>
      </c>
      <c r="I9" t="s">
        <v>577</v>
      </c>
      <c r="J9" t="s">
        <v>420</v>
      </c>
      <c r="K9">
        <v>2</v>
      </c>
      <c r="L9">
        <v>2</v>
      </c>
      <c r="M9" t="s">
        <v>559</v>
      </c>
      <c r="N9" t="s">
        <v>554</v>
      </c>
      <c r="O9" t="s">
        <v>554</v>
      </c>
      <c r="P9" t="s">
        <v>555</v>
      </c>
      <c r="Q9" t="s">
        <v>556</v>
      </c>
      <c r="R9" t="s">
        <v>556</v>
      </c>
      <c r="S9" s="3">
        <v>45505</v>
      </c>
      <c r="T9" s="3">
        <v>45505</v>
      </c>
      <c r="U9" s="3"/>
      <c r="V9" s="3"/>
      <c r="AC9">
        <v>2</v>
      </c>
      <c r="AD9">
        <v>31</v>
      </c>
      <c r="AE9">
        <v>0</v>
      </c>
      <c r="AF9" t="s">
        <v>574</v>
      </c>
      <c r="AG9">
        <v>1</v>
      </c>
    </row>
    <row r="10" spans="1:33" x14ac:dyDescent="0.3">
      <c r="A10">
        <v>3443</v>
      </c>
      <c r="B10" t="s">
        <v>54</v>
      </c>
      <c r="C10" t="s">
        <v>452</v>
      </c>
      <c r="D10" t="s">
        <v>578</v>
      </c>
      <c r="E10" t="s">
        <v>579</v>
      </c>
      <c r="F10" s="3">
        <v>45411.464074074072</v>
      </c>
      <c r="G10">
        <v>0</v>
      </c>
      <c r="H10" t="s">
        <v>158</v>
      </c>
      <c r="I10" t="s">
        <v>577</v>
      </c>
      <c r="J10" t="s">
        <v>420</v>
      </c>
      <c r="K10">
        <v>2</v>
      </c>
      <c r="L10">
        <v>2</v>
      </c>
      <c r="M10" t="s">
        <v>554</v>
      </c>
      <c r="N10" t="s">
        <v>554</v>
      </c>
      <c r="O10" t="s">
        <v>554</v>
      </c>
      <c r="P10" t="s">
        <v>555</v>
      </c>
      <c r="Q10" t="s">
        <v>556</v>
      </c>
      <c r="R10" t="s">
        <v>556</v>
      </c>
      <c r="S10" s="3">
        <v>45450</v>
      </c>
      <c r="T10" s="3">
        <v>45506</v>
      </c>
      <c r="U10" s="3"/>
      <c r="V10" s="3"/>
      <c r="AC10">
        <v>2</v>
      </c>
      <c r="AD10">
        <v>29</v>
      </c>
      <c r="AE10">
        <v>0</v>
      </c>
      <c r="AF10" t="s">
        <v>452</v>
      </c>
      <c r="AG10">
        <v>1</v>
      </c>
    </row>
    <row r="11" spans="1:33" x14ac:dyDescent="0.3">
      <c r="A11">
        <v>3931</v>
      </c>
      <c r="B11" t="s">
        <v>134</v>
      </c>
      <c r="C11" t="s">
        <v>453</v>
      </c>
      <c r="D11" t="s">
        <v>580</v>
      </c>
      <c r="E11" t="s">
        <v>581</v>
      </c>
      <c r="F11" s="3">
        <v>45491</v>
      </c>
      <c r="G11">
        <v>0</v>
      </c>
      <c r="H11" t="s">
        <v>151</v>
      </c>
      <c r="I11" t="s">
        <v>153</v>
      </c>
      <c r="J11" t="s">
        <v>86</v>
      </c>
      <c r="K11">
        <v>2</v>
      </c>
      <c r="L11">
        <v>2</v>
      </c>
      <c r="M11" t="s">
        <v>554</v>
      </c>
      <c r="N11" t="s">
        <v>554</v>
      </c>
      <c r="O11" t="s">
        <v>554</v>
      </c>
      <c r="P11" t="s">
        <v>555</v>
      </c>
      <c r="Q11" t="s">
        <v>556</v>
      </c>
      <c r="R11" t="s">
        <v>556</v>
      </c>
      <c r="S11" s="3">
        <v>45504</v>
      </c>
      <c r="T11" s="3">
        <v>45506</v>
      </c>
      <c r="U11" s="3"/>
      <c r="V11" s="3"/>
      <c r="AC11">
        <v>2</v>
      </c>
      <c r="AD11">
        <v>8</v>
      </c>
      <c r="AE11">
        <v>0</v>
      </c>
      <c r="AF11" t="s">
        <v>453</v>
      </c>
      <c r="AG11">
        <v>1</v>
      </c>
    </row>
    <row r="12" spans="1:33" x14ac:dyDescent="0.3">
      <c r="A12">
        <v>3553</v>
      </c>
      <c r="B12" t="s">
        <v>502</v>
      </c>
      <c r="C12" t="s">
        <v>582</v>
      </c>
      <c r="D12" t="s">
        <v>583</v>
      </c>
      <c r="E12" t="s">
        <v>584</v>
      </c>
      <c r="F12" s="3">
        <v>45497</v>
      </c>
      <c r="G12">
        <v>0</v>
      </c>
      <c r="H12" t="s">
        <v>151</v>
      </c>
      <c r="I12" t="s">
        <v>153</v>
      </c>
      <c r="J12" t="s">
        <v>90</v>
      </c>
      <c r="K12">
        <v>2</v>
      </c>
      <c r="L12">
        <v>2</v>
      </c>
      <c r="M12" t="s">
        <v>559</v>
      </c>
      <c r="N12" t="s">
        <v>554</v>
      </c>
      <c r="O12" t="s">
        <v>554</v>
      </c>
      <c r="P12" t="s">
        <v>555</v>
      </c>
      <c r="Q12" t="s">
        <v>556</v>
      </c>
      <c r="R12" t="s">
        <v>556</v>
      </c>
      <c r="S12" s="3">
        <v>45505</v>
      </c>
      <c r="T12" s="3">
        <v>45505</v>
      </c>
      <c r="U12" s="3"/>
      <c r="V12" s="3"/>
      <c r="AC12">
        <v>2</v>
      </c>
      <c r="AD12">
        <v>27</v>
      </c>
      <c r="AE12">
        <v>0</v>
      </c>
      <c r="AF12" t="s">
        <v>582</v>
      </c>
      <c r="AG12">
        <v>1</v>
      </c>
    </row>
    <row r="13" spans="1:33" x14ac:dyDescent="0.3">
      <c r="A13">
        <v>3028</v>
      </c>
      <c r="B13" t="s">
        <v>585</v>
      </c>
      <c r="C13" t="s">
        <v>446</v>
      </c>
      <c r="D13" t="s">
        <v>586</v>
      </c>
      <c r="E13" t="s">
        <v>587</v>
      </c>
      <c r="F13" s="3">
        <v>45491</v>
      </c>
      <c r="G13">
        <v>0</v>
      </c>
      <c r="H13" t="s">
        <v>151</v>
      </c>
      <c r="I13" t="s">
        <v>153</v>
      </c>
      <c r="J13" t="s">
        <v>141</v>
      </c>
      <c r="K13">
        <v>4</v>
      </c>
      <c r="L13">
        <v>4</v>
      </c>
      <c r="M13" t="s">
        <v>554</v>
      </c>
      <c r="N13" t="s">
        <v>554</v>
      </c>
      <c r="O13" t="s">
        <v>554</v>
      </c>
      <c r="P13" t="s">
        <v>555</v>
      </c>
      <c r="Q13" t="s">
        <v>556</v>
      </c>
      <c r="R13" t="s">
        <v>556</v>
      </c>
      <c r="S13" s="3">
        <v>45491</v>
      </c>
      <c r="T13" s="3">
        <v>45491</v>
      </c>
      <c r="U13" s="3">
        <v>45491</v>
      </c>
      <c r="V13" s="3">
        <v>45505</v>
      </c>
      <c r="AC13">
        <v>4</v>
      </c>
      <c r="AD13">
        <v>191</v>
      </c>
      <c r="AE13">
        <v>0</v>
      </c>
      <c r="AF13" t="s">
        <v>446</v>
      </c>
      <c r="AG13">
        <v>1</v>
      </c>
    </row>
    <row r="14" spans="1:33" x14ac:dyDescent="0.3">
      <c r="A14">
        <v>3028</v>
      </c>
      <c r="B14" t="s">
        <v>585</v>
      </c>
      <c r="C14" t="s">
        <v>446</v>
      </c>
      <c r="D14" t="s">
        <v>588</v>
      </c>
      <c r="E14" t="s">
        <v>589</v>
      </c>
      <c r="F14" s="3">
        <v>45497</v>
      </c>
      <c r="G14">
        <v>0</v>
      </c>
      <c r="H14" t="s">
        <v>151</v>
      </c>
      <c r="I14" t="s">
        <v>153</v>
      </c>
      <c r="J14" t="s">
        <v>141</v>
      </c>
      <c r="K14">
        <v>3</v>
      </c>
      <c r="L14">
        <v>3</v>
      </c>
      <c r="M14" t="s">
        <v>559</v>
      </c>
      <c r="N14" t="s">
        <v>554</v>
      </c>
      <c r="O14" t="s">
        <v>554</v>
      </c>
      <c r="P14" t="s">
        <v>555</v>
      </c>
      <c r="Q14" t="s">
        <v>556</v>
      </c>
      <c r="R14" t="s">
        <v>556</v>
      </c>
      <c r="S14" s="3">
        <v>45498</v>
      </c>
      <c r="T14" s="3">
        <v>45505</v>
      </c>
      <c r="U14" s="3">
        <v>45505</v>
      </c>
      <c r="V14" s="3"/>
      <c r="AC14">
        <v>3</v>
      </c>
      <c r="AD14">
        <v>191</v>
      </c>
      <c r="AE14">
        <v>0</v>
      </c>
      <c r="AF14" t="s">
        <v>446</v>
      </c>
      <c r="AG14">
        <v>2</v>
      </c>
    </row>
    <row r="15" spans="1:33" x14ac:dyDescent="0.3">
      <c r="A15">
        <v>3028</v>
      </c>
      <c r="B15" t="s">
        <v>585</v>
      </c>
      <c r="C15" t="s">
        <v>446</v>
      </c>
      <c r="D15" t="s">
        <v>590</v>
      </c>
      <c r="E15" t="s">
        <v>591</v>
      </c>
      <c r="F15" s="3">
        <v>45497</v>
      </c>
      <c r="G15">
        <v>0</v>
      </c>
      <c r="H15" t="s">
        <v>151</v>
      </c>
      <c r="I15" t="s">
        <v>153</v>
      </c>
      <c r="J15" t="s">
        <v>141</v>
      </c>
      <c r="K15">
        <v>4</v>
      </c>
      <c r="L15">
        <v>3</v>
      </c>
      <c r="M15" t="s">
        <v>559</v>
      </c>
      <c r="N15" t="s">
        <v>556</v>
      </c>
      <c r="O15" t="s">
        <v>592</v>
      </c>
      <c r="P15" t="s">
        <v>556</v>
      </c>
      <c r="Q15" t="s">
        <v>556</v>
      </c>
      <c r="R15" t="s">
        <v>556</v>
      </c>
      <c r="S15" s="3">
        <v>45498</v>
      </c>
      <c r="T15" s="3">
        <v>45505</v>
      </c>
      <c r="U15" s="3">
        <v>45506</v>
      </c>
      <c r="V15" s="3"/>
      <c r="AC15">
        <v>3</v>
      </c>
      <c r="AD15">
        <v>191</v>
      </c>
      <c r="AE15">
        <v>1</v>
      </c>
      <c r="AF15" t="s">
        <v>446</v>
      </c>
      <c r="AG15">
        <v>2</v>
      </c>
    </row>
    <row r="16" spans="1:33" x14ac:dyDescent="0.3">
      <c r="A16">
        <v>3319</v>
      </c>
      <c r="B16" t="s">
        <v>46</v>
      </c>
      <c r="C16" t="s">
        <v>447</v>
      </c>
      <c r="D16" t="s">
        <v>593</v>
      </c>
      <c r="E16" t="s">
        <v>594</v>
      </c>
      <c r="F16" s="3"/>
      <c r="G16">
        <v>0</v>
      </c>
      <c r="H16" t="s">
        <v>154</v>
      </c>
      <c r="I16" t="s">
        <v>156</v>
      </c>
      <c r="J16" t="s">
        <v>51</v>
      </c>
      <c r="K16">
        <v>2</v>
      </c>
      <c r="L16">
        <v>2</v>
      </c>
      <c r="M16" t="s">
        <v>559</v>
      </c>
      <c r="N16" t="s">
        <v>554</v>
      </c>
      <c r="O16" t="s">
        <v>554</v>
      </c>
      <c r="P16" t="s">
        <v>555</v>
      </c>
      <c r="Q16" t="s">
        <v>556</v>
      </c>
      <c r="R16" t="s">
        <v>556</v>
      </c>
      <c r="S16" s="3">
        <v>45506</v>
      </c>
      <c r="T16" s="3">
        <v>45507</v>
      </c>
      <c r="U16" s="3"/>
      <c r="V16" s="3"/>
      <c r="AC16">
        <v>2</v>
      </c>
      <c r="AD16">
        <v>15</v>
      </c>
      <c r="AE16">
        <v>0</v>
      </c>
      <c r="AF16" t="s">
        <v>447</v>
      </c>
      <c r="AG16">
        <v>1</v>
      </c>
    </row>
    <row r="17" spans="1:33" x14ac:dyDescent="0.3">
      <c r="A17">
        <v>3496</v>
      </c>
      <c r="B17" t="s">
        <v>138</v>
      </c>
      <c r="C17" t="s">
        <v>448</v>
      </c>
      <c r="D17" t="s">
        <v>595</v>
      </c>
      <c r="E17" t="s">
        <v>596</v>
      </c>
      <c r="F17" s="3">
        <v>45490</v>
      </c>
      <c r="G17">
        <v>0</v>
      </c>
      <c r="H17" t="s">
        <v>151</v>
      </c>
      <c r="I17" t="s">
        <v>153</v>
      </c>
      <c r="J17" t="s">
        <v>44</v>
      </c>
      <c r="K17">
        <v>2</v>
      </c>
      <c r="L17">
        <v>2</v>
      </c>
      <c r="M17" t="s">
        <v>559</v>
      </c>
      <c r="N17" t="s">
        <v>554</v>
      </c>
      <c r="O17" t="s">
        <v>554</v>
      </c>
      <c r="P17" t="s">
        <v>555</v>
      </c>
      <c r="Q17" t="s">
        <v>556</v>
      </c>
      <c r="R17" t="s">
        <v>556</v>
      </c>
      <c r="S17" s="3">
        <v>45506</v>
      </c>
      <c r="T17" s="3">
        <v>45506</v>
      </c>
      <c r="U17" s="3"/>
      <c r="V17" s="3"/>
      <c r="AC17">
        <v>2</v>
      </c>
      <c r="AD17">
        <v>19</v>
      </c>
      <c r="AE17">
        <v>0</v>
      </c>
      <c r="AF17" t="s">
        <v>448</v>
      </c>
      <c r="AG17">
        <v>1</v>
      </c>
    </row>
    <row r="18" spans="1:33" x14ac:dyDescent="0.3">
      <c r="A18">
        <v>3708</v>
      </c>
      <c r="B18" t="s">
        <v>126</v>
      </c>
      <c r="C18" t="s">
        <v>449</v>
      </c>
      <c r="D18" t="s">
        <v>597</v>
      </c>
      <c r="E18" t="s">
        <v>598</v>
      </c>
      <c r="F18" s="3">
        <v>45498</v>
      </c>
      <c r="G18">
        <v>0</v>
      </c>
      <c r="H18" t="s">
        <v>151</v>
      </c>
      <c r="I18" t="s">
        <v>153</v>
      </c>
      <c r="J18" t="s">
        <v>112</v>
      </c>
      <c r="K18">
        <v>2</v>
      </c>
      <c r="L18">
        <v>2</v>
      </c>
      <c r="M18" t="s">
        <v>559</v>
      </c>
      <c r="N18" t="s">
        <v>554</v>
      </c>
      <c r="O18" t="s">
        <v>554</v>
      </c>
      <c r="P18" t="s">
        <v>555</v>
      </c>
      <c r="Q18" t="s">
        <v>556</v>
      </c>
      <c r="R18" t="s">
        <v>556</v>
      </c>
      <c r="S18" s="3">
        <v>45506</v>
      </c>
      <c r="T18" s="3">
        <v>45506</v>
      </c>
      <c r="U18" s="3"/>
      <c r="V18" s="3"/>
      <c r="AC18">
        <v>2</v>
      </c>
      <c r="AD18">
        <v>18</v>
      </c>
      <c r="AE18">
        <v>0</v>
      </c>
      <c r="AF18" t="s">
        <v>449</v>
      </c>
      <c r="AG18">
        <v>1</v>
      </c>
    </row>
    <row r="19" spans="1:33" x14ac:dyDescent="0.3">
      <c r="A19">
        <v>3671</v>
      </c>
      <c r="B19" t="s">
        <v>510</v>
      </c>
      <c r="C19" t="s">
        <v>599</v>
      </c>
      <c r="D19" t="s">
        <v>600</v>
      </c>
      <c r="E19" t="s">
        <v>601</v>
      </c>
      <c r="F19" s="3">
        <v>45497</v>
      </c>
      <c r="G19">
        <v>0</v>
      </c>
      <c r="H19" t="s">
        <v>151</v>
      </c>
      <c r="I19" t="s">
        <v>153</v>
      </c>
      <c r="J19" t="s">
        <v>337</v>
      </c>
      <c r="K19">
        <v>4</v>
      </c>
      <c r="L19">
        <v>3</v>
      </c>
      <c r="M19" t="s">
        <v>554</v>
      </c>
      <c r="N19" t="s">
        <v>556</v>
      </c>
      <c r="O19" t="s">
        <v>592</v>
      </c>
      <c r="P19" t="s">
        <v>556</v>
      </c>
      <c r="Q19" t="s">
        <v>556</v>
      </c>
      <c r="R19" t="s">
        <v>556</v>
      </c>
      <c r="S19" s="3">
        <v>45504</v>
      </c>
      <c r="T19" s="3">
        <v>45505</v>
      </c>
      <c r="U19" s="3">
        <v>45505</v>
      </c>
      <c r="V19" s="3"/>
      <c r="AC19">
        <v>3</v>
      </c>
      <c r="AD19">
        <v>78</v>
      </c>
      <c r="AE19">
        <v>1</v>
      </c>
      <c r="AF19" t="s">
        <v>599</v>
      </c>
      <c r="AG19">
        <v>2</v>
      </c>
    </row>
    <row r="20" spans="1:33" x14ac:dyDescent="0.3">
      <c r="A20">
        <v>3487</v>
      </c>
      <c r="B20" t="s">
        <v>460</v>
      </c>
      <c r="C20" t="s">
        <v>602</v>
      </c>
      <c r="D20" t="s">
        <v>603</v>
      </c>
      <c r="E20" t="s">
        <v>604</v>
      </c>
      <c r="F20" s="3">
        <v>45504</v>
      </c>
      <c r="G20">
        <v>0</v>
      </c>
      <c r="H20" t="s">
        <v>151</v>
      </c>
      <c r="I20" t="s">
        <v>153</v>
      </c>
      <c r="J20" t="s">
        <v>93</v>
      </c>
      <c r="K20">
        <v>1</v>
      </c>
      <c r="L20">
        <v>2</v>
      </c>
      <c r="M20" t="s">
        <v>559</v>
      </c>
      <c r="N20" t="s">
        <v>556</v>
      </c>
      <c r="O20" t="s">
        <v>592</v>
      </c>
      <c r="P20" t="s">
        <v>555</v>
      </c>
      <c r="Q20" t="s">
        <v>556</v>
      </c>
      <c r="R20" t="s">
        <v>556</v>
      </c>
      <c r="S20" s="3">
        <v>45505</v>
      </c>
      <c r="T20" s="3">
        <v>45506</v>
      </c>
      <c r="U20" s="3"/>
      <c r="V20" s="3"/>
      <c r="AC20">
        <v>2</v>
      </c>
      <c r="AD20">
        <v>42</v>
      </c>
      <c r="AE20">
        <v>-1</v>
      </c>
      <c r="AF20" t="s">
        <v>602</v>
      </c>
      <c r="AG20">
        <v>1</v>
      </c>
    </row>
    <row r="21" spans="1:33" x14ac:dyDescent="0.3">
      <c r="A21">
        <v>3518</v>
      </c>
      <c r="B21" t="s">
        <v>466</v>
      </c>
      <c r="C21" t="s">
        <v>605</v>
      </c>
      <c r="D21" t="s">
        <v>606</v>
      </c>
      <c r="E21" t="s">
        <v>607</v>
      </c>
      <c r="F21" s="3">
        <v>45504</v>
      </c>
      <c r="G21">
        <v>0</v>
      </c>
      <c r="H21" t="s">
        <v>151</v>
      </c>
      <c r="I21" t="s">
        <v>153</v>
      </c>
      <c r="J21" t="s">
        <v>90</v>
      </c>
      <c r="K21">
        <v>4</v>
      </c>
      <c r="L21">
        <v>4</v>
      </c>
      <c r="M21" t="s">
        <v>554</v>
      </c>
      <c r="N21" t="s">
        <v>554</v>
      </c>
      <c r="O21" t="s">
        <v>554</v>
      </c>
      <c r="P21" t="s">
        <v>555</v>
      </c>
      <c r="Q21" t="s">
        <v>556</v>
      </c>
      <c r="R21" t="s">
        <v>556</v>
      </c>
      <c r="S21" s="3">
        <v>45504</v>
      </c>
      <c r="T21" s="3">
        <v>45504</v>
      </c>
      <c r="U21" s="3">
        <v>45504</v>
      </c>
      <c r="V21" s="3">
        <v>45505</v>
      </c>
      <c r="AC21">
        <v>4</v>
      </c>
      <c r="AD21">
        <v>218</v>
      </c>
      <c r="AE21">
        <v>0</v>
      </c>
      <c r="AF21" t="s">
        <v>605</v>
      </c>
      <c r="AG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29D-6F19-4DB3-8B2D-5D7161633210}">
  <sheetPr codeName="Planilha1"/>
  <dimension ref="A1:S321"/>
  <sheetViews>
    <sheetView showGridLines="0" topLeftCell="H4" workbookViewId="0">
      <selection activeCell="L25" sqref="L25"/>
    </sheetView>
  </sheetViews>
  <sheetFormatPr defaultRowHeight="14.4" x14ac:dyDescent="0.3"/>
  <cols>
    <col min="1" max="1" width="17.109375" customWidth="1"/>
    <col min="2" max="2" width="19.109375" bestFit="1" customWidth="1"/>
    <col min="3" max="3" width="20.6640625" bestFit="1" customWidth="1"/>
    <col min="4" max="4" width="15.33203125" customWidth="1"/>
    <col min="5" max="5" width="36.5546875" bestFit="1" customWidth="1"/>
    <col min="6" max="6" width="33.88671875" bestFit="1" customWidth="1"/>
    <col min="7" max="7" width="10.6640625" bestFit="1" customWidth="1"/>
    <col min="8" max="8" width="13" customWidth="1"/>
    <col min="10" max="10" width="15.6640625" customWidth="1"/>
    <col min="11" max="12" width="36.5546875" bestFit="1" customWidth="1"/>
    <col min="13" max="13" width="27.33203125" bestFit="1" customWidth="1"/>
    <col min="14" max="14" width="11" bestFit="1" customWidth="1"/>
    <col min="15" max="15" width="14.6640625" customWidth="1"/>
    <col min="16" max="16" width="14" customWidth="1"/>
    <col min="17" max="17" width="36.5546875" bestFit="1" customWidth="1"/>
  </cols>
  <sheetData>
    <row r="1" spans="1:19" ht="15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S1" s="12" t="s">
        <v>1362</v>
      </c>
    </row>
    <row r="2" spans="1:19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S2" s="12" t="s">
        <v>1363</v>
      </c>
    </row>
    <row r="3" spans="1:1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142</v>
      </c>
      <c r="N3" s="1" t="s">
        <v>13</v>
      </c>
      <c r="O3" s="1" t="s">
        <v>1355</v>
      </c>
      <c r="P3" s="1" t="s">
        <v>1356</v>
      </c>
      <c r="Q3" s="1" t="s">
        <v>16</v>
      </c>
    </row>
    <row r="4" spans="1:19" x14ac:dyDescent="0.3">
      <c r="A4" s="2">
        <v>585147</v>
      </c>
      <c r="B4" s="2" t="s">
        <v>24</v>
      </c>
      <c r="C4" s="2" t="s">
        <v>1256</v>
      </c>
      <c r="D4" s="2">
        <v>3996</v>
      </c>
      <c r="E4" s="2" t="s">
        <v>718</v>
      </c>
      <c r="F4" s="2" t="s">
        <v>28</v>
      </c>
      <c r="G4" s="4">
        <v>45509</v>
      </c>
      <c r="H4" s="5">
        <v>0.29166666666666669</v>
      </c>
      <c r="I4" s="6" t="s">
        <v>41</v>
      </c>
      <c r="J4" s="6">
        <v>1839</v>
      </c>
      <c r="K4" s="2" t="s">
        <v>42</v>
      </c>
      <c r="L4" s="2" t="s">
        <v>19</v>
      </c>
      <c r="M4" s="8" t="s">
        <v>152</v>
      </c>
      <c r="N4" s="7" t="str">
        <f>INDEX(Códigos_IPASGO[COD],MATCH(Tabela1[[#This Row],[ESPECIALIDDE]],Códigos_IPASGO[Especialidade],0))</f>
        <v>00011193</v>
      </c>
      <c r="O4" s="6" t="str">
        <f>TEXT(Tabela1[[#This Row],[Data]],"dddd")</f>
        <v>segunda-feira</v>
      </c>
      <c r="P4" s="6" t="str" cm="1">
        <f t="array" ref="P4">INDEX(Tabela8[Status],MATCH(Tabela1[[#This Row],[Cod. Paciente]]&amp;Tabela1[[#This Row],[dia]]&amp;Tabela1[[#This Row],[Hora inicial]],Tabela8[Cod. Paciente]&amp;Tabela8[DIA]&amp;Tabela8[Hora inicial],0))</f>
        <v>Confirmado</v>
      </c>
      <c r="Q4" s="6"/>
    </row>
    <row r="5" spans="1:19" x14ac:dyDescent="0.3">
      <c r="A5" s="2">
        <v>587932</v>
      </c>
      <c r="B5" s="2" t="s">
        <v>24</v>
      </c>
      <c r="C5" s="2" t="s">
        <v>1347</v>
      </c>
      <c r="D5" s="2">
        <v>4098</v>
      </c>
      <c r="E5" s="2" t="s">
        <v>708</v>
      </c>
      <c r="F5" s="2" t="s">
        <v>69</v>
      </c>
      <c r="G5" s="4">
        <v>45509</v>
      </c>
      <c r="H5" s="5">
        <v>0.29166666666666669</v>
      </c>
      <c r="I5" s="6" t="s">
        <v>1348</v>
      </c>
      <c r="J5" s="6">
        <v>2260</v>
      </c>
      <c r="K5" s="2" t="s">
        <v>36</v>
      </c>
      <c r="L5" s="2" t="s">
        <v>19</v>
      </c>
      <c r="M5" s="8" t="s">
        <v>164</v>
      </c>
      <c r="N5" s="7" t="str">
        <f>INDEX(Códigos_IPASGO[COD],MATCH(Tabela1[[#This Row],[ESPECIALIDDE]],Códigos_IPASGO[Especialidade],0))</f>
        <v>20104219</v>
      </c>
      <c r="O5" s="6" t="str">
        <f>TEXT(Tabela1[[#This Row],[Data]],"dddd")</f>
        <v>segunda-feira</v>
      </c>
      <c r="P5" s="6" t="str" cm="1">
        <f t="array" ref="P5">INDEX(Tabela8[Status],MATCH(Tabela1[[#This Row],[Cod. Paciente]]&amp;Tabela1[[#This Row],[dia]]&amp;Tabela1[[#This Row],[Hora inicial]],Tabela8[Cod. Paciente]&amp;Tabela8[DIA]&amp;Tabela8[Hora inicial],0))</f>
        <v>Confirmado</v>
      </c>
      <c r="Q5" s="6"/>
    </row>
    <row r="6" spans="1:19" x14ac:dyDescent="0.3">
      <c r="A6" s="2">
        <v>585138</v>
      </c>
      <c r="B6" s="2" t="s">
        <v>24</v>
      </c>
      <c r="C6" s="2" t="s">
        <v>1255</v>
      </c>
      <c r="D6" s="2">
        <v>3590</v>
      </c>
      <c r="E6" s="2" t="s">
        <v>622</v>
      </c>
      <c r="F6" s="2" t="s">
        <v>28</v>
      </c>
      <c r="G6" s="4">
        <v>45509</v>
      </c>
      <c r="H6" s="5">
        <v>0.29166666666666669</v>
      </c>
      <c r="I6" s="6" t="s">
        <v>50</v>
      </c>
      <c r="J6" s="6">
        <v>772</v>
      </c>
      <c r="K6" s="2" t="s">
        <v>51</v>
      </c>
      <c r="L6" s="2" t="s">
        <v>19</v>
      </c>
      <c r="M6" s="8" t="s">
        <v>155</v>
      </c>
      <c r="N6" s="7" t="str">
        <f>INDEX(Códigos_IPASGO[COD],MATCH(Tabela1[[#This Row],[ESPECIALIDDE]],Códigos_IPASGO[Especialidade],0))</f>
        <v>00011185</v>
      </c>
      <c r="O6" s="6" t="str">
        <f>TEXT(Tabela1[[#This Row],[Data]],"dddd")</f>
        <v>segunda-feira</v>
      </c>
      <c r="P6" s="6" t="str" cm="1">
        <f t="array" ref="P6">INDEX(Tabela8[Status],MATCH(Tabela1[[#This Row],[Cod. Paciente]]&amp;Tabela1[[#This Row],[dia]]&amp;Tabela1[[#This Row],[Hora inicial]],Tabela8[Cod. Paciente]&amp;Tabela8[DIA]&amp;Tabela8[Hora inicial],0))</f>
        <v>Confirmado</v>
      </c>
      <c r="Q6" s="6"/>
    </row>
    <row r="7" spans="1:19" x14ac:dyDescent="0.3">
      <c r="A7" s="2">
        <v>585154</v>
      </c>
      <c r="B7" s="2" t="s">
        <v>17</v>
      </c>
      <c r="C7" s="2" t="s">
        <v>465</v>
      </c>
      <c r="D7" s="2">
        <v>3518</v>
      </c>
      <c r="E7" s="2" t="s">
        <v>466</v>
      </c>
      <c r="F7" s="2" t="s">
        <v>28</v>
      </c>
      <c r="G7" s="4">
        <v>45509</v>
      </c>
      <c r="H7" s="5">
        <v>0.29166666666666669</v>
      </c>
      <c r="I7" s="6" t="s">
        <v>81</v>
      </c>
      <c r="J7" s="6">
        <v>1383</v>
      </c>
      <c r="K7" s="2" t="s">
        <v>221</v>
      </c>
      <c r="L7" s="2" t="s">
        <v>19</v>
      </c>
      <c r="M7" s="8" t="s">
        <v>152</v>
      </c>
      <c r="N7" s="7" t="str">
        <f>INDEX(Códigos_IPASGO[COD],MATCH(Tabela1[[#This Row],[ESPECIALIDDE]],Códigos_IPASGO[Especialidade],0))</f>
        <v>00011193</v>
      </c>
      <c r="O7" s="6" t="str">
        <f>TEXT(Tabela1[[#This Row],[Data]],"dddd")</f>
        <v>segunda-feira</v>
      </c>
      <c r="P7" s="6" t="str" cm="1">
        <f t="array" ref="P7">INDEX(Tabela8[Status],MATCH(Tabela1[[#This Row],[Cod. Paciente]]&amp;Tabela1[[#This Row],[dia]]&amp;Tabela1[[#This Row],[Hora inicial]],Tabela8[Cod. Paciente]&amp;Tabela8[DIA]&amp;Tabela8[Hora inicial],0))</f>
        <v>Confirmado</v>
      </c>
      <c r="Q7" s="6"/>
    </row>
    <row r="8" spans="1:19" x14ac:dyDescent="0.3">
      <c r="A8" s="2">
        <v>585179</v>
      </c>
      <c r="B8" s="2" t="s">
        <v>24</v>
      </c>
      <c r="C8" s="2" t="s">
        <v>1261</v>
      </c>
      <c r="D8" s="2">
        <v>3955</v>
      </c>
      <c r="E8" s="2" t="s">
        <v>704</v>
      </c>
      <c r="F8" s="2" t="s">
        <v>69</v>
      </c>
      <c r="G8" s="4">
        <v>45509</v>
      </c>
      <c r="H8" s="5">
        <v>0.33333333333333331</v>
      </c>
      <c r="I8" s="6" t="s">
        <v>513</v>
      </c>
      <c r="J8" s="6">
        <v>1839</v>
      </c>
      <c r="K8" s="2" t="s">
        <v>42</v>
      </c>
      <c r="L8" s="2" t="s">
        <v>19</v>
      </c>
      <c r="M8" s="8" t="s">
        <v>164</v>
      </c>
      <c r="N8" s="6" t="str">
        <f>INDEX(Códigos_IPASGO[COD],MATCH(Tabela1[[#This Row],[ESPECIALIDDE]],Códigos_IPASGO[Especialidade],0))</f>
        <v>20104219</v>
      </c>
      <c r="O8" s="6" t="str">
        <f>TEXT(Tabela1[[#This Row],[Data]],"dddd")</f>
        <v>segunda-feira</v>
      </c>
      <c r="P8" s="6" t="str" cm="1">
        <f t="array" ref="P8">INDEX(Tabela8[Status],MATCH(Tabela1[[#This Row],[Cod. Paciente]]&amp;Tabela1[[#This Row],[dia]]&amp;Tabela1[[#This Row],[Hora inicial]],Tabela8[Cod. Paciente]&amp;Tabela8[DIA]&amp;Tabela8[Hora inicial],0))</f>
        <v>Confirmado</v>
      </c>
      <c r="Q8" s="6"/>
    </row>
    <row r="9" spans="1:19" x14ac:dyDescent="0.3">
      <c r="A9" s="2">
        <v>585177</v>
      </c>
      <c r="B9" s="2" t="s">
        <v>24</v>
      </c>
      <c r="C9" s="2" t="s">
        <v>1258</v>
      </c>
      <c r="D9" s="2">
        <v>3923</v>
      </c>
      <c r="E9" s="2" t="s">
        <v>105</v>
      </c>
      <c r="F9" s="2" t="s">
        <v>28</v>
      </c>
      <c r="G9" s="4">
        <v>45509</v>
      </c>
      <c r="H9" s="5">
        <v>0.33333333333333331</v>
      </c>
      <c r="I9" s="6" t="s">
        <v>1259</v>
      </c>
      <c r="J9" s="6">
        <v>2260</v>
      </c>
      <c r="K9" s="2" t="s">
        <v>36</v>
      </c>
      <c r="L9" s="2" t="s">
        <v>19</v>
      </c>
      <c r="M9" s="8" t="s">
        <v>152</v>
      </c>
      <c r="N9" s="7" t="str">
        <f>INDEX(Códigos_IPASGO[COD],MATCH(Tabela1[[#This Row],[ESPECIALIDDE]],Códigos_IPASGO[Especialidade],0))</f>
        <v>00011193</v>
      </c>
      <c r="O9" s="6" t="str">
        <f>TEXT(Tabela1[[#This Row],[Data]],"dddd")</f>
        <v>segunda-feira</v>
      </c>
      <c r="P9" s="6" t="str" cm="1">
        <f t="array" ref="P9">INDEX(Tabela8[Status],MATCH(Tabela1[[#This Row],[Cod. Paciente]]&amp;Tabela1[[#This Row],[dia]]&amp;Tabela1[[#This Row],[Hora inicial]],Tabela8[Cod. Paciente]&amp;Tabela8[DIA]&amp;Tabela8[Hora inicial],0))</f>
        <v>Confirmado</v>
      </c>
      <c r="Q9" s="6"/>
    </row>
    <row r="10" spans="1:19" x14ac:dyDescent="0.3">
      <c r="A10" s="2">
        <v>585194</v>
      </c>
      <c r="B10" s="2" t="s">
        <v>24</v>
      </c>
      <c r="C10" s="2" t="s">
        <v>87</v>
      </c>
      <c r="D10" s="2">
        <v>3598</v>
      </c>
      <c r="E10" s="2" t="s">
        <v>88</v>
      </c>
      <c r="F10" s="2" t="s">
        <v>28</v>
      </c>
      <c r="G10" s="4">
        <v>45509</v>
      </c>
      <c r="H10" s="5">
        <v>0.33333333333333331</v>
      </c>
      <c r="I10" s="6" t="s">
        <v>473</v>
      </c>
      <c r="J10" s="6">
        <v>599</v>
      </c>
      <c r="K10" s="2" t="s">
        <v>387</v>
      </c>
      <c r="L10" s="2" t="s">
        <v>19</v>
      </c>
      <c r="M10" s="8" t="s">
        <v>152</v>
      </c>
      <c r="N10" s="7" t="str">
        <f>INDEX(Códigos_IPASGO[COD],MATCH(Tabela1[[#This Row],[ESPECIALIDDE]],Códigos_IPASGO[Especialidade],0))</f>
        <v>00011193</v>
      </c>
      <c r="O10" s="6" t="str">
        <f>TEXT(Tabela1[[#This Row],[Data]],"dddd")</f>
        <v>segunda-feira</v>
      </c>
      <c r="P10" s="6" t="str" cm="1">
        <f t="array" ref="P10">INDEX(Tabela8[Status],MATCH(Tabela1[[#This Row],[Cod. Paciente]]&amp;Tabela1[[#This Row],[dia]]&amp;Tabela1[[#This Row],[Hora inicial]],Tabela8[Cod. Paciente]&amp;Tabela8[DIA]&amp;Tabela8[Hora inicial],0))</f>
        <v>Confirmado</v>
      </c>
      <c r="Q10" s="6"/>
    </row>
    <row r="11" spans="1:19" x14ac:dyDescent="0.3">
      <c r="A11" s="2">
        <v>585166</v>
      </c>
      <c r="B11" s="2" t="s">
        <v>24</v>
      </c>
      <c r="C11" s="2" t="s">
        <v>459</v>
      </c>
      <c r="D11" s="2">
        <v>3487</v>
      </c>
      <c r="E11" s="2" t="s">
        <v>460</v>
      </c>
      <c r="F11" s="2" t="s">
        <v>28</v>
      </c>
      <c r="G11" s="4">
        <v>45509</v>
      </c>
      <c r="H11" s="5">
        <v>0.33333333333333331</v>
      </c>
      <c r="I11" s="6" t="s">
        <v>50</v>
      </c>
      <c r="J11" s="6">
        <v>772</v>
      </c>
      <c r="K11" s="2" t="s">
        <v>51</v>
      </c>
      <c r="L11" s="2" t="s">
        <v>19</v>
      </c>
      <c r="M11" s="8" t="s">
        <v>155</v>
      </c>
      <c r="N11" s="7" t="str">
        <f>INDEX(Códigos_IPASGO[COD],MATCH(Tabela1[[#This Row],[ESPECIALIDDE]],Códigos_IPASGO[Especialidade],0))</f>
        <v>00011185</v>
      </c>
      <c r="O11" s="6" t="str">
        <f>TEXT(Tabela1[[#This Row],[Data]],"dddd")</f>
        <v>segunda-feira</v>
      </c>
      <c r="P11" s="6" t="str" cm="1">
        <f t="array" ref="P11">INDEX(Tabela8[Status],MATCH(Tabela1[[#This Row],[Cod. Paciente]]&amp;Tabela1[[#This Row],[dia]]&amp;Tabela1[[#This Row],[Hora inicial]],Tabela8[Cod. Paciente]&amp;Tabela8[DIA]&amp;Tabela8[Hora inicial],0))</f>
        <v>Confirmado</v>
      </c>
      <c r="Q11" s="6"/>
    </row>
    <row r="12" spans="1:19" x14ac:dyDescent="0.3">
      <c r="A12" s="2">
        <v>585203</v>
      </c>
      <c r="B12" s="2" t="s">
        <v>17</v>
      </c>
      <c r="C12" s="2" t="s">
        <v>522</v>
      </c>
      <c r="D12" s="2">
        <v>3337</v>
      </c>
      <c r="E12" s="2" t="s">
        <v>523</v>
      </c>
      <c r="F12" s="2" t="s">
        <v>28</v>
      </c>
      <c r="G12" s="4">
        <v>45509</v>
      </c>
      <c r="H12" s="5">
        <v>0.33333333333333331</v>
      </c>
      <c r="I12" s="6" t="s">
        <v>81</v>
      </c>
      <c r="J12" s="6">
        <v>1383</v>
      </c>
      <c r="K12" s="2" t="s">
        <v>221</v>
      </c>
      <c r="L12" s="2" t="s">
        <v>19</v>
      </c>
      <c r="M12" s="8" t="s">
        <v>152</v>
      </c>
      <c r="N12" s="7" t="str">
        <f>INDEX(Códigos_IPASGO[COD],MATCH(Tabela1[[#This Row],[ESPECIALIDDE]],Códigos_IPASGO[Especialidade],0))</f>
        <v>00011193</v>
      </c>
      <c r="O12" s="6" t="str">
        <f>TEXT(Tabela1[[#This Row],[Data]],"dddd")</f>
        <v>segunda-feira</v>
      </c>
      <c r="P12" s="6" t="str" cm="1">
        <f t="array" ref="P12">INDEX(Tabela8[Status],MATCH(Tabela1[[#This Row],[Cod. Paciente]]&amp;Tabela1[[#This Row],[dia]]&amp;Tabela1[[#This Row],[Hora inicial]],Tabela8[Cod. Paciente]&amp;Tabela8[DIA]&amp;Tabela8[Hora inicial],0))</f>
        <v>Confirmado</v>
      </c>
      <c r="Q12" s="6"/>
    </row>
    <row r="13" spans="1:19" x14ac:dyDescent="0.3">
      <c r="A13" s="2">
        <v>585170</v>
      </c>
      <c r="B13" s="2" t="s">
        <v>17</v>
      </c>
      <c r="C13" s="2" t="s">
        <v>465</v>
      </c>
      <c r="D13" s="2">
        <v>3518</v>
      </c>
      <c r="E13" s="2" t="s">
        <v>466</v>
      </c>
      <c r="F13" s="2" t="s">
        <v>28</v>
      </c>
      <c r="G13" s="4">
        <v>45509</v>
      </c>
      <c r="H13" s="5">
        <v>0.33333333333333331</v>
      </c>
      <c r="I13" s="6" t="s">
        <v>23</v>
      </c>
      <c r="J13" s="6">
        <v>1644</v>
      </c>
      <c r="K13" s="2" t="s">
        <v>63</v>
      </c>
      <c r="L13" s="2" t="s">
        <v>19</v>
      </c>
      <c r="M13" s="8" t="s">
        <v>152</v>
      </c>
      <c r="N13" s="7" t="str">
        <f>INDEX(Códigos_IPASGO[COD],MATCH(Tabela1[[#This Row],[ESPECIALIDDE]],Códigos_IPASGO[Especialidade],0))</f>
        <v>00011193</v>
      </c>
      <c r="O13" s="6" t="str">
        <f>TEXT(Tabela1[[#This Row],[Data]],"dddd")</f>
        <v>segunda-feira</v>
      </c>
      <c r="P13" s="6" t="str" cm="1">
        <f t="array" ref="P13">INDEX(Tabela8[Status],MATCH(Tabela1[[#This Row],[Cod. Paciente]]&amp;Tabela1[[#This Row],[dia]]&amp;Tabela1[[#This Row],[Hora inicial]],Tabela8[Cod. Paciente]&amp;Tabela8[DIA]&amp;Tabela8[Hora inicial],0))</f>
        <v>Confirmado</v>
      </c>
      <c r="Q13" s="6"/>
    </row>
    <row r="14" spans="1:19" x14ac:dyDescent="0.3">
      <c r="A14" s="2">
        <v>585227</v>
      </c>
      <c r="B14" s="2" t="s">
        <v>24</v>
      </c>
      <c r="C14" s="2" t="s">
        <v>1264</v>
      </c>
      <c r="D14" s="2">
        <v>3342</v>
      </c>
      <c r="E14" s="2" t="s">
        <v>631</v>
      </c>
      <c r="F14" s="2" t="s">
        <v>28</v>
      </c>
      <c r="G14" s="4">
        <v>45509</v>
      </c>
      <c r="H14" s="5">
        <v>0.375</v>
      </c>
      <c r="I14" s="6" t="s">
        <v>513</v>
      </c>
      <c r="J14" s="6">
        <v>2260</v>
      </c>
      <c r="K14" s="2" t="s">
        <v>36</v>
      </c>
      <c r="L14" s="2" t="s">
        <v>19</v>
      </c>
      <c r="M14" s="8" t="s">
        <v>152</v>
      </c>
      <c r="N14" s="6" t="str">
        <f>INDEX(Códigos_IPASGO[COD],MATCH(Tabela1[[#This Row],[ESPECIALIDDE]],Códigos_IPASGO[Especialidade],0))</f>
        <v>00011193</v>
      </c>
      <c r="O14" s="6" t="str">
        <f>TEXT(Tabela1[[#This Row],[Data]],"dddd")</f>
        <v>segunda-feira</v>
      </c>
      <c r="P14" s="6" t="str" cm="1">
        <f t="array" ref="P14">INDEX(Tabela8[Status],MATCH(Tabela1[[#This Row],[Cod. Paciente]]&amp;Tabela1[[#This Row],[dia]]&amp;Tabela1[[#This Row],[Hora inicial]],Tabela8[Cod. Paciente]&amp;Tabela8[DIA]&amp;Tabela8[Hora inicial],0))</f>
        <v>Confirmado</v>
      </c>
      <c r="Q14" s="6"/>
    </row>
    <row r="15" spans="1:19" x14ac:dyDescent="0.3">
      <c r="A15" s="2">
        <v>585210</v>
      </c>
      <c r="B15" s="2" t="s">
        <v>17</v>
      </c>
      <c r="C15" s="2" t="s">
        <v>522</v>
      </c>
      <c r="D15" s="2">
        <v>3337</v>
      </c>
      <c r="E15" s="2" t="s">
        <v>523</v>
      </c>
      <c r="F15" s="2" t="s">
        <v>28</v>
      </c>
      <c r="G15" s="4">
        <v>45509</v>
      </c>
      <c r="H15" s="5">
        <v>0.375</v>
      </c>
      <c r="I15" s="6" t="s">
        <v>55</v>
      </c>
      <c r="J15" s="6">
        <v>1830</v>
      </c>
      <c r="K15" s="2" t="s">
        <v>56</v>
      </c>
      <c r="L15" s="2" t="s">
        <v>19</v>
      </c>
      <c r="M15" s="8" t="s">
        <v>155</v>
      </c>
      <c r="N15" s="7" t="str">
        <f>INDEX(Códigos_IPASGO[COD],MATCH(Tabela1[[#This Row],[ESPECIALIDDE]],Códigos_IPASGO[Especialidade],0))</f>
        <v>00011185</v>
      </c>
      <c r="O15" s="6" t="str">
        <f>TEXT(Tabela1[[#This Row],[Data]],"dddd")</f>
        <v>segunda-feira</v>
      </c>
      <c r="P15" s="6" t="str" cm="1">
        <f t="array" ref="P15">INDEX(Tabela8[Status],MATCH(Tabela1[[#This Row],[Cod. Paciente]]&amp;Tabela1[[#This Row],[dia]]&amp;Tabela1[[#This Row],[Hora inicial]],Tabela8[Cod. Paciente]&amp;Tabela8[DIA]&amp;Tabela8[Hora inicial],0))</f>
        <v>Confirmado</v>
      </c>
      <c r="Q15" s="6"/>
    </row>
    <row r="16" spans="1:19" x14ac:dyDescent="0.3">
      <c r="A16" s="2">
        <v>585226</v>
      </c>
      <c r="B16" s="2" t="s">
        <v>24</v>
      </c>
      <c r="C16" s="2" t="s">
        <v>1255</v>
      </c>
      <c r="D16" s="2">
        <v>3590</v>
      </c>
      <c r="E16" s="2" t="s">
        <v>622</v>
      </c>
      <c r="F16" s="2" t="s">
        <v>28</v>
      </c>
      <c r="G16" s="4">
        <v>45509</v>
      </c>
      <c r="H16" s="5">
        <v>0.375</v>
      </c>
      <c r="I16" s="6" t="s">
        <v>89</v>
      </c>
      <c r="J16" s="6">
        <v>2057</v>
      </c>
      <c r="K16" s="2" t="s">
        <v>90</v>
      </c>
      <c r="L16" s="2" t="s">
        <v>19</v>
      </c>
      <c r="M16" s="8" t="s">
        <v>152</v>
      </c>
      <c r="N16" s="7" t="str">
        <f>INDEX(Códigos_IPASGO[COD],MATCH(Tabela1[[#This Row],[ESPECIALIDDE]],Códigos_IPASGO[Especialidade],0))</f>
        <v>00011193</v>
      </c>
      <c r="O16" s="6" t="str">
        <f>TEXT(Tabela1[[#This Row],[Data]],"dddd")</f>
        <v>segunda-feira</v>
      </c>
      <c r="P16" s="6" t="str" cm="1">
        <f t="array" ref="P16">INDEX(Tabela8[Status],MATCH(Tabela1[[#This Row],[Cod. Paciente]]&amp;Tabela1[[#This Row],[dia]]&amp;Tabela1[[#This Row],[Hora inicial]],Tabela8[Cod. Paciente]&amp;Tabela8[DIA]&amp;Tabela8[Hora inicial],0))</f>
        <v>Confirmado</v>
      </c>
      <c r="Q16" s="6"/>
    </row>
    <row r="17" spans="1:17" x14ac:dyDescent="0.3">
      <c r="A17" s="2">
        <v>587947</v>
      </c>
      <c r="B17" s="2" t="s">
        <v>17</v>
      </c>
      <c r="C17" s="2" t="s">
        <v>465</v>
      </c>
      <c r="D17" s="2">
        <v>3518</v>
      </c>
      <c r="E17" s="2" t="s">
        <v>466</v>
      </c>
      <c r="F17" s="2" t="s">
        <v>28</v>
      </c>
      <c r="G17" s="4">
        <v>45509</v>
      </c>
      <c r="H17" s="5">
        <v>0.375</v>
      </c>
      <c r="I17" s="6" t="s">
        <v>1309</v>
      </c>
      <c r="J17" s="6">
        <v>2751</v>
      </c>
      <c r="K17" s="2" t="s">
        <v>70</v>
      </c>
      <c r="L17" s="2" t="s">
        <v>19</v>
      </c>
      <c r="M17" s="8" t="s">
        <v>152</v>
      </c>
      <c r="N17" s="7" t="str">
        <f>INDEX(Códigos_IPASGO[COD],MATCH(Tabela1[[#This Row],[ESPECIALIDDE]],Códigos_IPASGO[Especialidade],0))</f>
        <v>00011193</v>
      </c>
      <c r="O17" s="6" t="str">
        <f>TEXT(Tabela1[[#This Row],[Data]],"dddd")</f>
        <v>segunda-feira</v>
      </c>
      <c r="P17" s="6" t="str" cm="1">
        <f t="array" ref="P17">INDEX(Tabela8[Status],MATCH(Tabela1[[#This Row],[Cod. Paciente]]&amp;Tabela1[[#This Row],[dia]]&amp;Tabela1[[#This Row],[Hora inicial]],Tabela8[Cod. Paciente]&amp;Tabela8[DIA]&amp;Tabela8[Hora inicial],0))</f>
        <v>Confirmado</v>
      </c>
      <c r="Q17" s="6"/>
    </row>
    <row r="18" spans="1:17" x14ac:dyDescent="0.3">
      <c r="A18" s="2">
        <v>587946</v>
      </c>
      <c r="B18" s="2" t="s">
        <v>17</v>
      </c>
      <c r="C18" s="2" t="s">
        <v>485</v>
      </c>
      <c r="D18" s="2">
        <v>3801</v>
      </c>
      <c r="E18" s="2" t="s">
        <v>486</v>
      </c>
      <c r="F18" s="2" t="s">
        <v>28</v>
      </c>
      <c r="G18" s="4">
        <v>45509</v>
      </c>
      <c r="H18" s="5">
        <v>0.375</v>
      </c>
      <c r="I18" s="6" t="s">
        <v>458</v>
      </c>
      <c r="J18" s="6">
        <v>1644</v>
      </c>
      <c r="K18" s="2" t="s">
        <v>63</v>
      </c>
      <c r="L18" s="2" t="s">
        <v>19</v>
      </c>
      <c r="M18" s="8" t="s">
        <v>155</v>
      </c>
      <c r="N18" s="7" t="str">
        <f>INDEX(Códigos_IPASGO[COD],MATCH(Tabela1[[#This Row],[ESPECIALIDDE]],Códigos_IPASGO[Especialidade],0))</f>
        <v>00011185</v>
      </c>
      <c r="O18" s="6" t="str">
        <f>TEXT(Tabela1[[#This Row],[Data]],"dddd")</f>
        <v>segunda-feira</v>
      </c>
      <c r="P18" s="6" t="str" cm="1">
        <f t="array" ref="P18">INDEX(Tabela8[Status],MATCH(Tabela1[[#This Row],[Cod. Paciente]]&amp;Tabela1[[#This Row],[dia]]&amp;Tabela1[[#This Row],[Hora inicial]],Tabela8[Cod. Paciente]&amp;Tabela8[DIA]&amp;Tabela8[Hora inicial],0))</f>
        <v>Confirmado</v>
      </c>
      <c r="Q18" s="6"/>
    </row>
    <row r="19" spans="1:17" x14ac:dyDescent="0.3">
      <c r="A19" s="2">
        <v>585255</v>
      </c>
      <c r="B19" s="2" t="s">
        <v>17</v>
      </c>
      <c r="C19" s="2" t="s">
        <v>1263</v>
      </c>
      <c r="D19" s="2">
        <v>4033</v>
      </c>
      <c r="E19" s="2" t="s">
        <v>664</v>
      </c>
      <c r="F19" s="2" t="s">
        <v>28</v>
      </c>
      <c r="G19" s="4">
        <v>45509</v>
      </c>
      <c r="H19" s="5">
        <v>0.375</v>
      </c>
      <c r="I19" s="6" t="s">
        <v>81</v>
      </c>
      <c r="J19" s="6">
        <v>1967</v>
      </c>
      <c r="K19" s="2" t="s">
        <v>408</v>
      </c>
      <c r="L19" s="2" t="s">
        <v>19</v>
      </c>
      <c r="M19" s="8" t="s">
        <v>155</v>
      </c>
      <c r="N19" s="7" t="str">
        <f>INDEX(Códigos_IPASGO[COD],MATCH(Tabela1[[#This Row],[ESPECIALIDDE]],Códigos_IPASGO[Especialidade],0))</f>
        <v>00011185</v>
      </c>
      <c r="O19" s="6" t="str">
        <f>TEXT(Tabela1[[#This Row],[Data]],"dddd")</f>
        <v>segunda-feira</v>
      </c>
      <c r="P19" s="6" t="str" cm="1">
        <f t="array" ref="P19">INDEX(Tabela8[Status],MATCH(Tabela1[[#This Row],[Cod. Paciente]]&amp;Tabela1[[#This Row],[dia]]&amp;Tabela1[[#This Row],[Hora inicial]],Tabela8[Cod. Paciente]&amp;Tabela8[DIA]&amp;Tabela8[Hora inicial],0))</f>
        <v>Confirmado</v>
      </c>
      <c r="Q19" s="6"/>
    </row>
    <row r="20" spans="1:17" x14ac:dyDescent="0.3">
      <c r="A20" s="2">
        <v>585220</v>
      </c>
      <c r="B20" s="2" t="s">
        <v>24</v>
      </c>
      <c r="C20" s="2" t="s">
        <v>1262</v>
      </c>
      <c r="D20" s="2">
        <v>3376</v>
      </c>
      <c r="E20" s="2" t="s">
        <v>731</v>
      </c>
      <c r="F20" s="2" t="s">
        <v>28</v>
      </c>
      <c r="G20" s="4">
        <v>45509</v>
      </c>
      <c r="H20" s="5">
        <v>0.375</v>
      </c>
      <c r="I20" s="6" t="s">
        <v>50</v>
      </c>
      <c r="J20" s="6">
        <v>772</v>
      </c>
      <c r="K20" s="2" t="s">
        <v>51</v>
      </c>
      <c r="L20" s="2" t="s">
        <v>19</v>
      </c>
      <c r="M20" s="8" t="s">
        <v>155</v>
      </c>
      <c r="N20" s="7" t="str">
        <f>INDEX(Códigos_IPASGO[COD],MATCH(Tabela1[[#This Row],[ESPECIALIDDE]],Códigos_IPASGO[Especialidade],0))</f>
        <v>00011185</v>
      </c>
      <c r="O20" s="6" t="str">
        <f>TEXT(Tabela1[[#This Row],[Data]],"dddd")</f>
        <v>segunda-feira</v>
      </c>
      <c r="P20" s="6" t="str" cm="1">
        <f t="array" ref="P20">INDEX(Tabela8[Status],MATCH(Tabela1[[#This Row],[Cod. Paciente]]&amp;Tabela1[[#This Row],[dia]]&amp;Tabela1[[#This Row],[Hora inicial]],Tabela8[Cod. Paciente]&amp;Tabela8[DIA]&amp;Tabela8[Hora inicial],0))</f>
        <v>Confirmado</v>
      </c>
      <c r="Q20" s="6"/>
    </row>
    <row r="21" spans="1:17" x14ac:dyDescent="0.3">
      <c r="A21" s="2">
        <v>585300</v>
      </c>
      <c r="B21" s="2" t="s">
        <v>24</v>
      </c>
      <c r="C21" s="2" t="s">
        <v>1265</v>
      </c>
      <c r="D21" s="2">
        <v>4099</v>
      </c>
      <c r="E21" s="2" t="s">
        <v>709</v>
      </c>
      <c r="F21" s="2" t="s">
        <v>69</v>
      </c>
      <c r="G21" s="4">
        <v>45509</v>
      </c>
      <c r="H21" s="5">
        <v>0.41666666666666669</v>
      </c>
      <c r="I21" s="6" t="s">
        <v>520</v>
      </c>
      <c r="J21" s="6">
        <v>2763</v>
      </c>
      <c r="K21" s="2" t="s">
        <v>32</v>
      </c>
      <c r="L21" s="2" t="s">
        <v>19</v>
      </c>
      <c r="M21" s="8" t="s">
        <v>164</v>
      </c>
      <c r="N21" s="6" t="str">
        <f>INDEX(Códigos_IPASGO[COD],MATCH(Tabela1[[#This Row],[ESPECIALIDDE]],Códigos_IPASGO[Especialidade],0))</f>
        <v>20104219</v>
      </c>
      <c r="O21" s="6" t="str">
        <f>TEXT(Tabela1[[#This Row],[Data]],"dddd")</f>
        <v>segunda-feira</v>
      </c>
      <c r="P21" s="6" t="str" cm="1">
        <f t="array" ref="P21">INDEX(Tabela8[Status],MATCH(Tabela1[[#This Row],[Cod. Paciente]]&amp;Tabela1[[#This Row],[dia]]&amp;Tabela1[[#This Row],[Hora inicial]],Tabela8[Cod. Paciente]&amp;Tabela8[DIA]&amp;Tabela8[Hora inicial],0))</f>
        <v>Confirmado</v>
      </c>
      <c r="Q21" s="6"/>
    </row>
    <row r="22" spans="1:17" ht="28.8" x14ac:dyDescent="0.3">
      <c r="A22" s="2">
        <v>585278</v>
      </c>
      <c r="B22" s="2" t="s">
        <v>17</v>
      </c>
      <c r="C22" s="2" t="s">
        <v>485</v>
      </c>
      <c r="D22" s="2">
        <v>3801</v>
      </c>
      <c r="E22" s="2" t="s">
        <v>486</v>
      </c>
      <c r="F22" s="2" t="s">
        <v>28</v>
      </c>
      <c r="G22" s="4">
        <v>45509</v>
      </c>
      <c r="H22" s="5">
        <v>0.41666666666666669</v>
      </c>
      <c r="I22" s="6" t="s">
        <v>57</v>
      </c>
      <c r="J22" s="6">
        <v>1815</v>
      </c>
      <c r="K22" s="2" t="s">
        <v>86</v>
      </c>
      <c r="L22" s="2" t="s">
        <v>19</v>
      </c>
      <c r="M22" s="8" t="s">
        <v>152</v>
      </c>
      <c r="N22" s="7" t="str">
        <f>INDEX(Códigos_IPASGO[COD],MATCH(Tabela1[[#This Row],[ESPECIALIDDE]],Códigos_IPASGO[Especialidade],0))</f>
        <v>00011193</v>
      </c>
      <c r="O22" s="6" t="str">
        <f>TEXT(Tabela1[[#This Row],[Data]],"dddd")</f>
        <v>segunda-feira</v>
      </c>
      <c r="P22" s="6" t="str" cm="1">
        <f t="array" ref="P22">INDEX(Tabela8[Status],MATCH(Tabela1[[#This Row],[Cod. Paciente]]&amp;Tabela1[[#This Row],[dia]]&amp;Tabela1[[#This Row],[Hora inicial]],Tabela8[Cod. Paciente]&amp;Tabela8[DIA]&amp;Tabela8[Hora inicial],0))</f>
        <v>Confirmado</v>
      </c>
      <c r="Q22" s="6"/>
    </row>
    <row r="23" spans="1:17" x14ac:dyDescent="0.3">
      <c r="A23" s="2">
        <v>587957</v>
      </c>
      <c r="B23" s="2" t="s">
        <v>24</v>
      </c>
      <c r="C23" s="2" t="s">
        <v>1264</v>
      </c>
      <c r="D23" s="2">
        <v>3342</v>
      </c>
      <c r="E23" s="2" t="s">
        <v>631</v>
      </c>
      <c r="F23" s="2" t="s">
        <v>28</v>
      </c>
      <c r="G23" s="4">
        <v>45509</v>
      </c>
      <c r="H23" s="5">
        <v>0.41666666666666669</v>
      </c>
      <c r="I23" s="6" t="s">
        <v>472</v>
      </c>
      <c r="J23" s="6">
        <v>1973</v>
      </c>
      <c r="K23" s="2" t="s">
        <v>25</v>
      </c>
      <c r="L23" s="2" t="s">
        <v>19</v>
      </c>
      <c r="M23" s="8" t="s">
        <v>155</v>
      </c>
      <c r="N23" s="7" t="str">
        <f>INDEX(Códigos_IPASGO[COD],MATCH(Tabela1[[#This Row],[ESPECIALIDDE]],Códigos_IPASGO[Especialidade],0))</f>
        <v>00011185</v>
      </c>
      <c r="O23" s="6" t="str">
        <f>TEXT(Tabela1[[#This Row],[Data]],"dddd")</f>
        <v>segunda-feira</v>
      </c>
      <c r="P23" s="6" t="str" cm="1">
        <f t="array" ref="P23">INDEX(Tabela8[Status],MATCH(Tabela1[[#This Row],[Cod. Paciente]]&amp;Tabela1[[#This Row],[dia]]&amp;Tabela1[[#This Row],[Hora inicial]],Tabela8[Cod. Paciente]&amp;Tabela8[DIA]&amp;Tabela8[Hora inicial],0))</f>
        <v>Confirmado</v>
      </c>
      <c r="Q23" s="6"/>
    </row>
    <row r="24" spans="1:17" ht="28.8" x14ac:dyDescent="0.3">
      <c r="A24" s="2">
        <v>585298</v>
      </c>
      <c r="B24" s="2" t="s">
        <v>17</v>
      </c>
      <c r="C24" s="2" t="s">
        <v>1263</v>
      </c>
      <c r="D24" s="2">
        <v>4033</v>
      </c>
      <c r="E24" s="2" t="s">
        <v>664</v>
      </c>
      <c r="F24" s="2" t="s">
        <v>28</v>
      </c>
      <c r="G24" s="4">
        <v>45509</v>
      </c>
      <c r="H24" s="5">
        <v>0.41666666666666669</v>
      </c>
      <c r="I24" s="6" t="s">
        <v>34</v>
      </c>
      <c r="J24" s="6">
        <v>1672</v>
      </c>
      <c r="K24" s="2" t="s">
        <v>80</v>
      </c>
      <c r="L24" s="2" t="s">
        <v>19</v>
      </c>
      <c r="M24" s="8" t="s">
        <v>155</v>
      </c>
      <c r="N24" s="7" t="str">
        <f>INDEX(Códigos_IPASGO[COD],MATCH(Tabela1[[#This Row],[ESPECIALIDDE]],Códigos_IPASGO[Especialidade],0))</f>
        <v>00011185</v>
      </c>
      <c r="O24" s="6" t="str">
        <f>TEXT(Tabela1[[#This Row],[Data]],"dddd")</f>
        <v>segunda-feira</v>
      </c>
      <c r="P24" s="6" t="str" cm="1">
        <f t="array" ref="P24">INDEX(Tabela8[Status],MATCH(Tabela1[[#This Row],[Cod. Paciente]]&amp;Tabela1[[#This Row],[dia]]&amp;Tabela1[[#This Row],[Hora inicial]],Tabela8[Cod. Paciente]&amp;Tabela8[DIA]&amp;Tabela8[Hora inicial],0))</f>
        <v>Confirmado</v>
      </c>
      <c r="Q24" s="6"/>
    </row>
    <row r="25" spans="1:17" x14ac:dyDescent="0.3">
      <c r="A25" s="2">
        <v>585273</v>
      </c>
      <c r="B25" s="2" t="s">
        <v>24</v>
      </c>
      <c r="C25" s="2" t="s">
        <v>110</v>
      </c>
      <c r="D25" s="2">
        <v>3664</v>
      </c>
      <c r="E25" s="2" t="s">
        <v>111</v>
      </c>
      <c r="F25" s="2" t="s">
        <v>28</v>
      </c>
      <c r="G25" s="4">
        <v>45509</v>
      </c>
      <c r="H25" s="5">
        <v>0.41666666666666669</v>
      </c>
      <c r="I25" s="6" t="s">
        <v>82</v>
      </c>
      <c r="J25" s="6">
        <v>1180</v>
      </c>
      <c r="K25" s="2" t="s">
        <v>83</v>
      </c>
      <c r="L25" s="2" t="s">
        <v>19</v>
      </c>
      <c r="M25" s="8" t="s">
        <v>152</v>
      </c>
      <c r="N25" s="6" t="str">
        <f>INDEX(Códigos_IPASGO[COD],MATCH(Tabela1[[#This Row],[ESPECIALIDDE]],Códigos_IPASGO[Especialidade],0))</f>
        <v>00011193</v>
      </c>
      <c r="O25" s="6" t="str">
        <f>TEXT(Tabela1[[#This Row],[Data]],"dddd")</f>
        <v>segunda-feira</v>
      </c>
      <c r="P25" s="6" t="str" cm="1">
        <f t="array" ref="P25">INDEX(Tabela8[Status],MATCH(Tabela1[[#This Row],[Cod. Paciente]]&amp;Tabela1[[#This Row],[dia]]&amp;Tabela1[[#This Row],[Hora inicial]],Tabela8[Cod. Paciente]&amp;Tabela8[DIA]&amp;Tabela8[Hora inicial],0))</f>
        <v>Confirmado</v>
      </c>
      <c r="Q25" s="6"/>
    </row>
    <row r="26" spans="1:17" x14ac:dyDescent="0.3">
      <c r="A26" s="2">
        <v>587944</v>
      </c>
      <c r="B26" s="2" t="s">
        <v>17</v>
      </c>
      <c r="C26" s="2" t="s">
        <v>522</v>
      </c>
      <c r="D26" s="2">
        <v>3337</v>
      </c>
      <c r="E26" s="2" t="s">
        <v>523</v>
      </c>
      <c r="F26" s="2" t="s">
        <v>28</v>
      </c>
      <c r="G26" s="4">
        <v>45509</v>
      </c>
      <c r="H26" s="5">
        <v>0.41666666666666669</v>
      </c>
      <c r="I26" s="6" t="s">
        <v>81</v>
      </c>
      <c r="J26" s="6">
        <v>1383</v>
      </c>
      <c r="K26" s="2" t="s">
        <v>221</v>
      </c>
      <c r="L26" s="2" t="s">
        <v>19</v>
      </c>
      <c r="M26" s="8" t="s">
        <v>152</v>
      </c>
      <c r="N26" s="6" t="str">
        <f>INDEX(Códigos_IPASGO[COD],MATCH(Tabela1[[#This Row],[ESPECIALIDDE]],Códigos_IPASGO[Especialidade],0))</f>
        <v>00011193</v>
      </c>
      <c r="O26" s="6" t="str">
        <f>TEXT(Tabela1[[#This Row],[Data]],"dddd")</f>
        <v>segunda-feira</v>
      </c>
      <c r="P26" s="6" t="str" cm="1">
        <f t="array" ref="P26">INDEX(Tabela8[Status],MATCH(Tabela1[[#This Row],[Cod. Paciente]]&amp;Tabela1[[#This Row],[dia]]&amp;Tabela1[[#This Row],[Hora inicial]],Tabela8[Cod. Paciente]&amp;Tabela8[DIA]&amp;Tabela8[Hora inicial],0))</f>
        <v>Confirmado</v>
      </c>
      <c r="Q26" s="6"/>
    </row>
    <row r="27" spans="1:17" ht="28.8" x14ac:dyDescent="0.3">
      <c r="A27" s="2">
        <v>585277</v>
      </c>
      <c r="B27" s="2" t="s">
        <v>17</v>
      </c>
      <c r="C27" s="2" t="s">
        <v>123</v>
      </c>
      <c r="D27" s="2">
        <v>3570</v>
      </c>
      <c r="E27" s="2" t="s">
        <v>124</v>
      </c>
      <c r="F27" s="2" t="s">
        <v>28</v>
      </c>
      <c r="G27" s="4">
        <v>45509</v>
      </c>
      <c r="H27" s="5">
        <v>0.41666666666666669</v>
      </c>
      <c r="I27" s="6" t="s">
        <v>31</v>
      </c>
      <c r="J27" s="6">
        <v>25</v>
      </c>
      <c r="K27" s="2" t="s">
        <v>284</v>
      </c>
      <c r="L27" s="2" t="s">
        <v>19</v>
      </c>
      <c r="M27" s="8" t="s">
        <v>152</v>
      </c>
      <c r="N27" s="7" t="str">
        <f>INDEX(Códigos_IPASGO[COD],MATCH(Tabela1[[#This Row],[ESPECIALIDDE]],Códigos_IPASGO[Especialidade],0))</f>
        <v>00011193</v>
      </c>
      <c r="O27" s="6" t="str">
        <f>TEXT(Tabela1[[#This Row],[Data]],"dddd")</f>
        <v>segunda-feira</v>
      </c>
      <c r="P27" s="6" t="str" cm="1">
        <f t="array" ref="P27">INDEX(Tabela8[Status],MATCH(Tabela1[[#This Row],[Cod. Paciente]]&amp;Tabela1[[#This Row],[dia]]&amp;Tabela1[[#This Row],[Hora inicial]],Tabela8[Cod. Paciente]&amp;Tabela8[DIA]&amp;Tabela8[Hora inicial],0))</f>
        <v>Confirmado</v>
      </c>
      <c r="Q27" s="6"/>
    </row>
    <row r="28" spans="1:17" x14ac:dyDescent="0.3">
      <c r="A28" s="2">
        <v>585269</v>
      </c>
      <c r="B28" s="2" t="s">
        <v>24</v>
      </c>
      <c r="C28" s="2" t="s">
        <v>1262</v>
      </c>
      <c r="D28" s="2">
        <v>3376</v>
      </c>
      <c r="E28" s="2" t="s">
        <v>731</v>
      </c>
      <c r="F28" s="2" t="s">
        <v>28</v>
      </c>
      <c r="G28" s="4">
        <v>45509</v>
      </c>
      <c r="H28" s="5">
        <v>0.41666666666666669</v>
      </c>
      <c r="I28" s="6" t="s">
        <v>89</v>
      </c>
      <c r="J28" s="6">
        <v>2057</v>
      </c>
      <c r="K28" s="2" t="s">
        <v>90</v>
      </c>
      <c r="L28" s="2" t="s">
        <v>19</v>
      </c>
      <c r="M28" s="8" t="s">
        <v>152</v>
      </c>
      <c r="N28" s="7" t="str">
        <f>INDEX(Códigos_IPASGO[COD],MATCH(Tabela1[[#This Row],[ESPECIALIDDE]],Códigos_IPASGO[Especialidade],0))</f>
        <v>00011193</v>
      </c>
      <c r="O28" s="6" t="str">
        <f>TEXT(Tabela1[[#This Row],[Data]],"dddd")</f>
        <v>segunda-feira</v>
      </c>
      <c r="P28" s="6" t="str" cm="1">
        <f t="array" ref="P28">INDEX(Tabela8[Status],MATCH(Tabela1[[#This Row],[Cod. Paciente]]&amp;Tabela1[[#This Row],[dia]]&amp;Tabela1[[#This Row],[Hora inicial]],Tabela8[Cod. Paciente]&amp;Tabela8[DIA]&amp;Tabela8[Hora inicial],0))</f>
        <v>Confirmado</v>
      </c>
      <c r="Q28" s="6"/>
    </row>
    <row r="29" spans="1:17" x14ac:dyDescent="0.3">
      <c r="A29" s="2">
        <v>585270</v>
      </c>
      <c r="B29" s="2" t="s">
        <v>17</v>
      </c>
      <c r="C29" s="2" t="s">
        <v>465</v>
      </c>
      <c r="D29" s="2">
        <v>3518</v>
      </c>
      <c r="E29" s="2" t="s">
        <v>466</v>
      </c>
      <c r="F29" s="2" t="s">
        <v>28</v>
      </c>
      <c r="G29" s="4">
        <v>45509</v>
      </c>
      <c r="H29" s="5">
        <v>0.41666666666666669</v>
      </c>
      <c r="I29" s="6" t="s">
        <v>55</v>
      </c>
      <c r="J29" s="6">
        <v>1830</v>
      </c>
      <c r="K29" s="2" t="s">
        <v>56</v>
      </c>
      <c r="L29" s="2" t="s">
        <v>19</v>
      </c>
      <c r="M29" s="8" t="s">
        <v>155</v>
      </c>
      <c r="N29" s="6" t="str">
        <f>INDEX(Códigos_IPASGO[COD],MATCH(Tabela1[[#This Row],[ESPECIALIDDE]],Códigos_IPASGO[Especialidade],0))</f>
        <v>00011185</v>
      </c>
      <c r="O29" s="6" t="str">
        <f>TEXT(Tabela1[[#This Row],[Data]],"dddd")</f>
        <v>segunda-feira</v>
      </c>
      <c r="P29" s="6" t="str" cm="1">
        <f t="array" ref="P29">INDEX(Tabela8[Status],MATCH(Tabela1[[#This Row],[Cod. Paciente]]&amp;Tabela1[[#This Row],[dia]]&amp;Tabela1[[#This Row],[Hora inicial]],Tabela8[Cod. Paciente]&amp;Tabela8[DIA]&amp;Tabela8[Hora inicial],0))</f>
        <v>Confirmado</v>
      </c>
      <c r="Q29" s="6"/>
    </row>
    <row r="30" spans="1:17" x14ac:dyDescent="0.3">
      <c r="A30" s="2">
        <v>585314</v>
      </c>
      <c r="B30" s="2" t="s">
        <v>24</v>
      </c>
      <c r="C30" s="2" t="s">
        <v>483</v>
      </c>
      <c r="D30" s="2">
        <v>3658</v>
      </c>
      <c r="E30" s="2" t="s">
        <v>484</v>
      </c>
      <c r="F30" s="2" t="s">
        <v>28</v>
      </c>
      <c r="G30" s="4">
        <v>45509</v>
      </c>
      <c r="H30" s="5">
        <v>0.45833333333333331</v>
      </c>
      <c r="I30" s="6" t="s">
        <v>89</v>
      </c>
      <c r="J30" s="6">
        <v>2057</v>
      </c>
      <c r="K30" s="2" t="s">
        <v>90</v>
      </c>
      <c r="L30" s="2" t="s">
        <v>19</v>
      </c>
      <c r="M30" s="8" t="s">
        <v>152</v>
      </c>
      <c r="N30" s="6" t="str">
        <f>INDEX(Códigos_IPASGO[COD],MATCH(Tabela1[[#This Row],[ESPECIALIDDE]],Códigos_IPASGO[Especialidade],0))</f>
        <v>00011193</v>
      </c>
      <c r="O30" s="6" t="str">
        <f>TEXT(Tabela1[[#This Row],[Data]],"dddd")</f>
        <v>segunda-feira</v>
      </c>
      <c r="P30" s="6" t="str" cm="1">
        <f t="array" ref="P30">INDEX(Tabela8[Status],MATCH(Tabela1[[#This Row],[Cod. Paciente]]&amp;Tabela1[[#This Row],[dia]]&amp;Tabela1[[#This Row],[Hora inicial]],Tabela8[Cod. Paciente]&amp;Tabela8[DIA]&amp;Tabela8[Hora inicial],0))</f>
        <v>Confirmado</v>
      </c>
      <c r="Q30" s="6"/>
    </row>
    <row r="31" spans="1:17" x14ac:dyDescent="0.3">
      <c r="A31" s="2">
        <v>585330</v>
      </c>
      <c r="B31" s="2" t="s">
        <v>17</v>
      </c>
      <c r="C31" s="2" t="s">
        <v>1263</v>
      </c>
      <c r="D31" s="2">
        <v>4033</v>
      </c>
      <c r="E31" s="2" t="s">
        <v>664</v>
      </c>
      <c r="F31" s="2" t="s">
        <v>28</v>
      </c>
      <c r="G31" s="4">
        <v>45509</v>
      </c>
      <c r="H31" s="5">
        <v>0.45833333333333331</v>
      </c>
      <c r="I31" s="6" t="s">
        <v>43</v>
      </c>
      <c r="J31" s="6">
        <v>1191</v>
      </c>
      <c r="K31" s="2" t="s">
        <v>122</v>
      </c>
      <c r="L31" s="2" t="s">
        <v>19</v>
      </c>
      <c r="M31" s="8" t="s">
        <v>152</v>
      </c>
      <c r="N31" s="6" t="str">
        <f>INDEX(Códigos_IPASGO[COD],MATCH(Tabela1[[#This Row],[ESPECIALIDDE]],Códigos_IPASGO[Especialidade],0))</f>
        <v>00011193</v>
      </c>
      <c r="O31" s="6" t="str">
        <f>TEXT(Tabela1[[#This Row],[Data]],"dddd")</f>
        <v>segunda-feira</v>
      </c>
      <c r="P31" s="6" t="str" cm="1">
        <f t="array" ref="P31">INDEX(Tabela8[Status],MATCH(Tabela1[[#This Row],[Cod. Paciente]]&amp;Tabela1[[#This Row],[dia]]&amp;Tabela1[[#This Row],[Hora inicial]],Tabela8[Cod. Paciente]&amp;Tabela8[DIA]&amp;Tabela8[Hora inicial],0))</f>
        <v>Confirmado</v>
      </c>
      <c r="Q31" s="6"/>
    </row>
    <row r="32" spans="1:17" x14ac:dyDescent="0.3">
      <c r="A32" s="2">
        <v>587974</v>
      </c>
      <c r="B32" s="2" t="s">
        <v>17</v>
      </c>
      <c r="C32" s="2" t="s">
        <v>490</v>
      </c>
      <c r="D32" s="2">
        <v>3881</v>
      </c>
      <c r="E32" s="2" t="s">
        <v>491</v>
      </c>
      <c r="F32" s="2" t="s">
        <v>28</v>
      </c>
      <c r="G32" s="4">
        <v>45509</v>
      </c>
      <c r="H32" s="5">
        <v>0.45833333333333331</v>
      </c>
      <c r="I32" s="6" t="s">
        <v>458</v>
      </c>
      <c r="J32" s="6">
        <v>1830</v>
      </c>
      <c r="K32" s="2" t="s">
        <v>56</v>
      </c>
      <c r="L32" s="2" t="s">
        <v>19</v>
      </c>
      <c r="M32" s="8" t="s">
        <v>155</v>
      </c>
      <c r="N32" s="6" t="str">
        <f>INDEX(Códigos_IPASGO[COD],MATCH(Tabela1[[#This Row],[ESPECIALIDDE]],Códigos_IPASGO[Especialidade],0))</f>
        <v>00011185</v>
      </c>
      <c r="O32" s="6" t="str">
        <f>TEXT(Tabela1[[#This Row],[Data]],"dddd")</f>
        <v>segunda-feira</v>
      </c>
      <c r="P32" s="6" t="str" cm="1">
        <f t="array" ref="P32">INDEX(Tabela8[Status],MATCH(Tabela1[[#This Row],[Cod. Paciente]]&amp;Tabela1[[#This Row],[dia]]&amp;Tabela1[[#This Row],[Hora inicial]],Tabela8[Cod. Paciente]&amp;Tabela8[DIA]&amp;Tabela8[Hora inicial],0))</f>
        <v>Confirmado</v>
      </c>
      <c r="Q32" s="6"/>
    </row>
    <row r="33" spans="1:17" x14ac:dyDescent="0.3">
      <c r="A33" s="2">
        <v>585315</v>
      </c>
      <c r="B33" s="2" t="s">
        <v>24</v>
      </c>
      <c r="C33" s="2" t="s">
        <v>110</v>
      </c>
      <c r="D33" s="2">
        <v>3664</v>
      </c>
      <c r="E33" s="2" t="s">
        <v>111</v>
      </c>
      <c r="F33" s="2" t="s">
        <v>28</v>
      </c>
      <c r="G33" s="4">
        <v>45509</v>
      </c>
      <c r="H33" s="5">
        <v>0.45833333333333331</v>
      </c>
      <c r="I33" s="6" t="s">
        <v>472</v>
      </c>
      <c r="J33" s="6">
        <v>1973</v>
      </c>
      <c r="K33" s="2" t="s">
        <v>25</v>
      </c>
      <c r="L33" s="2" t="s">
        <v>19</v>
      </c>
      <c r="M33" s="8" t="s">
        <v>155</v>
      </c>
      <c r="N33" s="6" t="str">
        <f>INDEX(Códigos_IPASGO[COD],MATCH(Tabela1[[#This Row],[ESPECIALIDDE]],Códigos_IPASGO[Especialidade],0))</f>
        <v>00011185</v>
      </c>
      <c r="O33" s="6" t="str">
        <f>TEXT(Tabela1[[#This Row],[Data]],"dddd")</f>
        <v>segunda-feira</v>
      </c>
      <c r="P33" s="6" t="str" cm="1">
        <f t="array" ref="P33">INDEX(Tabela8[Status],MATCH(Tabela1[[#This Row],[Cod. Paciente]]&amp;Tabela1[[#This Row],[dia]]&amp;Tabela1[[#This Row],[Hora inicial]],Tabela8[Cod. Paciente]&amp;Tabela8[DIA]&amp;Tabela8[Hora inicial],0))</f>
        <v>Confirmado</v>
      </c>
      <c r="Q33" s="6"/>
    </row>
    <row r="34" spans="1:17" x14ac:dyDescent="0.3">
      <c r="A34" s="2">
        <v>585311</v>
      </c>
      <c r="B34" s="2" t="s">
        <v>24</v>
      </c>
      <c r="C34" s="2" t="s">
        <v>1262</v>
      </c>
      <c r="D34" s="2">
        <v>3376</v>
      </c>
      <c r="E34" s="2" t="s">
        <v>731</v>
      </c>
      <c r="F34" s="2" t="s">
        <v>28</v>
      </c>
      <c r="G34" s="4">
        <v>45509</v>
      </c>
      <c r="H34" s="5">
        <v>0.45833333333333331</v>
      </c>
      <c r="I34" s="6" t="s">
        <v>50</v>
      </c>
      <c r="J34" s="6">
        <v>772</v>
      </c>
      <c r="K34" s="2" t="s">
        <v>51</v>
      </c>
      <c r="L34" s="2" t="s">
        <v>19</v>
      </c>
      <c r="M34" s="8" t="s">
        <v>155</v>
      </c>
      <c r="N34" s="6" t="str">
        <f>INDEX(Códigos_IPASGO[COD],MATCH(Tabela1[[#This Row],[ESPECIALIDDE]],Códigos_IPASGO[Especialidade],0))</f>
        <v>00011185</v>
      </c>
      <c r="O34" s="6" t="str">
        <f>TEXT(Tabela1[[#This Row],[Data]],"dddd")</f>
        <v>segunda-feira</v>
      </c>
      <c r="P34" s="6" t="str" cm="1">
        <f t="array" ref="P34">INDEX(Tabela8[Status],MATCH(Tabela1[[#This Row],[Cod. Paciente]]&amp;Tabela1[[#This Row],[dia]]&amp;Tabela1[[#This Row],[Hora inicial]],Tabela8[Cod. Paciente]&amp;Tabela8[DIA]&amp;Tabela8[Hora inicial],0))</f>
        <v>Confirmado</v>
      </c>
      <c r="Q34" s="6"/>
    </row>
    <row r="35" spans="1:17" ht="28.8" x14ac:dyDescent="0.3">
      <c r="A35" s="2">
        <v>585335</v>
      </c>
      <c r="B35" s="2" t="s">
        <v>17</v>
      </c>
      <c r="C35" s="2" t="s">
        <v>123</v>
      </c>
      <c r="D35" s="2">
        <v>3570</v>
      </c>
      <c r="E35" s="2" t="s">
        <v>124</v>
      </c>
      <c r="F35" s="2" t="s">
        <v>28</v>
      </c>
      <c r="G35" s="4">
        <v>45509</v>
      </c>
      <c r="H35" s="5">
        <v>0.45833333333333331</v>
      </c>
      <c r="I35" s="6" t="s">
        <v>494</v>
      </c>
      <c r="J35" s="6">
        <v>1967</v>
      </c>
      <c r="K35" s="2" t="s">
        <v>408</v>
      </c>
      <c r="L35" s="2" t="s">
        <v>19</v>
      </c>
      <c r="M35" s="8" t="s">
        <v>155</v>
      </c>
      <c r="N35" s="6" t="str">
        <f>INDEX(Códigos_IPASGO[COD],MATCH(Tabela1[[#This Row],[ESPECIALIDDE]],Códigos_IPASGO[Especialidade],0))</f>
        <v>00011185</v>
      </c>
      <c r="O35" s="6" t="str">
        <f>TEXT(Tabela1[[#This Row],[Data]],"dddd")</f>
        <v>segunda-feira</v>
      </c>
      <c r="P35" s="6" t="str" cm="1">
        <f t="array" ref="P35">INDEX(Tabela8[Status],MATCH(Tabela1[[#This Row],[Cod. Paciente]]&amp;Tabela1[[#This Row],[dia]]&amp;Tabela1[[#This Row],[Hora inicial]],Tabela8[Cod. Paciente]&amp;Tabela8[DIA]&amp;Tabela8[Hora inicial],0))</f>
        <v>Confirmado</v>
      </c>
      <c r="Q35" s="6"/>
    </row>
    <row r="36" spans="1:17" x14ac:dyDescent="0.3">
      <c r="A36" s="2">
        <v>585317</v>
      </c>
      <c r="B36" s="2" t="s">
        <v>24</v>
      </c>
      <c r="C36" s="2" t="s">
        <v>1264</v>
      </c>
      <c r="D36" s="2">
        <v>3342</v>
      </c>
      <c r="E36" s="2" t="s">
        <v>631</v>
      </c>
      <c r="F36" s="2" t="s">
        <v>28</v>
      </c>
      <c r="G36" s="4">
        <v>45509</v>
      </c>
      <c r="H36" s="5">
        <v>0.45833333333333331</v>
      </c>
      <c r="I36" s="6" t="s">
        <v>82</v>
      </c>
      <c r="J36" s="6">
        <v>1180</v>
      </c>
      <c r="K36" s="2" t="s">
        <v>83</v>
      </c>
      <c r="L36" s="2" t="s">
        <v>19</v>
      </c>
      <c r="M36" s="8" t="s">
        <v>152</v>
      </c>
      <c r="N36" s="6" t="str">
        <f>INDEX(Códigos_IPASGO[COD],MATCH(Tabela1[[#This Row],[ESPECIALIDDE]],Códigos_IPASGO[Especialidade],0))</f>
        <v>00011193</v>
      </c>
      <c r="O36" s="6" t="str">
        <f>TEXT(Tabela1[[#This Row],[Data]],"dddd")</f>
        <v>segunda-feira</v>
      </c>
      <c r="P36" s="6" t="str" cm="1">
        <f t="array" ref="P36">INDEX(Tabela8[Status],MATCH(Tabela1[[#This Row],[Cod. Paciente]]&amp;Tabela1[[#This Row],[dia]]&amp;Tabela1[[#This Row],[Hora inicial]],Tabela8[Cod. Paciente]&amp;Tabela8[DIA]&amp;Tabela8[Hora inicial],0))</f>
        <v>Confirmado</v>
      </c>
      <c r="Q36" s="6"/>
    </row>
    <row r="37" spans="1:17" ht="28.8" x14ac:dyDescent="0.3">
      <c r="A37" s="2">
        <v>585352</v>
      </c>
      <c r="B37" s="2" t="s">
        <v>17</v>
      </c>
      <c r="C37" s="2" t="s">
        <v>1268</v>
      </c>
      <c r="D37" s="2">
        <v>3613</v>
      </c>
      <c r="E37" s="2" t="s">
        <v>691</v>
      </c>
      <c r="F37" s="2" t="s">
        <v>28</v>
      </c>
      <c r="G37" s="4">
        <v>45509</v>
      </c>
      <c r="H37" s="5">
        <v>0.54166666666666663</v>
      </c>
      <c r="I37" s="6" t="s">
        <v>57</v>
      </c>
      <c r="J37" s="6">
        <v>1815</v>
      </c>
      <c r="K37" s="2" t="s">
        <v>86</v>
      </c>
      <c r="L37" s="2" t="s">
        <v>19</v>
      </c>
      <c r="M37" s="8" t="s">
        <v>152</v>
      </c>
      <c r="N37" s="6" t="str">
        <f>INDEX(Códigos_IPASGO[COD],MATCH(Tabela1[[#This Row],[ESPECIALIDDE]],Códigos_IPASGO[Especialidade],0))</f>
        <v>00011193</v>
      </c>
      <c r="O37" s="6" t="str">
        <f>TEXT(Tabela1[[#This Row],[Data]],"dddd")</f>
        <v>segunda-feira</v>
      </c>
      <c r="P37" s="6" t="str" cm="1">
        <f t="array" ref="P37">INDEX(Tabela8[Status],MATCH(Tabela1[[#This Row],[Cod. Paciente]]&amp;Tabela1[[#This Row],[dia]]&amp;Tabela1[[#This Row],[Hora inicial]],Tabela8[Cod. Paciente]&amp;Tabela8[DIA]&amp;Tabela8[Hora inicial],0))</f>
        <v>Confirmado</v>
      </c>
      <c r="Q37" s="6"/>
    </row>
    <row r="38" spans="1:17" ht="28.8" x14ac:dyDescent="0.3">
      <c r="A38" s="2">
        <v>585358</v>
      </c>
      <c r="B38" s="2" t="s">
        <v>24</v>
      </c>
      <c r="C38" s="2" t="s">
        <v>1267</v>
      </c>
      <c r="D38" s="2">
        <v>3353</v>
      </c>
      <c r="E38" s="2" t="s">
        <v>679</v>
      </c>
      <c r="F38" s="2" t="s">
        <v>28</v>
      </c>
      <c r="G38" s="4">
        <v>45509</v>
      </c>
      <c r="H38" s="5">
        <v>0.54166666666666663</v>
      </c>
      <c r="I38" s="6" t="s">
        <v>41</v>
      </c>
      <c r="J38" s="6">
        <v>572</v>
      </c>
      <c r="K38" s="2" t="s">
        <v>93</v>
      </c>
      <c r="L38" s="2" t="s">
        <v>19</v>
      </c>
      <c r="M38" s="8" t="s">
        <v>152</v>
      </c>
      <c r="N38" s="6" t="str">
        <f>INDEX(Códigos_IPASGO[COD],MATCH(Tabela1[[#This Row],[ESPECIALIDDE]],Códigos_IPASGO[Especialidade],0))</f>
        <v>00011193</v>
      </c>
      <c r="O38" s="6" t="str">
        <f>TEXT(Tabela1[[#This Row],[Data]],"dddd")</f>
        <v>segunda-feira</v>
      </c>
      <c r="P38" s="6" t="str" cm="1">
        <f t="array" ref="P38">INDEX(Tabela8[Status],MATCH(Tabela1[[#This Row],[Cod. Paciente]]&amp;Tabela1[[#This Row],[dia]]&amp;Tabela1[[#This Row],[Hora inicial]],Tabela8[Cod. Paciente]&amp;Tabela8[DIA]&amp;Tabela8[Hora inicial],0))</f>
        <v>Confirmado</v>
      </c>
      <c r="Q38" s="6"/>
    </row>
    <row r="39" spans="1:17" x14ac:dyDescent="0.3">
      <c r="A39" s="2">
        <v>585370</v>
      </c>
      <c r="B39" s="2" t="s">
        <v>24</v>
      </c>
      <c r="C39" s="2" t="s">
        <v>1266</v>
      </c>
      <c r="D39" s="2">
        <v>3800</v>
      </c>
      <c r="E39" s="2" t="s">
        <v>693</v>
      </c>
      <c r="F39" s="2" t="s">
        <v>28</v>
      </c>
      <c r="G39" s="4">
        <v>45509</v>
      </c>
      <c r="H39" s="5">
        <v>0.54166666666666663</v>
      </c>
      <c r="I39" s="6" t="s">
        <v>82</v>
      </c>
      <c r="J39" s="6">
        <v>1180</v>
      </c>
      <c r="K39" s="2" t="s">
        <v>83</v>
      </c>
      <c r="L39" s="2" t="s">
        <v>19</v>
      </c>
      <c r="M39" s="8" t="s">
        <v>152</v>
      </c>
      <c r="N39" s="6" t="str">
        <f>INDEX(Códigos_IPASGO[COD],MATCH(Tabela1[[#This Row],[ESPECIALIDDE]],Códigos_IPASGO[Especialidade],0))</f>
        <v>00011193</v>
      </c>
      <c r="O39" s="6" t="str">
        <f>TEXT(Tabela1[[#This Row],[Data]],"dddd")</f>
        <v>segunda-feira</v>
      </c>
      <c r="P39" s="6" t="str" cm="1">
        <f t="array" ref="P39">INDEX(Tabela8[Status],MATCH(Tabela1[[#This Row],[Cod. Paciente]]&amp;Tabela1[[#This Row],[dia]]&amp;Tabela1[[#This Row],[Hora inicial]],Tabela8[Cod. Paciente]&amp;Tabela8[DIA]&amp;Tabela8[Hora inicial],0))</f>
        <v>Confirmado</v>
      </c>
      <c r="Q39" s="6"/>
    </row>
    <row r="40" spans="1:17" ht="28.8" x14ac:dyDescent="0.3">
      <c r="A40" s="2">
        <v>585378</v>
      </c>
      <c r="B40" s="2" t="s">
        <v>17</v>
      </c>
      <c r="C40" s="2" t="s">
        <v>1269</v>
      </c>
      <c r="D40" s="2">
        <v>3899</v>
      </c>
      <c r="E40" s="2" t="s">
        <v>751</v>
      </c>
      <c r="F40" s="2" t="s">
        <v>28</v>
      </c>
      <c r="G40" s="4">
        <v>45509</v>
      </c>
      <c r="H40" s="5">
        <v>0.54166666666666663</v>
      </c>
      <c r="I40" s="6" t="s">
        <v>34</v>
      </c>
      <c r="J40" s="6">
        <v>1729</v>
      </c>
      <c r="K40" s="2" t="s">
        <v>291</v>
      </c>
      <c r="L40" s="2" t="s">
        <v>19</v>
      </c>
      <c r="M40" s="8" t="s">
        <v>155</v>
      </c>
      <c r="N40" s="6" t="str">
        <f>INDEX(Códigos_IPASGO[COD],MATCH(Tabela1[[#This Row],[ESPECIALIDDE]],Códigos_IPASGO[Especialidade],0))</f>
        <v>00011185</v>
      </c>
      <c r="O40" s="6" t="str">
        <f>TEXT(Tabela1[[#This Row],[Data]],"dddd")</f>
        <v>segunda-feira</v>
      </c>
      <c r="P40" s="6" t="str" cm="1">
        <f t="array" ref="P40">INDEX(Tabela8[Status],MATCH(Tabela1[[#This Row],[Cod. Paciente]]&amp;Tabela1[[#This Row],[dia]]&amp;Tabela1[[#This Row],[Hora inicial]],Tabela8[Cod. Paciente]&amp;Tabela8[DIA]&amp;Tabela8[Hora inicial],0))</f>
        <v>Confirmado</v>
      </c>
      <c r="Q40" s="6"/>
    </row>
    <row r="41" spans="1:17" x14ac:dyDescent="0.3">
      <c r="A41" s="2">
        <v>585411</v>
      </c>
      <c r="B41" s="2" t="s">
        <v>24</v>
      </c>
      <c r="C41" s="2" t="s">
        <v>1273</v>
      </c>
      <c r="D41" s="2">
        <v>3829</v>
      </c>
      <c r="E41" s="2" t="s">
        <v>767</v>
      </c>
      <c r="F41" s="2" t="s">
        <v>28</v>
      </c>
      <c r="G41" s="4">
        <v>45509</v>
      </c>
      <c r="H41" s="5">
        <v>0.58333333333333337</v>
      </c>
      <c r="I41" s="6" t="s">
        <v>520</v>
      </c>
      <c r="J41" s="6">
        <v>2260</v>
      </c>
      <c r="K41" s="2" t="s">
        <v>36</v>
      </c>
      <c r="L41" s="2" t="s">
        <v>19</v>
      </c>
      <c r="M41" s="8" t="s">
        <v>152</v>
      </c>
      <c r="N41" s="6" t="str">
        <f>INDEX(Códigos_IPASGO[COD],MATCH(Tabela1[[#This Row],[ESPECIALIDDE]],Códigos_IPASGO[Especialidade],0))</f>
        <v>00011193</v>
      </c>
      <c r="O41" s="6" t="str">
        <f>TEXT(Tabela1[[#This Row],[Data]],"dddd")</f>
        <v>segunda-feira</v>
      </c>
      <c r="P41" s="6" t="str" cm="1">
        <f t="array" ref="P41">INDEX(Tabela8[Status],MATCH(Tabela1[[#This Row],[Cod. Paciente]]&amp;Tabela1[[#This Row],[dia]]&amp;Tabela1[[#This Row],[Hora inicial]],Tabela8[Cod. Paciente]&amp;Tabela8[DIA]&amp;Tabela8[Hora inicial],0))</f>
        <v>Confirmado</v>
      </c>
      <c r="Q41" s="6"/>
    </row>
    <row r="42" spans="1:17" ht="28.8" x14ac:dyDescent="0.3">
      <c r="A42" s="2">
        <v>585412</v>
      </c>
      <c r="B42" s="2" t="s">
        <v>24</v>
      </c>
      <c r="C42" s="2" t="s">
        <v>1266</v>
      </c>
      <c r="D42" s="2">
        <v>3800</v>
      </c>
      <c r="E42" s="2" t="s">
        <v>693</v>
      </c>
      <c r="F42" s="2" t="s">
        <v>28</v>
      </c>
      <c r="G42" s="4">
        <v>45509</v>
      </c>
      <c r="H42" s="5">
        <v>0.58333333333333337</v>
      </c>
      <c r="I42" s="6" t="s">
        <v>41</v>
      </c>
      <c r="J42" s="6">
        <v>572</v>
      </c>
      <c r="K42" s="2" t="s">
        <v>93</v>
      </c>
      <c r="L42" s="2" t="s">
        <v>19</v>
      </c>
      <c r="M42" s="8" t="s">
        <v>152</v>
      </c>
      <c r="N42" s="6" t="str">
        <f>INDEX(Códigos_IPASGO[COD],MATCH(Tabela1[[#This Row],[ESPECIALIDDE]],Códigos_IPASGO[Especialidade],0))</f>
        <v>00011193</v>
      </c>
      <c r="O42" s="6" t="str">
        <f>TEXT(Tabela1[[#This Row],[Data]],"dddd")</f>
        <v>segunda-feira</v>
      </c>
      <c r="P42" s="6" t="str" cm="1">
        <f t="array" ref="P42">INDEX(Tabela8[Status],MATCH(Tabela1[[#This Row],[Cod. Paciente]]&amp;Tabela1[[#This Row],[dia]]&amp;Tabela1[[#This Row],[Hora inicial]],Tabela8[Cod. Paciente]&amp;Tabela8[DIA]&amp;Tabela8[Hora inicial],0))</f>
        <v>Confirmado</v>
      </c>
      <c r="Q42" s="6"/>
    </row>
    <row r="43" spans="1:17" x14ac:dyDescent="0.3">
      <c r="A43" s="2">
        <v>585396</v>
      </c>
      <c r="B43" s="2" t="s">
        <v>17</v>
      </c>
      <c r="C43" s="2" t="s">
        <v>119</v>
      </c>
      <c r="D43" s="2">
        <v>3555</v>
      </c>
      <c r="E43" s="2" t="s">
        <v>120</v>
      </c>
      <c r="F43" s="2" t="s">
        <v>28</v>
      </c>
      <c r="G43" s="4">
        <v>45509</v>
      </c>
      <c r="H43" s="5">
        <v>0.58333333333333337</v>
      </c>
      <c r="I43" s="6" t="s">
        <v>55</v>
      </c>
      <c r="J43" s="6">
        <v>1830</v>
      </c>
      <c r="K43" s="2" t="s">
        <v>56</v>
      </c>
      <c r="L43" s="2" t="s">
        <v>19</v>
      </c>
      <c r="M43" s="8" t="s">
        <v>155</v>
      </c>
      <c r="N43" s="6" t="str">
        <f>INDEX(Códigos_IPASGO[COD],MATCH(Tabela1[[#This Row],[ESPECIALIDDE]],Códigos_IPASGO[Especialidade],0))</f>
        <v>00011185</v>
      </c>
      <c r="O43" s="6" t="str">
        <f>TEXT(Tabela1[[#This Row],[Data]],"dddd")</f>
        <v>segunda-feira</v>
      </c>
      <c r="P43" s="6" t="str" cm="1">
        <f t="array" ref="P43">INDEX(Tabela8[Status],MATCH(Tabela1[[#This Row],[Cod. Paciente]]&amp;Tabela1[[#This Row],[dia]]&amp;Tabela1[[#This Row],[Hora inicial]],Tabela8[Cod. Paciente]&amp;Tabela8[DIA]&amp;Tabela8[Hora inicial],0))</f>
        <v>Confirmado</v>
      </c>
      <c r="Q43" s="6"/>
    </row>
    <row r="44" spans="1:17" x14ac:dyDescent="0.3">
      <c r="A44" s="2">
        <v>585425</v>
      </c>
      <c r="B44" s="2" t="s">
        <v>24</v>
      </c>
      <c r="C44" s="2" t="s">
        <v>1272</v>
      </c>
      <c r="D44" s="2">
        <v>3486</v>
      </c>
      <c r="E44" s="2" t="s">
        <v>630</v>
      </c>
      <c r="F44" s="2" t="s">
        <v>28</v>
      </c>
      <c r="G44" s="4">
        <v>45509</v>
      </c>
      <c r="H44" s="5">
        <v>0.58333333333333337</v>
      </c>
      <c r="I44" s="6" t="s">
        <v>513</v>
      </c>
      <c r="J44" s="6">
        <v>577</v>
      </c>
      <c r="K44" s="2" t="s">
        <v>141</v>
      </c>
      <c r="L44" s="2" t="s">
        <v>19</v>
      </c>
      <c r="M44" s="8" t="s">
        <v>152</v>
      </c>
      <c r="N44" s="6" t="str">
        <f>INDEX(Códigos_IPASGO[COD],MATCH(Tabela1[[#This Row],[ESPECIALIDDE]],Códigos_IPASGO[Especialidade],0))</f>
        <v>00011193</v>
      </c>
      <c r="O44" s="6" t="str">
        <f>TEXT(Tabela1[[#This Row],[Data]],"dddd")</f>
        <v>segunda-feira</v>
      </c>
      <c r="P44" s="6" t="str" cm="1">
        <f t="array" ref="P44">INDEX(Tabela8[Status],MATCH(Tabela1[[#This Row],[Cod. Paciente]]&amp;Tabela1[[#This Row],[dia]]&amp;Tabela1[[#This Row],[Hora inicial]],Tabela8[Cod. Paciente]&amp;Tabela8[DIA]&amp;Tabela8[Hora inicial],0))</f>
        <v>Confirmado</v>
      </c>
      <c r="Q44" s="6"/>
    </row>
    <row r="45" spans="1:17" x14ac:dyDescent="0.3">
      <c r="A45" s="2">
        <v>585431</v>
      </c>
      <c r="B45" s="2" t="s">
        <v>24</v>
      </c>
      <c r="C45" s="2" t="s">
        <v>1270</v>
      </c>
      <c r="D45" s="2">
        <v>4054</v>
      </c>
      <c r="E45" s="2" t="s">
        <v>706</v>
      </c>
      <c r="F45" s="2" t="s">
        <v>69</v>
      </c>
      <c r="G45" s="4">
        <v>45509</v>
      </c>
      <c r="H45" s="5">
        <v>0.58333333333333337</v>
      </c>
      <c r="I45" s="6" t="s">
        <v>89</v>
      </c>
      <c r="J45" s="6">
        <v>2057</v>
      </c>
      <c r="K45" s="2" t="s">
        <v>90</v>
      </c>
      <c r="L45" s="2" t="s">
        <v>19</v>
      </c>
      <c r="M45" s="8" t="s">
        <v>164</v>
      </c>
      <c r="N45" s="6" t="str">
        <f>INDEX(Códigos_IPASGO[COD],MATCH(Tabela1[[#This Row],[ESPECIALIDDE]],Códigos_IPASGO[Especialidade],0))</f>
        <v>20104219</v>
      </c>
      <c r="O45" s="6" t="str">
        <f>TEXT(Tabela1[[#This Row],[Data]],"dddd")</f>
        <v>segunda-feira</v>
      </c>
      <c r="P45" s="6" t="str" cm="1">
        <f t="array" ref="P45">INDEX(Tabela8[Status],MATCH(Tabela1[[#This Row],[Cod. Paciente]]&amp;Tabela1[[#This Row],[dia]]&amp;Tabela1[[#This Row],[Hora inicial]],Tabela8[Cod. Paciente]&amp;Tabela8[DIA]&amp;Tabela8[Hora inicial],0))</f>
        <v>Confirmado</v>
      </c>
      <c r="Q45" s="6"/>
    </row>
    <row r="46" spans="1:17" x14ac:dyDescent="0.3">
      <c r="A46" s="2">
        <v>585438</v>
      </c>
      <c r="B46" s="2" t="s">
        <v>17</v>
      </c>
      <c r="C46" s="2" t="s">
        <v>1271</v>
      </c>
      <c r="D46" s="2">
        <v>3958</v>
      </c>
      <c r="E46" s="2" t="s">
        <v>634</v>
      </c>
      <c r="F46" s="2" t="s">
        <v>69</v>
      </c>
      <c r="G46" s="4">
        <v>45509</v>
      </c>
      <c r="H46" s="5">
        <v>0.58333333333333337</v>
      </c>
      <c r="I46" s="6" t="s">
        <v>489</v>
      </c>
      <c r="J46" s="6">
        <v>2751</v>
      </c>
      <c r="K46" s="2" t="s">
        <v>70</v>
      </c>
      <c r="L46" s="2" t="s">
        <v>19</v>
      </c>
      <c r="M46" s="8" t="s">
        <v>164</v>
      </c>
      <c r="N46" s="6" t="str">
        <f>INDEX(Códigos_IPASGO[COD],MATCH(Tabela1[[#This Row],[ESPECIALIDDE]],Códigos_IPASGO[Especialidade],0))</f>
        <v>20104219</v>
      </c>
      <c r="O46" s="6" t="str">
        <f>TEXT(Tabela1[[#This Row],[Data]],"dddd")</f>
        <v>segunda-feira</v>
      </c>
      <c r="P46" s="6" t="str" cm="1">
        <f t="array" ref="P46">INDEX(Tabela8[Status],MATCH(Tabela1[[#This Row],[Cod. Paciente]]&amp;Tabela1[[#This Row],[dia]]&amp;Tabela1[[#This Row],[Hora inicial]],Tabela8[Cod. Paciente]&amp;Tabela8[DIA]&amp;Tabela8[Hora inicial],0))</f>
        <v>Confirmado</v>
      </c>
      <c r="Q46" s="6"/>
    </row>
    <row r="47" spans="1:17" ht="28.8" x14ac:dyDescent="0.3">
      <c r="A47" s="2">
        <v>585437</v>
      </c>
      <c r="B47" s="2" t="s">
        <v>24</v>
      </c>
      <c r="C47" s="2" t="s">
        <v>1267</v>
      </c>
      <c r="D47" s="2">
        <v>3353</v>
      </c>
      <c r="E47" s="2" t="s">
        <v>679</v>
      </c>
      <c r="F47" s="2" t="s">
        <v>28</v>
      </c>
      <c r="G47" s="4">
        <v>45509</v>
      </c>
      <c r="H47" s="5">
        <v>0.58333333333333337</v>
      </c>
      <c r="I47" s="6" t="s">
        <v>472</v>
      </c>
      <c r="J47" s="6">
        <v>2735</v>
      </c>
      <c r="K47" s="2" t="s">
        <v>127</v>
      </c>
      <c r="L47" s="2" t="s">
        <v>19</v>
      </c>
      <c r="M47" s="8" t="s">
        <v>155</v>
      </c>
      <c r="N47" s="6" t="str">
        <f>INDEX(Códigos_IPASGO[COD],MATCH(Tabela1[[#This Row],[ESPECIALIDDE]],Códigos_IPASGO[Especialidade],0))</f>
        <v>00011185</v>
      </c>
      <c r="O47" s="6" t="str">
        <f>TEXT(Tabela1[[#This Row],[Data]],"dddd")</f>
        <v>segunda-feira</v>
      </c>
      <c r="P47" s="6" t="str" cm="1">
        <f t="array" ref="P47">INDEX(Tabela8[Status],MATCH(Tabela1[[#This Row],[Cod. Paciente]]&amp;Tabela1[[#This Row],[dia]]&amp;Tabela1[[#This Row],[Hora inicial]],Tabela8[Cod. Paciente]&amp;Tabela8[DIA]&amp;Tabela8[Hora inicial],0))</f>
        <v>Confirmado</v>
      </c>
      <c r="Q47" s="6"/>
    </row>
    <row r="48" spans="1:17" x14ac:dyDescent="0.3">
      <c r="A48" s="2">
        <v>587992</v>
      </c>
      <c r="B48" s="2" t="s">
        <v>17</v>
      </c>
      <c r="C48" s="2" t="s">
        <v>1350</v>
      </c>
      <c r="D48" s="2">
        <v>2659</v>
      </c>
      <c r="E48" s="2" t="s">
        <v>1351</v>
      </c>
      <c r="F48" s="2" t="s">
        <v>28</v>
      </c>
      <c r="G48" s="4">
        <v>45509</v>
      </c>
      <c r="H48" s="5">
        <v>0.58333333333333337</v>
      </c>
      <c r="I48" s="6" t="s">
        <v>43</v>
      </c>
      <c r="J48" s="6">
        <v>609</v>
      </c>
      <c r="K48" s="2" t="s">
        <v>44</v>
      </c>
      <c r="L48" s="2" t="s">
        <v>19</v>
      </c>
      <c r="M48" s="8" t="s">
        <v>152</v>
      </c>
      <c r="N48" s="6" t="str">
        <f>INDEX(Códigos_IPASGO[COD],MATCH(Tabela1[[#This Row],[ESPECIALIDDE]],Códigos_IPASGO[Especialidade],0))</f>
        <v>00011193</v>
      </c>
      <c r="O48" s="6" t="str">
        <f>TEXT(Tabela1[[#This Row],[Data]],"dddd")</f>
        <v>segunda-feira</v>
      </c>
      <c r="P48" s="6" t="str" cm="1">
        <f t="array" ref="P48">INDEX(Tabela8[Status],MATCH(Tabela1[[#This Row],[Cod. Paciente]]&amp;Tabela1[[#This Row],[dia]]&amp;Tabela1[[#This Row],[Hora inicial]],Tabela8[Cod. Paciente]&amp;Tabela8[DIA]&amp;Tabela8[Hora inicial],0))</f>
        <v>Confirmado</v>
      </c>
      <c r="Q48" s="6"/>
    </row>
    <row r="49" spans="1:17" x14ac:dyDescent="0.3">
      <c r="A49" s="2">
        <v>587994</v>
      </c>
      <c r="B49" s="2" t="s">
        <v>17</v>
      </c>
      <c r="C49" s="2" t="s">
        <v>1350</v>
      </c>
      <c r="D49" s="2">
        <v>2659</v>
      </c>
      <c r="E49" s="2" t="s">
        <v>1351</v>
      </c>
      <c r="F49" s="2" t="s">
        <v>28</v>
      </c>
      <c r="G49" s="4">
        <v>45509</v>
      </c>
      <c r="H49" s="5">
        <v>0.625</v>
      </c>
      <c r="I49" s="6" t="s">
        <v>505</v>
      </c>
      <c r="J49" s="6">
        <v>606</v>
      </c>
      <c r="K49" s="2" t="s">
        <v>229</v>
      </c>
      <c r="L49" s="2" t="s">
        <v>19</v>
      </c>
      <c r="M49" s="8" t="s">
        <v>152</v>
      </c>
      <c r="N49" s="6" t="str">
        <f>INDEX(Códigos_IPASGO[COD],MATCH(Tabela1[[#This Row],[ESPECIALIDDE]],Códigos_IPASGO[Especialidade],0))</f>
        <v>00011193</v>
      </c>
      <c r="O49" s="6" t="str">
        <f>TEXT(Tabela1[[#This Row],[Data]],"dddd")</f>
        <v>segunda-feira</v>
      </c>
      <c r="P49" s="6" t="str" cm="1">
        <f t="array" ref="P49">INDEX(Tabela8[Status],MATCH(Tabela1[[#This Row],[Cod. Paciente]]&amp;Tabela1[[#This Row],[dia]]&amp;Tabela1[[#This Row],[Hora inicial]],Tabela8[Cod. Paciente]&amp;Tabela8[DIA]&amp;Tabela8[Hora inicial],0))</f>
        <v>Confirmado</v>
      </c>
      <c r="Q49" s="6"/>
    </row>
    <row r="50" spans="1:17" x14ac:dyDescent="0.3">
      <c r="A50" s="2">
        <v>585464</v>
      </c>
      <c r="B50" s="2" t="s">
        <v>24</v>
      </c>
      <c r="C50" s="2" t="s">
        <v>1267</v>
      </c>
      <c r="D50" s="2">
        <v>3353</v>
      </c>
      <c r="E50" s="2" t="s">
        <v>679</v>
      </c>
      <c r="F50" s="2" t="s">
        <v>28</v>
      </c>
      <c r="G50" s="4">
        <v>45509</v>
      </c>
      <c r="H50" s="5">
        <v>0.625</v>
      </c>
      <c r="I50" s="6" t="s">
        <v>473</v>
      </c>
      <c r="J50" s="6">
        <v>599</v>
      </c>
      <c r="K50" s="2" t="s">
        <v>387</v>
      </c>
      <c r="L50" s="2" t="s">
        <v>19</v>
      </c>
      <c r="M50" s="8" t="s">
        <v>152</v>
      </c>
      <c r="N50" s="6" t="str">
        <f>INDEX(Códigos_IPASGO[COD],MATCH(Tabela1[[#This Row],[ESPECIALIDDE]],Códigos_IPASGO[Especialidade],0))</f>
        <v>00011193</v>
      </c>
      <c r="O50" s="6" t="str">
        <f>TEXT(Tabela1[[#This Row],[Data]],"dddd")</f>
        <v>segunda-feira</v>
      </c>
      <c r="P50" s="6" t="str" cm="1">
        <f t="array" ref="P50">INDEX(Tabela8[Status],MATCH(Tabela1[[#This Row],[Cod. Paciente]]&amp;Tabela1[[#This Row],[dia]]&amp;Tabela1[[#This Row],[Hora inicial]],Tabela8[Cod. Paciente]&amp;Tabela8[DIA]&amp;Tabela8[Hora inicial],0))</f>
        <v>Confirmado</v>
      </c>
      <c r="Q50" s="6"/>
    </row>
    <row r="51" spans="1:17" x14ac:dyDescent="0.3">
      <c r="A51" s="2">
        <v>585473</v>
      </c>
      <c r="B51" s="2" t="s">
        <v>17</v>
      </c>
      <c r="C51" s="2" t="s">
        <v>119</v>
      </c>
      <c r="D51" s="2">
        <v>3555</v>
      </c>
      <c r="E51" s="2" t="s">
        <v>120</v>
      </c>
      <c r="F51" s="2" t="s">
        <v>28</v>
      </c>
      <c r="G51" s="4">
        <v>45509</v>
      </c>
      <c r="H51" s="5">
        <v>0.625</v>
      </c>
      <c r="I51" s="6" t="s">
        <v>31</v>
      </c>
      <c r="J51" s="6">
        <v>25</v>
      </c>
      <c r="K51" s="2" t="s">
        <v>284</v>
      </c>
      <c r="L51" s="2" t="s">
        <v>19</v>
      </c>
      <c r="M51" s="8" t="s">
        <v>152</v>
      </c>
      <c r="N51" s="6" t="str">
        <f>INDEX(Códigos_IPASGO[COD],MATCH(Tabela1[[#This Row],[ESPECIALIDDE]],Códigos_IPASGO[Especialidade],0))</f>
        <v>00011193</v>
      </c>
      <c r="O51" s="6" t="str">
        <f>TEXT(Tabela1[[#This Row],[Data]],"dddd")</f>
        <v>segunda-feira</v>
      </c>
      <c r="P51" s="6" t="str" cm="1">
        <f t="array" ref="P51">INDEX(Tabela8[Status],MATCH(Tabela1[[#This Row],[Cod. Paciente]]&amp;Tabela1[[#This Row],[dia]]&amp;Tabela1[[#This Row],[Hora inicial]],Tabela8[Cod. Paciente]&amp;Tabela8[DIA]&amp;Tabela8[Hora inicial],0))</f>
        <v>Confirmado</v>
      </c>
      <c r="Q51" s="6"/>
    </row>
    <row r="52" spans="1:17" x14ac:dyDescent="0.3">
      <c r="A52" s="2">
        <v>585484</v>
      </c>
      <c r="B52" s="2" t="s">
        <v>24</v>
      </c>
      <c r="C52" s="2" t="s">
        <v>1275</v>
      </c>
      <c r="D52" s="2">
        <v>3554</v>
      </c>
      <c r="E52" s="2" t="s">
        <v>735</v>
      </c>
      <c r="F52" s="2" t="s">
        <v>28</v>
      </c>
      <c r="G52" s="4">
        <v>45509</v>
      </c>
      <c r="H52" s="5">
        <v>0.625</v>
      </c>
      <c r="I52" s="6" t="s">
        <v>89</v>
      </c>
      <c r="J52" s="6">
        <v>2057</v>
      </c>
      <c r="K52" s="2" t="s">
        <v>90</v>
      </c>
      <c r="L52" s="2" t="s">
        <v>19</v>
      </c>
      <c r="M52" s="8" t="s">
        <v>152</v>
      </c>
      <c r="N52" s="6" t="str">
        <f>INDEX(Códigos_IPASGO[COD],MATCH(Tabela1[[#This Row],[ESPECIALIDDE]],Códigos_IPASGO[Especialidade],0))</f>
        <v>00011193</v>
      </c>
      <c r="O52" s="6" t="str">
        <f>TEXT(Tabela1[[#This Row],[Data]],"dddd")</f>
        <v>segunda-feira</v>
      </c>
      <c r="P52" s="6" t="str" cm="1">
        <f t="array" ref="P52">INDEX(Tabela8[Status],MATCH(Tabela1[[#This Row],[Cod. Paciente]]&amp;Tabela1[[#This Row],[dia]]&amp;Tabela1[[#This Row],[Hora inicial]],Tabela8[Cod. Paciente]&amp;Tabela8[DIA]&amp;Tabela8[Hora inicial],0))</f>
        <v>Confirmado</v>
      </c>
      <c r="Q52" s="6"/>
    </row>
    <row r="53" spans="1:17" x14ac:dyDescent="0.3">
      <c r="A53" s="2">
        <v>585505</v>
      </c>
      <c r="B53" s="2" t="s">
        <v>17</v>
      </c>
      <c r="C53" s="2" t="s">
        <v>1276</v>
      </c>
      <c r="D53" s="2">
        <v>3656</v>
      </c>
      <c r="E53" s="2" t="s">
        <v>729</v>
      </c>
      <c r="F53" s="2" t="s">
        <v>28</v>
      </c>
      <c r="G53" s="4">
        <v>45509</v>
      </c>
      <c r="H53" s="5">
        <v>0.625</v>
      </c>
      <c r="I53" s="6" t="s">
        <v>34</v>
      </c>
      <c r="J53" s="6">
        <v>2751</v>
      </c>
      <c r="K53" s="2" t="s">
        <v>70</v>
      </c>
      <c r="L53" s="2" t="s">
        <v>19</v>
      </c>
      <c r="M53" s="8" t="s">
        <v>152</v>
      </c>
      <c r="N53" s="6" t="str">
        <f>INDEX(Códigos_IPASGO[COD],MATCH(Tabela1[[#This Row],[ESPECIALIDDE]],Códigos_IPASGO[Especialidade],0))</f>
        <v>00011193</v>
      </c>
      <c r="O53" s="6" t="str">
        <f>TEXT(Tabela1[[#This Row],[Data]],"dddd")</f>
        <v>segunda-feira</v>
      </c>
      <c r="P53" s="6" t="str" cm="1">
        <f t="array" ref="P53">INDEX(Tabela8[Status],MATCH(Tabela1[[#This Row],[Cod. Paciente]]&amp;Tabela1[[#This Row],[dia]]&amp;Tabela1[[#This Row],[Hora inicial]],Tabela8[Cod. Paciente]&amp;Tabela8[DIA]&amp;Tabela8[Hora inicial],0))</f>
        <v>Confirmado</v>
      </c>
      <c r="Q53" s="6"/>
    </row>
    <row r="54" spans="1:17" ht="28.8" x14ac:dyDescent="0.3">
      <c r="A54" s="2">
        <v>588047</v>
      </c>
      <c r="B54" s="2" t="s">
        <v>24</v>
      </c>
      <c r="C54" s="2" t="s">
        <v>518</v>
      </c>
      <c r="D54" s="2">
        <v>4113</v>
      </c>
      <c r="E54" s="2" t="s">
        <v>519</v>
      </c>
      <c r="F54" s="2" t="s">
        <v>28</v>
      </c>
      <c r="G54" s="4">
        <v>45509</v>
      </c>
      <c r="H54" s="5">
        <v>0.625</v>
      </c>
      <c r="I54" s="6" t="s">
        <v>461</v>
      </c>
      <c r="J54" s="6">
        <v>2735</v>
      </c>
      <c r="K54" s="2" t="s">
        <v>127</v>
      </c>
      <c r="L54" s="2" t="s">
        <v>19</v>
      </c>
      <c r="M54" s="8" t="s">
        <v>155</v>
      </c>
      <c r="N54" s="6" t="str">
        <f>INDEX(Códigos_IPASGO[COD],MATCH(Tabela1[[#This Row],[ESPECIALIDDE]],Códigos_IPASGO[Especialidade],0))</f>
        <v>00011185</v>
      </c>
      <c r="O54" s="6" t="str">
        <f>TEXT(Tabela1[[#This Row],[Data]],"dddd")</f>
        <v>segunda-feira</v>
      </c>
      <c r="P54" s="6" t="str" cm="1">
        <f t="array" ref="P54">INDEX(Tabela8[Status],MATCH(Tabela1[[#This Row],[Cod. Paciente]]&amp;Tabela1[[#This Row],[dia]]&amp;Tabela1[[#This Row],[Hora inicial]],Tabela8[Cod. Paciente]&amp;Tabela8[DIA]&amp;Tabela8[Hora inicial],0))</f>
        <v>Confirmado</v>
      </c>
      <c r="Q54" s="6"/>
    </row>
    <row r="55" spans="1:17" ht="28.8" x14ac:dyDescent="0.3">
      <c r="A55" s="2">
        <v>585558</v>
      </c>
      <c r="B55" s="2" t="s">
        <v>24</v>
      </c>
      <c r="C55" s="2" t="s">
        <v>1283</v>
      </c>
      <c r="D55" s="2">
        <v>4053</v>
      </c>
      <c r="E55" s="2" t="s">
        <v>673</v>
      </c>
      <c r="F55" s="2" t="s">
        <v>28</v>
      </c>
      <c r="G55" s="4">
        <v>45509</v>
      </c>
      <c r="H55" s="5">
        <v>0.66666666666666663</v>
      </c>
      <c r="I55" s="6" t="s">
        <v>100</v>
      </c>
      <c r="J55" s="6">
        <v>1542</v>
      </c>
      <c r="K55" s="2" t="s">
        <v>112</v>
      </c>
      <c r="L55" s="2" t="s">
        <v>19</v>
      </c>
      <c r="M55" s="8" t="s">
        <v>152</v>
      </c>
      <c r="N55" s="6" t="str">
        <f>INDEX(Códigos_IPASGO[COD],MATCH(Tabela1[[#This Row],[ESPECIALIDDE]],Códigos_IPASGO[Especialidade],0))</f>
        <v>00011193</v>
      </c>
      <c r="O55" s="6" t="str">
        <f>TEXT(Tabela1[[#This Row],[Data]],"dddd")</f>
        <v>segunda-feira</v>
      </c>
      <c r="P55" s="6" t="str" cm="1">
        <f t="array" ref="P55">INDEX(Tabela8[Status],MATCH(Tabela1[[#This Row],[Cod. Paciente]]&amp;Tabela1[[#This Row],[dia]]&amp;Tabela1[[#This Row],[Hora inicial]],Tabela8[Cod. Paciente]&amp;Tabela8[DIA]&amp;Tabela8[Hora inicial],0))</f>
        <v>Confirmado</v>
      </c>
      <c r="Q55" s="6"/>
    </row>
    <row r="56" spans="1:17" x14ac:dyDescent="0.3">
      <c r="A56" s="2">
        <v>585567</v>
      </c>
      <c r="B56" s="2" t="s">
        <v>24</v>
      </c>
      <c r="C56" s="2" t="s">
        <v>518</v>
      </c>
      <c r="D56" s="2">
        <v>4113</v>
      </c>
      <c r="E56" s="2" t="s">
        <v>519</v>
      </c>
      <c r="F56" s="2" t="s">
        <v>28</v>
      </c>
      <c r="G56" s="4">
        <v>45509</v>
      </c>
      <c r="H56" s="5">
        <v>0.66666666666666663</v>
      </c>
      <c r="I56" s="6" t="s">
        <v>473</v>
      </c>
      <c r="J56" s="6">
        <v>599</v>
      </c>
      <c r="K56" s="2" t="s">
        <v>387</v>
      </c>
      <c r="L56" s="2" t="s">
        <v>19</v>
      </c>
      <c r="M56" s="8" t="s">
        <v>152</v>
      </c>
      <c r="N56" s="6" t="str">
        <f>INDEX(Códigos_IPASGO[COD],MATCH(Tabela1[[#This Row],[ESPECIALIDDE]],Códigos_IPASGO[Especialidade],0))</f>
        <v>00011193</v>
      </c>
      <c r="O56" s="6" t="str">
        <f>TEXT(Tabela1[[#This Row],[Data]],"dddd")</f>
        <v>segunda-feira</v>
      </c>
      <c r="P56" s="6" t="str" cm="1">
        <f t="array" ref="P56">INDEX(Tabela8[Status],MATCH(Tabela1[[#This Row],[Cod. Paciente]]&amp;Tabela1[[#This Row],[dia]]&amp;Tabela1[[#This Row],[Hora inicial]],Tabela8[Cod. Paciente]&amp;Tabela8[DIA]&amp;Tabela8[Hora inicial],0))</f>
        <v>Confirmado</v>
      </c>
      <c r="Q56" s="6"/>
    </row>
    <row r="57" spans="1:17" x14ac:dyDescent="0.3">
      <c r="A57" s="2">
        <v>585527</v>
      </c>
      <c r="B57" s="2" t="s">
        <v>24</v>
      </c>
      <c r="C57" s="2" t="s">
        <v>1277</v>
      </c>
      <c r="D57" s="2">
        <v>3666</v>
      </c>
      <c r="E57" s="2" t="s">
        <v>745</v>
      </c>
      <c r="F57" s="2" t="s">
        <v>28</v>
      </c>
      <c r="G57" s="4">
        <v>45509</v>
      </c>
      <c r="H57" s="5">
        <v>0.66666666666666663</v>
      </c>
      <c r="I57" s="6" t="s">
        <v>461</v>
      </c>
      <c r="J57" s="6">
        <v>2260</v>
      </c>
      <c r="K57" s="2" t="s">
        <v>36</v>
      </c>
      <c r="L57" s="2" t="s">
        <v>19</v>
      </c>
      <c r="M57" s="8" t="s">
        <v>152</v>
      </c>
      <c r="N57" s="6" t="str">
        <f>INDEX(Códigos_IPASGO[COD],MATCH(Tabela1[[#This Row],[ESPECIALIDDE]],Códigos_IPASGO[Especialidade],0))</f>
        <v>00011193</v>
      </c>
      <c r="O57" s="6" t="str">
        <f>TEXT(Tabela1[[#This Row],[Data]],"dddd")</f>
        <v>segunda-feira</v>
      </c>
      <c r="P57" s="6" t="str" cm="1">
        <f t="array" ref="P57">INDEX(Tabela8[Status],MATCH(Tabela1[[#This Row],[Cod. Paciente]]&amp;Tabela1[[#This Row],[dia]]&amp;Tabela1[[#This Row],[Hora inicial]],Tabela8[Cod. Paciente]&amp;Tabela8[DIA]&amp;Tabela8[Hora inicial],0))</f>
        <v>Confirmado</v>
      </c>
      <c r="Q57" s="6"/>
    </row>
    <row r="58" spans="1:17" x14ac:dyDescent="0.3">
      <c r="A58" s="2">
        <v>587996</v>
      </c>
      <c r="B58" s="2" t="s">
        <v>17</v>
      </c>
      <c r="C58" s="2" t="s">
        <v>1350</v>
      </c>
      <c r="D58" s="2">
        <v>2659</v>
      </c>
      <c r="E58" s="2" t="s">
        <v>1351</v>
      </c>
      <c r="F58" s="2" t="s">
        <v>28</v>
      </c>
      <c r="G58" s="4">
        <v>45509</v>
      </c>
      <c r="H58" s="5">
        <v>0.66666666666666663</v>
      </c>
      <c r="I58" s="6" t="s">
        <v>467</v>
      </c>
      <c r="J58" s="6">
        <v>1191</v>
      </c>
      <c r="K58" s="2" t="s">
        <v>122</v>
      </c>
      <c r="L58" s="2" t="s">
        <v>19</v>
      </c>
      <c r="M58" s="8" t="s">
        <v>152</v>
      </c>
      <c r="N58" s="6" t="str">
        <f>INDEX(Códigos_IPASGO[COD],MATCH(Tabela1[[#This Row],[ESPECIALIDDE]],Códigos_IPASGO[Especialidade],0))</f>
        <v>00011193</v>
      </c>
      <c r="O58" s="6" t="str">
        <f>TEXT(Tabela1[[#This Row],[Data]],"dddd")</f>
        <v>segunda-feira</v>
      </c>
      <c r="P58" s="6" t="str" cm="1">
        <f t="array" ref="P58">INDEX(Tabela8[Status],MATCH(Tabela1[[#This Row],[Cod. Paciente]]&amp;Tabela1[[#This Row],[dia]]&amp;Tabela1[[#This Row],[Hora inicial]],Tabela8[Cod. Paciente]&amp;Tabela8[DIA]&amp;Tabela8[Hora inicial],0))</f>
        <v>Confirmado</v>
      </c>
      <c r="Q58" s="6"/>
    </row>
    <row r="59" spans="1:17" x14ac:dyDescent="0.3">
      <c r="A59" s="2">
        <v>587987</v>
      </c>
      <c r="B59" s="2" t="s">
        <v>17</v>
      </c>
      <c r="C59" s="2" t="s">
        <v>1278</v>
      </c>
      <c r="D59" s="2">
        <v>3626</v>
      </c>
      <c r="E59" s="2" t="s">
        <v>740</v>
      </c>
      <c r="F59" s="2" t="s">
        <v>28</v>
      </c>
      <c r="G59" s="4">
        <v>45509</v>
      </c>
      <c r="H59" s="5">
        <v>0.66666666666666663</v>
      </c>
      <c r="I59" s="6" t="s">
        <v>494</v>
      </c>
      <c r="J59" s="6">
        <v>1967</v>
      </c>
      <c r="K59" s="2" t="s">
        <v>408</v>
      </c>
      <c r="L59" s="2" t="s">
        <v>19</v>
      </c>
      <c r="M59" s="8" t="s">
        <v>155</v>
      </c>
      <c r="N59" s="6" t="str">
        <f>INDEX(Códigos_IPASGO[COD],MATCH(Tabela1[[#This Row],[ESPECIALIDDE]],Códigos_IPASGO[Especialidade],0))</f>
        <v>00011185</v>
      </c>
      <c r="O59" s="6" t="str">
        <f>TEXT(Tabela1[[#This Row],[Data]],"dddd")</f>
        <v>segunda-feira</v>
      </c>
      <c r="P59" s="6" t="str" cm="1">
        <f t="array" ref="P59">INDEX(Tabela8[Status],MATCH(Tabela1[[#This Row],[Cod. Paciente]]&amp;Tabela1[[#This Row],[dia]]&amp;Tabela1[[#This Row],[Hora inicial]],Tabela8[Cod. Paciente]&amp;Tabela8[DIA]&amp;Tabela8[Hora inicial],0))</f>
        <v>Confirmado</v>
      </c>
      <c r="Q59" s="6"/>
    </row>
    <row r="60" spans="1:17" ht="28.8" x14ac:dyDescent="0.3">
      <c r="A60" s="2">
        <v>587998</v>
      </c>
      <c r="B60" s="2" t="s">
        <v>17</v>
      </c>
      <c r="C60" s="2" t="s">
        <v>1350</v>
      </c>
      <c r="D60" s="2">
        <v>2659</v>
      </c>
      <c r="E60" s="2" t="s">
        <v>1351</v>
      </c>
      <c r="F60" s="2" t="s">
        <v>28</v>
      </c>
      <c r="G60" s="4">
        <v>45509</v>
      </c>
      <c r="H60" s="5">
        <v>0.70833333333333337</v>
      </c>
      <c r="I60" s="6" t="s">
        <v>23</v>
      </c>
      <c r="J60" s="6">
        <v>1729</v>
      </c>
      <c r="K60" s="2" t="s">
        <v>291</v>
      </c>
      <c r="L60" s="2" t="s">
        <v>19</v>
      </c>
      <c r="M60" s="8" t="s">
        <v>155</v>
      </c>
      <c r="N60" s="6" t="str">
        <f>INDEX(Códigos_IPASGO[COD],MATCH(Tabela1[[#This Row],[ESPECIALIDDE]],Códigos_IPASGO[Especialidade],0))</f>
        <v>00011185</v>
      </c>
      <c r="O60" s="6" t="str">
        <f>TEXT(Tabela1[[#This Row],[Data]],"dddd")</f>
        <v>segunda-feira</v>
      </c>
      <c r="P60" s="6" t="str" cm="1">
        <f t="array" ref="P60">INDEX(Tabela8[Status],MATCH(Tabela1[[#This Row],[Cod. Paciente]]&amp;Tabela1[[#This Row],[dia]]&amp;Tabela1[[#This Row],[Hora inicial]],Tabela8[Cod. Paciente]&amp;Tabela8[DIA]&amp;Tabela8[Hora inicial],0))</f>
        <v>Confirmado</v>
      </c>
      <c r="Q60" s="6"/>
    </row>
    <row r="61" spans="1:17" x14ac:dyDescent="0.3">
      <c r="A61" s="2">
        <v>585580</v>
      </c>
      <c r="B61" s="2" t="s">
        <v>17</v>
      </c>
      <c r="C61" s="2" t="s">
        <v>1278</v>
      </c>
      <c r="D61" s="2">
        <v>3626</v>
      </c>
      <c r="E61" s="2" t="s">
        <v>740</v>
      </c>
      <c r="F61" s="2" t="s">
        <v>28</v>
      </c>
      <c r="G61" s="4">
        <v>45509</v>
      </c>
      <c r="H61" s="5">
        <v>0.70833333333333337</v>
      </c>
      <c r="I61" s="6" t="s">
        <v>31</v>
      </c>
      <c r="J61" s="6">
        <v>25</v>
      </c>
      <c r="K61" s="2" t="s">
        <v>284</v>
      </c>
      <c r="L61" s="2" t="s">
        <v>1281</v>
      </c>
      <c r="M61" s="8" t="s">
        <v>152</v>
      </c>
      <c r="N61" s="6" t="str">
        <f>INDEX(Códigos_IPASGO[COD],MATCH(Tabela1[[#This Row],[ESPECIALIDDE]],Códigos_IPASGO[Especialidade],0))</f>
        <v>00011193</v>
      </c>
      <c r="O61" s="6" t="str">
        <f>TEXT(Tabela1[[#This Row],[Data]],"dddd")</f>
        <v>segunda-feira</v>
      </c>
      <c r="P61" s="6" t="str" cm="1">
        <f t="array" ref="P61">INDEX(Tabela8[Status],MATCH(Tabela1[[#This Row],[Cod. Paciente]]&amp;Tabela1[[#This Row],[dia]]&amp;Tabela1[[#This Row],[Hora inicial]],Tabela8[Cod. Paciente]&amp;Tabela8[DIA]&amp;Tabela8[Hora inicial],0))</f>
        <v>Confirmado</v>
      </c>
      <c r="Q61" s="6"/>
    </row>
    <row r="62" spans="1:17" x14ac:dyDescent="0.3">
      <c r="A62" s="2">
        <v>585618</v>
      </c>
      <c r="B62" s="2" t="s">
        <v>24</v>
      </c>
      <c r="C62" s="2" t="s">
        <v>518</v>
      </c>
      <c r="D62" s="2">
        <v>4113</v>
      </c>
      <c r="E62" s="2" t="s">
        <v>519</v>
      </c>
      <c r="F62" s="2" t="s">
        <v>28</v>
      </c>
      <c r="G62" s="4">
        <v>45509</v>
      </c>
      <c r="H62" s="5">
        <v>0.70833333333333337</v>
      </c>
      <c r="I62" s="6" t="s">
        <v>513</v>
      </c>
      <c r="J62" s="6">
        <v>577</v>
      </c>
      <c r="K62" s="2" t="s">
        <v>141</v>
      </c>
      <c r="L62" s="2" t="s">
        <v>19</v>
      </c>
      <c r="M62" s="8" t="s">
        <v>152</v>
      </c>
      <c r="N62" s="6" t="str">
        <f>INDEX(Códigos_IPASGO[COD],MATCH(Tabela1[[#This Row],[ESPECIALIDDE]],Códigos_IPASGO[Especialidade],0))</f>
        <v>00011193</v>
      </c>
      <c r="O62" s="6" t="str">
        <f>TEXT(Tabela1[[#This Row],[Data]],"dddd")</f>
        <v>segunda-feira</v>
      </c>
      <c r="P62" s="6" t="str" cm="1">
        <f t="array" ref="P62">INDEX(Tabela8[Status],MATCH(Tabela1[[#This Row],[Cod. Paciente]]&amp;Tabela1[[#This Row],[dia]]&amp;Tabela1[[#This Row],[Hora inicial]],Tabela8[Cod. Paciente]&amp;Tabela8[DIA]&amp;Tabela8[Hora inicial],0))</f>
        <v>Confirmado</v>
      </c>
      <c r="Q62" s="6"/>
    </row>
    <row r="63" spans="1:17" x14ac:dyDescent="0.3">
      <c r="A63" s="2">
        <v>588049</v>
      </c>
      <c r="B63" s="2" t="s">
        <v>24</v>
      </c>
      <c r="C63" s="2" t="s">
        <v>1277</v>
      </c>
      <c r="D63" s="2">
        <v>3666</v>
      </c>
      <c r="E63" s="2" t="s">
        <v>745</v>
      </c>
      <c r="F63" s="2" t="s">
        <v>28</v>
      </c>
      <c r="G63" s="4">
        <v>45509</v>
      </c>
      <c r="H63" s="5">
        <v>0.70833333333333337</v>
      </c>
      <c r="I63" s="6" t="s">
        <v>97</v>
      </c>
      <c r="J63" s="6">
        <v>2260</v>
      </c>
      <c r="K63" s="2" t="s">
        <v>36</v>
      </c>
      <c r="L63" s="2" t="s">
        <v>19</v>
      </c>
      <c r="M63" s="8" t="s">
        <v>152</v>
      </c>
      <c r="N63" s="6" t="str">
        <f>INDEX(Códigos_IPASGO[COD],MATCH(Tabela1[[#This Row],[ESPECIALIDDE]],Códigos_IPASGO[Especialidade],0))</f>
        <v>00011193</v>
      </c>
      <c r="O63" s="6" t="str">
        <f>TEXT(Tabela1[[#This Row],[Data]],"dddd")</f>
        <v>segunda-feira</v>
      </c>
      <c r="P63" s="6" t="str" cm="1">
        <f t="array" ref="P63">INDEX(Tabela8[Status],MATCH(Tabela1[[#This Row],[Cod. Paciente]]&amp;Tabela1[[#This Row],[dia]]&amp;Tabela1[[#This Row],[Hora inicial]],Tabela8[Cod. Paciente]&amp;Tabela8[DIA]&amp;Tabela8[Hora inicial],0))</f>
        <v>Confirmado</v>
      </c>
      <c r="Q63" s="6"/>
    </row>
    <row r="64" spans="1:17" x14ac:dyDescent="0.3">
      <c r="A64" s="2">
        <v>585579</v>
      </c>
      <c r="B64" s="2" t="s">
        <v>17</v>
      </c>
      <c r="C64" s="2" t="s">
        <v>1278</v>
      </c>
      <c r="D64" s="2">
        <v>3626</v>
      </c>
      <c r="E64" s="2" t="s">
        <v>740</v>
      </c>
      <c r="F64" s="2" t="s">
        <v>28</v>
      </c>
      <c r="G64" s="4">
        <v>45509</v>
      </c>
      <c r="H64" s="5">
        <v>0.70833333333333337</v>
      </c>
      <c r="I64" s="6" t="s">
        <v>31</v>
      </c>
      <c r="J64" s="6">
        <v>1735</v>
      </c>
      <c r="K64" s="2" t="s">
        <v>33</v>
      </c>
      <c r="L64" s="2" t="s">
        <v>19</v>
      </c>
      <c r="M64" s="8" t="s">
        <v>152</v>
      </c>
      <c r="N64" s="6" t="str">
        <f>INDEX(Códigos_IPASGO[COD],MATCH(Tabela1[[#This Row],[ESPECIALIDDE]],Códigos_IPASGO[Especialidade],0))</f>
        <v>00011193</v>
      </c>
      <c r="O64" s="6" t="str">
        <f>TEXT(Tabela1[[#This Row],[Data]],"dddd")</f>
        <v>segunda-feira</v>
      </c>
      <c r="P64" s="6" t="str" cm="1">
        <f t="array" ref="P64">INDEX(Tabela8[Status],MATCH(Tabela1[[#This Row],[Cod. Paciente]]&amp;Tabela1[[#This Row],[dia]]&amp;Tabela1[[#This Row],[Hora inicial]],Tabela8[Cod. Paciente]&amp;Tabela8[DIA]&amp;Tabela8[Hora inicial],0))</f>
        <v>Confirmado</v>
      </c>
      <c r="Q64" s="6"/>
    </row>
    <row r="65" spans="1:17" x14ac:dyDescent="0.3">
      <c r="A65" s="2">
        <v>587999</v>
      </c>
      <c r="B65" s="2" t="s">
        <v>17</v>
      </c>
      <c r="C65" s="2" t="s">
        <v>1350</v>
      </c>
      <c r="D65" s="2">
        <v>2659</v>
      </c>
      <c r="E65" s="2" t="s">
        <v>1351</v>
      </c>
      <c r="F65" s="2" t="s">
        <v>28</v>
      </c>
      <c r="G65" s="4">
        <v>45509</v>
      </c>
      <c r="H65" s="5">
        <v>0.75</v>
      </c>
      <c r="I65" s="6" t="s">
        <v>81</v>
      </c>
      <c r="J65" s="6">
        <v>1735</v>
      </c>
      <c r="K65" s="2" t="s">
        <v>33</v>
      </c>
      <c r="L65" s="2" t="s">
        <v>19</v>
      </c>
      <c r="M65" s="8" t="s">
        <v>152</v>
      </c>
      <c r="N65" s="6" t="str">
        <f>INDEX(Códigos_IPASGO[COD],MATCH(Tabela1[[#This Row],[ESPECIALIDDE]],Códigos_IPASGO[Especialidade],0))</f>
        <v>00011193</v>
      </c>
      <c r="O65" s="6" t="str">
        <f>TEXT(Tabela1[[#This Row],[Data]],"dddd")</f>
        <v>segunda-feira</v>
      </c>
      <c r="P65" s="6" t="str" cm="1">
        <f t="array" ref="P65">INDEX(Tabela8[Status],MATCH(Tabela1[[#This Row],[Cod. Paciente]]&amp;Tabela1[[#This Row],[dia]]&amp;Tabela1[[#This Row],[Hora inicial]],Tabela8[Cod. Paciente]&amp;Tabela8[DIA]&amp;Tabela8[Hora inicial],0))</f>
        <v>Confirmado</v>
      </c>
      <c r="Q65" s="6"/>
    </row>
    <row r="66" spans="1:17" ht="28.8" x14ac:dyDescent="0.3">
      <c r="A66" s="2">
        <v>585665</v>
      </c>
      <c r="B66" s="2" t="s">
        <v>24</v>
      </c>
      <c r="C66" s="2" t="s">
        <v>91</v>
      </c>
      <c r="D66" s="2">
        <v>3431</v>
      </c>
      <c r="E66" s="2" t="s">
        <v>92</v>
      </c>
      <c r="F66" s="2" t="s">
        <v>28</v>
      </c>
      <c r="G66" s="4">
        <v>45510</v>
      </c>
      <c r="H66" s="5">
        <v>0.29166666666666669</v>
      </c>
      <c r="I66" s="6" t="s">
        <v>89</v>
      </c>
      <c r="J66" s="6">
        <v>2735</v>
      </c>
      <c r="K66" s="2" t="s">
        <v>127</v>
      </c>
      <c r="L66" s="2" t="s">
        <v>19</v>
      </c>
      <c r="M66" s="8" t="s">
        <v>155</v>
      </c>
      <c r="N66" s="6" t="str">
        <f>INDEX(Códigos_IPASGO[COD],MATCH(Tabela1[[#This Row],[ESPECIALIDDE]],Códigos_IPASGO[Especialidade],0))</f>
        <v>00011185</v>
      </c>
      <c r="O66" s="6" t="str">
        <f>TEXT(Tabela1[[#This Row],[Data]],"dddd")</f>
        <v>terça-feira</v>
      </c>
      <c r="P66" s="6" t="str" cm="1">
        <f t="array" ref="P66">INDEX(Tabela8[Status],MATCH(Tabela1[[#This Row],[Cod. Paciente]]&amp;Tabela1[[#This Row],[dia]]&amp;Tabela1[[#This Row],[Hora inicial]],Tabela8[Cod. Paciente]&amp;Tabela8[DIA]&amp;Tabela8[Hora inicial],0))</f>
        <v>Confirmado</v>
      </c>
      <c r="Q66" s="6"/>
    </row>
    <row r="67" spans="1:17" x14ac:dyDescent="0.3">
      <c r="A67" s="2">
        <v>585657</v>
      </c>
      <c r="B67" s="2" t="s">
        <v>17</v>
      </c>
      <c r="C67" s="2" t="s">
        <v>1284</v>
      </c>
      <c r="D67" s="2">
        <v>3440</v>
      </c>
      <c r="E67" s="2" t="s">
        <v>677</v>
      </c>
      <c r="F67" s="2" t="s">
        <v>28</v>
      </c>
      <c r="G67" s="4">
        <v>45510</v>
      </c>
      <c r="H67" s="5">
        <v>0.29166666666666669</v>
      </c>
      <c r="I67" s="6" t="s">
        <v>505</v>
      </c>
      <c r="J67" s="6">
        <v>606</v>
      </c>
      <c r="K67" s="2" t="s">
        <v>229</v>
      </c>
      <c r="L67" s="2" t="s">
        <v>19</v>
      </c>
      <c r="M67" s="8" t="s">
        <v>152</v>
      </c>
      <c r="N67" s="6" t="str">
        <f>INDEX(Códigos_IPASGO[COD],MATCH(Tabela1[[#This Row],[ESPECIALIDDE]],Códigos_IPASGO[Especialidade],0))</f>
        <v>00011193</v>
      </c>
      <c r="O67" s="6" t="str">
        <f>TEXT(Tabela1[[#This Row],[Data]],"dddd")</f>
        <v>terça-feira</v>
      </c>
      <c r="P67" s="6" t="str" cm="1">
        <f t="array" ref="P67">INDEX(Tabela8[Status],MATCH(Tabela1[[#This Row],[Cod. Paciente]]&amp;Tabela1[[#This Row],[dia]]&amp;Tabela1[[#This Row],[Hora inicial]],Tabela8[Cod. Paciente]&amp;Tabela8[DIA]&amp;Tabela8[Hora inicial],0))</f>
        <v>Confirmado</v>
      </c>
      <c r="Q67" s="6"/>
    </row>
    <row r="68" spans="1:17" x14ac:dyDescent="0.3">
      <c r="A68" s="2">
        <v>585647</v>
      </c>
      <c r="B68" s="2" t="s">
        <v>24</v>
      </c>
      <c r="C68" s="2" t="s">
        <v>1282</v>
      </c>
      <c r="D68" s="2">
        <v>3673</v>
      </c>
      <c r="E68" s="2" t="s">
        <v>715</v>
      </c>
      <c r="F68" s="2" t="s">
        <v>28</v>
      </c>
      <c r="G68" s="4">
        <v>45510</v>
      </c>
      <c r="H68" s="5">
        <v>0.29166666666666669</v>
      </c>
      <c r="I68" s="6" t="s">
        <v>472</v>
      </c>
      <c r="J68" s="6">
        <v>1973</v>
      </c>
      <c r="K68" s="2" t="s">
        <v>25</v>
      </c>
      <c r="L68" s="2" t="s">
        <v>19</v>
      </c>
      <c r="M68" s="8" t="s">
        <v>155</v>
      </c>
      <c r="N68" s="6" t="str">
        <f>INDEX(Códigos_IPASGO[COD],MATCH(Tabela1[[#This Row],[ESPECIALIDDE]],Códigos_IPASGO[Especialidade],0))</f>
        <v>00011185</v>
      </c>
      <c r="O68" s="6" t="str">
        <f>TEXT(Tabela1[[#This Row],[Data]],"dddd")</f>
        <v>terça-feira</v>
      </c>
      <c r="P68" s="6" t="str" cm="1">
        <f t="array" ref="P68">INDEX(Tabela8[Status],MATCH(Tabela1[[#This Row],[Cod. Paciente]]&amp;Tabela1[[#This Row],[dia]]&amp;Tabela1[[#This Row],[Hora inicial]],Tabela8[Cod. Paciente]&amp;Tabela8[DIA]&amp;Tabela8[Hora inicial],0))</f>
        <v>Confirmado</v>
      </c>
      <c r="Q68" s="6"/>
    </row>
    <row r="69" spans="1:17" x14ac:dyDescent="0.3">
      <c r="A69" s="2">
        <v>588084</v>
      </c>
      <c r="B69" s="2" t="s">
        <v>24</v>
      </c>
      <c r="C69" s="2" t="s">
        <v>1347</v>
      </c>
      <c r="D69" s="2">
        <v>4098</v>
      </c>
      <c r="E69" s="2" t="s">
        <v>708</v>
      </c>
      <c r="F69" s="2" t="s">
        <v>69</v>
      </c>
      <c r="G69" s="4">
        <v>45510</v>
      </c>
      <c r="H69" s="5">
        <v>0.29166666666666669</v>
      </c>
      <c r="I69" s="6" t="s">
        <v>95</v>
      </c>
      <c r="J69" s="6">
        <v>2511</v>
      </c>
      <c r="K69" s="2" t="s">
        <v>79</v>
      </c>
      <c r="L69" s="2" t="s">
        <v>19</v>
      </c>
      <c r="M69" s="8" t="s">
        <v>164</v>
      </c>
      <c r="N69" s="6" t="str">
        <f>INDEX(Códigos_IPASGO[COD],MATCH(Tabela1[[#This Row],[ESPECIALIDDE]],Códigos_IPASGO[Especialidade],0))</f>
        <v>20104219</v>
      </c>
      <c r="O69" s="6" t="str">
        <f>TEXT(Tabela1[[#This Row],[Data]],"dddd")</f>
        <v>terça-feira</v>
      </c>
      <c r="P69" s="6" t="str" cm="1">
        <f t="array" ref="P69">INDEX(Tabela8[Status],MATCH(Tabela1[[#This Row],[Cod. Paciente]]&amp;Tabela1[[#This Row],[dia]]&amp;Tabela1[[#This Row],[Hora inicial]],Tabela8[Cod. Paciente]&amp;Tabela8[DIA]&amp;Tabela8[Hora inicial],0))</f>
        <v>Confirmado</v>
      </c>
      <c r="Q69" s="6"/>
    </row>
    <row r="70" spans="1:17" x14ac:dyDescent="0.3">
      <c r="A70" s="2">
        <v>585693</v>
      </c>
      <c r="B70" s="2" t="s">
        <v>17</v>
      </c>
      <c r="C70" s="2" t="s">
        <v>1286</v>
      </c>
      <c r="D70" s="2">
        <v>3952</v>
      </c>
      <c r="E70" s="2" t="s">
        <v>739</v>
      </c>
      <c r="F70" s="2" t="s">
        <v>28</v>
      </c>
      <c r="G70" s="4">
        <v>45510</v>
      </c>
      <c r="H70" s="5">
        <v>0.33333333333333331</v>
      </c>
      <c r="I70" s="6" t="s">
        <v>469</v>
      </c>
      <c r="J70" s="6">
        <v>609</v>
      </c>
      <c r="K70" s="2" t="s">
        <v>44</v>
      </c>
      <c r="L70" s="2" t="s">
        <v>19</v>
      </c>
      <c r="M70" s="8" t="s">
        <v>152</v>
      </c>
      <c r="N70" s="6" t="str">
        <f>INDEX(Códigos_IPASGO[COD],MATCH(Tabela1[[#This Row],[ESPECIALIDDE]],Códigos_IPASGO[Especialidade],0))</f>
        <v>00011193</v>
      </c>
      <c r="O70" s="6" t="str">
        <f>TEXT(Tabela1[[#This Row],[Data]],"dddd")</f>
        <v>terça-feira</v>
      </c>
      <c r="P70" s="6" t="str" cm="1">
        <f t="array" ref="P70">INDEX(Tabela8[Status],MATCH(Tabela1[[#This Row],[Cod. Paciente]]&amp;Tabela1[[#This Row],[dia]]&amp;Tabela1[[#This Row],[Hora inicial]],Tabela8[Cod. Paciente]&amp;Tabela8[DIA]&amp;Tabela8[Hora inicial],0))</f>
        <v>Confirmado</v>
      </c>
      <c r="Q70" s="6"/>
    </row>
    <row r="71" spans="1:17" x14ac:dyDescent="0.3">
      <c r="A71" s="2">
        <v>585676</v>
      </c>
      <c r="B71" s="2" t="s">
        <v>17</v>
      </c>
      <c r="C71" s="2" t="s">
        <v>1284</v>
      </c>
      <c r="D71" s="2">
        <v>3440</v>
      </c>
      <c r="E71" s="2" t="s">
        <v>677</v>
      </c>
      <c r="F71" s="2" t="s">
        <v>28</v>
      </c>
      <c r="G71" s="4">
        <v>45510</v>
      </c>
      <c r="H71" s="5">
        <v>0.33333333333333331</v>
      </c>
      <c r="I71" s="6" t="s">
        <v>55</v>
      </c>
      <c r="J71" s="6">
        <v>1830</v>
      </c>
      <c r="K71" s="2" t="s">
        <v>56</v>
      </c>
      <c r="L71" s="2" t="s">
        <v>19</v>
      </c>
      <c r="M71" s="8" t="s">
        <v>155</v>
      </c>
      <c r="N71" s="6" t="str">
        <f>INDEX(Códigos_IPASGO[COD],MATCH(Tabela1[[#This Row],[ESPECIALIDDE]],Códigos_IPASGO[Especialidade],0))</f>
        <v>00011185</v>
      </c>
      <c r="O71" s="6" t="str">
        <f>TEXT(Tabela1[[#This Row],[Data]],"dddd")</f>
        <v>terça-feira</v>
      </c>
      <c r="P71" s="6" t="str" cm="1">
        <f t="array" ref="P71">INDEX(Tabela8[Status],MATCH(Tabela1[[#This Row],[Cod. Paciente]]&amp;Tabela1[[#This Row],[dia]]&amp;Tabela1[[#This Row],[Hora inicial]],Tabela8[Cod. Paciente]&amp;Tabela8[DIA]&amp;Tabela8[Hora inicial],0))</f>
        <v>Confirmado</v>
      </c>
      <c r="Q71" s="6"/>
    </row>
    <row r="72" spans="1:17" x14ac:dyDescent="0.3">
      <c r="A72" s="2">
        <v>585690</v>
      </c>
      <c r="B72" s="2" t="s">
        <v>17</v>
      </c>
      <c r="C72" s="2" t="s">
        <v>499</v>
      </c>
      <c r="D72" s="2">
        <v>3441</v>
      </c>
      <c r="E72" s="2" t="s">
        <v>500</v>
      </c>
      <c r="F72" s="2" t="s">
        <v>28</v>
      </c>
      <c r="G72" s="4">
        <v>45510</v>
      </c>
      <c r="H72" s="5">
        <v>0.33333333333333331</v>
      </c>
      <c r="I72" s="6" t="s">
        <v>467</v>
      </c>
      <c r="J72" s="6">
        <v>1191</v>
      </c>
      <c r="K72" s="2" t="s">
        <v>122</v>
      </c>
      <c r="L72" s="2" t="s">
        <v>19</v>
      </c>
      <c r="M72" s="8" t="s">
        <v>152</v>
      </c>
      <c r="N72" s="6" t="str">
        <f>INDEX(Códigos_IPASGO[COD],MATCH(Tabela1[[#This Row],[ESPECIALIDDE]],Códigos_IPASGO[Especialidade],0))</f>
        <v>00011193</v>
      </c>
      <c r="O72" s="6" t="str">
        <f>TEXT(Tabela1[[#This Row],[Data]],"dddd")</f>
        <v>terça-feira</v>
      </c>
      <c r="P72" s="6" t="str" cm="1">
        <f t="array" ref="P72">INDEX(Tabela8[Status],MATCH(Tabela1[[#This Row],[Cod. Paciente]]&amp;Tabela1[[#This Row],[dia]]&amp;Tabela1[[#This Row],[Hora inicial]],Tabela8[Cod. Paciente]&amp;Tabela8[DIA]&amp;Tabela8[Hora inicial],0))</f>
        <v>Confirmado</v>
      </c>
      <c r="Q72" s="6"/>
    </row>
    <row r="73" spans="1:17" ht="28.8" x14ac:dyDescent="0.3">
      <c r="A73" s="2">
        <v>585723</v>
      </c>
      <c r="B73" s="2" t="s">
        <v>17</v>
      </c>
      <c r="C73" s="2" t="s">
        <v>1285</v>
      </c>
      <c r="D73" s="2">
        <v>3550</v>
      </c>
      <c r="E73" s="2" t="s">
        <v>738</v>
      </c>
      <c r="F73" s="2" t="s">
        <v>28</v>
      </c>
      <c r="G73" s="4">
        <v>45510</v>
      </c>
      <c r="H73" s="5">
        <v>0.33333333333333331</v>
      </c>
      <c r="I73" s="6" t="s">
        <v>81</v>
      </c>
      <c r="J73" s="6">
        <v>1383</v>
      </c>
      <c r="K73" s="2" t="s">
        <v>221</v>
      </c>
      <c r="L73" s="2" t="s">
        <v>19</v>
      </c>
      <c r="M73" s="8" t="s">
        <v>152</v>
      </c>
      <c r="N73" s="6" t="str">
        <f>INDEX(Códigos_IPASGO[COD],MATCH(Tabela1[[#This Row],[ESPECIALIDDE]],Códigos_IPASGO[Especialidade],0))</f>
        <v>00011193</v>
      </c>
      <c r="O73" s="6" t="str">
        <f>TEXT(Tabela1[[#This Row],[Data]],"dddd")</f>
        <v>terça-feira</v>
      </c>
      <c r="P73" s="6" t="str" cm="1">
        <f t="array" ref="P73">INDEX(Tabela8[Status],MATCH(Tabela1[[#This Row],[Cod. Paciente]]&amp;Tabela1[[#This Row],[dia]]&amp;Tabela1[[#This Row],[Hora inicial]],Tabela8[Cod. Paciente]&amp;Tabela8[DIA]&amp;Tabela8[Hora inicial],0))</f>
        <v>Confirmado</v>
      </c>
      <c r="Q73" s="6"/>
    </row>
    <row r="74" spans="1:17" x14ac:dyDescent="0.3">
      <c r="A74" s="2">
        <v>585684</v>
      </c>
      <c r="B74" s="2" t="s">
        <v>24</v>
      </c>
      <c r="C74" s="2" t="s">
        <v>1287</v>
      </c>
      <c r="D74" s="2">
        <v>3357</v>
      </c>
      <c r="E74" s="2" t="s">
        <v>714</v>
      </c>
      <c r="F74" s="2" t="s">
        <v>28</v>
      </c>
      <c r="G74" s="4">
        <v>45510</v>
      </c>
      <c r="H74" s="5">
        <v>0.33333333333333331</v>
      </c>
      <c r="I74" s="6" t="s">
        <v>50</v>
      </c>
      <c r="J74" s="6">
        <v>772</v>
      </c>
      <c r="K74" s="2" t="s">
        <v>51</v>
      </c>
      <c r="L74" s="2" t="s">
        <v>19</v>
      </c>
      <c r="M74" s="8" t="s">
        <v>155</v>
      </c>
      <c r="N74" s="6" t="str">
        <f>INDEX(Códigos_IPASGO[COD],MATCH(Tabela1[[#This Row],[ESPECIALIDDE]],Códigos_IPASGO[Especialidade],0))</f>
        <v>00011185</v>
      </c>
      <c r="O74" s="6" t="str">
        <f>TEXT(Tabela1[[#This Row],[Data]],"dddd")</f>
        <v>terça-feira</v>
      </c>
      <c r="P74" s="6" t="str" cm="1">
        <f t="array" ref="P74">INDEX(Tabela8[Status],MATCH(Tabela1[[#This Row],[Cod. Paciente]]&amp;Tabela1[[#This Row],[dia]]&amp;Tabela1[[#This Row],[Hora inicial]],Tabela8[Cod. Paciente]&amp;Tabela8[DIA]&amp;Tabela8[Hora inicial],0))</f>
        <v>Confirmado</v>
      </c>
      <c r="Q74" s="6"/>
    </row>
    <row r="75" spans="1:17" ht="28.8" x14ac:dyDescent="0.3">
      <c r="A75" s="2">
        <v>585714</v>
      </c>
      <c r="B75" s="2" t="s">
        <v>24</v>
      </c>
      <c r="C75" s="2" t="s">
        <v>1262</v>
      </c>
      <c r="D75" s="2">
        <v>3376</v>
      </c>
      <c r="E75" s="2" t="s">
        <v>731</v>
      </c>
      <c r="F75" s="2" t="s">
        <v>28</v>
      </c>
      <c r="G75" s="4">
        <v>45510</v>
      </c>
      <c r="H75" s="5">
        <v>0.33333333333333331</v>
      </c>
      <c r="I75" s="6" t="s">
        <v>89</v>
      </c>
      <c r="J75" s="6">
        <v>2735</v>
      </c>
      <c r="K75" s="2" t="s">
        <v>127</v>
      </c>
      <c r="L75" s="2" t="s">
        <v>19</v>
      </c>
      <c r="M75" s="8" t="s">
        <v>155</v>
      </c>
      <c r="N75" s="6" t="str">
        <f>INDEX(Códigos_IPASGO[COD],MATCH(Tabela1[[#This Row],[ESPECIALIDDE]],Códigos_IPASGO[Especialidade],0))</f>
        <v>00011185</v>
      </c>
      <c r="O75" s="6" t="str">
        <f>TEXT(Tabela1[[#This Row],[Data]],"dddd")</f>
        <v>terça-feira</v>
      </c>
      <c r="P75" s="6" t="str" cm="1">
        <f t="array" ref="P75">INDEX(Tabela8[Status],MATCH(Tabela1[[#This Row],[Cod. Paciente]]&amp;Tabela1[[#This Row],[dia]]&amp;Tabela1[[#This Row],[Hora inicial]],Tabela8[Cod. Paciente]&amp;Tabela8[DIA]&amp;Tabela8[Hora inicial],0))</f>
        <v>Confirmado</v>
      </c>
      <c r="Q75" s="6"/>
    </row>
    <row r="76" spans="1:17" x14ac:dyDescent="0.3">
      <c r="A76" s="2">
        <v>585700</v>
      </c>
      <c r="B76" s="2" t="s">
        <v>24</v>
      </c>
      <c r="C76" s="2" t="s">
        <v>1282</v>
      </c>
      <c r="D76" s="2">
        <v>3673</v>
      </c>
      <c r="E76" s="2" t="s">
        <v>715</v>
      </c>
      <c r="F76" s="2" t="s">
        <v>28</v>
      </c>
      <c r="G76" s="4">
        <v>45510</v>
      </c>
      <c r="H76" s="5">
        <v>0.33333333333333331</v>
      </c>
      <c r="I76" s="6" t="s">
        <v>84</v>
      </c>
      <c r="J76" s="6">
        <v>2260</v>
      </c>
      <c r="K76" s="2" t="s">
        <v>36</v>
      </c>
      <c r="L76" s="2" t="s">
        <v>19</v>
      </c>
      <c r="M76" s="8" t="s">
        <v>152</v>
      </c>
      <c r="N76" s="6" t="str">
        <f>INDEX(Códigos_IPASGO[COD],MATCH(Tabela1[[#This Row],[ESPECIALIDDE]],Códigos_IPASGO[Especialidade],0))</f>
        <v>00011193</v>
      </c>
      <c r="O76" s="6" t="str">
        <f>TEXT(Tabela1[[#This Row],[Data]],"dddd")</f>
        <v>terça-feira</v>
      </c>
      <c r="P76" s="6" t="str" cm="1">
        <f t="array" ref="P76">INDEX(Tabela8[Status],MATCH(Tabela1[[#This Row],[Cod. Paciente]]&amp;Tabela1[[#This Row],[dia]]&amp;Tabela1[[#This Row],[Hora inicial]],Tabela8[Cod. Paciente]&amp;Tabela8[DIA]&amp;Tabela8[Hora inicial],0))</f>
        <v>Confirmado</v>
      </c>
      <c r="Q76" s="6"/>
    </row>
    <row r="77" spans="1:17" x14ac:dyDescent="0.3">
      <c r="A77" s="2">
        <v>585686</v>
      </c>
      <c r="B77" s="2" t="s">
        <v>24</v>
      </c>
      <c r="C77" s="2" t="s">
        <v>91</v>
      </c>
      <c r="D77" s="2">
        <v>3431</v>
      </c>
      <c r="E77" s="2" t="s">
        <v>92</v>
      </c>
      <c r="F77" s="2" t="s">
        <v>28</v>
      </c>
      <c r="G77" s="4">
        <v>45510</v>
      </c>
      <c r="H77" s="5">
        <v>0.33333333333333331</v>
      </c>
      <c r="I77" s="6" t="s">
        <v>95</v>
      </c>
      <c r="J77" s="6">
        <v>2057</v>
      </c>
      <c r="K77" s="2" t="s">
        <v>90</v>
      </c>
      <c r="L77" s="2" t="s">
        <v>19</v>
      </c>
      <c r="M77" s="8" t="s">
        <v>152</v>
      </c>
      <c r="N77" s="6" t="str">
        <f>INDEX(Códigos_IPASGO[COD],MATCH(Tabela1[[#This Row],[ESPECIALIDDE]],Códigos_IPASGO[Especialidade],0))</f>
        <v>00011193</v>
      </c>
      <c r="O77" s="6" t="str">
        <f>TEXT(Tabela1[[#This Row],[Data]],"dddd")</f>
        <v>terça-feira</v>
      </c>
      <c r="P77" s="6" t="str" cm="1">
        <f t="array" ref="P77">INDEX(Tabela8[Status],MATCH(Tabela1[[#This Row],[Cod. Paciente]]&amp;Tabela1[[#This Row],[dia]]&amp;Tabela1[[#This Row],[Hora inicial]],Tabela8[Cod. Paciente]&amp;Tabela8[DIA]&amp;Tabela8[Hora inicial],0))</f>
        <v>Confirmado</v>
      </c>
      <c r="Q77" s="6"/>
    </row>
    <row r="78" spans="1:17" x14ac:dyDescent="0.3">
      <c r="A78" s="2">
        <v>585740</v>
      </c>
      <c r="B78" s="2" t="s">
        <v>17</v>
      </c>
      <c r="C78" s="2" t="s">
        <v>499</v>
      </c>
      <c r="D78" s="2">
        <v>3441</v>
      </c>
      <c r="E78" s="2" t="s">
        <v>500</v>
      </c>
      <c r="F78" s="2" t="s">
        <v>28</v>
      </c>
      <c r="G78" s="4">
        <v>45510</v>
      </c>
      <c r="H78" s="5">
        <v>0.375</v>
      </c>
      <c r="I78" s="6" t="s">
        <v>469</v>
      </c>
      <c r="J78" s="6">
        <v>609</v>
      </c>
      <c r="K78" s="2" t="s">
        <v>44</v>
      </c>
      <c r="L78" s="2" t="s">
        <v>19</v>
      </c>
      <c r="M78" s="8" t="s">
        <v>152</v>
      </c>
      <c r="N78" s="6" t="str">
        <f>INDEX(Códigos_IPASGO[COD],MATCH(Tabela1[[#This Row],[ESPECIALIDDE]],Códigos_IPASGO[Especialidade],0))</f>
        <v>00011193</v>
      </c>
      <c r="O78" s="6" t="str">
        <f>TEXT(Tabela1[[#This Row],[Data]],"dddd")</f>
        <v>terça-feira</v>
      </c>
      <c r="P78" s="6" t="str" cm="1">
        <f t="array" ref="P78">INDEX(Tabela8[Status],MATCH(Tabela1[[#This Row],[Cod. Paciente]]&amp;Tabela1[[#This Row],[dia]]&amp;Tabela1[[#This Row],[Hora inicial]],Tabela8[Cod. Paciente]&amp;Tabela8[DIA]&amp;Tabela8[Hora inicial],0))</f>
        <v>Confirmado</v>
      </c>
      <c r="Q78" s="6"/>
    </row>
    <row r="79" spans="1:17" x14ac:dyDescent="0.3">
      <c r="A79" s="2">
        <v>585775</v>
      </c>
      <c r="B79" s="2" t="s">
        <v>17</v>
      </c>
      <c r="C79" s="2" t="s">
        <v>1284</v>
      </c>
      <c r="D79" s="2">
        <v>3440</v>
      </c>
      <c r="E79" s="2" t="s">
        <v>677</v>
      </c>
      <c r="F79" s="2" t="s">
        <v>28</v>
      </c>
      <c r="G79" s="4">
        <v>45510</v>
      </c>
      <c r="H79" s="5">
        <v>0.375</v>
      </c>
      <c r="I79" s="6" t="s">
        <v>81</v>
      </c>
      <c r="J79" s="6">
        <v>1383</v>
      </c>
      <c r="K79" s="2" t="s">
        <v>221</v>
      </c>
      <c r="L79" s="2" t="s">
        <v>19</v>
      </c>
      <c r="M79" s="8" t="s">
        <v>152</v>
      </c>
      <c r="N79" s="6" t="str">
        <f>INDEX(Códigos_IPASGO[COD],MATCH(Tabela1[[#This Row],[ESPECIALIDDE]],Códigos_IPASGO[Especialidade],0))</f>
        <v>00011193</v>
      </c>
      <c r="O79" s="6" t="str">
        <f>TEXT(Tabela1[[#This Row],[Data]],"dddd")</f>
        <v>terça-feira</v>
      </c>
      <c r="P79" s="6" t="str" cm="1">
        <f t="array" ref="P79">INDEX(Tabela8[Status],MATCH(Tabela1[[#This Row],[Cod. Paciente]]&amp;Tabela1[[#This Row],[dia]]&amp;Tabela1[[#This Row],[Hora inicial]],Tabela8[Cod. Paciente]&amp;Tabela8[DIA]&amp;Tabela8[Hora inicial],0))</f>
        <v>Confirmado</v>
      </c>
      <c r="Q79" s="6"/>
    </row>
    <row r="80" spans="1:17" x14ac:dyDescent="0.3">
      <c r="A80" s="2">
        <v>585763</v>
      </c>
      <c r="B80" s="2" t="s">
        <v>24</v>
      </c>
      <c r="C80" s="2" t="s">
        <v>1289</v>
      </c>
      <c r="D80" s="2">
        <v>4060</v>
      </c>
      <c r="E80" s="2" t="s">
        <v>632</v>
      </c>
      <c r="F80" s="2" t="s">
        <v>69</v>
      </c>
      <c r="G80" s="4">
        <v>45510</v>
      </c>
      <c r="H80" s="5">
        <v>0.375</v>
      </c>
      <c r="I80" s="6" t="s">
        <v>82</v>
      </c>
      <c r="J80" s="6">
        <v>1180</v>
      </c>
      <c r="K80" s="2" t="s">
        <v>83</v>
      </c>
      <c r="L80" s="2" t="s">
        <v>19</v>
      </c>
      <c r="M80" s="8" t="s">
        <v>164</v>
      </c>
      <c r="N80" s="6" t="str">
        <f>INDEX(Códigos_IPASGO[COD],MATCH(Tabela1[[#This Row],[ESPECIALIDDE]],Códigos_IPASGO[Especialidade],0))</f>
        <v>20104219</v>
      </c>
      <c r="O80" s="6" t="str">
        <f>TEXT(Tabela1[[#This Row],[Data]],"dddd")</f>
        <v>terça-feira</v>
      </c>
      <c r="P80" s="6" t="str" cm="1">
        <f t="array" ref="P80">INDEX(Tabela8[Status],MATCH(Tabela1[[#This Row],[Cod. Paciente]]&amp;Tabela1[[#This Row],[dia]]&amp;Tabela1[[#This Row],[Hora inicial]],Tabela8[Cod. Paciente]&amp;Tabela8[DIA]&amp;Tabela8[Hora inicial],0))</f>
        <v>Confirmado</v>
      </c>
      <c r="Q80" s="6"/>
    </row>
    <row r="81" spans="1:17" x14ac:dyDescent="0.3">
      <c r="A81" s="2">
        <v>585735</v>
      </c>
      <c r="B81" s="2" t="s">
        <v>24</v>
      </c>
      <c r="C81" s="2" t="s">
        <v>1287</v>
      </c>
      <c r="D81" s="2">
        <v>3357</v>
      </c>
      <c r="E81" s="2" t="s">
        <v>714</v>
      </c>
      <c r="F81" s="2" t="s">
        <v>28</v>
      </c>
      <c r="G81" s="4">
        <v>45510</v>
      </c>
      <c r="H81" s="5">
        <v>0.375</v>
      </c>
      <c r="I81" s="6" t="s">
        <v>473</v>
      </c>
      <c r="J81" s="6">
        <v>599</v>
      </c>
      <c r="K81" s="2" t="s">
        <v>387</v>
      </c>
      <c r="L81" s="2" t="s">
        <v>19</v>
      </c>
      <c r="M81" s="8" t="s">
        <v>152</v>
      </c>
      <c r="N81" s="6" t="str">
        <f>INDEX(Códigos_IPASGO[COD],MATCH(Tabela1[[#This Row],[ESPECIALIDDE]],Códigos_IPASGO[Especialidade],0))</f>
        <v>00011193</v>
      </c>
      <c r="O81" s="6" t="str">
        <f>TEXT(Tabela1[[#This Row],[Data]],"dddd")</f>
        <v>terça-feira</v>
      </c>
      <c r="P81" s="6" t="str" cm="1">
        <f t="array" ref="P81">INDEX(Tabela8[Status],MATCH(Tabela1[[#This Row],[Cod. Paciente]]&amp;Tabela1[[#This Row],[dia]]&amp;Tabela1[[#This Row],[Hora inicial]],Tabela8[Cod. Paciente]&amp;Tabela8[DIA]&amp;Tabela8[Hora inicial],0))</f>
        <v>Confirmado</v>
      </c>
      <c r="Q81" s="6"/>
    </row>
    <row r="82" spans="1:17" x14ac:dyDescent="0.3">
      <c r="A82" s="2">
        <v>588119</v>
      </c>
      <c r="B82" s="2" t="s">
        <v>24</v>
      </c>
      <c r="C82" s="2" t="s">
        <v>1282</v>
      </c>
      <c r="D82" s="2">
        <v>3673</v>
      </c>
      <c r="E82" s="2" t="s">
        <v>715</v>
      </c>
      <c r="F82" s="2" t="s">
        <v>28</v>
      </c>
      <c r="G82" s="4">
        <v>45510</v>
      </c>
      <c r="H82" s="5">
        <v>0.375</v>
      </c>
      <c r="I82" s="6" t="s">
        <v>464</v>
      </c>
      <c r="J82" s="6">
        <v>2260</v>
      </c>
      <c r="K82" s="2" t="s">
        <v>36</v>
      </c>
      <c r="L82" s="2" t="s">
        <v>19</v>
      </c>
      <c r="M82" s="8" t="s">
        <v>152</v>
      </c>
      <c r="N82" s="6" t="str">
        <f>INDEX(Códigos_IPASGO[COD],MATCH(Tabela1[[#This Row],[ESPECIALIDDE]],Códigos_IPASGO[Especialidade],0))</f>
        <v>00011193</v>
      </c>
      <c r="O82" s="6" t="str">
        <f>TEXT(Tabela1[[#This Row],[Data]],"dddd")</f>
        <v>terça-feira</v>
      </c>
      <c r="P82" s="6" t="str" cm="1">
        <f t="array" ref="P82">INDEX(Tabela8[Status],MATCH(Tabela1[[#This Row],[Cod. Paciente]]&amp;Tabela1[[#This Row],[dia]]&amp;Tabela1[[#This Row],[Hora inicial]],Tabela8[Cod. Paciente]&amp;Tabela8[DIA]&amp;Tabela8[Hora inicial],0))</f>
        <v>Confirmado</v>
      </c>
      <c r="Q82" s="6"/>
    </row>
    <row r="83" spans="1:17" x14ac:dyDescent="0.3">
      <c r="A83" s="2">
        <v>585738</v>
      </c>
      <c r="B83" s="2" t="s">
        <v>24</v>
      </c>
      <c r="C83" s="2" t="s">
        <v>1262</v>
      </c>
      <c r="D83" s="2">
        <v>3376</v>
      </c>
      <c r="E83" s="2" t="s">
        <v>731</v>
      </c>
      <c r="F83" s="2" t="s">
        <v>28</v>
      </c>
      <c r="G83" s="4">
        <v>45510</v>
      </c>
      <c r="H83" s="5">
        <v>0.375</v>
      </c>
      <c r="I83" s="6" t="s">
        <v>95</v>
      </c>
      <c r="J83" s="6">
        <v>2057</v>
      </c>
      <c r="K83" s="2" t="s">
        <v>90</v>
      </c>
      <c r="L83" s="2" t="s">
        <v>19</v>
      </c>
      <c r="M83" s="8" t="s">
        <v>152</v>
      </c>
      <c r="N83" s="6" t="str">
        <f>INDEX(Códigos_IPASGO[COD],MATCH(Tabela1[[#This Row],[ESPECIALIDDE]],Códigos_IPASGO[Especialidade],0))</f>
        <v>00011193</v>
      </c>
      <c r="O83" s="6" t="str">
        <f>TEXT(Tabela1[[#This Row],[Data]],"dddd")</f>
        <v>terça-feira</v>
      </c>
      <c r="P83" s="6" t="str" cm="1">
        <f t="array" ref="P83">INDEX(Tabela8[Status],MATCH(Tabela1[[#This Row],[Cod. Paciente]]&amp;Tabela1[[#This Row],[dia]]&amp;Tabela1[[#This Row],[Hora inicial]],Tabela8[Cod. Paciente]&amp;Tabela8[DIA]&amp;Tabela8[Hora inicial],0))</f>
        <v>Confirmado</v>
      </c>
      <c r="Q83" s="6"/>
    </row>
    <row r="84" spans="1:17" x14ac:dyDescent="0.3">
      <c r="A84" s="2">
        <v>585776</v>
      </c>
      <c r="B84" s="2" t="s">
        <v>17</v>
      </c>
      <c r="C84" s="2" t="s">
        <v>1286</v>
      </c>
      <c r="D84" s="2">
        <v>3952</v>
      </c>
      <c r="E84" s="2" t="s">
        <v>739</v>
      </c>
      <c r="F84" s="2" t="s">
        <v>28</v>
      </c>
      <c r="G84" s="4">
        <v>45510</v>
      </c>
      <c r="H84" s="5">
        <v>0.375</v>
      </c>
      <c r="I84" s="6" t="s">
        <v>23</v>
      </c>
      <c r="J84" s="6">
        <v>1735</v>
      </c>
      <c r="K84" s="2" t="s">
        <v>33</v>
      </c>
      <c r="L84" s="2" t="s">
        <v>19</v>
      </c>
      <c r="M84" s="8" t="s">
        <v>152</v>
      </c>
      <c r="N84" s="6" t="str">
        <f>INDEX(Códigos_IPASGO[COD],MATCH(Tabela1[[#This Row],[ESPECIALIDDE]],Códigos_IPASGO[Especialidade],0))</f>
        <v>00011193</v>
      </c>
      <c r="O84" s="6" t="str">
        <f>TEXT(Tabela1[[#This Row],[Data]],"dddd")</f>
        <v>terça-feira</v>
      </c>
      <c r="P84" s="6" t="str" cm="1">
        <f t="array" ref="P84">INDEX(Tabela8[Status],MATCH(Tabela1[[#This Row],[Cod. Paciente]]&amp;Tabela1[[#This Row],[dia]]&amp;Tabela1[[#This Row],[Hora inicial]],Tabela8[Cod. Paciente]&amp;Tabela8[DIA]&amp;Tabela8[Hora inicial],0))</f>
        <v>Confirmado</v>
      </c>
      <c r="Q84" s="6"/>
    </row>
    <row r="85" spans="1:17" ht="28.8" x14ac:dyDescent="0.3">
      <c r="A85" s="2">
        <v>585753</v>
      </c>
      <c r="B85" s="2" t="s">
        <v>24</v>
      </c>
      <c r="C85" s="2" t="s">
        <v>1291</v>
      </c>
      <c r="D85" s="2">
        <v>3574</v>
      </c>
      <c r="E85" s="2" t="s">
        <v>694</v>
      </c>
      <c r="F85" s="2" t="s">
        <v>28</v>
      </c>
      <c r="G85" s="4">
        <v>45510</v>
      </c>
      <c r="H85" s="5">
        <v>0.375</v>
      </c>
      <c r="I85" s="6" t="s">
        <v>41</v>
      </c>
      <c r="J85" s="6">
        <v>572</v>
      </c>
      <c r="K85" s="2" t="s">
        <v>93</v>
      </c>
      <c r="L85" s="2" t="s">
        <v>19</v>
      </c>
      <c r="M85" s="8" t="s">
        <v>152</v>
      </c>
      <c r="N85" s="6" t="str">
        <f>INDEX(Códigos_IPASGO[COD],MATCH(Tabela1[[#This Row],[ESPECIALIDDE]],Códigos_IPASGO[Especialidade],0))</f>
        <v>00011193</v>
      </c>
      <c r="O85" s="6" t="str">
        <f>TEXT(Tabela1[[#This Row],[Data]],"dddd")</f>
        <v>terça-feira</v>
      </c>
      <c r="P85" s="6" t="str" cm="1">
        <f t="array" ref="P85">INDEX(Tabela8[Status],MATCH(Tabela1[[#This Row],[Cod. Paciente]]&amp;Tabela1[[#This Row],[dia]]&amp;Tabela1[[#This Row],[Hora inicial]],Tabela8[Cod. Paciente]&amp;Tabela8[DIA]&amp;Tabela8[Hora inicial],0))</f>
        <v>Confirmado</v>
      </c>
      <c r="Q85" s="6"/>
    </row>
    <row r="86" spans="1:17" x14ac:dyDescent="0.3">
      <c r="A86" s="2">
        <v>585820</v>
      </c>
      <c r="B86" s="2" t="s">
        <v>17</v>
      </c>
      <c r="C86" s="2" t="s">
        <v>1286</v>
      </c>
      <c r="D86" s="2">
        <v>3952</v>
      </c>
      <c r="E86" s="2" t="s">
        <v>739</v>
      </c>
      <c r="F86" s="2" t="s">
        <v>28</v>
      </c>
      <c r="G86" s="4">
        <v>45510</v>
      </c>
      <c r="H86" s="5">
        <v>0.41666666666666669</v>
      </c>
      <c r="I86" s="6" t="s">
        <v>31</v>
      </c>
      <c r="J86" s="6">
        <v>25</v>
      </c>
      <c r="K86" s="2" t="s">
        <v>284</v>
      </c>
      <c r="L86" s="2" t="s">
        <v>1281</v>
      </c>
      <c r="M86" s="8" t="s">
        <v>152</v>
      </c>
      <c r="N86" s="6" t="str">
        <f>INDEX(Códigos_IPASGO[COD],MATCH(Tabela1[[#This Row],[ESPECIALIDDE]],Códigos_IPASGO[Especialidade],0))</f>
        <v>00011193</v>
      </c>
      <c r="O86" s="6" t="str">
        <f>TEXT(Tabela1[[#This Row],[Data]],"dddd")</f>
        <v>terça-feira</v>
      </c>
      <c r="P86" s="6" t="str" cm="1">
        <f t="array" ref="P86">INDEX(Tabela8[Status],MATCH(Tabela1[[#This Row],[Cod. Paciente]]&amp;Tabela1[[#This Row],[dia]]&amp;Tabela1[[#This Row],[Hora inicial]],Tabela8[Cod. Paciente]&amp;Tabela8[DIA]&amp;Tabela8[Hora inicial],0))</f>
        <v>Confirmado</v>
      </c>
      <c r="Q86" s="6"/>
    </row>
    <row r="87" spans="1:17" x14ac:dyDescent="0.3">
      <c r="A87" s="2">
        <v>585787</v>
      </c>
      <c r="B87" s="2" t="s">
        <v>24</v>
      </c>
      <c r="C87" s="2" t="s">
        <v>1293</v>
      </c>
      <c r="D87" s="2">
        <v>3604</v>
      </c>
      <c r="E87" s="2" t="s">
        <v>646</v>
      </c>
      <c r="F87" s="2" t="s">
        <v>28</v>
      </c>
      <c r="G87" s="4">
        <v>45510</v>
      </c>
      <c r="H87" s="5">
        <v>0.41666666666666669</v>
      </c>
      <c r="I87" s="6" t="s">
        <v>82</v>
      </c>
      <c r="J87" s="6">
        <v>1180</v>
      </c>
      <c r="K87" s="2" t="s">
        <v>83</v>
      </c>
      <c r="L87" s="2" t="s">
        <v>19</v>
      </c>
      <c r="M87" s="8" t="s">
        <v>152</v>
      </c>
      <c r="N87" s="6" t="str">
        <f>INDEX(Códigos_IPASGO[COD],MATCH(Tabela1[[#This Row],[ESPECIALIDDE]],Códigos_IPASGO[Especialidade],0))</f>
        <v>00011193</v>
      </c>
      <c r="O87" s="6" t="str">
        <f>TEXT(Tabela1[[#This Row],[Data]],"dddd")</f>
        <v>terça-feira</v>
      </c>
      <c r="P87" s="6" t="str" cm="1">
        <f t="array" ref="P87">INDEX(Tabela8[Status],MATCH(Tabela1[[#This Row],[Cod. Paciente]]&amp;Tabela1[[#This Row],[dia]]&amp;Tabela1[[#This Row],[Hora inicial]],Tabela8[Cod. Paciente]&amp;Tabela8[DIA]&amp;Tabela8[Hora inicial],0))</f>
        <v>Confirmado</v>
      </c>
      <c r="Q87" s="6"/>
    </row>
    <row r="88" spans="1:17" ht="28.8" x14ac:dyDescent="0.3">
      <c r="A88" s="2">
        <v>585782</v>
      </c>
      <c r="B88" s="2" t="s">
        <v>17</v>
      </c>
      <c r="C88" s="2" t="s">
        <v>1284</v>
      </c>
      <c r="D88" s="2">
        <v>3440</v>
      </c>
      <c r="E88" s="2" t="s">
        <v>677</v>
      </c>
      <c r="F88" s="2" t="s">
        <v>28</v>
      </c>
      <c r="G88" s="4">
        <v>45510</v>
      </c>
      <c r="H88" s="5">
        <v>0.41666666666666669</v>
      </c>
      <c r="I88" s="6" t="s">
        <v>57</v>
      </c>
      <c r="J88" s="6">
        <v>1815</v>
      </c>
      <c r="K88" s="2" t="s">
        <v>86</v>
      </c>
      <c r="L88" s="2" t="s">
        <v>19</v>
      </c>
      <c r="M88" s="8" t="s">
        <v>152</v>
      </c>
      <c r="N88" s="6" t="str">
        <f>INDEX(Códigos_IPASGO[COD],MATCH(Tabela1[[#This Row],[ESPECIALIDDE]],Códigos_IPASGO[Especialidade],0))</f>
        <v>00011193</v>
      </c>
      <c r="O88" s="6" t="str">
        <f>TEXT(Tabela1[[#This Row],[Data]],"dddd")</f>
        <v>terça-feira</v>
      </c>
      <c r="P88" s="6" t="str" cm="1">
        <f t="array" ref="P88">INDEX(Tabela8[Status],MATCH(Tabela1[[#This Row],[Cod. Paciente]]&amp;Tabela1[[#This Row],[dia]]&amp;Tabela1[[#This Row],[Hora inicial]],Tabela8[Cod. Paciente]&amp;Tabela8[DIA]&amp;Tabela8[Hora inicial],0))</f>
        <v>Confirmado</v>
      </c>
      <c r="Q88" s="6"/>
    </row>
    <row r="89" spans="1:17" ht="28.8" x14ac:dyDescent="0.3">
      <c r="A89" s="2">
        <v>585822</v>
      </c>
      <c r="B89" s="2" t="s">
        <v>24</v>
      </c>
      <c r="C89" s="2" t="s">
        <v>1291</v>
      </c>
      <c r="D89" s="2">
        <v>3574</v>
      </c>
      <c r="E89" s="2" t="s">
        <v>694</v>
      </c>
      <c r="F89" s="2" t="s">
        <v>28</v>
      </c>
      <c r="G89" s="4">
        <v>45510</v>
      </c>
      <c r="H89" s="5">
        <v>0.41666666666666669</v>
      </c>
      <c r="I89" s="6" t="s">
        <v>89</v>
      </c>
      <c r="J89" s="6">
        <v>2735</v>
      </c>
      <c r="K89" s="2" t="s">
        <v>127</v>
      </c>
      <c r="L89" s="2" t="s">
        <v>19</v>
      </c>
      <c r="M89" s="8" t="s">
        <v>155</v>
      </c>
      <c r="N89" s="6" t="str">
        <f>INDEX(Códigos_IPASGO[COD],MATCH(Tabela1[[#This Row],[ESPECIALIDDE]],Códigos_IPASGO[Especialidade],0))</f>
        <v>00011185</v>
      </c>
      <c r="O89" s="6" t="str">
        <f>TEXT(Tabela1[[#This Row],[Data]],"dddd")</f>
        <v>terça-feira</v>
      </c>
      <c r="P89" s="6" t="str" cm="1">
        <f t="array" ref="P89">INDEX(Tabela8[Status],MATCH(Tabela1[[#This Row],[Cod. Paciente]]&amp;Tabela1[[#This Row],[dia]]&amp;Tabela1[[#This Row],[Hora inicial]],Tabela8[Cod. Paciente]&amp;Tabela8[DIA]&amp;Tabela8[Hora inicial],0))</f>
        <v>Confirmado</v>
      </c>
      <c r="Q89" s="6"/>
    </row>
    <row r="90" spans="1:17" x14ac:dyDescent="0.3">
      <c r="A90" s="2">
        <v>585809</v>
      </c>
      <c r="B90" s="2" t="s">
        <v>17</v>
      </c>
      <c r="C90" s="2" t="s">
        <v>1294</v>
      </c>
      <c r="D90" s="2">
        <v>3896</v>
      </c>
      <c r="E90" s="2" t="s">
        <v>109</v>
      </c>
      <c r="F90" s="2" t="s">
        <v>28</v>
      </c>
      <c r="G90" s="4">
        <v>45510</v>
      </c>
      <c r="H90" s="5">
        <v>0.41666666666666669</v>
      </c>
      <c r="I90" s="6" t="s">
        <v>1295</v>
      </c>
      <c r="J90" s="6">
        <v>1829</v>
      </c>
      <c r="K90" s="2" t="s">
        <v>356</v>
      </c>
      <c r="L90" s="2" t="s">
        <v>19</v>
      </c>
      <c r="M90" s="8" t="s">
        <v>444</v>
      </c>
      <c r="N90" s="6" t="str">
        <f>INDEX(Códigos_IPASGO[COD],MATCH(Tabela1[[#This Row],[ESPECIALIDDE]],Códigos_IPASGO[Especialidade],0))</f>
        <v>00040045</v>
      </c>
      <c r="O90" s="6" t="str">
        <f>TEXT(Tabela1[[#This Row],[Data]],"dddd")</f>
        <v>terça-feira</v>
      </c>
      <c r="P90" s="6" t="str" cm="1">
        <f t="array" ref="P90">INDEX(Tabela8[Status],MATCH(Tabela1[[#This Row],[Cod. Paciente]]&amp;Tabela1[[#This Row],[dia]]&amp;Tabela1[[#This Row],[Hora inicial]],Tabela8[Cod. Paciente]&amp;Tabela8[DIA]&amp;Tabela8[Hora inicial],0))</f>
        <v>Confirmado</v>
      </c>
      <c r="Q90" s="6"/>
    </row>
    <row r="91" spans="1:17" x14ac:dyDescent="0.3">
      <c r="A91" s="2">
        <v>585799</v>
      </c>
      <c r="B91" s="2" t="s">
        <v>17</v>
      </c>
      <c r="C91" s="2" t="s">
        <v>1292</v>
      </c>
      <c r="D91" s="2">
        <v>3724</v>
      </c>
      <c r="E91" s="2" t="s">
        <v>734</v>
      </c>
      <c r="F91" s="2" t="s">
        <v>28</v>
      </c>
      <c r="G91" s="4">
        <v>45510</v>
      </c>
      <c r="H91" s="5">
        <v>0.41666666666666669</v>
      </c>
      <c r="I91" s="6" t="s">
        <v>469</v>
      </c>
      <c r="J91" s="6">
        <v>609</v>
      </c>
      <c r="K91" s="2" t="s">
        <v>44</v>
      </c>
      <c r="L91" s="2" t="s">
        <v>19</v>
      </c>
      <c r="M91" s="8" t="s">
        <v>152</v>
      </c>
      <c r="N91" s="6" t="str">
        <f>INDEX(Códigos_IPASGO[COD],MATCH(Tabela1[[#This Row],[ESPECIALIDDE]],Códigos_IPASGO[Especialidade],0))</f>
        <v>00011193</v>
      </c>
      <c r="O91" s="6" t="str">
        <f>TEXT(Tabela1[[#This Row],[Data]],"dddd")</f>
        <v>terça-feira</v>
      </c>
      <c r="P91" s="6" t="str" cm="1">
        <f t="array" ref="P91">INDEX(Tabela8[Status],MATCH(Tabela1[[#This Row],[Cod. Paciente]]&amp;Tabela1[[#This Row],[dia]]&amp;Tabela1[[#This Row],[Hora inicial]],Tabela8[Cod. Paciente]&amp;Tabela8[DIA]&amp;Tabela8[Hora inicial],0))</f>
        <v>Confirmado</v>
      </c>
      <c r="Q91" s="6"/>
    </row>
    <row r="92" spans="1:17" x14ac:dyDescent="0.3">
      <c r="A92" s="2">
        <v>585823</v>
      </c>
      <c r="B92" s="2" t="s">
        <v>17</v>
      </c>
      <c r="C92" s="2" t="s">
        <v>1263</v>
      </c>
      <c r="D92" s="2">
        <v>4033</v>
      </c>
      <c r="E92" s="2" t="s">
        <v>664</v>
      </c>
      <c r="F92" s="2" t="s">
        <v>28</v>
      </c>
      <c r="G92" s="4">
        <v>45510</v>
      </c>
      <c r="H92" s="5">
        <v>0.41666666666666669</v>
      </c>
      <c r="I92" s="6" t="s">
        <v>43</v>
      </c>
      <c r="J92" s="6">
        <v>1361</v>
      </c>
      <c r="K92" s="2" t="s">
        <v>35</v>
      </c>
      <c r="L92" s="2" t="s">
        <v>19</v>
      </c>
      <c r="M92" s="8" t="s">
        <v>152</v>
      </c>
      <c r="N92" s="6" t="str">
        <f>INDEX(Códigos_IPASGO[COD],MATCH(Tabela1[[#This Row],[ESPECIALIDDE]],Códigos_IPASGO[Especialidade],0))</f>
        <v>00011193</v>
      </c>
      <c r="O92" s="6" t="str">
        <f>TEXT(Tabela1[[#This Row],[Data]],"dddd")</f>
        <v>terça-feira</v>
      </c>
      <c r="P92" s="6" t="str" cm="1">
        <f t="array" ref="P92">INDEX(Tabela8[Status],MATCH(Tabela1[[#This Row],[Cod. Paciente]]&amp;Tabela1[[#This Row],[dia]]&amp;Tabela1[[#This Row],[Hora inicial]],Tabela8[Cod. Paciente]&amp;Tabela8[DIA]&amp;Tabela8[Hora inicial],0))</f>
        <v>Confirmado</v>
      </c>
      <c r="Q92" s="6"/>
    </row>
    <row r="93" spans="1:17" x14ac:dyDescent="0.3">
      <c r="A93" s="2">
        <v>585839</v>
      </c>
      <c r="B93" s="2" t="s">
        <v>24</v>
      </c>
      <c r="C93" s="2" t="s">
        <v>1262</v>
      </c>
      <c r="D93" s="2">
        <v>3376</v>
      </c>
      <c r="E93" s="2" t="s">
        <v>731</v>
      </c>
      <c r="F93" s="2" t="s">
        <v>28</v>
      </c>
      <c r="G93" s="4">
        <v>45510</v>
      </c>
      <c r="H93" s="5">
        <v>0.41666666666666669</v>
      </c>
      <c r="I93" s="6" t="s">
        <v>464</v>
      </c>
      <c r="J93" s="6">
        <v>1644</v>
      </c>
      <c r="K93" s="2" t="s">
        <v>63</v>
      </c>
      <c r="L93" s="2" t="s">
        <v>19</v>
      </c>
      <c r="M93" s="8" t="s">
        <v>152</v>
      </c>
      <c r="N93" s="6" t="str">
        <f>INDEX(Códigos_IPASGO[COD],MATCH(Tabela1[[#This Row],[ESPECIALIDDE]],Códigos_IPASGO[Especialidade],0))</f>
        <v>00011193</v>
      </c>
      <c r="O93" s="6" t="str">
        <f>TEXT(Tabela1[[#This Row],[Data]],"dddd")</f>
        <v>terça-feira</v>
      </c>
      <c r="P93" s="6" t="str" cm="1">
        <f t="array" ref="P93">INDEX(Tabela8[Status],MATCH(Tabela1[[#This Row],[Cod. Paciente]]&amp;Tabela1[[#This Row],[dia]]&amp;Tabela1[[#This Row],[Hora inicial]],Tabela8[Cod. Paciente]&amp;Tabela8[DIA]&amp;Tabela8[Hora inicial],0))</f>
        <v>Confirmado</v>
      </c>
      <c r="Q93" s="6"/>
    </row>
    <row r="94" spans="1:17" ht="28.8" x14ac:dyDescent="0.3">
      <c r="A94" s="2">
        <v>585864</v>
      </c>
      <c r="B94" s="2" t="s">
        <v>17</v>
      </c>
      <c r="C94" s="2" t="s">
        <v>492</v>
      </c>
      <c r="D94" s="2">
        <v>3625</v>
      </c>
      <c r="E94" s="2" t="s">
        <v>493</v>
      </c>
      <c r="F94" s="2" t="s">
        <v>28</v>
      </c>
      <c r="G94" s="4">
        <v>45510</v>
      </c>
      <c r="H94" s="5">
        <v>0.45833333333333331</v>
      </c>
      <c r="I94" s="6" t="s">
        <v>57</v>
      </c>
      <c r="J94" s="6">
        <v>1815</v>
      </c>
      <c r="K94" s="2" t="s">
        <v>86</v>
      </c>
      <c r="L94" s="2" t="s">
        <v>19</v>
      </c>
      <c r="M94" s="8" t="s">
        <v>152</v>
      </c>
      <c r="N94" s="6" t="str">
        <f>INDEX(Códigos_IPASGO[COD],MATCH(Tabela1[[#This Row],[ESPECIALIDDE]],Códigos_IPASGO[Especialidade],0))</f>
        <v>00011193</v>
      </c>
      <c r="O94" s="6" t="str">
        <f>TEXT(Tabela1[[#This Row],[Data]],"dddd")</f>
        <v>terça-feira</v>
      </c>
      <c r="P94" s="6" t="str" cm="1">
        <f t="array" ref="P94">INDEX(Tabela8[Status],MATCH(Tabela1[[#This Row],[Cod. Paciente]]&amp;Tabela1[[#This Row],[dia]]&amp;Tabela1[[#This Row],[Hora inicial]],Tabela8[Cod. Paciente]&amp;Tabela8[DIA]&amp;Tabela8[Hora inicial],0))</f>
        <v>Confirmado</v>
      </c>
      <c r="Q94" s="6"/>
    </row>
    <row r="95" spans="1:17" x14ac:dyDescent="0.3">
      <c r="A95" s="2">
        <v>585874</v>
      </c>
      <c r="B95" s="2" t="s">
        <v>24</v>
      </c>
      <c r="C95" s="2" t="s">
        <v>1291</v>
      </c>
      <c r="D95" s="2">
        <v>3574</v>
      </c>
      <c r="E95" s="2" t="s">
        <v>694</v>
      </c>
      <c r="F95" s="2" t="s">
        <v>28</v>
      </c>
      <c r="G95" s="4">
        <v>45510</v>
      </c>
      <c r="H95" s="5">
        <v>0.45833333333333331</v>
      </c>
      <c r="I95" s="6" t="s">
        <v>472</v>
      </c>
      <c r="J95" s="6">
        <v>1973</v>
      </c>
      <c r="K95" s="2" t="s">
        <v>25</v>
      </c>
      <c r="L95" s="2" t="s">
        <v>19</v>
      </c>
      <c r="M95" s="8" t="s">
        <v>155</v>
      </c>
      <c r="N95" s="6" t="str">
        <f>INDEX(Códigos_IPASGO[COD],MATCH(Tabela1[[#This Row],[ESPECIALIDDE]],Códigos_IPASGO[Especialidade],0))</f>
        <v>00011185</v>
      </c>
      <c r="O95" s="6" t="str">
        <f>TEXT(Tabela1[[#This Row],[Data]],"dddd")</f>
        <v>terça-feira</v>
      </c>
      <c r="P95" s="6" t="str" cm="1">
        <f t="array" ref="P95">INDEX(Tabela8[Status],MATCH(Tabela1[[#This Row],[Cod. Paciente]]&amp;Tabela1[[#This Row],[dia]]&amp;Tabela1[[#This Row],[Hora inicial]],Tabela8[Cod. Paciente]&amp;Tabela8[DIA]&amp;Tabela8[Hora inicial],0))</f>
        <v>Confirmado</v>
      </c>
      <c r="Q95" s="6"/>
    </row>
    <row r="96" spans="1:17" x14ac:dyDescent="0.3">
      <c r="A96" s="2">
        <v>585859</v>
      </c>
      <c r="B96" s="2" t="s">
        <v>24</v>
      </c>
      <c r="C96" s="2" t="s">
        <v>1262</v>
      </c>
      <c r="D96" s="2">
        <v>3376</v>
      </c>
      <c r="E96" s="2" t="s">
        <v>731</v>
      </c>
      <c r="F96" s="2" t="s">
        <v>28</v>
      </c>
      <c r="G96" s="4">
        <v>45510</v>
      </c>
      <c r="H96" s="5">
        <v>0.45833333333333331</v>
      </c>
      <c r="I96" s="6" t="s">
        <v>95</v>
      </c>
      <c r="J96" s="6">
        <v>2260</v>
      </c>
      <c r="K96" s="2" t="s">
        <v>36</v>
      </c>
      <c r="L96" s="2" t="s">
        <v>19</v>
      </c>
      <c r="M96" s="8" t="s">
        <v>152</v>
      </c>
      <c r="N96" s="6" t="str">
        <f>INDEX(Códigos_IPASGO[COD],MATCH(Tabela1[[#This Row],[ESPECIALIDDE]],Códigos_IPASGO[Especialidade],0))</f>
        <v>00011193</v>
      </c>
      <c r="O96" s="6" t="str">
        <f>TEXT(Tabela1[[#This Row],[Data]],"dddd")</f>
        <v>terça-feira</v>
      </c>
      <c r="P96" s="6" t="str" cm="1">
        <f t="array" ref="P96">INDEX(Tabela8[Status],MATCH(Tabela1[[#This Row],[Cod. Paciente]]&amp;Tabela1[[#This Row],[dia]]&amp;Tabela1[[#This Row],[Hora inicial]],Tabela8[Cod. Paciente]&amp;Tabela8[DIA]&amp;Tabela8[Hora inicial],0))</f>
        <v>Confirmado</v>
      </c>
      <c r="Q96" s="6"/>
    </row>
    <row r="97" spans="1:17" x14ac:dyDescent="0.3">
      <c r="A97" s="2">
        <v>585857</v>
      </c>
      <c r="B97" s="2" t="s">
        <v>17</v>
      </c>
      <c r="C97" s="2" t="s">
        <v>1286</v>
      </c>
      <c r="D97" s="2">
        <v>3952</v>
      </c>
      <c r="E97" s="2" t="s">
        <v>739</v>
      </c>
      <c r="F97" s="2" t="s">
        <v>28</v>
      </c>
      <c r="G97" s="4">
        <v>45510</v>
      </c>
      <c r="H97" s="5">
        <v>0.45833333333333331</v>
      </c>
      <c r="I97" s="6" t="s">
        <v>75</v>
      </c>
      <c r="J97" s="6">
        <v>499</v>
      </c>
      <c r="K97" s="2" t="s">
        <v>214</v>
      </c>
      <c r="L97" s="2" t="s">
        <v>19</v>
      </c>
      <c r="M97" s="8" t="s">
        <v>155</v>
      </c>
      <c r="N97" s="6" t="str">
        <f>INDEX(Códigos_IPASGO[COD],MATCH(Tabela1[[#This Row],[ESPECIALIDDE]],Códigos_IPASGO[Especialidade],0))</f>
        <v>00011185</v>
      </c>
      <c r="O97" s="6" t="str">
        <f>TEXT(Tabela1[[#This Row],[Data]],"dddd")</f>
        <v>terça-feira</v>
      </c>
      <c r="P97" s="6" t="str" cm="1">
        <f t="array" ref="P97">INDEX(Tabela8[Status],MATCH(Tabela1[[#This Row],[Cod. Paciente]]&amp;Tabela1[[#This Row],[dia]]&amp;Tabela1[[#This Row],[Hora inicial]],Tabela8[Cod. Paciente]&amp;Tabela8[DIA]&amp;Tabela8[Hora inicial],0))</f>
        <v>Confirmado</v>
      </c>
      <c r="Q97" s="6"/>
    </row>
    <row r="98" spans="1:17" x14ac:dyDescent="0.3">
      <c r="A98" s="2">
        <v>588106</v>
      </c>
      <c r="B98" s="2" t="s">
        <v>17</v>
      </c>
      <c r="C98" s="2" t="s">
        <v>1284</v>
      </c>
      <c r="D98" s="2">
        <v>3440</v>
      </c>
      <c r="E98" s="2" t="s">
        <v>677</v>
      </c>
      <c r="F98" s="2" t="s">
        <v>28</v>
      </c>
      <c r="G98" s="4">
        <v>45510</v>
      </c>
      <c r="H98" s="5">
        <v>0.45833333333333331</v>
      </c>
      <c r="I98" s="6" t="s">
        <v>479</v>
      </c>
      <c r="J98" s="6">
        <v>2733</v>
      </c>
      <c r="K98" s="2" t="s">
        <v>101</v>
      </c>
      <c r="L98" s="2" t="s">
        <v>19</v>
      </c>
      <c r="M98" s="8" t="s">
        <v>155</v>
      </c>
      <c r="N98" s="6" t="str">
        <f>INDEX(Códigos_IPASGO[COD],MATCH(Tabela1[[#This Row],[ESPECIALIDDE]],Códigos_IPASGO[Especialidade],0))</f>
        <v>00011185</v>
      </c>
      <c r="O98" s="6" t="str">
        <f>TEXT(Tabela1[[#This Row],[Data]],"dddd")</f>
        <v>terça-feira</v>
      </c>
      <c r="P98" s="6" t="str" cm="1">
        <f t="array" ref="P98">INDEX(Tabela8[Status],MATCH(Tabela1[[#This Row],[Cod. Paciente]]&amp;Tabela1[[#This Row],[dia]]&amp;Tabela1[[#This Row],[Hora inicial]],Tabela8[Cod. Paciente]&amp;Tabela8[DIA]&amp;Tabela8[Hora inicial],0))</f>
        <v>Confirmado</v>
      </c>
      <c r="Q98" s="6"/>
    </row>
    <row r="99" spans="1:17" x14ac:dyDescent="0.3">
      <c r="A99" s="2">
        <v>585873</v>
      </c>
      <c r="B99" s="2" t="s">
        <v>17</v>
      </c>
      <c r="C99" s="2" t="s">
        <v>1263</v>
      </c>
      <c r="D99" s="2">
        <v>4033</v>
      </c>
      <c r="E99" s="2" t="s">
        <v>664</v>
      </c>
      <c r="F99" s="2" t="s">
        <v>28</v>
      </c>
      <c r="G99" s="4">
        <v>45510</v>
      </c>
      <c r="H99" s="5">
        <v>0.45833333333333331</v>
      </c>
      <c r="I99" s="6" t="s">
        <v>43</v>
      </c>
      <c r="J99" s="6">
        <v>1361</v>
      </c>
      <c r="K99" s="2" t="s">
        <v>35</v>
      </c>
      <c r="L99" s="2" t="s">
        <v>19</v>
      </c>
      <c r="M99" s="8" t="s">
        <v>152</v>
      </c>
      <c r="N99" s="6" t="str">
        <f>INDEX(Códigos_IPASGO[COD],MATCH(Tabela1[[#This Row],[ESPECIALIDDE]],Códigos_IPASGO[Especialidade],0))</f>
        <v>00011193</v>
      </c>
      <c r="O99" s="6" t="str">
        <f>TEXT(Tabela1[[#This Row],[Data]],"dddd")</f>
        <v>terça-feira</v>
      </c>
      <c r="P99" s="6" t="str" cm="1">
        <f t="array" ref="P99">INDEX(Tabela8[Status],MATCH(Tabela1[[#This Row],[Cod. Paciente]]&amp;Tabela1[[#This Row],[dia]]&amp;Tabela1[[#This Row],[Hora inicial]],Tabela8[Cod. Paciente]&amp;Tabela8[DIA]&amp;Tabela8[Hora inicial],0))</f>
        <v>Confirmado</v>
      </c>
      <c r="Q99" s="6"/>
    </row>
    <row r="100" spans="1:17" x14ac:dyDescent="0.3">
      <c r="A100" s="2">
        <v>585846</v>
      </c>
      <c r="B100" s="2" t="s">
        <v>24</v>
      </c>
      <c r="C100" s="2" t="s">
        <v>110</v>
      </c>
      <c r="D100" s="2">
        <v>3664</v>
      </c>
      <c r="E100" s="2" t="s">
        <v>111</v>
      </c>
      <c r="F100" s="2" t="s">
        <v>28</v>
      </c>
      <c r="G100" s="4">
        <v>45510</v>
      </c>
      <c r="H100" s="5">
        <v>0.45833333333333331</v>
      </c>
      <c r="I100" s="6" t="s">
        <v>82</v>
      </c>
      <c r="J100" s="6">
        <v>1180</v>
      </c>
      <c r="K100" s="2" t="s">
        <v>83</v>
      </c>
      <c r="L100" s="2" t="s">
        <v>19</v>
      </c>
      <c r="M100" s="8" t="s">
        <v>152</v>
      </c>
      <c r="N100" s="6" t="str">
        <f>INDEX(Códigos_IPASGO[COD],MATCH(Tabela1[[#This Row],[ESPECIALIDDE]],Códigos_IPASGO[Especialidade],0))</f>
        <v>00011193</v>
      </c>
      <c r="O100" s="6" t="str">
        <f>TEXT(Tabela1[[#This Row],[Data]],"dddd")</f>
        <v>terça-feira</v>
      </c>
      <c r="P100" s="6" t="str" cm="1">
        <f t="array" ref="P100">INDEX(Tabela8[Status],MATCH(Tabela1[[#This Row],[Cod. Paciente]]&amp;Tabela1[[#This Row],[dia]]&amp;Tabela1[[#This Row],[Hora inicial]],Tabela8[Cod. Paciente]&amp;Tabela8[DIA]&amp;Tabela8[Hora inicial],0))</f>
        <v>Confirmado</v>
      </c>
      <c r="Q100" s="6"/>
    </row>
    <row r="101" spans="1:17" x14ac:dyDescent="0.3">
      <c r="A101" s="2">
        <v>585880</v>
      </c>
      <c r="B101" s="2" t="s">
        <v>17</v>
      </c>
      <c r="C101" s="2" t="s">
        <v>1294</v>
      </c>
      <c r="D101" s="2">
        <v>3896</v>
      </c>
      <c r="E101" s="2" t="s">
        <v>109</v>
      </c>
      <c r="F101" s="2" t="s">
        <v>28</v>
      </c>
      <c r="G101" s="4">
        <v>45510</v>
      </c>
      <c r="H101" s="5">
        <v>0.45833333333333331</v>
      </c>
      <c r="I101" s="6" t="s">
        <v>1297</v>
      </c>
      <c r="J101" s="6">
        <v>1829</v>
      </c>
      <c r="K101" s="2" t="s">
        <v>356</v>
      </c>
      <c r="L101" s="2" t="s">
        <v>19</v>
      </c>
      <c r="M101" s="8" t="s">
        <v>444</v>
      </c>
      <c r="N101" s="6" t="str">
        <f>INDEX(Códigos_IPASGO[COD],MATCH(Tabela1[[#This Row],[ESPECIALIDDE]],Códigos_IPASGO[Especialidade],0))</f>
        <v>00040045</v>
      </c>
      <c r="O101" s="6" t="str">
        <f>TEXT(Tabela1[[#This Row],[Data]],"dddd")</f>
        <v>terça-feira</v>
      </c>
      <c r="P101" s="6" t="str" cm="1">
        <f t="array" ref="P101">INDEX(Tabela8[Status],MATCH(Tabela1[[#This Row],[Cod. Paciente]]&amp;Tabela1[[#This Row],[dia]]&amp;Tabela1[[#This Row],[Hora inicial]],Tabela8[Cod. Paciente]&amp;Tabela8[DIA]&amp;Tabela8[Hora inicial],0))</f>
        <v>Confirmado</v>
      </c>
      <c r="Q101" s="6"/>
    </row>
    <row r="102" spans="1:17" ht="28.8" x14ac:dyDescent="0.3">
      <c r="A102" s="2">
        <v>585865</v>
      </c>
      <c r="B102" s="2" t="s">
        <v>24</v>
      </c>
      <c r="C102" s="2" t="s">
        <v>1258</v>
      </c>
      <c r="D102" s="2">
        <v>3923</v>
      </c>
      <c r="E102" s="2" t="s">
        <v>105</v>
      </c>
      <c r="F102" s="2" t="s">
        <v>28</v>
      </c>
      <c r="G102" s="4">
        <v>45510</v>
      </c>
      <c r="H102" s="5">
        <v>0.45833333333333331</v>
      </c>
      <c r="I102" s="6" t="s">
        <v>41</v>
      </c>
      <c r="J102" s="6">
        <v>572</v>
      </c>
      <c r="K102" s="2" t="s">
        <v>93</v>
      </c>
      <c r="L102" s="2" t="s">
        <v>19</v>
      </c>
      <c r="M102" s="8" t="s">
        <v>152</v>
      </c>
      <c r="N102" s="6" t="str">
        <f>INDEX(Códigos_IPASGO[COD],MATCH(Tabela1[[#This Row],[ESPECIALIDDE]],Códigos_IPASGO[Especialidade],0))</f>
        <v>00011193</v>
      </c>
      <c r="O102" s="6" t="str">
        <f>TEXT(Tabela1[[#This Row],[Data]],"dddd")</f>
        <v>terça-feira</v>
      </c>
      <c r="P102" s="6" t="str" cm="1">
        <f t="array" ref="P102">INDEX(Tabela8[Status],MATCH(Tabela1[[#This Row],[Cod. Paciente]]&amp;Tabela1[[#This Row],[dia]]&amp;Tabela1[[#This Row],[Hora inicial]],Tabela8[Cod. Paciente]&amp;Tabela8[DIA]&amp;Tabela8[Hora inicial],0))</f>
        <v>Confirmado</v>
      </c>
      <c r="Q102" s="6"/>
    </row>
    <row r="103" spans="1:17" x14ac:dyDescent="0.3">
      <c r="A103" s="2">
        <v>585901</v>
      </c>
      <c r="B103" s="2" t="s">
        <v>24</v>
      </c>
      <c r="C103" s="2" t="s">
        <v>509</v>
      </c>
      <c r="D103" s="2">
        <v>3671</v>
      </c>
      <c r="E103" s="2" t="s">
        <v>510</v>
      </c>
      <c r="F103" s="2" t="s">
        <v>28</v>
      </c>
      <c r="G103" s="4">
        <v>45510</v>
      </c>
      <c r="H103" s="5">
        <v>0.54166666666666663</v>
      </c>
      <c r="I103" s="6" t="s">
        <v>461</v>
      </c>
      <c r="J103" s="6">
        <v>1839</v>
      </c>
      <c r="K103" s="2" t="s">
        <v>42</v>
      </c>
      <c r="L103" s="2" t="s">
        <v>19</v>
      </c>
      <c r="M103" s="8" t="s">
        <v>152</v>
      </c>
      <c r="N103" s="6" t="str">
        <f>INDEX(Códigos_IPASGO[COD],MATCH(Tabela1[[#This Row],[ESPECIALIDDE]],Códigos_IPASGO[Especialidade],0))</f>
        <v>00011193</v>
      </c>
      <c r="O103" s="6" t="str">
        <f>TEXT(Tabela1[[#This Row],[Data]],"dddd")</f>
        <v>terça-feira</v>
      </c>
      <c r="P103" s="6" t="str" cm="1">
        <f t="array" ref="P103">INDEX(Tabela8[Status],MATCH(Tabela1[[#This Row],[Cod. Paciente]]&amp;Tabela1[[#This Row],[dia]]&amp;Tabela1[[#This Row],[Hora inicial]],Tabela8[Cod. Paciente]&amp;Tabela8[DIA]&amp;Tabela8[Hora inicial],0))</f>
        <v>Confirmado</v>
      </c>
      <c r="Q103" s="6"/>
    </row>
    <row r="104" spans="1:17" x14ac:dyDescent="0.3">
      <c r="A104" s="2">
        <v>585927</v>
      </c>
      <c r="B104" s="2" t="s">
        <v>24</v>
      </c>
      <c r="C104" s="2" t="s">
        <v>506</v>
      </c>
      <c r="D104" s="2">
        <v>3760</v>
      </c>
      <c r="E104" s="2" t="s">
        <v>507</v>
      </c>
      <c r="F104" s="2" t="s">
        <v>28</v>
      </c>
      <c r="G104" s="4">
        <v>45510</v>
      </c>
      <c r="H104" s="5">
        <v>0.54166666666666663</v>
      </c>
      <c r="I104" s="6" t="s">
        <v>472</v>
      </c>
      <c r="J104" s="6">
        <v>1837</v>
      </c>
      <c r="K104" s="2" t="s">
        <v>114</v>
      </c>
      <c r="L104" s="2" t="s">
        <v>19</v>
      </c>
      <c r="M104" s="8" t="s">
        <v>152</v>
      </c>
      <c r="N104" s="6" t="str">
        <f>INDEX(Códigos_IPASGO[COD],MATCH(Tabela1[[#This Row],[ESPECIALIDDE]],Códigos_IPASGO[Especialidade],0))</f>
        <v>00011193</v>
      </c>
      <c r="O104" s="6" t="str">
        <f>TEXT(Tabela1[[#This Row],[Data]],"dddd")</f>
        <v>terça-feira</v>
      </c>
      <c r="P104" s="6" t="str" cm="1">
        <f t="array" ref="P104">INDEX(Tabela8[Status],MATCH(Tabela1[[#This Row],[Cod. Paciente]]&amp;Tabela1[[#This Row],[dia]]&amp;Tabela1[[#This Row],[Hora inicial]],Tabela8[Cod. Paciente]&amp;Tabela8[DIA]&amp;Tabela8[Hora inicial],0))</f>
        <v>Confirmado</v>
      </c>
      <c r="Q104" s="6"/>
    </row>
    <row r="105" spans="1:17" x14ac:dyDescent="0.3">
      <c r="A105" s="2">
        <v>585952</v>
      </c>
      <c r="B105" s="2" t="s">
        <v>24</v>
      </c>
      <c r="C105" s="2" t="s">
        <v>1305</v>
      </c>
      <c r="D105" s="2">
        <v>3534</v>
      </c>
      <c r="E105" s="2" t="s">
        <v>645</v>
      </c>
      <c r="F105" s="2" t="s">
        <v>28</v>
      </c>
      <c r="G105" s="4">
        <v>45510</v>
      </c>
      <c r="H105" s="5">
        <v>0.58333333333333337</v>
      </c>
      <c r="I105" s="6" t="s">
        <v>50</v>
      </c>
      <c r="J105" s="6">
        <v>772</v>
      </c>
      <c r="K105" s="2" t="s">
        <v>51</v>
      </c>
      <c r="L105" s="2" t="s">
        <v>19</v>
      </c>
      <c r="M105" s="8" t="s">
        <v>155</v>
      </c>
      <c r="N105" s="6" t="str">
        <f>INDEX(Códigos_IPASGO[COD],MATCH(Tabela1[[#This Row],[ESPECIALIDDE]],Códigos_IPASGO[Especialidade],0))</f>
        <v>00011185</v>
      </c>
      <c r="O105" s="6" t="str">
        <f>TEXT(Tabela1[[#This Row],[Data]],"dddd")</f>
        <v>terça-feira</v>
      </c>
      <c r="P105" s="6" t="str" cm="1">
        <f t="array" ref="P105">INDEX(Tabela8[Status],MATCH(Tabela1[[#This Row],[Cod. Paciente]]&amp;Tabela1[[#This Row],[dia]]&amp;Tabela1[[#This Row],[Hora inicial]],Tabela8[Cod. Paciente]&amp;Tabela8[DIA]&amp;Tabela8[Hora inicial],0))</f>
        <v>Confirmado</v>
      </c>
      <c r="Q105" s="6"/>
    </row>
    <row r="106" spans="1:17" x14ac:dyDescent="0.3">
      <c r="A106" s="2">
        <v>585958</v>
      </c>
      <c r="B106" s="2" t="s">
        <v>17</v>
      </c>
      <c r="C106" s="2" t="s">
        <v>1301</v>
      </c>
      <c r="D106" s="2">
        <v>3367</v>
      </c>
      <c r="E106" s="2" t="s">
        <v>1302</v>
      </c>
      <c r="F106" s="2" t="s">
        <v>28</v>
      </c>
      <c r="G106" s="4">
        <v>45510</v>
      </c>
      <c r="H106" s="5">
        <v>0.58333333333333337</v>
      </c>
      <c r="I106" s="6" t="s">
        <v>467</v>
      </c>
      <c r="J106" s="6">
        <v>1191</v>
      </c>
      <c r="K106" s="2" t="s">
        <v>122</v>
      </c>
      <c r="L106" s="2" t="s">
        <v>19</v>
      </c>
      <c r="M106" s="8" t="s">
        <v>152</v>
      </c>
      <c r="N106" s="6" t="str">
        <f>INDEX(Códigos_IPASGO[COD],MATCH(Tabela1[[#This Row],[ESPECIALIDDE]],Códigos_IPASGO[Especialidade],0))</f>
        <v>00011193</v>
      </c>
      <c r="O106" s="6" t="str">
        <f>TEXT(Tabela1[[#This Row],[Data]],"dddd")</f>
        <v>terça-feira</v>
      </c>
      <c r="P106" s="6" t="str" cm="1">
        <f t="array" ref="P106">INDEX(Tabela8[Status],MATCH(Tabela1[[#This Row],[Cod. Paciente]]&amp;Tabela1[[#This Row],[dia]]&amp;Tabela1[[#This Row],[Hora inicial]],Tabela8[Cod. Paciente]&amp;Tabela8[DIA]&amp;Tabela8[Hora inicial],0))</f>
        <v>Confirmado</v>
      </c>
      <c r="Q106" s="6"/>
    </row>
    <row r="107" spans="1:17" x14ac:dyDescent="0.3">
      <c r="A107" s="2">
        <v>586003</v>
      </c>
      <c r="B107" s="2" t="s">
        <v>17</v>
      </c>
      <c r="C107" s="2" t="s">
        <v>1300</v>
      </c>
      <c r="D107" s="2">
        <v>3642</v>
      </c>
      <c r="E107" s="2" t="s">
        <v>695</v>
      </c>
      <c r="F107" s="2" t="s">
        <v>28</v>
      </c>
      <c r="G107" s="4">
        <v>45510</v>
      </c>
      <c r="H107" s="5">
        <v>0.58333333333333337</v>
      </c>
      <c r="I107" s="6" t="s">
        <v>476</v>
      </c>
      <c r="J107" s="6">
        <v>2751</v>
      </c>
      <c r="K107" s="2" t="s">
        <v>70</v>
      </c>
      <c r="L107" s="2" t="s">
        <v>19</v>
      </c>
      <c r="M107" s="8" t="s">
        <v>152</v>
      </c>
      <c r="N107" s="6" t="str">
        <f>INDEX(Códigos_IPASGO[COD],MATCH(Tabela1[[#This Row],[ESPECIALIDDE]],Códigos_IPASGO[Especialidade],0))</f>
        <v>00011193</v>
      </c>
      <c r="O107" s="6" t="str">
        <f>TEXT(Tabela1[[#This Row],[Data]],"dddd")</f>
        <v>terça-feira</v>
      </c>
      <c r="P107" s="6" t="str" cm="1">
        <f t="array" ref="P107">INDEX(Tabela8[Status],MATCH(Tabela1[[#This Row],[Cod. Paciente]]&amp;Tabela1[[#This Row],[dia]]&amp;Tabela1[[#This Row],[Hora inicial]],Tabela8[Cod. Paciente]&amp;Tabela8[DIA]&amp;Tabela8[Hora inicial],0))</f>
        <v>Confirmado</v>
      </c>
      <c r="Q107" s="6"/>
    </row>
    <row r="108" spans="1:17" x14ac:dyDescent="0.3">
      <c r="A108" s="2">
        <v>585976</v>
      </c>
      <c r="B108" s="2" t="s">
        <v>17</v>
      </c>
      <c r="C108" s="2" t="s">
        <v>1298</v>
      </c>
      <c r="D108" s="2">
        <v>3705</v>
      </c>
      <c r="E108" s="2" t="s">
        <v>721</v>
      </c>
      <c r="F108" s="2" t="s">
        <v>28</v>
      </c>
      <c r="G108" s="4">
        <v>45510</v>
      </c>
      <c r="H108" s="5">
        <v>0.58333333333333337</v>
      </c>
      <c r="I108" s="6" t="s">
        <v>469</v>
      </c>
      <c r="J108" s="6">
        <v>609</v>
      </c>
      <c r="K108" s="2" t="s">
        <v>44</v>
      </c>
      <c r="L108" s="2" t="s">
        <v>19</v>
      </c>
      <c r="M108" s="8" t="s">
        <v>152</v>
      </c>
      <c r="N108" s="6" t="str">
        <f>INDEX(Códigos_IPASGO[COD],MATCH(Tabela1[[#This Row],[ESPECIALIDDE]],Códigos_IPASGO[Especialidade],0))</f>
        <v>00011193</v>
      </c>
      <c r="O108" s="6" t="str">
        <f>TEXT(Tabela1[[#This Row],[Data]],"dddd")</f>
        <v>terça-feira</v>
      </c>
      <c r="P108" s="6" t="str" cm="1">
        <f t="array" ref="P108">INDEX(Tabela8[Status],MATCH(Tabela1[[#This Row],[Cod. Paciente]]&amp;Tabela1[[#This Row],[dia]]&amp;Tabela1[[#This Row],[Hora inicial]],Tabela8[Cod. Paciente]&amp;Tabela8[DIA]&amp;Tabela8[Hora inicial],0))</f>
        <v>Confirmado</v>
      </c>
      <c r="Q108" s="6"/>
    </row>
    <row r="109" spans="1:17" ht="28.8" x14ac:dyDescent="0.3">
      <c r="A109" s="2">
        <v>585988</v>
      </c>
      <c r="B109" s="2" t="s">
        <v>17</v>
      </c>
      <c r="C109" s="2" t="s">
        <v>1268</v>
      </c>
      <c r="D109" s="2">
        <v>3613</v>
      </c>
      <c r="E109" s="2" t="s">
        <v>691</v>
      </c>
      <c r="F109" s="2" t="s">
        <v>28</v>
      </c>
      <c r="G109" s="4">
        <v>45510</v>
      </c>
      <c r="H109" s="5">
        <v>0.58333333333333337</v>
      </c>
      <c r="I109" s="6" t="s">
        <v>482</v>
      </c>
      <c r="J109" s="6">
        <v>1729</v>
      </c>
      <c r="K109" s="2" t="s">
        <v>291</v>
      </c>
      <c r="L109" s="2" t="s">
        <v>19</v>
      </c>
      <c r="M109" s="8" t="s">
        <v>155</v>
      </c>
      <c r="N109" s="6" t="str">
        <f>INDEX(Códigos_IPASGO[COD],MATCH(Tabela1[[#This Row],[ESPECIALIDDE]],Códigos_IPASGO[Especialidade],0))</f>
        <v>00011185</v>
      </c>
      <c r="O109" s="6" t="str">
        <f>TEXT(Tabela1[[#This Row],[Data]],"dddd")</f>
        <v>terça-feira</v>
      </c>
      <c r="P109" s="6" t="str" cm="1">
        <f t="array" ref="P109">INDEX(Tabela8[Status],MATCH(Tabela1[[#This Row],[Cod. Paciente]]&amp;Tabela1[[#This Row],[dia]]&amp;Tabela1[[#This Row],[Hora inicial]],Tabela8[Cod. Paciente]&amp;Tabela8[DIA]&amp;Tabela8[Hora inicial],0))</f>
        <v>Confirmado</v>
      </c>
      <c r="Q109" s="6"/>
    </row>
    <row r="110" spans="1:17" x14ac:dyDescent="0.3">
      <c r="A110" s="2">
        <v>588001</v>
      </c>
      <c r="B110" s="2" t="s">
        <v>17</v>
      </c>
      <c r="C110" s="2" t="s">
        <v>1350</v>
      </c>
      <c r="D110" s="2">
        <v>2659</v>
      </c>
      <c r="E110" s="2" t="s">
        <v>1351</v>
      </c>
      <c r="F110" s="2" t="s">
        <v>28</v>
      </c>
      <c r="G110" s="4">
        <v>45510</v>
      </c>
      <c r="H110" s="5">
        <v>0.58333333333333337</v>
      </c>
      <c r="I110" s="6" t="s">
        <v>505</v>
      </c>
      <c r="J110" s="6">
        <v>606</v>
      </c>
      <c r="K110" s="2" t="s">
        <v>229</v>
      </c>
      <c r="L110" s="2" t="s">
        <v>19</v>
      </c>
      <c r="M110" s="8" t="s">
        <v>152</v>
      </c>
      <c r="N110" s="6" t="str">
        <f>INDEX(Códigos_IPASGO[COD],MATCH(Tabela1[[#This Row],[ESPECIALIDDE]],Códigos_IPASGO[Especialidade],0))</f>
        <v>00011193</v>
      </c>
      <c r="O110" s="6" t="str">
        <f>TEXT(Tabela1[[#This Row],[Data]],"dddd")</f>
        <v>terça-feira</v>
      </c>
      <c r="P110" s="6" t="str" cm="1">
        <f t="array" ref="P110">INDEX(Tabela8[Status],MATCH(Tabela1[[#This Row],[Cod. Paciente]]&amp;Tabela1[[#This Row],[dia]]&amp;Tabela1[[#This Row],[Hora inicial]],Tabela8[Cod. Paciente]&amp;Tabela8[DIA]&amp;Tabela8[Hora inicial],0))</f>
        <v>Confirmado</v>
      </c>
      <c r="Q110" s="6"/>
    </row>
    <row r="111" spans="1:17" ht="28.8" x14ac:dyDescent="0.3">
      <c r="A111" s="2">
        <v>585954</v>
      </c>
      <c r="B111" s="2" t="s">
        <v>24</v>
      </c>
      <c r="C111" s="2" t="s">
        <v>1304</v>
      </c>
      <c r="D111" s="2">
        <v>3502</v>
      </c>
      <c r="E111" s="2" t="s">
        <v>696</v>
      </c>
      <c r="F111" s="2" t="s">
        <v>28</v>
      </c>
      <c r="G111" s="4">
        <v>45510</v>
      </c>
      <c r="H111" s="5">
        <v>0.58333333333333337</v>
      </c>
      <c r="I111" s="6" t="s">
        <v>41</v>
      </c>
      <c r="J111" s="6">
        <v>572</v>
      </c>
      <c r="K111" s="2" t="s">
        <v>93</v>
      </c>
      <c r="L111" s="2" t="s">
        <v>19</v>
      </c>
      <c r="M111" s="8" t="s">
        <v>152</v>
      </c>
      <c r="N111" s="6" t="str">
        <f>INDEX(Códigos_IPASGO[COD],MATCH(Tabela1[[#This Row],[ESPECIALIDDE]],Códigos_IPASGO[Especialidade],0))</f>
        <v>00011193</v>
      </c>
      <c r="O111" s="6" t="str">
        <f>TEXT(Tabela1[[#This Row],[Data]],"dddd")</f>
        <v>terça-feira</v>
      </c>
      <c r="P111" s="6" t="str" cm="1">
        <f t="array" ref="P111">INDEX(Tabela8[Status],MATCH(Tabela1[[#This Row],[Cod. Paciente]]&amp;Tabela1[[#This Row],[dia]]&amp;Tabela1[[#This Row],[Hora inicial]],Tabela8[Cod. Paciente]&amp;Tabela8[DIA]&amp;Tabela8[Hora inicial],0))</f>
        <v>Confirmado</v>
      </c>
      <c r="Q111" s="6"/>
    </row>
    <row r="112" spans="1:17" x14ac:dyDescent="0.3">
      <c r="A112" s="2">
        <v>585991</v>
      </c>
      <c r="B112" s="2" t="s">
        <v>24</v>
      </c>
      <c r="C112" s="2" t="s">
        <v>509</v>
      </c>
      <c r="D112" s="2">
        <v>3671</v>
      </c>
      <c r="E112" s="2" t="s">
        <v>510</v>
      </c>
      <c r="F112" s="2" t="s">
        <v>28</v>
      </c>
      <c r="G112" s="4">
        <v>45510</v>
      </c>
      <c r="H112" s="5">
        <v>0.58333333333333337</v>
      </c>
      <c r="I112" s="6" t="s">
        <v>461</v>
      </c>
      <c r="J112" s="6">
        <v>1837</v>
      </c>
      <c r="K112" s="2" t="s">
        <v>114</v>
      </c>
      <c r="L112" s="2" t="s">
        <v>19</v>
      </c>
      <c r="M112" s="8" t="s">
        <v>152</v>
      </c>
      <c r="N112" s="6" t="str">
        <f>INDEX(Códigos_IPASGO[COD],MATCH(Tabela1[[#This Row],[ESPECIALIDDE]],Códigos_IPASGO[Especialidade],0))</f>
        <v>00011193</v>
      </c>
      <c r="O112" s="6" t="str">
        <f>TEXT(Tabela1[[#This Row],[Data]],"dddd")</f>
        <v>terça-feira</v>
      </c>
      <c r="P112" s="6" t="str" cm="1">
        <f t="array" ref="P112">INDEX(Tabela8[Status],MATCH(Tabela1[[#This Row],[Cod. Paciente]]&amp;Tabela1[[#This Row],[dia]]&amp;Tabela1[[#This Row],[Hora inicial]],Tabela8[Cod. Paciente]&amp;Tabela8[DIA]&amp;Tabela8[Hora inicial],0))</f>
        <v>Confirmado</v>
      </c>
      <c r="Q112" s="6"/>
    </row>
    <row r="113" spans="1:17" ht="28.8" x14ac:dyDescent="0.3">
      <c r="A113" s="2">
        <v>585962</v>
      </c>
      <c r="B113" s="2" t="s">
        <v>24</v>
      </c>
      <c r="C113" s="2" t="s">
        <v>1303</v>
      </c>
      <c r="D113" s="2">
        <v>3815</v>
      </c>
      <c r="E113" s="2" t="s">
        <v>743</v>
      </c>
      <c r="F113" s="2" t="s">
        <v>28</v>
      </c>
      <c r="G113" s="4">
        <v>45510</v>
      </c>
      <c r="H113" s="5">
        <v>0.58333333333333337</v>
      </c>
      <c r="I113" s="6" t="s">
        <v>520</v>
      </c>
      <c r="J113" s="6">
        <v>1839</v>
      </c>
      <c r="K113" s="2" t="s">
        <v>42</v>
      </c>
      <c r="L113" s="2" t="s">
        <v>19</v>
      </c>
      <c r="M113" s="8" t="s">
        <v>152</v>
      </c>
      <c r="N113" s="6" t="str">
        <f>INDEX(Códigos_IPASGO[COD],MATCH(Tabela1[[#This Row],[ESPECIALIDDE]],Códigos_IPASGO[Especialidade],0))</f>
        <v>00011193</v>
      </c>
      <c r="O113" s="6" t="str">
        <f>TEXT(Tabela1[[#This Row],[Data]],"dddd")</f>
        <v>terça-feira</v>
      </c>
      <c r="P113" s="6" t="str" cm="1">
        <f t="array" ref="P113">INDEX(Tabela8[Status],MATCH(Tabela1[[#This Row],[Cod. Paciente]]&amp;Tabela1[[#This Row],[dia]]&amp;Tabela1[[#This Row],[Hora inicial]],Tabela8[Cod. Paciente]&amp;Tabela8[DIA]&amp;Tabela8[Hora inicial],0))</f>
        <v>Confirmado</v>
      </c>
      <c r="Q113" s="6"/>
    </row>
    <row r="114" spans="1:17" x14ac:dyDescent="0.3">
      <c r="A114" s="2">
        <v>585955</v>
      </c>
      <c r="B114" s="2" t="s">
        <v>24</v>
      </c>
      <c r="C114" s="2" t="s">
        <v>1299</v>
      </c>
      <c r="D114" s="2">
        <v>3372</v>
      </c>
      <c r="E114" s="2" t="s">
        <v>700</v>
      </c>
      <c r="F114" s="2" t="s">
        <v>28</v>
      </c>
      <c r="G114" s="4">
        <v>45510</v>
      </c>
      <c r="H114" s="5">
        <v>0.58333333333333337</v>
      </c>
      <c r="I114" s="6" t="s">
        <v>97</v>
      </c>
      <c r="J114" s="6">
        <v>1644</v>
      </c>
      <c r="K114" s="2" t="s">
        <v>63</v>
      </c>
      <c r="L114" s="2" t="s">
        <v>19</v>
      </c>
      <c r="M114" s="8" t="s">
        <v>152</v>
      </c>
      <c r="N114" s="6" t="str">
        <f>INDEX(Códigos_IPASGO[COD],MATCH(Tabela1[[#This Row],[ESPECIALIDDE]],Códigos_IPASGO[Especialidade],0))</f>
        <v>00011193</v>
      </c>
      <c r="O114" s="6" t="str">
        <f>TEXT(Tabela1[[#This Row],[Data]],"dddd")</f>
        <v>terça-feira</v>
      </c>
      <c r="P114" s="6" t="str" cm="1">
        <f t="array" ref="P114">INDEX(Tabela8[Status],MATCH(Tabela1[[#This Row],[Cod. Paciente]]&amp;Tabela1[[#This Row],[dia]]&amp;Tabela1[[#This Row],[Hora inicial]],Tabela8[Cod. Paciente]&amp;Tabela8[DIA]&amp;Tabela8[Hora inicial],0))</f>
        <v>Confirmado</v>
      </c>
      <c r="Q114" s="6"/>
    </row>
    <row r="115" spans="1:17" ht="28.8" x14ac:dyDescent="0.3">
      <c r="A115" s="2">
        <v>588002</v>
      </c>
      <c r="B115" s="2" t="s">
        <v>17</v>
      </c>
      <c r="C115" s="2" t="s">
        <v>1350</v>
      </c>
      <c r="D115" s="2">
        <v>2659</v>
      </c>
      <c r="E115" s="2" t="s">
        <v>1351</v>
      </c>
      <c r="F115" s="2" t="s">
        <v>28</v>
      </c>
      <c r="G115" s="4">
        <v>45510</v>
      </c>
      <c r="H115" s="5">
        <v>0.625</v>
      </c>
      <c r="I115" s="6" t="s">
        <v>476</v>
      </c>
      <c r="J115" s="6">
        <v>1815</v>
      </c>
      <c r="K115" s="2" t="s">
        <v>86</v>
      </c>
      <c r="L115" s="2" t="s">
        <v>19</v>
      </c>
      <c r="M115" s="8" t="s">
        <v>152</v>
      </c>
      <c r="N115" s="6" t="str">
        <f>INDEX(Códigos_IPASGO[COD],MATCH(Tabela1[[#This Row],[ESPECIALIDDE]],Códigos_IPASGO[Especialidade],0))</f>
        <v>00011193</v>
      </c>
      <c r="O115" s="6" t="str">
        <f>TEXT(Tabela1[[#This Row],[Data]],"dddd")</f>
        <v>terça-feira</v>
      </c>
      <c r="P115" s="6" t="str" cm="1">
        <f t="array" ref="P115">INDEX(Tabela8[Status],MATCH(Tabela1[[#This Row],[Cod. Paciente]]&amp;Tabela1[[#This Row],[dia]]&amp;Tabela1[[#This Row],[Hora inicial]],Tabela8[Cod. Paciente]&amp;Tabela8[DIA]&amp;Tabela8[Hora inicial],0))</f>
        <v>Confirmado</v>
      </c>
      <c r="Q115" s="6"/>
    </row>
    <row r="116" spans="1:17" x14ac:dyDescent="0.3">
      <c r="A116" s="2">
        <v>588172</v>
      </c>
      <c r="B116" s="2" t="s">
        <v>24</v>
      </c>
      <c r="C116" s="2" t="s">
        <v>514</v>
      </c>
      <c r="D116" s="2">
        <v>3601</v>
      </c>
      <c r="E116" s="2" t="s">
        <v>515</v>
      </c>
      <c r="F116" s="2" t="s">
        <v>28</v>
      </c>
      <c r="G116" s="4">
        <v>45510</v>
      </c>
      <c r="H116" s="5">
        <v>0.625</v>
      </c>
      <c r="I116" s="6" t="s">
        <v>472</v>
      </c>
      <c r="J116" s="6">
        <v>2260</v>
      </c>
      <c r="K116" s="2" t="s">
        <v>36</v>
      </c>
      <c r="L116" s="2" t="s">
        <v>19</v>
      </c>
      <c r="M116" s="8" t="s">
        <v>152</v>
      </c>
      <c r="N116" s="6" t="str">
        <f>INDEX(Códigos_IPASGO[COD],MATCH(Tabela1[[#This Row],[ESPECIALIDDE]],Códigos_IPASGO[Especialidade],0))</f>
        <v>00011193</v>
      </c>
      <c r="O116" s="6" t="str">
        <f>TEXT(Tabela1[[#This Row],[Data]],"dddd")</f>
        <v>terça-feira</v>
      </c>
      <c r="P116" s="6" t="str" cm="1">
        <f t="array" ref="P116">INDEX(Tabela8[Status],MATCH(Tabela1[[#This Row],[Cod. Paciente]]&amp;Tabela1[[#This Row],[dia]]&amp;Tabela1[[#This Row],[Hora inicial]],Tabela8[Cod. Paciente]&amp;Tabela8[DIA]&amp;Tabela8[Hora inicial],0))</f>
        <v>Confirmado</v>
      </c>
      <c r="Q116" s="6"/>
    </row>
    <row r="117" spans="1:17" x14ac:dyDescent="0.3">
      <c r="A117" s="2">
        <v>586026</v>
      </c>
      <c r="B117" s="2" t="s">
        <v>24</v>
      </c>
      <c r="C117" s="2" t="s">
        <v>1307</v>
      </c>
      <c r="D117" s="2">
        <v>3569</v>
      </c>
      <c r="E117" s="2" t="s">
        <v>688</v>
      </c>
      <c r="F117" s="2" t="s">
        <v>28</v>
      </c>
      <c r="G117" s="4">
        <v>45510</v>
      </c>
      <c r="H117" s="5">
        <v>0.625</v>
      </c>
      <c r="I117" s="6" t="s">
        <v>473</v>
      </c>
      <c r="J117" s="6">
        <v>599</v>
      </c>
      <c r="K117" s="2" t="s">
        <v>387</v>
      </c>
      <c r="L117" s="2" t="s">
        <v>19</v>
      </c>
      <c r="M117" s="8" t="s">
        <v>152</v>
      </c>
      <c r="N117" s="6" t="str">
        <f>INDEX(Códigos_IPASGO[COD],MATCH(Tabela1[[#This Row],[ESPECIALIDDE]],Códigos_IPASGO[Especialidade],0))</f>
        <v>00011193</v>
      </c>
      <c r="O117" s="6" t="str">
        <f>TEXT(Tabela1[[#This Row],[Data]],"dddd")</f>
        <v>terça-feira</v>
      </c>
      <c r="P117" s="6" t="str" cm="1">
        <f t="array" ref="P117">INDEX(Tabela8[Status],MATCH(Tabela1[[#This Row],[Cod. Paciente]]&amp;Tabela1[[#This Row],[dia]]&amp;Tabela1[[#This Row],[Hora inicial]],Tabela8[Cod. Paciente]&amp;Tabela8[DIA]&amp;Tabela8[Hora inicial],0))</f>
        <v>Confirmado</v>
      </c>
      <c r="Q117" s="6"/>
    </row>
    <row r="118" spans="1:17" ht="28.8" x14ac:dyDescent="0.3">
      <c r="A118" s="2">
        <v>586076</v>
      </c>
      <c r="B118" s="2" t="s">
        <v>17</v>
      </c>
      <c r="C118" s="2" t="s">
        <v>1306</v>
      </c>
      <c r="D118" s="2">
        <v>3997</v>
      </c>
      <c r="E118" s="2" t="s">
        <v>725</v>
      </c>
      <c r="F118" s="2" t="s">
        <v>28</v>
      </c>
      <c r="G118" s="4">
        <v>45510</v>
      </c>
      <c r="H118" s="5">
        <v>0.625</v>
      </c>
      <c r="I118" s="6" t="s">
        <v>57</v>
      </c>
      <c r="J118" s="6">
        <v>1815</v>
      </c>
      <c r="K118" s="2" t="s">
        <v>86</v>
      </c>
      <c r="L118" s="2" t="s">
        <v>19</v>
      </c>
      <c r="M118" s="8" t="s">
        <v>152</v>
      </c>
      <c r="N118" s="6" t="str">
        <f>INDEX(Códigos_IPASGO[COD],MATCH(Tabela1[[#This Row],[ESPECIALIDDE]],Códigos_IPASGO[Especialidade],0))</f>
        <v>00011193</v>
      </c>
      <c r="O118" s="6" t="str">
        <f>TEXT(Tabela1[[#This Row],[Data]],"dddd")</f>
        <v>terça-feira</v>
      </c>
      <c r="P118" s="6" t="str" cm="1">
        <f t="array" ref="P118">INDEX(Tabela8[Status],MATCH(Tabela1[[#This Row],[Cod. Paciente]]&amp;Tabela1[[#This Row],[dia]]&amp;Tabela1[[#This Row],[Hora inicial]],Tabela8[Cod. Paciente]&amp;Tabela8[DIA]&amp;Tabela8[Hora inicial],0))</f>
        <v>Confirmado</v>
      </c>
      <c r="Q118" s="6"/>
    </row>
    <row r="119" spans="1:17" x14ac:dyDescent="0.3">
      <c r="A119" s="2">
        <v>586027</v>
      </c>
      <c r="B119" s="2" t="s">
        <v>24</v>
      </c>
      <c r="C119" s="2" t="s">
        <v>1299</v>
      </c>
      <c r="D119" s="2">
        <v>3372</v>
      </c>
      <c r="E119" s="2" t="s">
        <v>700</v>
      </c>
      <c r="F119" s="2" t="s">
        <v>28</v>
      </c>
      <c r="G119" s="4">
        <v>45510</v>
      </c>
      <c r="H119" s="5">
        <v>0.625</v>
      </c>
      <c r="I119" s="6" t="s">
        <v>97</v>
      </c>
      <c r="J119" s="6">
        <v>1644</v>
      </c>
      <c r="K119" s="2" t="s">
        <v>63</v>
      </c>
      <c r="L119" s="2" t="s">
        <v>19</v>
      </c>
      <c r="M119" s="8" t="s">
        <v>152</v>
      </c>
      <c r="N119" s="6" t="str">
        <f>INDEX(Códigos_IPASGO[COD],MATCH(Tabela1[[#This Row],[ESPECIALIDDE]],Códigos_IPASGO[Especialidade],0))</f>
        <v>00011193</v>
      </c>
      <c r="O119" s="6" t="str">
        <f>TEXT(Tabela1[[#This Row],[Data]],"dddd")</f>
        <v>terça-feira</v>
      </c>
      <c r="P119" s="6" t="str" cm="1">
        <f t="array" ref="P119">INDEX(Tabela8[Status],MATCH(Tabela1[[#This Row],[Cod. Paciente]]&amp;Tabela1[[#This Row],[dia]]&amp;Tabela1[[#This Row],[Hora inicial]],Tabela8[Cod. Paciente]&amp;Tabela8[DIA]&amp;Tabela8[Hora inicial],0))</f>
        <v>Confirmado</v>
      </c>
      <c r="Q119" s="6"/>
    </row>
    <row r="120" spans="1:17" x14ac:dyDescent="0.3">
      <c r="A120" s="2">
        <v>586029</v>
      </c>
      <c r="B120" s="2" t="s">
        <v>17</v>
      </c>
      <c r="C120" s="2" t="s">
        <v>1301</v>
      </c>
      <c r="D120" s="2">
        <v>3367</v>
      </c>
      <c r="E120" s="2" t="s">
        <v>1302</v>
      </c>
      <c r="F120" s="2" t="s">
        <v>28</v>
      </c>
      <c r="G120" s="4">
        <v>45510</v>
      </c>
      <c r="H120" s="5">
        <v>0.625</v>
      </c>
      <c r="I120" s="6" t="s">
        <v>55</v>
      </c>
      <c r="J120" s="6">
        <v>1830</v>
      </c>
      <c r="K120" s="2" t="s">
        <v>56</v>
      </c>
      <c r="L120" s="2" t="s">
        <v>19</v>
      </c>
      <c r="M120" s="8" t="s">
        <v>155</v>
      </c>
      <c r="N120" s="6" t="str">
        <f>INDEX(Códigos_IPASGO[COD],MATCH(Tabela1[[#This Row],[ESPECIALIDDE]],Códigos_IPASGO[Especialidade],0))</f>
        <v>00011185</v>
      </c>
      <c r="O120" s="6" t="str">
        <f>TEXT(Tabela1[[#This Row],[Data]],"dddd")</f>
        <v>terça-feira</v>
      </c>
      <c r="P120" s="6" t="str" cm="1">
        <f t="array" ref="P120">INDEX(Tabela8[Status],MATCH(Tabela1[[#This Row],[Cod. Paciente]]&amp;Tabela1[[#This Row],[dia]]&amp;Tabela1[[#This Row],[Hora inicial]],Tabela8[Cod. Paciente]&amp;Tabela8[DIA]&amp;Tabela8[Hora inicial],0))</f>
        <v>Confirmado</v>
      </c>
      <c r="Q120" s="6"/>
    </row>
    <row r="121" spans="1:17" x14ac:dyDescent="0.3">
      <c r="A121" s="2">
        <v>586023</v>
      </c>
      <c r="B121" s="2" t="s">
        <v>17</v>
      </c>
      <c r="C121" s="2" t="s">
        <v>1300</v>
      </c>
      <c r="D121" s="2">
        <v>3642</v>
      </c>
      <c r="E121" s="2" t="s">
        <v>695</v>
      </c>
      <c r="F121" s="2" t="s">
        <v>28</v>
      </c>
      <c r="G121" s="4">
        <v>45510</v>
      </c>
      <c r="H121" s="5">
        <v>0.625</v>
      </c>
      <c r="I121" s="6" t="s">
        <v>31</v>
      </c>
      <c r="J121" s="6">
        <v>25</v>
      </c>
      <c r="K121" s="2" t="s">
        <v>284</v>
      </c>
      <c r="L121" s="2" t="s">
        <v>19</v>
      </c>
      <c r="M121" s="8" t="s">
        <v>152</v>
      </c>
      <c r="N121" s="6" t="str">
        <f>INDEX(Códigos_IPASGO[COD],MATCH(Tabela1[[#This Row],[ESPECIALIDDE]],Códigos_IPASGO[Especialidade],0))</f>
        <v>00011193</v>
      </c>
      <c r="O121" s="6" t="str">
        <f>TEXT(Tabela1[[#This Row],[Data]],"dddd")</f>
        <v>terça-feira</v>
      </c>
      <c r="P121" s="6" t="str" cm="1">
        <f t="array" ref="P121">INDEX(Tabela8[Status],MATCH(Tabela1[[#This Row],[Cod. Paciente]]&amp;Tabela1[[#This Row],[dia]]&amp;Tabela1[[#This Row],[Hora inicial]],Tabela8[Cod. Paciente]&amp;Tabela8[DIA]&amp;Tabela8[Hora inicial],0))</f>
        <v>Confirmado</v>
      </c>
      <c r="Q121" s="6"/>
    </row>
    <row r="122" spans="1:17" x14ac:dyDescent="0.3">
      <c r="A122" s="2">
        <v>586095</v>
      </c>
      <c r="B122" s="2" t="s">
        <v>24</v>
      </c>
      <c r="C122" s="2" t="s">
        <v>514</v>
      </c>
      <c r="D122" s="2">
        <v>3601</v>
      </c>
      <c r="E122" s="2" t="s">
        <v>515</v>
      </c>
      <c r="F122" s="2" t="s">
        <v>28</v>
      </c>
      <c r="G122" s="4">
        <v>45510</v>
      </c>
      <c r="H122" s="5">
        <v>0.66666666666666663</v>
      </c>
      <c r="I122" s="6" t="s">
        <v>461</v>
      </c>
      <c r="J122" s="6">
        <v>1644</v>
      </c>
      <c r="K122" s="2" t="s">
        <v>63</v>
      </c>
      <c r="L122" s="2" t="s">
        <v>19</v>
      </c>
      <c r="M122" s="8" t="s">
        <v>152</v>
      </c>
      <c r="N122" s="6" t="str">
        <f>INDEX(Códigos_IPASGO[COD],MATCH(Tabela1[[#This Row],[ESPECIALIDDE]],Códigos_IPASGO[Especialidade],0))</f>
        <v>00011193</v>
      </c>
      <c r="O122" s="6" t="str">
        <f>TEXT(Tabela1[[#This Row],[Data]],"dddd")</f>
        <v>terça-feira</v>
      </c>
      <c r="P122" s="6" t="str" cm="1">
        <f t="array" ref="P122">INDEX(Tabela8[Status],MATCH(Tabela1[[#This Row],[Cod. Paciente]]&amp;Tabela1[[#This Row],[dia]]&amp;Tabela1[[#This Row],[Hora inicial]],Tabela8[Cod. Paciente]&amp;Tabela8[DIA]&amp;Tabela8[Hora inicial],0))</f>
        <v>Confirmado</v>
      </c>
      <c r="Q122" s="6"/>
    </row>
    <row r="123" spans="1:17" x14ac:dyDescent="0.3">
      <c r="A123" s="2">
        <v>588003</v>
      </c>
      <c r="B123" s="2" t="s">
        <v>17</v>
      </c>
      <c r="C123" s="2" t="s">
        <v>1350</v>
      </c>
      <c r="D123" s="2">
        <v>2659</v>
      </c>
      <c r="E123" s="2" t="s">
        <v>1351</v>
      </c>
      <c r="F123" s="2" t="s">
        <v>28</v>
      </c>
      <c r="G123" s="4">
        <v>45510</v>
      </c>
      <c r="H123" s="5">
        <v>0.66666666666666663</v>
      </c>
      <c r="I123" s="6" t="s">
        <v>1297</v>
      </c>
      <c r="J123" s="6">
        <v>441</v>
      </c>
      <c r="K123" s="2" t="s">
        <v>420</v>
      </c>
      <c r="L123" s="2" t="s">
        <v>19</v>
      </c>
      <c r="M123" s="8" t="s">
        <v>444</v>
      </c>
      <c r="N123" s="6" t="str">
        <f>INDEX(Códigos_IPASGO[COD],MATCH(Tabela1[[#This Row],[ESPECIALIDDE]],Códigos_IPASGO[Especialidade],0))</f>
        <v>00040045</v>
      </c>
      <c r="O123" s="6" t="str">
        <f>TEXT(Tabela1[[#This Row],[Data]],"dddd")</f>
        <v>terça-feira</v>
      </c>
      <c r="P123" s="6" t="str" cm="1">
        <f t="array" ref="P123">INDEX(Tabela8[Status],MATCH(Tabela1[[#This Row],[Cod. Paciente]]&amp;Tabela1[[#This Row],[dia]]&amp;Tabela1[[#This Row],[Hora inicial]],Tabela8[Cod. Paciente]&amp;Tabela8[DIA]&amp;Tabela8[Hora inicial],0))</f>
        <v>Confirmado</v>
      </c>
      <c r="Q123" s="6"/>
    </row>
    <row r="124" spans="1:17" x14ac:dyDescent="0.3">
      <c r="A124" s="2">
        <v>586089</v>
      </c>
      <c r="B124" s="2" t="s">
        <v>24</v>
      </c>
      <c r="C124" s="2" t="s">
        <v>137</v>
      </c>
      <c r="D124" s="2">
        <v>3496</v>
      </c>
      <c r="E124" s="2" t="s">
        <v>138</v>
      </c>
      <c r="F124" s="2" t="s">
        <v>28</v>
      </c>
      <c r="G124" s="4">
        <v>45510</v>
      </c>
      <c r="H124" s="5">
        <v>0.66666666666666663</v>
      </c>
      <c r="I124" s="6" t="s">
        <v>508</v>
      </c>
      <c r="J124" s="6">
        <v>2057</v>
      </c>
      <c r="K124" s="2" t="s">
        <v>90</v>
      </c>
      <c r="L124" s="2" t="s">
        <v>19</v>
      </c>
      <c r="M124" s="8" t="s">
        <v>152</v>
      </c>
      <c r="N124" s="6" t="str">
        <f>INDEX(Códigos_IPASGO[COD],MATCH(Tabela1[[#This Row],[ESPECIALIDDE]],Códigos_IPASGO[Especialidade],0))</f>
        <v>00011193</v>
      </c>
      <c r="O124" s="6" t="str">
        <f>TEXT(Tabela1[[#This Row],[Data]],"dddd")</f>
        <v>terça-feira</v>
      </c>
      <c r="P124" s="6" t="str" cm="1">
        <f t="array" ref="P124">INDEX(Tabela8[Status],MATCH(Tabela1[[#This Row],[Cod. Paciente]]&amp;Tabela1[[#This Row],[dia]]&amp;Tabela1[[#This Row],[Hora inicial]],Tabela8[Cod. Paciente]&amp;Tabela8[DIA]&amp;Tabela8[Hora inicial],0))</f>
        <v>Confirmado</v>
      </c>
      <c r="Q124" s="6"/>
    </row>
    <row r="125" spans="1:17" x14ac:dyDescent="0.3">
      <c r="A125" s="2">
        <v>586105</v>
      </c>
      <c r="B125" s="2" t="s">
        <v>24</v>
      </c>
      <c r="C125" s="2" t="s">
        <v>516</v>
      </c>
      <c r="D125" s="2">
        <v>3359</v>
      </c>
      <c r="E125" s="2" t="s">
        <v>517</v>
      </c>
      <c r="F125" s="2" t="s">
        <v>28</v>
      </c>
      <c r="G125" s="4">
        <v>45510</v>
      </c>
      <c r="H125" s="5">
        <v>0.66666666666666663</v>
      </c>
      <c r="I125" s="6" t="s">
        <v>508</v>
      </c>
      <c r="J125" s="6">
        <v>2260</v>
      </c>
      <c r="K125" s="2" t="s">
        <v>36</v>
      </c>
      <c r="L125" s="2" t="s">
        <v>19</v>
      </c>
      <c r="M125" s="8" t="s">
        <v>152</v>
      </c>
      <c r="N125" s="6" t="str">
        <f>INDEX(Códigos_IPASGO[COD],MATCH(Tabela1[[#This Row],[ESPECIALIDDE]],Códigos_IPASGO[Especialidade],0))</f>
        <v>00011193</v>
      </c>
      <c r="O125" s="6" t="str">
        <f>TEXT(Tabela1[[#This Row],[Data]],"dddd")</f>
        <v>terça-feira</v>
      </c>
      <c r="P125" s="6" t="str" cm="1">
        <f t="array" ref="P125">INDEX(Tabela8[Status],MATCH(Tabela1[[#This Row],[Cod. Paciente]]&amp;Tabela1[[#This Row],[dia]]&amp;Tabela1[[#This Row],[Hora inicial]],Tabela8[Cod. Paciente]&amp;Tabela8[DIA]&amp;Tabela8[Hora inicial],0))</f>
        <v>Confirmado</v>
      </c>
      <c r="Q125" s="6"/>
    </row>
    <row r="126" spans="1:17" x14ac:dyDescent="0.3">
      <c r="A126" s="2">
        <v>586158</v>
      </c>
      <c r="B126" s="2" t="s">
        <v>24</v>
      </c>
      <c r="C126" s="2" t="s">
        <v>1277</v>
      </c>
      <c r="D126" s="2">
        <v>3666</v>
      </c>
      <c r="E126" s="2" t="s">
        <v>745</v>
      </c>
      <c r="F126" s="2" t="s">
        <v>28</v>
      </c>
      <c r="G126" s="4">
        <v>45510</v>
      </c>
      <c r="H126" s="5">
        <v>0.70833333333333337</v>
      </c>
      <c r="I126" s="6" t="s">
        <v>50</v>
      </c>
      <c r="J126" s="6">
        <v>772</v>
      </c>
      <c r="K126" s="2" t="s">
        <v>51</v>
      </c>
      <c r="L126" s="2" t="s">
        <v>19</v>
      </c>
      <c r="M126" s="8" t="s">
        <v>155</v>
      </c>
      <c r="N126" s="6" t="str">
        <f>INDEX(Códigos_IPASGO[COD],MATCH(Tabela1[[#This Row],[ESPECIALIDDE]],Códigos_IPASGO[Especialidade],0))</f>
        <v>00011185</v>
      </c>
      <c r="O126" s="6" t="str">
        <f>TEXT(Tabela1[[#This Row],[Data]],"dddd")</f>
        <v>terça-feira</v>
      </c>
      <c r="P126" s="6" t="str" cm="1">
        <f t="array" ref="P126">INDEX(Tabela8[Status],MATCH(Tabela1[[#This Row],[Cod. Paciente]]&amp;Tabela1[[#This Row],[dia]]&amp;Tabela1[[#This Row],[Hora inicial]],Tabela8[Cod. Paciente]&amp;Tabela8[DIA]&amp;Tabela8[Hora inicial],0))</f>
        <v>Confirmado</v>
      </c>
      <c r="Q126" s="6"/>
    </row>
    <row r="127" spans="1:17" ht="28.8" x14ac:dyDescent="0.3">
      <c r="A127" s="2">
        <v>588004</v>
      </c>
      <c r="B127" s="2" t="s">
        <v>17</v>
      </c>
      <c r="C127" s="2" t="s">
        <v>1350</v>
      </c>
      <c r="D127" s="2">
        <v>2659</v>
      </c>
      <c r="E127" s="2" t="s">
        <v>1351</v>
      </c>
      <c r="F127" s="2" t="s">
        <v>28</v>
      </c>
      <c r="G127" s="4">
        <v>45510</v>
      </c>
      <c r="H127" s="5">
        <v>0.70833333333333337</v>
      </c>
      <c r="I127" s="6" t="s">
        <v>482</v>
      </c>
      <c r="J127" s="6">
        <v>1729</v>
      </c>
      <c r="K127" s="2" t="s">
        <v>291</v>
      </c>
      <c r="L127" s="2" t="s">
        <v>19</v>
      </c>
      <c r="M127" s="8" t="s">
        <v>155</v>
      </c>
      <c r="N127" s="6" t="str">
        <f>INDEX(Códigos_IPASGO[COD],MATCH(Tabela1[[#This Row],[ESPECIALIDDE]],Códigos_IPASGO[Especialidade],0))</f>
        <v>00011185</v>
      </c>
      <c r="O127" s="6" t="str">
        <f>TEXT(Tabela1[[#This Row],[Data]],"dddd")</f>
        <v>terça-feira</v>
      </c>
      <c r="P127" s="6" t="str" cm="1">
        <f t="array" ref="P127">INDEX(Tabela8[Status],MATCH(Tabela1[[#This Row],[Cod. Paciente]]&amp;Tabela1[[#This Row],[dia]]&amp;Tabela1[[#This Row],[Hora inicial]],Tabela8[Cod. Paciente]&amp;Tabela8[DIA]&amp;Tabela8[Hora inicial],0))</f>
        <v>Confirmado</v>
      </c>
      <c r="Q127" s="6"/>
    </row>
    <row r="128" spans="1:17" x14ac:dyDescent="0.3">
      <c r="A128" s="2">
        <v>588183</v>
      </c>
      <c r="B128" s="2" t="s">
        <v>24</v>
      </c>
      <c r="C128" s="2" t="s">
        <v>1256</v>
      </c>
      <c r="D128" s="2">
        <v>3996</v>
      </c>
      <c r="E128" s="2" t="s">
        <v>718</v>
      </c>
      <c r="F128" s="2" t="s">
        <v>28</v>
      </c>
      <c r="G128" s="4">
        <v>45511</v>
      </c>
      <c r="H128" s="5">
        <v>0.29166666666666669</v>
      </c>
      <c r="I128" s="6" t="s">
        <v>29</v>
      </c>
      <c r="J128" s="6">
        <v>884</v>
      </c>
      <c r="K128" s="2" t="s">
        <v>30</v>
      </c>
      <c r="L128" s="2" t="s">
        <v>19</v>
      </c>
      <c r="M128" s="8" t="s">
        <v>152</v>
      </c>
      <c r="N128" s="6" t="str">
        <f>INDEX(Códigos_IPASGO[COD],MATCH(Tabela1[[#This Row],[ESPECIALIDDE]],Códigos_IPASGO[Especialidade],0))</f>
        <v>00011193</v>
      </c>
      <c r="O128" s="6" t="str">
        <f>TEXT(Tabela1[[#This Row],[Data]],"dddd")</f>
        <v>quarta-feira</v>
      </c>
      <c r="P128" s="6" t="str" cm="1">
        <f t="array" ref="P128">INDEX(Tabela8[Status],MATCH(Tabela1[[#This Row],[Cod. Paciente]]&amp;Tabela1[[#This Row],[dia]]&amp;Tabela1[[#This Row],[Hora inicial]],Tabela8[Cod. Paciente]&amp;Tabela8[DIA]&amp;Tabela8[Hora inicial],0))</f>
        <v>Confirmado</v>
      </c>
      <c r="Q128" s="6"/>
    </row>
    <row r="129" spans="1:17" x14ac:dyDescent="0.3">
      <c r="A129" s="2">
        <v>586219</v>
      </c>
      <c r="B129" s="2" t="s">
        <v>17</v>
      </c>
      <c r="C129" s="2" t="s">
        <v>1310</v>
      </c>
      <c r="D129" s="2">
        <v>3882</v>
      </c>
      <c r="E129" s="2" t="s">
        <v>635</v>
      </c>
      <c r="F129" s="2" t="s">
        <v>28</v>
      </c>
      <c r="G129" s="4">
        <v>45511</v>
      </c>
      <c r="H129" s="5">
        <v>0.29166666666666669</v>
      </c>
      <c r="I129" s="6" t="s">
        <v>75</v>
      </c>
      <c r="J129" s="6">
        <v>499</v>
      </c>
      <c r="K129" s="2" t="s">
        <v>214</v>
      </c>
      <c r="L129" s="2" t="s">
        <v>19</v>
      </c>
      <c r="M129" s="8" t="s">
        <v>155</v>
      </c>
      <c r="N129" s="6" t="str">
        <f>INDEX(Códigos_IPASGO[COD],MATCH(Tabela1[[#This Row],[ESPECIALIDDE]],Códigos_IPASGO[Especialidade],0))</f>
        <v>00011185</v>
      </c>
      <c r="O129" s="6" t="str">
        <f>TEXT(Tabela1[[#This Row],[Data]],"dddd")</f>
        <v>quarta-feira</v>
      </c>
      <c r="P129" s="6" t="str" cm="1">
        <f t="array" ref="P129">INDEX(Tabela8[Status],MATCH(Tabela1[[#This Row],[Cod. Paciente]]&amp;Tabela1[[#This Row],[dia]]&amp;Tabela1[[#This Row],[Hora inicial]],Tabela8[Cod. Paciente]&amp;Tabela8[DIA]&amp;Tabela8[Hora inicial],0))</f>
        <v>Confirmado</v>
      </c>
      <c r="Q129" s="6"/>
    </row>
    <row r="130" spans="1:17" x14ac:dyDescent="0.3">
      <c r="A130" s="2">
        <v>586231</v>
      </c>
      <c r="B130" s="2" t="s">
        <v>17</v>
      </c>
      <c r="C130" s="2" t="s">
        <v>465</v>
      </c>
      <c r="D130" s="2">
        <v>3518</v>
      </c>
      <c r="E130" s="2" t="s">
        <v>466</v>
      </c>
      <c r="F130" s="2" t="s">
        <v>28</v>
      </c>
      <c r="G130" s="4">
        <v>45511</v>
      </c>
      <c r="H130" s="5">
        <v>0.29166666666666669</v>
      </c>
      <c r="I130" s="6" t="s">
        <v>468</v>
      </c>
      <c r="J130" s="6">
        <v>486</v>
      </c>
      <c r="K130" s="2" t="s">
        <v>21</v>
      </c>
      <c r="L130" s="2" t="s">
        <v>72</v>
      </c>
      <c r="M130" s="8" t="s">
        <v>152</v>
      </c>
      <c r="N130" s="6" t="str">
        <f>INDEX(Códigos_IPASGO[COD],MATCH(Tabela1[[#This Row],[ESPECIALIDDE]],Códigos_IPASGO[Especialidade],0))</f>
        <v>00011193</v>
      </c>
      <c r="O130" s="6" t="str">
        <f>TEXT(Tabela1[[#This Row],[Data]],"dddd")</f>
        <v>quarta-feira</v>
      </c>
      <c r="P130" s="6" t="str" cm="1">
        <f t="array" ref="P130">INDEX(Tabela8[Status],MATCH(Tabela1[[#This Row],[Cod. Paciente]]&amp;Tabela1[[#This Row],[dia]]&amp;Tabela1[[#This Row],[Hora inicial]],Tabela8[Cod. Paciente]&amp;Tabela8[DIA]&amp;Tabela8[Hora inicial],0))</f>
        <v>Confirmado</v>
      </c>
      <c r="Q130" s="6"/>
    </row>
    <row r="131" spans="1:17" x14ac:dyDescent="0.3">
      <c r="A131" s="2">
        <v>586230</v>
      </c>
      <c r="B131" s="2" t="s">
        <v>17</v>
      </c>
      <c r="C131" s="2" t="s">
        <v>465</v>
      </c>
      <c r="D131" s="2">
        <v>3518</v>
      </c>
      <c r="E131" s="2" t="s">
        <v>466</v>
      </c>
      <c r="F131" s="2" t="s">
        <v>28</v>
      </c>
      <c r="G131" s="4">
        <v>45511</v>
      </c>
      <c r="H131" s="5">
        <v>0.29166666666666669</v>
      </c>
      <c r="I131" s="6" t="s">
        <v>482</v>
      </c>
      <c r="J131" s="6">
        <v>2285</v>
      </c>
      <c r="K131" s="2" t="s">
        <v>272</v>
      </c>
      <c r="L131" s="2" t="s">
        <v>19</v>
      </c>
      <c r="M131" s="8" t="s">
        <v>152</v>
      </c>
      <c r="N131" s="6" t="str">
        <f>INDEX(Códigos_IPASGO[COD],MATCH(Tabela1[[#This Row],[ESPECIALIDDE]],Códigos_IPASGO[Especialidade],0))</f>
        <v>00011193</v>
      </c>
      <c r="O131" s="6" t="str">
        <f>TEXT(Tabela1[[#This Row],[Data]],"dddd")</f>
        <v>quarta-feira</v>
      </c>
      <c r="P131" s="6" t="str" cm="1">
        <f t="array" ref="P131">INDEX(Tabela8[Status],MATCH(Tabela1[[#This Row],[Cod. Paciente]]&amp;Tabela1[[#This Row],[dia]]&amp;Tabela1[[#This Row],[Hora inicial]],Tabela8[Cod. Paciente]&amp;Tabela8[DIA]&amp;Tabela8[Hora inicial],0))</f>
        <v>Confirmado</v>
      </c>
      <c r="Q131" s="6"/>
    </row>
    <row r="132" spans="1:17" x14ac:dyDescent="0.3">
      <c r="A132" s="2">
        <v>586214</v>
      </c>
      <c r="B132" s="2" t="s">
        <v>24</v>
      </c>
      <c r="C132" s="2" t="s">
        <v>87</v>
      </c>
      <c r="D132" s="2">
        <v>3598</v>
      </c>
      <c r="E132" s="2" t="s">
        <v>88</v>
      </c>
      <c r="F132" s="2" t="s">
        <v>28</v>
      </c>
      <c r="G132" s="4">
        <v>45511</v>
      </c>
      <c r="H132" s="5">
        <v>0.29166666666666669</v>
      </c>
      <c r="I132" s="6" t="s">
        <v>472</v>
      </c>
      <c r="J132" s="6">
        <v>1973</v>
      </c>
      <c r="K132" s="2" t="s">
        <v>25</v>
      </c>
      <c r="L132" s="2" t="s">
        <v>19</v>
      </c>
      <c r="M132" s="8" t="s">
        <v>155</v>
      </c>
      <c r="N132" s="6" t="str">
        <f>INDEX(Códigos_IPASGO[COD],MATCH(Tabela1[[#This Row],[ESPECIALIDDE]],Códigos_IPASGO[Especialidade],0))</f>
        <v>00011185</v>
      </c>
      <c r="O132" s="6" t="str">
        <f>TEXT(Tabela1[[#This Row],[Data]],"dddd")</f>
        <v>quarta-feira</v>
      </c>
      <c r="P132" s="6" t="str" cm="1">
        <f t="array" ref="P132">INDEX(Tabela8[Status],MATCH(Tabela1[[#This Row],[Cod. Paciente]]&amp;Tabela1[[#This Row],[dia]]&amp;Tabela1[[#This Row],[Hora inicial]],Tabela8[Cod. Paciente]&amp;Tabela8[DIA]&amp;Tabela8[Hora inicial],0))</f>
        <v>Confirmado</v>
      </c>
      <c r="Q132" s="6"/>
    </row>
    <row r="133" spans="1:17" x14ac:dyDescent="0.3">
      <c r="A133" s="2">
        <v>586212</v>
      </c>
      <c r="B133" s="2" t="s">
        <v>24</v>
      </c>
      <c r="C133" s="2" t="s">
        <v>459</v>
      </c>
      <c r="D133" s="2">
        <v>3487</v>
      </c>
      <c r="E133" s="2" t="s">
        <v>460</v>
      </c>
      <c r="F133" s="2" t="s">
        <v>28</v>
      </c>
      <c r="G133" s="4">
        <v>45511</v>
      </c>
      <c r="H133" s="5">
        <v>0.29166666666666669</v>
      </c>
      <c r="I133" s="6" t="s">
        <v>29</v>
      </c>
      <c r="J133" s="6">
        <v>884</v>
      </c>
      <c r="K133" s="2" t="s">
        <v>30</v>
      </c>
      <c r="L133" s="2" t="s">
        <v>19</v>
      </c>
      <c r="M133" s="8" t="s">
        <v>444</v>
      </c>
      <c r="N133" s="6" t="str">
        <f>INDEX(Códigos_IPASGO[COD],MATCH(Tabela1[[#This Row],[ESPECIALIDDE]],Códigos_IPASGO[Especialidade],0))</f>
        <v>00040045</v>
      </c>
      <c r="O133" s="6" t="str">
        <f>TEXT(Tabela1[[#This Row],[Data]],"dddd")</f>
        <v>quarta-feira</v>
      </c>
      <c r="P133" s="6" t="str" cm="1">
        <f t="array" ref="P133">INDEX(Tabela8[Status],MATCH(Tabela1[[#This Row],[Cod. Paciente]]&amp;Tabela1[[#This Row],[dia]]&amp;Tabela1[[#This Row],[Hora inicial]],Tabela8[Cod. Paciente]&amp;Tabela8[DIA]&amp;Tabela8[Hora inicial],0))</f>
        <v>Confirmado</v>
      </c>
      <c r="Q133" s="6"/>
    </row>
    <row r="134" spans="1:17" x14ac:dyDescent="0.3">
      <c r="A134" s="2">
        <v>586220</v>
      </c>
      <c r="B134" s="2" t="s">
        <v>24</v>
      </c>
      <c r="C134" s="2" t="s">
        <v>480</v>
      </c>
      <c r="D134" s="2">
        <v>3577</v>
      </c>
      <c r="E134" s="2" t="s">
        <v>481</v>
      </c>
      <c r="F134" s="2" t="s">
        <v>28</v>
      </c>
      <c r="G134" s="4">
        <v>45511</v>
      </c>
      <c r="H134" s="5">
        <v>0.29166666666666669</v>
      </c>
      <c r="I134" s="6" t="s">
        <v>100</v>
      </c>
      <c r="J134" s="6">
        <v>1839</v>
      </c>
      <c r="K134" s="2" t="s">
        <v>42</v>
      </c>
      <c r="L134" s="2" t="s">
        <v>19</v>
      </c>
      <c r="M134" s="8" t="s">
        <v>152</v>
      </c>
      <c r="N134" s="6" t="str">
        <f>INDEX(Códigos_IPASGO[COD],MATCH(Tabela1[[#This Row],[ESPECIALIDDE]],Códigos_IPASGO[Especialidade],0))</f>
        <v>00011193</v>
      </c>
      <c r="O134" s="6" t="str">
        <f>TEXT(Tabela1[[#This Row],[Data]],"dddd")</f>
        <v>quarta-feira</v>
      </c>
      <c r="P134" s="6" t="str" cm="1">
        <f t="array" ref="P134">INDEX(Tabela8[Status],MATCH(Tabela1[[#This Row],[Cod. Paciente]]&amp;Tabela1[[#This Row],[dia]]&amp;Tabela1[[#This Row],[Hora inicial]],Tabela8[Cod. Paciente]&amp;Tabela8[DIA]&amp;Tabela8[Hora inicial],0))</f>
        <v>Confirmado</v>
      </c>
      <c r="Q134" s="6"/>
    </row>
    <row r="135" spans="1:17" x14ac:dyDescent="0.3">
      <c r="A135" s="2">
        <v>586247</v>
      </c>
      <c r="B135" s="2" t="s">
        <v>24</v>
      </c>
      <c r="C135" s="2" t="s">
        <v>87</v>
      </c>
      <c r="D135" s="2">
        <v>3598</v>
      </c>
      <c r="E135" s="2" t="s">
        <v>88</v>
      </c>
      <c r="F135" s="2" t="s">
        <v>28</v>
      </c>
      <c r="G135" s="4">
        <v>45511</v>
      </c>
      <c r="H135" s="5">
        <v>0.33333333333333331</v>
      </c>
      <c r="I135" s="6" t="s">
        <v>473</v>
      </c>
      <c r="J135" s="6">
        <v>599</v>
      </c>
      <c r="K135" s="2" t="s">
        <v>387</v>
      </c>
      <c r="L135" s="2" t="s">
        <v>19</v>
      </c>
      <c r="M135" s="8" t="s">
        <v>152</v>
      </c>
      <c r="N135" s="6" t="str">
        <f>INDEX(Códigos_IPASGO[COD],MATCH(Tabela1[[#This Row],[ESPECIALIDDE]],Códigos_IPASGO[Especialidade],0))</f>
        <v>00011193</v>
      </c>
      <c r="O135" s="6" t="str">
        <f>TEXT(Tabela1[[#This Row],[Data]],"dddd")</f>
        <v>quarta-feira</v>
      </c>
      <c r="P135" s="6" t="str" cm="1">
        <f t="array" ref="P135">INDEX(Tabela8[Status],MATCH(Tabela1[[#This Row],[Cod. Paciente]]&amp;Tabela1[[#This Row],[dia]]&amp;Tabela1[[#This Row],[Hora inicial]],Tabela8[Cod. Paciente]&amp;Tabela8[DIA]&amp;Tabela8[Hora inicial],0))</f>
        <v>Confirmado</v>
      </c>
      <c r="Q135" s="6"/>
    </row>
    <row r="136" spans="1:17" ht="28.8" x14ac:dyDescent="0.3">
      <c r="A136" s="2">
        <v>588170</v>
      </c>
      <c r="B136" s="2" t="s">
        <v>24</v>
      </c>
      <c r="C136" s="2" t="s">
        <v>26</v>
      </c>
      <c r="D136" s="2">
        <v>3433</v>
      </c>
      <c r="E136" s="2" t="s">
        <v>27</v>
      </c>
      <c r="F136" s="2" t="s">
        <v>28</v>
      </c>
      <c r="G136" s="4">
        <v>45511</v>
      </c>
      <c r="H136" s="5">
        <v>0.33333333333333331</v>
      </c>
      <c r="I136" s="6" t="s">
        <v>41</v>
      </c>
      <c r="J136" s="6">
        <v>572</v>
      </c>
      <c r="K136" s="2" t="s">
        <v>93</v>
      </c>
      <c r="L136" s="2" t="s">
        <v>19</v>
      </c>
      <c r="M136" s="8" t="s">
        <v>152</v>
      </c>
      <c r="N136" s="6" t="str">
        <f>INDEX(Códigos_IPASGO[COD],MATCH(Tabela1[[#This Row],[ESPECIALIDDE]],Códigos_IPASGO[Especialidade],0))</f>
        <v>00011193</v>
      </c>
      <c r="O136" s="6" t="str">
        <f>TEXT(Tabela1[[#This Row],[Data]],"dddd")</f>
        <v>quarta-feira</v>
      </c>
      <c r="P136" s="6" t="str" cm="1">
        <f t="array" ref="P136">INDEX(Tabela8[Status],MATCH(Tabela1[[#This Row],[Cod. Paciente]]&amp;Tabela1[[#This Row],[dia]]&amp;Tabela1[[#This Row],[Hora inicial]],Tabela8[Cod. Paciente]&amp;Tabela8[DIA]&amp;Tabela8[Hora inicial],0))</f>
        <v>Confirmado</v>
      </c>
      <c r="Q136" s="6"/>
    </row>
    <row r="137" spans="1:17" x14ac:dyDescent="0.3">
      <c r="A137" s="2">
        <v>586279</v>
      </c>
      <c r="B137" s="2" t="s">
        <v>17</v>
      </c>
      <c r="C137" s="2" t="s">
        <v>1310</v>
      </c>
      <c r="D137" s="2">
        <v>3882</v>
      </c>
      <c r="E137" s="2" t="s">
        <v>635</v>
      </c>
      <c r="F137" s="2" t="s">
        <v>28</v>
      </c>
      <c r="G137" s="4">
        <v>45511</v>
      </c>
      <c r="H137" s="5">
        <v>0.33333333333333331</v>
      </c>
      <c r="I137" s="6" t="s">
        <v>476</v>
      </c>
      <c r="J137" s="6">
        <v>2751</v>
      </c>
      <c r="K137" s="2" t="s">
        <v>70</v>
      </c>
      <c r="L137" s="2" t="s">
        <v>19</v>
      </c>
      <c r="M137" s="8" t="s">
        <v>152</v>
      </c>
      <c r="N137" s="6" t="str">
        <f>INDEX(Códigos_IPASGO[COD],MATCH(Tabela1[[#This Row],[ESPECIALIDDE]],Códigos_IPASGO[Especialidade],0))</f>
        <v>00011193</v>
      </c>
      <c r="O137" s="6" t="str">
        <f>TEXT(Tabela1[[#This Row],[Data]],"dddd")</f>
        <v>quarta-feira</v>
      </c>
      <c r="P137" s="6" t="str" cm="1">
        <f t="array" ref="P137">INDEX(Tabela8[Status],MATCH(Tabela1[[#This Row],[Cod. Paciente]]&amp;Tabela1[[#This Row],[dia]]&amp;Tabela1[[#This Row],[Hora inicial]],Tabela8[Cod. Paciente]&amp;Tabela8[DIA]&amp;Tabela8[Hora inicial],0))</f>
        <v>Confirmado</v>
      </c>
      <c r="Q137" s="6"/>
    </row>
    <row r="138" spans="1:17" x14ac:dyDescent="0.3">
      <c r="A138" s="2">
        <v>586242</v>
      </c>
      <c r="B138" s="2" t="s">
        <v>24</v>
      </c>
      <c r="C138" s="2" t="s">
        <v>459</v>
      </c>
      <c r="D138" s="2">
        <v>3487</v>
      </c>
      <c r="E138" s="2" t="s">
        <v>460</v>
      </c>
      <c r="F138" s="2" t="s">
        <v>28</v>
      </c>
      <c r="G138" s="4">
        <v>45511</v>
      </c>
      <c r="H138" s="5">
        <v>0.33333333333333331</v>
      </c>
      <c r="I138" s="6" t="s">
        <v>100</v>
      </c>
      <c r="J138" s="6">
        <v>2057</v>
      </c>
      <c r="K138" s="2" t="s">
        <v>90</v>
      </c>
      <c r="L138" s="2" t="s">
        <v>19</v>
      </c>
      <c r="M138" s="8" t="s">
        <v>152</v>
      </c>
      <c r="N138" s="6" t="str">
        <f>INDEX(Códigos_IPASGO[COD],MATCH(Tabela1[[#This Row],[ESPECIALIDDE]],Códigos_IPASGO[Especialidade],0))</f>
        <v>00011193</v>
      </c>
      <c r="O138" s="6" t="str">
        <f>TEXT(Tabela1[[#This Row],[Data]],"dddd")</f>
        <v>quarta-feira</v>
      </c>
      <c r="P138" s="6" t="str" cm="1">
        <f t="array" ref="P138">INDEX(Tabela8[Status],MATCH(Tabela1[[#This Row],[Cod. Paciente]]&amp;Tabela1[[#This Row],[dia]]&amp;Tabela1[[#This Row],[Hora inicial]],Tabela8[Cod. Paciente]&amp;Tabela8[DIA]&amp;Tabela8[Hora inicial],0))</f>
        <v>Confirmado</v>
      </c>
      <c r="Q138" s="6"/>
    </row>
    <row r="139" spans="1:17" x14ac:dyDescent="0.3">
      <c r="A139" s="2">
        <v>586243</v>
      </c>
      <c r="B139" s="2" t="s">
        <v>17</v>
      </c>
      <c r="C139" s="2" t="s">
        <v>465</v>
      </c>
      <c r="D139" s="2">
        <v>3518</v>
      </c>
      <c r="E139" s="2" t="s">
        <v>466</v>
      </c>
      <c r="F139" s="2" t="s">
        <v>28</v>
      </c>
      <c r="G139" s="4">
        <v>45511</v>
      </c>
      <c r="H139" s="5">
        <v>0.33333333333333331</v>
      </c>
      <c r="I139" s="6" t="s">
        <v>55</v>
      </c>
      <c r="J139" s="6">
        <v>1830</v>
      </c>
      <c r="K139" s="2" t="s">
        <v>56</v>
      </c>
      <c r="L139" s="2" t="s">
        <v>19</v>
      </c>
      <c r="M139" s="8" t="s">
        <v>155</v>
      </c>
      <c r="N139" s="6" t="str">
        <f>INDEX(Códigos_IPASGO[COD],MATCH(Tabela1[[#This Row],[ESPECIALIDDE]],Códigos_IPASGO[Especialidade],0))</f>
        <v>00011185</v>
      </c>
      <c r="O139" s="6" t="str">
        <f>TEXT(Tabela1[[#This Row],[Data]],"dddd")</f>
        <v>quarta-feira</v>
      </c>
      <c r="P139" s="6" t="str" cm="1">
        <f t="array" ref="P139">INDEX(Tabela8[Status],MATCH(Tabela1[[#This Row],[Cod. Paciente]]&amp;Tabela1[[#This Row],[dia]]&amp;Tabela1[[#This Row],[Hora inicial]],Tabela8[Cod. Paciente]&amp;Tabela8[DIA]&amp;Tabela8[Hora inicial],0))</f>
        <v>Confirmado</v>
      </c>
      <c r="Q139" s="6"/>
    </row>
    <row r="140" spans="1:17" x14ac:dyDescent="0.3">
      <c r="A140" s="2">
        <v>586263</v>
      </c>
      <c r="B140" s="2" t="s">
        <v>24</v>
      </c>
      <c r="C140" s="2" t="s">
        <v>1256</v>
      </c>
      <c r="D140" s="2">
        <v>3996</v>
      </c>
      <c r="E140" s="2" t="s">
        <v>718</v>
      </c>
      <c r="F140" s="2" t="s">
        <v>28</v>
      </c>
      <c r="G140" s="4">
        <v>45511</v>
      </c>
      <c r="H140" s="5">
        <v>0.33333333333333331</v>
      </c>
      <c r="I140" s="6" t="s">
        <v>29</v>
      </c>
      <c r="J140" s="6">
        <v>884</v>
      </c>
      <c r="K140" s="2" t="s">
        <v>30</v>
      </c>
      <c r="L140" s="2" t="s">
        <v>19</v>
      </c>
      <c r="M140" s="8" t="s">
        <v>444</v>
      </c>
      <c r="N140" s="6" t="str">
        <f>INDEX(Códigos_IPASGO[COD],MATCH(Tabela1[[#This Row],[ESPECIALIDDE]],Códigos_IPASGO[Especialidade],0))</f>
        <v>00040045</v>
      </c>
      <c r="O140" s="6" t="str">
        <f>TEXT(Tabela1[[#This Row],[Data]],"dddd")</f>
        <v>quarta-feira</v>
      </c>
      <c r="P140" s="6" t="str" cm="1">
        <f t="array" ref="P140">INDEX(Tabela8[Status],MATCH(Tabela1[[#This Row],[Cod. Paciente]]&amp;Tabela1[[#This Row],[dia]]&amp;Tabela1[[#This Row],[Hora inicial]],Tabela8[Cod. Paciente]&amp;Tabela8[DIA]&amp;Tabela8[Hora inicial],0))</f>
        <v>Confirmado</v>
      </c>
      <c r="Q140" s="6"/>
    </row>
    <row r="141" spans="1:17" ht="28.8" x14ac:dyDescent="0.3">
      <c r="A141" s="2">
        <v>586252</v>
      </c>
      <c r="B141" s="2" t="s">
        <v>24</v>
      </c>
      <c r="C141" s="2" t="s">
        <v>98</v>
      </c>
      <c r="D141" s="2">
        <v>3672</v>
      </c>
      <c r="E141" s="2" t="s">
        <v>99</v>
      </c>
      <c r="F141" s="2" t="s">
        <v>28</v>
      </c>
      <c r="G141" s="4">
        <v>45511</v>
      </c>
      <c r="H141" s="5">
        <v>0.33333333333333331</v>
      </c>
      <c r="I141" s="6" t="s">
        <v>89</v>
      </c>
      <c r="J141" s="6">
        <v>2260</v>
      </c>
      <c r="K141" s="2" t="s">
        <v>36</v>
      </c>
      <c r="L141" s="2" t="s">
        <v>19</v>
      </c>
      <c r="M141" s="8" t="s">
        <v>152</v>
      </c>
      <c r="N141" s="6" t="str">
        <f>INDEX(Códigos_IPASGO[COD],MATCH(Tabela1[[#This Row],[ESPECIALIDDE]],Códigos_IPASGO[Especialidade],0))</f>
        <v>00011193</v>
      </c>
      <c r="O141" s="6" t="str">
        <f>TEXT(Tabela1[[#This Row],[Data]],"dddd")</f>
        <v>quarta-feira</v>
      </c>
      <c r="P141" s="6" t="str" cm="1">
        <f t="array" ref="P141">INDEX(Tabela8[Status],MATCH(Tabela1[[#This Row],[Cod. Paciente]]&amp;Tabela1[[#This Row],[dia]]&amp;Tabela1[[#This Row],[Hora inicial]],Tabela8[Cod. Paciente]&amp;Tabela8[DIA]&amp;Tabela8[Hora inicial],0))</f>
        <v>Confirmado</v>
      </c>
      <c r="Q141" s="6"/>
    </row>
    <row r="142" spans="1:17" x14ac:dyDescent="0.3">
      <c r="A142" s="2">
        <v>586262</v>
      </c>
      <c r="B142" s="2" t="s">
        <v>24</v>
      </c>
      <c r="C142" s="2" t="s">
        <v>480</v>
      </c>
      <c r="D142" s="2">
        <v>3577</v>
      </c>
      <c r="E142" s="2" t="s">
        <v>481</v>
      </c>
      <c r="F142" s="2" t="s">
        <v>28</v>
      </c>
      <c r="G142" s="4">
        <v>45511</v>
      </c>
      <c r="H142" s="5">
        <v>0.33333333333333331</v>
      </c>
      <c r="I142" s="6" t="s">
        <v>472</v>
      </c>
      <c r="J142" s="6">
        <v>1973</v>
      </c>
      <c r="K142" s="2" t="s">
        <v>25</v>
      </c>
      <c r="L142" s="2" t="s">
        <v>19</v>
      </c>
      <c r="M142" s="8" t="s">
        <v>155</v>
      </c>
      <c r="N142" s="6" t="str">
        <f>INDEX(Códigos_IPASGO[COD],MATCH(Tabela1[[#This Row],[ESPECIALIDDE]],Códigos_IPASGO[Especialidade],0))</f>
        <v>00011185</v>
      </c>
      <c r="O142" s="6" t="str">
        <f>TEXT(Tabela1[[#This Row],[Data]],"dddd")</f>
        <v>quarta-feira</v>
      </c>
      <c r="P142" s="6" t="str" cm="1">
        <f t="array" ref="P142">INDEX(Tabela8[Status],MATCH(Tabela1[[#This Row],[Cod. Paciente]]&amp;Tabela1[[#This Row],[dia]]&amp;Tabela1[[#This Row],[Hora inicial]],Tabela8[Cod. Paciente]&amp;Tabela8[DIA]&amp;Tabela8[Hora inicial],0))</f>
        <v>Confirmado</v>
      </c>
      <c r="Q142" s="6"/>
    </row>
    <row r="143" spans="1:17" ht="28.8" x14ac:dyDescent="0.3">
      <c r="A143" s="2">
        <v>586308</v>
      </c>
      <c r="B143" s="2" t="s">
        <v>17</v>
      </c>
      <c r="C143" s="2" t="s">
        <v>465</v>
      </c>
      <c r="D143" s="2">
        <v>3518</v>
      </c>
      <c r="E143" s="2" t="s">
        <v>466</v>
      </c>
      <c r="F143" s="2" t="s">
        <v>28</v>
      </c>
      <c r="G143" s="4">
        <v>45511</v>
      </c>
      <c r="H143" s="5">
        <v>0.375</v>
      </c>
      <c r="I143" s="6" t="s">
        <v>57</v>
      </c>
      <c r="J143" s="6">
        <v>1815</v>
      </c>
      <c r="K143" s="2" t="s">
        <v>86</v>
      </c>
      <c r="L143" s="2" t="s">
        <v>19</v>
      </c>
      <c r="M143" s="8" t="s">
        <v>152</v>
      </c>
      <c r="N143" s="6" t="str">
        <f>INDEX(Códigos_IPASGO[COD],MATCH(Tabela1[[#This Row],[ESPECIALIDDE]],Códigos_IPASGO[Especialidade],0))</f>
        <v>00011193</v>
      </c>
      <c r="O143" s="6" t="str">
        <f>TEXT(Tabela1[[#This Row],[Data]],"dddd")</f>
        <v>quarta-feira</v>
      </c>
      <c r="P143" s="6" t="str" cm="1">
        <f t="array" ref="P143">INDEX(Tabela8[Status],MATCH(Tabela1[[#This Row],[Cod. Paciente]]&amp;Tabela1[[#This Row],[dia]]&amp;Tabela1[[#This Row],[Hora inicial]],Tabela8[Cod. Paciente]&amp;Tabela8[DIA]&amp;Tabela8[Hora inicial],0))</f>
        <v>Confirmado</v>
      </c>
      <c r="Q143" s="6"/>
    </row>
    <row r="144" spans="1:17" x14ac:dyDescent="0.3">
      <c r="A144" s="2">
        <v>586311</v>
      </c>
      <c r="B144" s="2" t="s">
        <v>17</v>
      </c>
      <c r="C144" s="2" t="s">
        <v>1293</v>
      </c>
      <c r="D144" s="2">
        <v>3604</v>
      </c>
      <c r="E144" s="2" t="s">
        <v>646</v>
      </c>
      <c r="F144" s="2" t="s">
        <v>28</v>
      </c>
      <c r="G144" s="4">
        <v>45511</v>
      </c>
      <c r="H144" s="5">
        <v>0.375</v>
      </c>
      <c r="I144" s="6" t="s">
        <v>55</v>
      </c>
      <c r="J144" s="6">
        <v>1830</v>
      </c>
      <c r="K144" s="2" t="s">
        <v>56</v>
      </c>
      <c r="L144" s="2" t="s">
        <v>19</v>
      </c>
      <c r="M144" s="8" t="s">
        <v>155</v>
      </c>
      <c r="N144" s="6" t="str">
        <f>INDEX(Códigos_IPASGO[COD],MATCH(Tabela1[[#This Row],[ESPECIALIDDE]],Códigos_IPASGO[Especialidade],0))</f>
        <v>00011185</v>
      </c>
      <c r="O144" s="6" t="str">
        <f>TEXT(Tabela1[[#This Row],[Data]],"dddd")</f>
        <v>quarta-feira</v>
      </c>
      <c r="P144" s="6" t="str" cm="1">
        <f t="array" ref="P144">INDEX(Tabela8[Status],MATCH(Tabela1[[#This Row],[Cod. Paciente]]&amp;Tabela1[[#This Row],[dia]]&amp;Tabela1[[#This Row],[Hora inicial]],Tabela8[Cod. Paciente]&amp;Tabela8[DIA]&amp;Tabela8[Hora inicial],0))</f>
        <v>Confirmado</v>
      </c>
      <c r="Q144" s="6"/>
    </row>
    <row r="145" spans="1:17" x14ac:dyDescent="0.3">
      <c r="A145" s="2">
        <v>587901</v>
      </c>
      <c r="B145" s="2" t="s">
        <v>17</v>
      </c>
      <c r="C145" s="2" t="s">
        <v>1312</v>
      </c>
      <c r="D145" s="2">
        <v>4055</v>
      </c>
      <c r="E145" s="2" t="s">
        <v>719</v>
      </c>
      <c r="F145" s="2" t="s">
        <v>69</v>
      </c>
      <c r="G145" s="4">
        <v>45511</v>
      </c>
      <c r="H145" s="5">
        <v>0.375</v>
      </c>
      <c r="I145" s="6" t="s">
        <v>81</v>
      </c>
      <c r="J145" s="6">
        <v>1383</v>
      </c>
      <c r="K145" s="2" t="s">
        <v>221</v>
      </c>
      <c r="L145" s="2" t="s">
        <v>19</v>
      </c>
      <c r="M145" s="8" t="s">
        <v>164</v>
      </c>
      <c r="N145" s="6" t="str">
        <f>INDEX(Códigos_IPASGO[COD],MATCH(Tabela1[[#This Row],[ESPECIALIDDE]],Códigos_IPASGO[Especialidade],0))</f>
        <v>20104219</v>
      </c>
      <c r="O145" s="6" t="str">
        <f>TEXT(Tabela1[[#This Row],[Data]],"dddd")</f>
        <v>quarta-feira</v>
      </c>
      <c r="P145" s="6" t="str" cm="1">
        <f t="array" ref="P145">INDEX(Tabela8[Status],MATCH(Tabela1[[#This Row],[Cod. Paciente]]&amp;Tabela1[[#This Row],[dia]]&amp;Tabela1[[#This Row],[Hora inicial]],Tabela8[Cod. Paciente]&amp;Tabela8[DIA]&amp;Tabela8[Hora inicial],0))</f>
        <v>Confirmado</v>
      </c>
      <c r="Q145" s="6"/>
    </row>
    <row r="146" spans="1:17" x14ac:dyDescent="0.3">
      <c r="A146" s="2">
        <v>586300</v>
      </c>
      <c r="B146" s="2" t="s">
        <v>24</v>
      </c>
      <c r="C146" s="2" t="s">
        <v>103</v>
      </c>
      <c r="D146" s="2">
        <v>3330</v>
      </c>
      <c r="E146" s="2" t="s">
        <v>104</v>
      </c>
      <c r="F146" s="2" t="s">
        <v>28</v>
      </c>
      <c r="G146" s="4">
        <v>45511</v>
      </c>
      <c r="H146" s="5">
        <v>0.375</v>
      </c>
      <c r="I146" s="6" t="s">
        <v>100</v>
      </c>
      <c r="J146" s="6">
        <v>2057</v>
      </c>
      <c r="K146" s="2" t="s">
        <v>90</v>
      </c>
      <c r="L146" s="2" t="s">
        <v>19</v>
      </c>
      <c r="M146" s="8" t="s">
        <v>152</v>
      </c>
      <c r="N146" s="6" t="str">
        <f>INDEX(Códigos_IPASGO[COD],MATCH(Tabela1[[#This Row],[ESPECIALIDDE]],Códigos_IPASGO[Especialidade],0))</f>
        <v>00011193</v>
      </c>
      <c r="O146" s="6" t="str">
        <f>TEXT(Tabela1[[#This Row],[Data]],"dddd")</f>
        <v>quarta-feira</v>
      </c>
      <c r="P146" s="6" t="str" cm="1">
        <f t="array" ref="P146">INDEX(Tabela8[Status],MATCH(Tabela1[[#This Row],[Cod. Paciente]]&amp;Tabela1[[#This Row],[dia]]&amp;Tabela1[[#This Row],[Hora inicial]],Tabela8[Cod. Paciente]&amp;Tabela8[DIA]&amp;Tabela8[Hora inicial],0))</f>
        <v>Confirmado</v>
      </c>
      <c r="Q146" s="6"/>
    </row>
    <row r="147" spans="1:17" x14ac:dyDescent="0.3">
      <c r="A147" s="2">
        <v>588217</v>
      </c>
      <c r="B147" s="2" t="s">
        <v>24</v>
      </c>
      <c r="C147" s="2" t="s">
        <v>480</v>
      </c>
      <c r="D147" s="2">
        <v>3577</v>
      </c>
      <c r="E147" s="2" t="s">
        <v>481</v>
      </c>
      <c r="F147" s="2" t="s">
        <v>28</v>
      </c>
      <c r="G147" s="4">
        <v>45511</v>
      </c>
      <c r="H147" s="5">
        <v>0.375</v>
      </c>
      <c r="I147" s="6" t="s">
        <v>513</v>
      </c>
      <c r="J147" s="6">
        <v>2511</v>
      </c>
      <c r="K147" s="2" t="s">
        <v>79</v>
      </c>
      <c r="L147" s="2" t="s">
        <v>19</v>
      </c>
      <c r="M147" s="8" t="s">
        <v>152</v>
      </c>
      <c r="N147" s="6" t="str">
        <f>INDEX(Códigos_IPASGO[COD],MATCH(Tabela1[[#This Row],[ESPECIALIDDE]],Códigos_IPASGO[Especialidade],0))</f>
        <v>00011193</v>
      </c>
      <c r="O147" s="6" t="str">
        <f>TEXT(Tabela1[[#This Row],[Data]],"dddd")</f>
        <v>quarta-feira</v>
      </c>
      <c r="P147" s="6" t="str" cm="1">
        <f t="array" ref="P147">INDEX(Tabela8[Status],MATCH(Tabela1[[#This Row],[Cod. Paciente]]&amp;Tabela1[[#This Row],[dia]]&amp;Tabela1[[#This Row],[Hora inicial]],Tabela8[Cod. Paciente]&amp;Tabela8[DIA]&amp;Tabela8[Hora inicial],0))</f>
        <v>Confirmado</v>
      </c>
      <c r="Q147" s="6"/>
    </row>
    <row r="148" spans="1:17" x14ac:dyDescent="0.3">
      <c r="A148" s="2">
        <v>586339</v>
      </c>
      <c r="B148" s="2" t="s">
        <v>24</v>
      </c>
      <c r="C148" s="2" t="s">
        <v>87</v>
      </c>
      <c r="D148" s="2">
        <v>3598</v>
      </c>
      <c r="E148" s="2" t="s">
        <v>88</v>
      </c>
      <c r="F148" s="2" t="s">
        <v>28</v>
      </c>
      <c r="G148" s="4">
        <v>45511</v>
      </c>
      <c r="H148" s="5">
        <v>0.375</v>
      </c>
      <c r="I148" s="6" t="s">
        <v>508</v>
      </c>
      <c r="J148" s="6">
        <v>609</v>
      </c>
      <c r="K148" s="2" t="s">
        <v>44</v>
      </c>
      <c r="L148" s="2" t="s">
        <v>19</v>
      </c>
      <c r="M148" s="8" t="s">
        <v>152</v>
      </c>
      <c r="N148" s="6" t="str">
        <f>INDEX(Códigos_IPASGO[COD],MATCH(Tabela1[[#This Row],[ESPECIALIDDE]],Códigos_IPASGO[Especialidade],0))</f>
        <v>00011193</v>
      </c>
      <c r="O148" s="6" t="str">
        <f>TEXT(Tabela1[[#This Row],[Data]],"dddd")</f>
        <v>quarta-feira</v>
      </c>
      <c r="P148" s="6" t="str" cm="1">
        <f t="array" ref="P148">INDEX(Tabela8[Status],MATCH(Tabela1[[#This Row],[Cod. Paciente]]&amp;Tabela1[[#This Row],[dia]]&amp;Tabela1[[#This Row],[Hora inicial]],Tabela8[Cod. Paciente]&amp;Tabela8[DIA]&amp;Tabela8[Hora inicial],0))</f>
        <v>Confirmado</v>
      </c>
      <c r="Q148" s="6"/>
    </row>
    <row r="149" spans="1:17" x14ac:dyDescent="0.3">
      <c r="A149" s="2">
        <v>586334</v>
      </c>
      <c r="B149" s="2" t="s">
        <v>24</v>
      </c>
      <c r="C149" s="2" t="s">
        <v>1304</v>
      </c>
      <c r="D149" s="2">
        <v>3502</v>
      </c>
      <c r="E149" s="2" t="s">
        <v>696</v>
      </c>
      <c r="F149" s="2" t="s">
        <v>28</v>
      </c>
      <c r="G149" s="4">
        <v>45511</v>
      </c>
      <c r="H149" s="5">
        <v>0.375</v>
      </c>
      <c r="I149" s="6" t="s">
        <v>50</v>
      </c>
      <c r="J149" s="6">
        <v>772</v>
      </c>
      <c r="K149" s="2" t="s">
        <v>51</v>
      </c>
      <c r="L149" s="2" t="s">
        <v>19</v>
      </c>
      <c r="M149" s="8" t="s">
        <v>155</v>
      </c>
      <c r="N149" s="6" t="str">
        <f>INDEX(Códigos_IPASGO[COD],MATCH(Tabela1[[#This Row],[ESPECIALIDDE]],Códigos_IPASGO[Especialidade],0))</f>
        <v>00011185</v>
      </c>
      <c r="O149" s="6" t="str">
        <f>TEXT(Tabela1[[#This Row],[Data]],"dddd")</f>
        <v>quarta-feira</v>
      </c>
      <c r="P149" s="6" t="str" cm="1">
        <f t="array" ref="P149">INDEX(Tabela8[Status],MATCH(Tabela1[[#This Row],[Cod. Paciente]]&amp;Tabela1[[#This Row],[dia]]&amp;Tabela1[[#This Row],[Hora inicial]],Tabela8[Cod. Paciente]&amp;Tabela8[DIA]&amp;Tabela8[Hora inicial],0))</f>
        <v>Confirmado</v>
      </c>
      <c r="Q149" s="6"/>
    </row>
    <row r="150" spans="1:17" x14ac:dyDescent="0.3">
      <c r="A150" s="2">
        <v>586305</v>
      </c>
      <c r="B150" s="2" t="s">
        <v>24</v>
      </c>
      <c r="C150" s="2" t="s">
        <v>1290</v>
      </c>
      <c r="D150" s="2">
        <v>3630</v>
      </c>
      <c r="E150" s="2" t="s">
        <v>642</v>
      </c>
      <c r="F150" s="2" t="s">
        <v>28</v>
      </c>
      <c r="G150" s="4">
        <v>45511</v>
      </c>
      <c r="H150" s="5">
        <v>0.375</v>
      </c>
      <c r="I150" s="6" t="s">
        <v>29</v>
      </c>
      <c r="J150" s="6">
        <v>884</v>
      </c>
      <c r="K150" s="2" t="s">
        <v>30</v>
      </c>
      <c r="L150" s="2" t="s">
        <v>19</v>
      </c>
      <c r="M150" s="8" t="s">
        <v>444</v>
      </c>
      <c r="N150" s="6" t="str">
        <f>INDEX(Códigos_IPASGO[COD],MATCH(Tabela1[[#This Row],[ESPECIALIDDE]],Códigos_IPASGO[Especialidade],0))</f>
        <v>00040045</v>
      </c>
      <c r="O150" s="6" t="str">
        <f>TEXT(Tabela1[[#This Row],[Data]],"dddd")</f>
        <v>quarta-feira</v>
      </c>
      <c r="P150" s="6" t="str" cm="1">
        <f t="array" ref="P150">INDEX(Tabela8[Status],MATCH(Tabela1[[#This Row],[Cod. Paciente]]&amp;Tabela1[[#This Row],[dia]]&amp;Tabela1[[#This Row],[Hora inicial]],Tabela8[Cod. Paciente]&amp;Tabela8[DIA]&amp;Tabela8[Hora inicial],0))</f>
        <v>Confirmado</v>
      </c>
      <c r="Q150" s="6"/>
    </row>
    <row r="151" spans="1:17" ht="28.8" x14ac:dyDescent="0.3">
      <c r="A151" s="2">
        <v>586301</v>
      </c>
      <c r="B151" s="2" t="s">
        <v>24</v>
      </c>
      <c r="C151" s="2" t="s">
        <v>26</v>
      </c>
      <c r="D151" s="2">
        <v>3433</v>
      </c>
      <c r="E151" s="2" t="s">
        <v>27</v>
      </c>
      <c r="F151" s="2" t="s">
        <v>28</v>
      </c>
      <c r="G151" s="4">
        <v>45511</v>
      </c>
      <c r="H151" s="5">
        <v>0.375</v>
      </c>
      <c r="I151" s="6" t="s">
        <v>41</v>
      </c>
      <c r="J151" s="6">
        <v>572</v>
      </c>
      <c r="K151" s="2" t="s">
        <v>93</v>
      </c>
      <c r="L151" s="2" t="s">
        <v>19</v>
      </c>
      <c r="M151" s="8" t="s">
        <v>152</v>
      </c>
      <c r="N151" s="6" t="str">
        <f>INDEX(Códigos_IPASGO[COD],MATCH(Tabela1[[#This Row],[ESPECIALIDDE]],Códigos_IPASGO[Especialidade],0))</f>
        <v>00011193</v>
      </c>
      <c r="O151" s="6" t="str">
        <f>TEXT(Tabela1[[#This Row],[Data]],"dddd")</f>
        <v>quarta-feira</v>
      </c>
      <c r="P151" s="6" t="str" cm="1">
        <f t="array" ref="P151">INDEX(Tabela8[Status],MATCH(Tabela1[[#This Row],[Cod. Paciente]]&amp;Tabela1[[#This Row],[dia]]&amp;Tabela1[[#This Row],[Hora inicial]],Tabela8[Cod. Paciente]&amp;Tabela8[DIA]&amp;Tabela8[Hora inicial],0))</f>
        <v>Confirmado</v>
      </c>
      <c r="Q151" s="6"/>
    </row>
    <row r="152" spans="1:17" x14ac:dyDescent="0.3">
      <c r="A152" s="2">
        <v>586352</v>
      </c>
      <c r="B152" s="2" t="s">
        <v>24</v>
      </c>
      <c r="C152" s="2" t="s">
        <v>1304</v>
      </c>
      <c r="D152" s="2">
        <v>3502</v>
      </c>
      <c r="E152" s="2" t="s">
        <v>696</v>
      </c>
      <c r="F152" s="2" t="s">
        <v>28</v>
      </c>
      <c r="G152" s="4">
        <v>45511</v>
      </c>
      <c r="H152" s="5">
        <v>0.41666666666666669</v>
      </c>
      <c r="I152" s="6" t="s">
        <v>473</v>
      </c>
      <c r="J152" s="6">
        <v>599</v>
      </c>
      <c r="K152" s="2" t="s">
        <v>387</v>
      </c>
      <c r="L152" s="2" t="s">
        <v>19</v>
      </c>
      <c r="M152" s="8" t="s">
        <v>152</v>
      </c>
      <c r="N152" s="6" t="str">
        <f>INDEX(Códigos_IPASGO[COD],MATCH(Tabela1[[#This Row],[ESPECIALIDDE]],Códigos_IPASGO[Especialidade],0))</f>
        <v>00011193</v>
      </c>
      <c r="O152" s="6" t="str">
        <f>TEXT(Tabela1[[#This Row],[Data]],"dddd")</f>
        <v>quarta-feira</v>
      </c>
      <c r="P152" s="6" t="str" cm="1">
        <f t="array" ref="P152">INDEX(Tabela8[Status],MATCH(Tabela1[[#This Row],[Cod. Paciente]]&amp;Tabela1[[#This Row],[dia]]&amp;Tabela1[[#This Row],[Hora inicial]],Tabela8[Cod. Paciente]&amp;Tabela8[DIA]&amp;Tabela8[Hora inicial],0))</f>
        <v>Confirmado</v>
      </c>
      <c r="Q152" s="6"/>
    </row>
    <row r="153" spans="1:17" x14ac:dyDescent="0.3">
      <c r="A153" s="2">
        <v>586354</v>
      </c>
      <c r="B153" s="2" t="s">
        <v>24</v>
      </c>
      <c r="C153" s="2" t="s">
        <v>1287</v>
      </c>
      <c r="D153" s="2">
        <v>3357</v>
      </c>
      <c r="E153" s="2" t="s">
        <v>714</v>
      </c>
      <c r="F153" s="2" t="s">
        <v>28</v>
      </c>
      <c r="G153" s="4">
        <v>45511</v>
      </c>
      <c r="H153" s="5">
        <v>0.41666666666666669</v>
      </c>
      <c r="I153" s="6" t="s">
        <v>100</v>
      </c>
      <c r="J153" s="6">
        <v>2057</v>
      </c>
      <c r="K153" s="2" t="s">
        <v>90</v>
      </c>
      <c r="L153" s="2" t="s">
        <v>19</v>
      </c>
      <c r="M153" s="8" t="s">
        <v>152</v>
      </c>
      <c r="N153" s="6" t="str">
        <f>INDEX(Códigos_IPASGO[COD],MATCH(Tabela1[[#This Row],[ESPECIALIDDE]],Códigos_IPASGO[Especialidade],0))</f>
        <v>00011193</v>
      </c>
      <c r="O153" s="6" t="str">
        <f>TEXT(Tabela1[[#This Row],[Data]],"dddd")</f>
        <v>quarta-feira</v>
      </c>
      <c r="P153" s="6" t="str" cm="1">
        <f t="array" ref="P153">INDEX(Tabela8[Status],MATCH(Tabela1[[#This Row],[Cod. Paciente]]&amp;Tabela1[[#This Row],[dia]]&amp;Tabela1[[#This Row],[Hora inicial]],Tabela8[Cod. Paciente]&amp;Tabela8[DIA]&amp;Tabela8[Hora inicial],0))</f>
        <v>Confirmado</v>
      </c>
      <c r="Q153" s="6"/>
    </row>
    <row r="154" spans="1:17" x14ac:dyDescent="0.3">
      <c r="A154" s="2">
        <v>586389</v>
      </c>
      <c r="B154" s="2" t="s">
        <v>17</v>
      </c>
      <c r="C154" s="2" t="s">
        <v>110</v>
      </c>
      <c r="D154" s="2">
        <v>3664</v>
      </c>
      <c r="E154" s="2" t="s">
        <v>111</v>
      </c>
      <c r="F154" s="2" t="s">
        <v>28</v>
      </c>
      <c r="G154" s="4">
        <v>45511</v>
      </c>
      <c r="H154" s="5">
        <v>0.41666666666666669</v>
      </c>
      <c r="I154" s="6" t="s">
        <v>55</v>
      </c>
      <c r="J154" s="6">
        <v>1830</v>
      </c>
      <c r="K154" s="2" t="s">
        <v>56</v>
      </c>
      <c r="L154" s="2" t="s">
        <v>19</v>
      </c>
      <c r="M154" s="8" t="s">
        <v>155</v>
      </c>
      <c r="N154" s="6" t="str">
        <f>INDEX(Códigos_IPASGO[COD],MATCH(Tabela1[[#This Row],[ESPECIALIDDE]],Códigos_IPASGO[Especialidade],0))</f>
        <v>00011185</v>
      </c>
      <c r="O154" s="6" t="str">
        <f>TEXT(Tabela1[[#This Row],[Data]],"dddd")</f>
        <v>quarta-feira</v>
      </c>
      <c r="P154" s="6" t="str" cm="1">
        <f t="array" ref="P154">INDEX(Tabela8[Status],MATCH(Tabela1[[#This Row],[Cod. Paciente]]&amp;Tabela1[[#This Row],[dia]]&amp;Tabela1[[#This Row],[Hora inicial]],Tabela8[Cod. Paciente]&amp;Tabela8[DIA]&amp;Tabela8[Hora inicial],0))</f>
        <v>Confirmado</v>
      </c>
      <c r="Q154" s="6"/>
    </row>
    <row r="155" spans="1:17" x14ac:dyDescent="0.3">
      <c r="A155" s="2">
        <v>586383</v>
      </c>
      <c r="B155" s="2" t="s">
        <v>24</v>
      </c>
      <c r="C155" s="2" t="s">
        <v>1290</v>
      </c>
      <c r="D155" s="2">
        <v>3630</v>
      </c>
      <c r="E155" s="2" t="s">
        <v>642</v>
      </c>
      <c r="F155" s="2" t="s">
        <v>28</v>
      </c>
      <c r="G155" s="4">
        <v>45511</v>
      </c>
      <c r="H155" s="5">
        <v>0.41666666666666669</v>
      </c>
      <c r="I155" s="6" t="s">
        <v>89</v>
      </c>
      <c r="J155" s="6">
        <v>1839</v>
      </c>
      <c r="K155" s="2" t="s">
        <v>42</v>
      </c>
      <c r="L155" s="2" t="s">
        <v>19</v>
      </c>
      <c r="M155" s="8" t="s">
        <v>152</v>
      </c>
      <c r="N155" s="6" t="str">
        <f>INDEX(Códigos_IPASGO[COD],MATCH(Tabela1[[#This Row],[ESPECIALIDDE]],Códigos_IPASGO[Especialidade],0))</f>
        <v>00011193</v>
      </c>
      <c r="O155" s="6" t="str">
        <f>TEXT(Tabela1[[#This Row],[Data]],"dddd")</f>
        <v>quarta-feira</v>
      </c>
      <c r="P155" s="6" t="str" cm="1">
        <f t="array" ref="P155">INDEX(Tabela8[Status],MATCH(Tabela1[[#This Row],[Cod. Paciente]]&amp;Tabela1[[#This Row],[dia]]&amp;Tabela1[[#This Row],[Hora inicial]],Tabela8[Cod. Paciente]&amp;Tabela8[DIA]&amp;Tabela8[Hora inicial],0))</f>
        <v>Confirmado</v>
      </c>
      <c r="Q155" s="6"/>
    </row>
    <row r="156" spans="1:17" x14ac:dyDescent="0.3">
      <c r="A156" s="2">
        <v>586359</v>
      </c>
      <c r="B156" s="2" t="s">
        <v>17</v>
      </c>
      <c r="C156" s="2" t="s">
        <v>465</v>
      </c>
      <c r="D156" s="2">
        <v>3518</v>
      </c>
      <c r="E156" s="2" t="s">
        <v>466</v>
      </c>
      <c r="F156" s="2" t="s">
        <v>28</v>
      </c>
      <c r="G156" s="4">
        <v>45511</v>
      </c>
      <c r="H156" s="5">
        <v>0.41666666666666669</v>
      </c>
      <c r="I156" s="6" t="s">
        <v>467</v>
      </c>
      <c r="J156" s="6">
        <v>1191</v>
      </c>
      <c r="K156" s="2" t="s">
        <v>122</v>
      </c>
      <c r="L156" s="2" t="s">
        <v>19</v>
      </c>
      <c r="M156" s="8" t="s">
        <v>152</v>
      </c>
      <c r="N156" s="6" t="str">
        <f>INDEX(Códigos_IPASGO[COD],MATCH(Tabela1[[#This Row],[ESPECIALIDDE]],Códigos_IPASGO[Especialidade],0))</f>
        <v>00011193</v>
      </c>
      <c r="O156" s="6" t="str">
        <f>TEXT(Tabela1[[#This Row],[Data]],"dddd")</f>
        <v>quarta-feira</v>
      </c>
      <c r="P156" s="6" t="str" cm="1">
        <f t="array" ref="P156">INDEX(Tabela8[Status],MATCH(Tabela1[[#This Row],[Cod. Paciente]]&amp;Tabela1[[#This Row],[dia]]&amp;Tabela1[[#This Row],[Hora inicial]],Tabela8[Cod. Paciente]&amp;Tabela8[DIA]&amp;Tabela8[Hora inicial],0))</f>
        <v>Confirmado</v>
      </c>
      <c r="Q156" s="6"/>
    </row>
    <row r="157" spans="1:17" x14ac:dyDescent="0.3">
      <c r="A157" s="2">
        <v>586353</v>
      </c>
      <c r="B157" s="2" t="s">
        <v>24</v>
      </c>
      <c r="C157" s="2" t="s">
        <v>103</v>
      </c>
      <c r="D157" s="2">
        <v>3330</v>
      </c>
      <c r="E157" s="2" t="s">
        <v>104</v>
      </c>
      <c r="F157" s="2" t="s">
        <v>28</v>
      </c>
      <c r="G157" s="4">
        <v>45511</v>
      </c>
      <c r="H157" s="5">
        <v>0.41666666666666669</v>
      </c>
      <c r="I157" s="6" t="s">
        <v>508</v>
      </c>
      <c r="J157" s="6">
        <v>609</v>
      </c>
      <c r="K157" s="2" t="s">
        <v>44</v>
      </c>
      <c r="L157" s="2" t="s">
        <v>19</v>
      </c>
      <c r="M157" s="8" t="s">
        <v>152</v>
      </c>
      <c r="N157" s="6" t="str">
        <f>INDEX(Códigos_IPASGO[COD],MATCH(Tabela1[[#This Row],[ESPECIALIDDE]],Códigos_IPASGO[Especialidade],0))</f>
        <v>00011193</v>
      </c>
      <c r="O157" s="6" t="str">
        <f>TEXT(Tabela1[[#This Row],[Data]],"dddd")</f>
        <v>quarta-feira</v>
      </c>
      <c r="P157" s="6" t="str" cm="1">
        <f t="array" ref="P157">INDEX(Tabela8[Status],MATCH(Tabela1[[#This Row],[Cod. Paciente]]&amp;Tabela1[[#This Row],[dia]]&amp;Tabela1[[#This Row],[Hora inicial]],Tabela8[Cod. Paciente]&amp;Tabela8[DIA]&amp;Tabela8[Hora inicial],0))</f>
        <v>Confirmado</v>
      </c>
      <c r="Q157" s="6"/>
    </row>
    <row r="158" spans="1:17" x14ac:dyDescent="0.3">
      <c r="A158" s="2">
        <v>586365</v>
      </c>
      <c r="B158" s="2" t="s">
        <v>17</v>
      </c>
      <c r="C158" s="2" t="s">
        <v>1284</v>
      </c>
      <c r="D158" s="2">
        <v>3440</v>
      </c>
      <c r="E158" s="2" t="s">
        <v>677</v>
      </c>
      <c r="F158" s="2" t="s">
        <v>28</v>
      </c>
      <c r="G158" s="4">
        <v>45511</v>
      </c>
      <c r="H158" s="5">
        <v>0.41666666666666669</v>
      </c>
      <c r="I158" s="6" t="s">
        <v>469</v>
      </c>
      <c r="J158" s="6">
        <v>1364</v>
      </c>
      <c r="K158" s="2" t="s">
        <v>60</v>
      </c>
      <c r="L158" s="2" t="s">
        <v>19</v>
      </c>
      <c r="M158" s="8" t="s">
        <v>152</v>
      </c>
      <c r="N158" s="6" t="str">
        <f>INDEX(Códigos_IPASGO[COD],MATCH(Tabela1[[#This Row],[ESPECIALIDDE]],Códigos_IPASGO[Especialidade],0))</f>
        <v>00011193</v>
      </c>
      <c r="O158" s="6" t="str">
        <f>TEXT(Tabela1[[#This Row],[Data]],"dddd")</f>
        <v>quarta-feira</v>
      </c>
      <c r="P158" s="6" t="str" cm="1">
        <f t="array" ref="P158">INDEX(Tabela8[Status],MATCH(Tabela1[[#This Row],[Cod. Paciente]]&amp;Tabela1[[#This Row],[dia]]&amp;Tabela1[[#This Row],[Hora inicial]],Tabela8[Cod. Paciente]&amp;Tabela8[DIA]&amp;Tabela8[Hora inicial],0))</f>
        <v>Confirmado</v>
      </c>
      <c r="Q158" s="6"/>
    </row>
    <row r="159" spans="1:17" x14ac:dyDescent="0.3">
      <c r="A159" s="2">
        <v>587903</v>
      </c>
      <c r="B159" s="2" t="s">
        <v>17</v>
      </c>
      <c r="C159" s="2" t="s">
        <v>1293</v>
      </c>
      <c r="D159" s="2">
        <v>3604</v>
      </c>
      <c r="E159" s="2" t="s">
        <v>646</v>
      </c>
      <c r="F159" s="2" t="s">
        <v>28</v>
      </c>
      <c r="G159" s="4">
        <v>45511</v>
      </c>
      <c r="H159" s="5">
        <v>0.41666666666666669</v>
      </c>
      <c r="I159" s="6" t="s">
        <v>81</v>
      </c>
      <c r="J159" s="6">
        <v>1383</v>
      </c>
      <c r="K159" s="2" t="s">
        <v>221</v>
      </c>
      <c r="L159" s="2" t="s">
        <v>19</v>
      </c>
      <c r="M159" s="8" t="s">
        <v>152</v>
      </c>
      <c r="N159" s="6" t="str">
        <f>INDEX(Códigos_IPASGO[COD],MATCH(Tabela1[[#This Row],[ESPECIALIDDE]],Códigos_IPASGO[Especialidade],0))</f>
        <v>00011193</v>
      </c>
      <c r="O159" s="6" t="str">
        <f>TEXT(Tabela1[[#This Row],[Data]],"dddd")</f>
        <v>quarta-feira</v>
      </c>
      <c r="P159" s="6" t="str" cm="1">
        <f t="array" ref="P159">INDEX(Tabela8[Status],MATCH(Tabela1[[#This Row],[Cod. Paciente]]&amp;Tabela1[[#This Row],[dia]]&amp;Tabela1[[#This Row],[Hora inicial]],Tabela8[Cod. Paciente]&amp;Tabela8[DIA]&amp;Tabela8[Hora inicial],0))</f>
        <v>Confirmado</v>
      </c>
      <c r="Q159" s="6"/>
    </row>
    <row r="160" spans="1:17" x14ac:dyDescent="0.3">
      <c r="A160" s="2">
        <v>586369</v>
      </c>
      <c r="B160" s="2" t="s">
        <v>17</v>
      </c>
      <c r="C160" s="2" t="s">
        <v>61</v>
      </c>
      <c r="D160" s="2">
        <v>3894</v>
      </c>
      <c r="E160" s="2" t="s">
        <v>62</v>
      </c>
      <c r="F160" s="2" t="s">
        <v>28</v>
      </c>
      <c r="G160" s="4">
        <v>45511</v>
      </c>
      <c r="H160" s="5">
        <v>0.41666666666666669</v>
      </c>
      <c r="I160" s="6" t="s">
        <v>482</v>
      </c>
      <c r="J160" s="6">
        <v>1644</v>
      </c>
      <c r="K160" s="2" t="s">
        <v>63</v>
      </c>
      <c r="L160" s="2" t="s">
        <v>19</v>
      </c>
      <c r="M160" s="8" t="s">
        <v>152</v>
      </c>
      <c r="N160" s="6" t="str">
        <f>INDEX(Códigos_IPASGO[COD],MATCH(Tabela1[[#This Row],[ESPECIALIDDE]],Códigos_IPASGO[Especialidade],0))</f>
        <v>00011193</v>
      </c>
      <c r="O160" s="6" t="str">
        <f>TEXT(Tabela1[[#This Row],[Data]],"dddd")</f>
        <v>quarta-feira</v>
      </c>
      <c r="P160" s="6" t="str" cm="1">
        <f t="array" ref="P160">INDEX(Tabela8[Status],MATCH(Tabela1[[#This Row],[Cod. Paciente]]&amp;Tabela1[[#This Row],[dia]]&amp;Tabela1[[#This Row],[Hora inicial]],Tabela8[Cod. Paciente]&amp;Tabela8[DIA]&amp;Tabela8[Hora inicial],0))</f>
        <v>Confirmado</v>
      </c>
      <c r="Q160" s="6"/>
    </row>
    <row r="161" spans="1:17" ht="28.8" x14ac:dyDescent="0.3">
      <c r="A161" s="2">
        <v>586393</v>
      </c>
      <c r="B161" s="2" t="s">
        <v>24</v>
      </c>
      <c r="C161" s="2" t="s">
        <v>106</v>
      </c>
      <c r="D161" s="2">
        <v>3378</v>
      </c>
      <c r="E161" s="2" t="s">
        <v>107</v>
      </c>
      <c r="F161" s="2" t="s">
        <v>28</v>
      </c>
      <c r="G161" s="4">
        <v>45511</v>
      </c>
      <c r="H161" s="5">
        <v>0.41666666666666669</v>
      </c>
      <c r="I161" s="6" t="s">
        <v>41</v>
      </c>
      <c r="J161" s="6">
        <v>572</v>
      </c>
      <c r="K161" s="2" t="s">
        <v>93</v>
      </c>
      <c r="L161" s="2" t="s">
        <v>19</v>
      </c>
      <c r="M161" s="8" t="s">
        <v>152</v>
      </c>
      <c r="N161" s="6" t="str">
        <f>INDEX(Códigos_IPASGO[COD],MATCH(Tabela1[[#This Row],[ESPECIALIDDE]],Códigos_IPASGO[Especialidade],0))</f>
        <v>00011193</v>
      </c>
      <c r="O161" s="6" t="str">
        <f>TEXT(Tabela1[[#This Row],[Data]],"dddd")</f>
        <v>quarta-feira</v>
      </c>
      <c r="P161" s="6" t="str" cm="1">
        <f t="array" ref="P161">INDEX(Tabela8[Status],MATCH(Tabela1[[#This Row],[Cod. Paciente]]&amp;Tabela1[[#This Row],[dia]]&amp;Tabela1[[#This Row],[Hora inicial]],Tabela8[Cod. Paciente]&amp;Tabela8[DIA]&amp;Tabela8[Hora inicial],0))</f>
        <v>Confirmado</v>
      </c>
      <c r="Q161" s="6"/>
    </row>
    <row r="162" spans="1:17" x14ac:dyDescent="0.3">
      <c r="A162" s="2">
        <v>586425</v>
      </c>
      <c r="B162" s="2" t="s">
        <v>17</v>
      </c>
      <c r="C162" s="2" t="s">
        <v>1284</v>
      </c>
      <c r="D162" s="2">
        <v>3440</v>
      </c>
      <c r="E162" s="2" t="s">
        <v>677</v>
      </c>
      <c r="F162" s="2" t="s">
        <v>28</v>
      </c>
      <c r="G162" s="4">
        <v>45511</v>
      </c>
      <c r="H162" s="5">
        <v>0.45833333333333331</v>
      </c>
      <c r="I162" s="6" t="s">
        <v>468</v>
      </c>
      <c r="J162" s="6">
        <v>486</v>
      </c>
      <c r="K162" s="2" t="s">
        <v>21</v>
      </c>
      <c r="L162" s="2" t="s">
        <v>19</v>
      </c>
      <c r="M162" s="8" t="s">
        <v>152</v>
      </c>
      <c r="N162" s="6" t="str">
        <f>INDEX(Códigos_IPASGO[COD],MATCH(Tabela1[[#This Row],[ESPECIALIDDE]],Códigos_IPASGO[Especialidade],0))</f>
        <v>00011193</v>
      </c>
      <c r="O162" s="6" t="str">
        <f>TEXT(Tabela1[[#This Row],[Data]],"dddd")</f>
        <v>quarta-feira</v>
      </c>
      <c r="P162" s="6" t="str" cm="1">
        <f t="array" ref="P162">INDEX(Tabela8[Status],MATCH(Tabela1[[#This Row],[Cod. Paciente]]&amp;Tabela1[[#This Row],[dia]]&amp;Tabela1[[#This Row],[Hora inicial]],Tabela8[Cod. Paciente]&amp;Tabela8[DIA]&amp;Tabela8[Hora inicial],0))</f>
        <v>Confirmado</v>
      </c>
      <c r="Q162" s="6"/>
    </row>
    <row r="163" spans="1:17" x14ac:dyDescent="0.3">
      <c r="A163" s="2">
        <v>586426</v>
      </c>
      <c r="B163" s="2" t="s">
        <v>17</v>
      </c>
      <c r="C163" s="2" t="s">
        <v>492</v>
      </c>
      <c r="D163" s="2">
        <v>3625</v>
      </c>
      <c r="E163" s="2" t="s">
        <v>493</v>
      </c>
      <c r="F163" s="2" t="s">
        <v>28</v>
      </c>
      <c r="G163" s="4">
        <v>45511</v>
      </c>
      <c r="H163" s="5">
        <v>0.45833333333333331</v>
      </c>
      <c r="I163" s="6" t="s">
        <v>1314</v>
      </c>
      <c r="J163" s="6">
        <v>1644</v>
      </c>
      <c r="K163" s="2" t="s">
        <v>63</v>
      </c>
      <c r="L163" s="2" t="s">
        <v>19</v>
      </c>
      <c r="M163" s="8" t="s">
        <v>152</v>
      </c>
      <c r="N163" s="6" t="str">
        <f>INDEX(Códigos_IPASGO[COD],MATCH(Tabela1[[#This Row],[ESPECIALIDDE]],Códigos_IPASGO[Especialidade],0))</f>
        <v>00011193</v>
      </c>
      <c r="O163" s="6" t="str">
        <f>TEXT(Tabela1[[#This Row],[Data]],"dddd")</f>
        <v>quarta-feira</v>
      </c>
      <c r="P163" s="6" t="str" cm="1">
        <f t="array" ref="P163">INDEX(Tabela8[Status],MATCH(Tabela1[[#This Row],[Cod. Paciente]]&amp;Tabela1[[#This Row],[dia]]&amp;Tabela1[[#This Row],[Hora inicial]],Tabela8[Cod. Paciente]&amp;Tabela8[DIA]&amp;Tabela8[Hora inicial],0))</f>
        <v>Confirmado</v>
      </c>
      <c r="Q163" s="6"/>
    </row>
    <row r="164" spans="1:17" x14ac:dyDescent="0.3">
      <c r="A164" s="2">
        <v>586432</v>
      </c>
      <c r="B164" s="2" t="s">
        <v>17</v>
      </c>
      <c r="C164" s="2" t="s">
        <v>110</v>
      </c>
      <c r="D164" s="2">
        <v>3664</v>
      </c>
      <c r="E164" s="2" t="s">
        <v>111</v>
      </c>
      <c r="F164" s="2" t="s">
        <v>28</v>
      </c>
      <c r="G164" s="4">
        <v>45511</v>
      </c>
      <c r="H164" s="5">
        <v>0.45833333333333331</v>
      </c>
      <c r="I164" s="6" t="s">
        <v>75</v>
      </c>
      <c r="J164" s="6">
        <v>499</v>
      </c>
      <c r="K164" s="2" t="s">
        <v>214</v>
      </c>
      <c r="L164" s="2" t="s">
        <v>19</v>
      </c>
      <c r="M164" s="8" t="s">
        <v>155</v>
      </c>
      <c r="N164" s="6" t="str">
        <f>INDEX(Códigos_IPASGO[COD],MATCH(Tabela1[[#This Row],[ESPECIALIDDE]],Códigos_IPASGO[Especialidade],0))</f>
        <v>00011185</v>
      </c>
      <c r="O164" s="6" t="str">
        <f>TEXT(Tabela1[[#This Row],[Data]],"dddd")</f>
        <v>quarta-feira</v>
      </c>
      <c r="P164" s="6" t="str" cm="1">
        <f t="array" ref="P164">INDEX(Tabela8[Status],MATCH(Tabela1[[#This Row],[Cod. Paciente]]&amp;Tabela1[[#This Row],[dia]]&amp;Tabela1[[#This Row],[Hora inicial]],Tabela8[Cod. Paciente]&amp;Tabela8[DIA]&amp;Tabela8[Hora inicial],0))</f>
        <v>Confirmado</v>
      </c>
      <c r="Q164" s="6"/>
    </row>
    <row r="165" spans="1:17" x14ac:dyDescent="0.3">
      <c r="A165" s="2">
        <v>586441</v>
      </c>
      <c r="B165" s="2" t="s">
        <v>24</v>
      </c>
      <c r="C165" s="2" t="s">
        <v>1290</v>
      </c>
      <c r="D165" s="2">
        <v>3630</v>
      </c>
      <c r="E165" s="2" t="s">
        <v>642</v>
      </c>
      <c r="F165" s="2" t="s">
        <v>28</v>
      </c>
      <c r="G165" s="4">
        <v>45511</v>
      </c>
      <c r="H165" s="5">
        <v>0.45833333333333331</v>
      </c>
      <c r="I165" s="6" t="s">
        <v>472</v>
      </c>
      <c r="J165" s="6">
        <v>1973</v>
      </c>
      <c r="K165" s="2" t="s">
        <v>25</v>
      </c>
      <c r="L165" s="2" t="s">
        <v>19</v>
      </c>
      <c r="M165" s="8" t="s">
        <v>155</v>
      </c>
      <c r="N165" s="6" t="str">
        <f>INDEX(Códigos_IPASGO[COD],MATCH(Tabela1[[#This Row],[ESPECIALIDDE]],Códigos_IPASGO[Especialidade],0))</f>
        <v>00011185</v>
      </c>
      <c r="O165" s="6" t="str">
        <f>TEXT(Tabela1[[#This Row],[Data]],"dddd")</f>
        <v>quarta-feira</v>
      </c>
      <c r="P165" s="6" t="str" cm="1">
        <f t="array" ref="P165">INDEX(Tabela8[Status],MATCH(Tabela1[[#This Row],[Cod. Paciente]]&amp;Tabela1[[#This Row],[dia]]&amp;Tabela1[[#This Row],[Hora inicial]],Tabela8[Cod. Paciente]&amp;Tabela8[DIA]&amp;Tabela8[Hora inicial],0))</f>
        <v>Confirmado</v>
      </c>
      <c r="Q165" s="6"/>
    </row>
    <row r="166" spans="1:17" x14ac:dyDescent="0.3">
      <c r="A166" s="2">
        <v>586416</v>
      </c>
      <c r="B166" s="2" t="s">
        <v>24</v>
      </c>
      <c r="C166" s="2" t="s">
        <v>1313</v>
      </c>
      <c r="D166" s="2">
        <v>3547</v>
      </c>
      <c r="E166" s="2" t="s">
        <v>759</v>
      </c>
      <c r="F166" s="2" t="s">
        <v>28</v>
      </c>
      <c r="G166" s="4">
        <v>45511</v>
      </c>
      <c r="H166" s="5">
        <v>0.45833333333333331</v>
      </c>
      <c r="I166" s="6" t="s">
        <v>100</v>
      </c>
      <c r="J166" s="6">
        <v>2057</v>
      </c>
      <c r="K166" s="2" t="s">
        <v>90</v>
      </c>
      <c r="L166" s="2" t="s">
        <v>19</v>
      </c>
      <c r="M166" s="8" t="s">
        <v>152</v>
      </c>
      <c r="N166" s="6" t="str">
        <f>INDEX(Códigos_IPASGO[COD],MATCH(Tabela1[[#This Row],[ESPECIALIDDE]],Códigos_IPASGO[Especialidade],0))</f>
        <v>00011193</v>
      </c>
      <c r="O166" s="6" t="str">
        <f>TEXT(Tabela1[[#This Row],[Data]],"dddd")</f>
        <v>quarta-feira</v>
      </c>
      <c r="P166" s="6" t="str" cm="1">
        <f t="array" ref="P166">INDEX(Tabela8[Status],MATCH(Tabela1[[#This Row],[Cod. Paciente]]&amp;Tabela1[[#This Row],[dia]]&amp;Tabela1[[#This Row],[Hora inicial]],Tabela8[Cod. Paciente]&amp;Tabela8[DIA]&amp;Tabela8[Hora inicial],0))</f>
        <v>Confirmado</v>
      </c>
      <c r="Q166" s="6"/>
    </row>
    <row r="167" spans="1:17" x14ac:dyDescent="0.3">
      <c r="A167" s="2">
        <v>586414</v>
      </c>
      <c r="B167" s="2" t="s">
        <v>24</v>
      </c>
      <c r="C167" s="2" t="s">
        <v>1287</v>
      </c>
      <c r="D167" s="2">
        <v>3357</v>
      </c>
      <c r="E167" s="2" t="s">
        <v>714</v>
      </c>
      <c r="F167" s="2" t="s">
        <v>28</v>
      </c>
      <c r="G167" s="4">
        <v>45511</v>
      </c>
      <c r="H167" s="5">
        <v>0.45833333333333331</v>
      </c>
      <c r="I167" s="6" t="s">
        <v>29</v>
      </c>
      <c r="J167" s="6">
        <v>884</v>
      </c>
      <c r="K167" s="2" t="s">
        <v>30</v>
      </c>
      <c r="L167" s="2" t="s">
        <v>19</v>
      </c>
      <c r="M167" s="8" t="s">
        <v>444</v>
      </c>
      <c r="N167" s="6" t="str">
        <f>INDEX(Códigos_IPASGO[COD],MATCH(Tabela1[[#This Row],[ESPECIALIDDE]],Códigos_IPASGO[Especialidade],0))</f>
        <v>00040045</v>
      </c>
      <c r="O167" s="6" t="str">
        <f>TEXT(Tabela1[[#This Row],[Data]],"dddd")</f>
        <v>quarta-feira</v>
      </c>
      <c r="P167" s="6" t="str" cm="1">
        <f t="array" ref="P167">INDEX(Tabela8[Status],MATCH(Tabela1[[#This Row],[Cod. Paciente]]&amp;Tabela1[[#This Row],[dia]]&amp;Tabela1[[#This Row],[Hora inicial]],Tabela8[Cod. Paciente]&amp;Tabela8[DIA]&amp;Tabela8[Hora inicial],0))</f>
        <v>Confirmado</v>
      </c>
      <c r="Q167" s="6"/>
    </row>
    <row r="168" spans="1:17" x14ac:dyDescent="0.3">
      <c r="A168" s="2">
        <v>586449</v>
      </c>
      <c r="B168" s="2" t="s">
        <v>17</v>
      </c>
      <c r="C168" s="2" t="s">
        <v>509</v>
      </c>
      <c r="D168" s="2">
        <v>3671</v>
      </c>
      <c r="E168" s="2" t="s">
        <v>510</v>
      </c>
      <c r="F168" s="2" t="s">
        <v>28</v>
      </c>
      <c r="G168" s="4">
        <v>45511</v>
      </c>
      <c r="H168" s="5">
        <v>0.45833333333333331</v>
      </c>
      <c r="I168" s="6" t="s">
        <v>23</v>
      </c>
      <c r="J168" s="6">
        <v>1967</v>
      </c>
      <c r="K168" s="2" t="s">
        <v>408</v>
      </c>
      <c r="L168" s="2" t="s">
        <v>19</v>
      </c>
      <c r="M168" s="8" t="s">
        <v>155</v>
      </c>
      <c r="N168" s="6" t="str">
        <f>INDEX(Códigos_IPASGO[COD],MATCH(Tabela1[[#This Row],[ESPECIALIDDE]],Códigos_IPASGO[Especialidade],0))</f>
        <v>00011185</v>
      </c>
      <c r="O168" s="6" t="str">
        <f>TEXT(Tabela1[[#This Row],[Data]],"dddd")</f>
        <v>quarta-feira</v>
      </c>
      <c r="P168" s="6" t="str" cm="1">
        <f t="array" ref="P168">INDEX(Tabela8[Status],MATCH(Tabela1[[#This Row],[Cod. Paciente]]&amp;Tabela1[[#This Row],[dia]]&amp;Tabela1[[#This Row],[Hora inicial]],Tabela8[Cod. Paciente]&amp;Tabela8[DIA]&amp;Tabela8[Hora inicial],0))</f>
        <v>Confirmado</v>
      </c>
      <c r="Q168" s="6"/>
    </row>
    <row r="169" spans="1:17" x14ac:dyDescent="0.3">
      <c r="A169" s="2">
        <v>586442</v>
      </c>
      <c r="B169" s="2" t="s">
        <v>24</v>
      </c>
      <c r="C169" s="2" t="s">
        <v>1258</v>
      </c>
      <c r="D169" s="2">
        <v>3923</v>
      </c>
      <c r="E169" s="2" t="s">
        <v>105</v>
      </c>
      <c r="F169" s="2" t="s">
        <v>28</v>
      </c>
      <c r="G169" s="4">
        <v>45511</v>
      </c>
      <c r="H169" s="5">
        <v>0.45833333333333331</v>
      </c>
      <c r="I169" s="6" t="s">
        <v>473</v>
      </c>
      <c r="J169" s="6">
        <v>1839</v>
      </c>
      <c r="K169" s="2" t="s">
        <v>42</v>
      </c>
      <c r="L169" s="2" t="s">
        <v>19</v>
      </c>
      <c r="M169" s="8" t="s">
        <v>152</v>
      </c>
      <c r="N169" s="6" t="str">
        <f>INDEX(Códigos_IPASGO[COD],MATCH(Tabela1[[#This Row],[ESPECIALIDDE]],Códigos_IPASGO[Especialidade],0))</f>
        <v>00011193</v>
      </c>
      <c r="O169" s="6" t="str">
        <f>TEXT(Tabela1[[#This Row],[Data]],"dddd")</f>
        <v>quarta-feira</v>
      </c>
      <c r="P169" s="6" t="str" cm="1">
        <f t="array" ref="P169">INDEX(Tabela8[Status],MATCH(Tabela1[[#This Row],[Cod. Paciente]]&amp;Tabela1[[#This Row],[dia]]&amp;Tabela1[[#This Row],[Hora inicial]],Tabela8[Cod. Paciente]&amp;Tabela8[DIA]&amp;Tabela8[Hora inicial],0))</f>
        <v>Confirmado</v>
      </c>
      <c r="Q169" s="6"/>
    </row>
    <row r="170" spans="1:17" x14ac:dyDescent="0.3">
      <c r="A170" s="2">
        <v>586427</v>
      </c>
      <c r="B170" s="2" t="s">
        <v>17</v>
      </c>
      <c r="C170" s="2" t="s">
        <v>61</v>
      </c>
      <c r="D170" s="2">
        <v>3894</v>
      </c>
      <c r="E170" s="2" t="s">
        <v>62</v>
      </c>
      <c r="F170" s="2" t="s">
        <v>28</v>
      </c>
      <c r="G170" s="4">
        <v>45511</v>
      </c>
      <c r="H170" s="5">
        <v>0.45833333333333331</v>
      </c>
      <c r="I170" s="6" t="s">
        <v>469</v>
      </c>
      <c r="J170" s="6">
        <v>1364</v>
      </c>
      <c r="K170" s="2" t="s">
        <v>60</v>
      </c>
      <c r="L170" s="2" t="s">
        <v>19</v>
      </c>
      <c r="M170" s="8" t="s">
        <v>152</v>
      </c>
      <c r="N170" s="6" t="str">
        <f>INDEX(Códigos_IPASGO[COD],MATCH(Tabela1[[#This Row],[ESPECIALIDDE]],Códigos_IPASGO[Especialidade],0))</f>
        <v>00011193</v>
      </c>
      <c r="O170" s="6" t="str">
        <f>TEXT(Tabela1[[#This Row],[Data]],"dddd")</f>
        <v>quarta-feira</v>
      </c>
      <c r="P170" s="6" t="str" cm="1">
        <f t="array" ref="P170">INDEX(Tabela8[Status],MATCH(Tabela1[[#This Row],[Cod. Paciente]]&amp;Tabela1[[#This Row],[dia]]&amp;Tabela1[[#This Row],[Hora inicial]],Tabela8[Cod. Paciente]&amp;Tabela8[DIA]&amp;Tabela8[Hora inicial],0))</f>
        <v>Confirmado</v>
      </c>
      <c r="Q170" s="6"/>
    </row>
    <row r="171" spans="1:17" x14ac:dyDescent="0.3">
      <c r="A171" s="2">
        <v>588234</v>
      </c>
      <c r="B171" s="2" t="s">
        <v>17</v>
      </c>
      <c r="C171" s="2" t="s">
        <v>1284</v>
      </c>
      <c r="D171" s="2">
        <v>3440</v>
      </c>
      <c r="E171" s="2" t="s">
        <v>677</v>
      </c>
      <c r="F171" s="2" t="s">
        <v>28</v>
      </c>
      <c r="G171" s="4">
        <v>45511</v>
      </c>
      <c r="H171" s="5">
        <v>0.45833333333333331</v>
      </c>
      <c r="I171" s="6" t="s">
        <v>458</v>
      </c>
      <c r="J171" s="6">
        <v>1735</v>
      </c>
      <c r="K171" s="2" t="s">
        <v>33</v>
      </c>
      <c r="L171" s="2" t="s">
        <v>19</v>
      </c>
      <c r="M171" s="8" t="s">
        <v>152</v>
      </c>
      <c r="N171" s="6" t="str">
        <f>INDEX(Códigos_IPASGO[COD],MATCH(Tabela1[[#This Row],[ESPECIALIDDE]],Códigos_IPASGO[Especialidade],0))</f>
        <v>00011193</v>
      </c>
      <c r="O171" s="6" t="str">
        <f>TEXT(Tabela1[[#This Row],[Data]],"dddd")</f>
        <v>quarta-feira</v>
      </c>
      <c r="P171" s="6" t="str" cm="1">
        <f t="array" ref="P171">INDEX(Tabela8[Status],MATCH(Tabela1[[#This Row],[Cod. Paciente]]&amp;Tabela1[[#This Row],[dia]]&amp;Tabela1[[#This Row],[Hora inicial]],Tabela8[Cod. Paciente]&amp;Tabela8[DIA]&amp;Tabela8[Hora inicial],0))</f>
        <v>Confirmado</v>
      </c>
      <c r="Q171" s="6"/>
    </row>
    <row r="172" spans="1:17" x14ac:dyDescent="0.3">
      <c r="A172" s="2">
        <v>586499</v>
      </c>
      <c r="B172" s="2" t="s">
        <v>17</v>
      </c>
      <c r="C172" s="2" t="s">
        <v>1269</v>
      </c>
      <c r="D172" s="2">
        <v>3899</v>
      </c>
      <c r="E172" s="2" t="s">
        <v>751</v>
      </c>
      <c r="F172" s="2" t="s">
        <v>28</v>
      </c>
      <c r="G172" s="4">
        <v>45511</v>
      </c>
      <c r="H172" s="5">
        <v>0.54166666666666663</v>
      </c>
      <c r="I172" s="6" t="s">
        <v>1314</v>
      </c>
      <c r="J172" s="6">
        <v>1644</v>
      </c>
      <c r="K172" s="2" t="s">
        <v>63</v>
      </c>
      <c r="L172" s="2" t="s">
        <v>19</v>
      </c>
      <c r="M172" s="8" t="s">
        <v>152</v>
      </c>
      <c r="N172" s="6" t="str">
        <f>INDEX(Códigos_IPASGO[COD],MATCH(Tabela1[[#This Row],[ESPECIALIDDE]],Códigos_IPASGO[Especialidade],0))</f>
        <v>00011193</v>
      </c>
      <c r="O172" s="6" t="str">
        <f>TEXT(Tabela1[[#This Row],[Data]],"dddd")</f>
        <v>quarta-feira</v>
      </c>
      <c r="P172" s="6" t="str" cm="1">
        <f t="array" ref="P172">INDEX(Tabela8[Status],MATCH(Tabela1[[#This Row],[Cod. Paciente]]&amp;Tabela1[[#This Row],[dia]]&amp;Tabela1[[#This Row],[Hora inicial]],Tabela8[Cod. Paciente]&amp;Tabela8[DIA]&amp;Tabela8[Hora inicial],0))</f>
        <v>Confirmado</v>
      </c>
      <c r="Q172" s="6"/>
    </row>
    <row r="173" spans="1:17" x14ac:dyDescent="0.3">
      <c r="A173" s="2">
        <v>586492</v>
      </c>
      <c r="B173" s="2" t="s">
        <v>17</v>
      </c>
      <c r="C173" s="2" t="s">
        <v>133</v>
      </c>
      <c r="D173" s="2">
        <v>3931</v>
      </c>
      <c r="E173" s="2" t="s">
        <v>134</v>
      </c>
      <c r="F173" s="2" t="s">
        <v>28</v>
      </c>
      <c r="G173" s="4">
        <v>45511</v>
      </c>
      <c r="H173" s="5">
        <v>0.54166666666666663</v>
      </c>
      <c r="I173" s="6" t="s">
        <v>43</v>
      </c>
      <c r="J173" s="6">
        <v>1967</v>
      </c>
      <c r="K173" s="2" t="s">
        <v>408</v>
      </c>
      <c r="L173" s="2" t="s">
        <v>19</v>
      </c>
      <c r="M173" s="8" t="s">
        <v>155</v>
      </c>
      <c r="N173" s="6" t="str">
        <f>INDEX(Códigos_IPASGO[COD],MATCH(Tabela1[[#This Row],[ESPECIALIDDE]],Códigos_IPASGO[Especialidade],0))</f>
        <v>00011185</v>
      </c>
      <c r="O173" s="6" t="str">
        <f>TEXT(Tabela1[[#This Row],[Data]],"dddd")</f>
        <v>quarta-feira</v>
      </c>
      <c r="P173" s="6" t="str" cm="1">
        <f t="array" ref="P173">INDEX(Tabela8[Status],MATCH(Tabela1[[#This Row],[Cod. Paciente]]&amp;Tabela1[[#This Row],[dia]]&amp;Tabela1[[#This Row],[Hora inicial]],Tabela8[Cod. Paciente]&amp;Tabela8[DIA]&amp;Tabela8[Hora inicial],0))</f>
        <v>Confirmado</v>
      </c>
      <c r="Q173" s="6"/>
    </row>
    <row r="174" spans="1:17" ht="28.8" x14ac:dyDescent="0.3">
      <c r="A174" s="2">
        <v>586469</v>
      </c>
      <c r="B174" s="2" t="s">
        <v>24</v>
      </c>
      <c r="C174" s="2" t="s">
        <v>1305</v>
      </c>
      <c r="D174" s="2">
        <v>3534</v>
      </c>
      <c r="E174" s="2" t="s">
        <v>645</v>
      </c>
      <c r="F174" s="2" t="s">
        <v>28</v>
      </c>
      <c r="G174" s="4">
        <v>45511</v>
      </c>
      <c r="H174" s="5">
        <v>0.54166666666666663</v>
      </c>
      <c r="I174" s="6" t="s">
        <v>41</v>
      </c>
      <c r="J174" s="6">
        <v>572</v>
      </c>
      <c r="K174" s="2" t="s">
        <v>93</v>
      </c>
      <c r="L174" s="2" t="s">
        <v>19</v>
      </c>
      <c r="M174" s="8" t="s">
        <v>152</v>
      </c>
      <c r="N174" s="6" t="str">
        <f>INDEX(Códigos_IPASGO[COD],MATCH(Tabela1[[#This Row],[ESPECIALIDDE]],Códigos_IPASGO[Especialidade],0))</f>
        <v>00011193</v>
      </c>
      <c r="O174" s="6" t="str">
        <f>TEXT(Tabela1[[#This Row],[Data]],"dddd")</f>
        <v>quarta-feira</v>
      </c>
      <c r="P174" s="6" t="str" cm="1">
        <f t="array" ref="P174">INDEX(Tabela8[Status],MATCH(Tabela1[[#This Row],[Cod. Paciente]]&amp;Tabela1[[#This Row],[dia]]&amp;Tabela1[[#This Row],[Hora inicial]],Tabela8[Cod. Paciente]&amp;Tabela8[DIA]&amp;Tabela8[Hora inicial],0))</f>
        <v>Confirmado</v>
      </c>
      <c r="Q174" s="6"/>
    </row>
    <row r="175" spans="1:17" x14ac:dyDescent="0.3">
      <c r="A175" s="2">
        <v>586479</v>
      </c>
      <c r="B175" s="2" t="s">
        <v>17</v>
      </c>
      <c r="C175" s="2" t="s">
        <v>516</v>
      </c>
      <c r="D175" s="2">
        <v>3359</v>
      </c>
      <c r="E175" s="2" t="s">
        <v>517</v>
      </c>
      <c r="F175" s="2" t="s">
        <v>28</v>
      </c>
      <c r="G175" s="4">
        <v>45511</v>
      </c>
      <c r="H175" s="5">
        <v>0.54166666666666663</v>
      </c>
      <c r="I175" s="6" t="s">
        <v>55</v>
      </c>
      <c r="J175" s="6">
        <v>1830</v>
      </c>
      <c r="K175" s="2" t="s">
        <v>56</v>
      </c>
      <c r="L175" s="2" t="s">
        <v>19</v>
      </c>
      <c r="M175" s="8" t="s">
        <v>155</v>
      </c>
      <c r="N175" s="6" t="str">
        <f>INDEX(Códigos_IPASGO[COD],MATCH(Tabela1[[#This Row],[ESPECIALIDDE]],Códigos_IPASGO[Especialidade],0))</f>
        <v>00011185</v>
      </c>
      <c r="O175" s="6" t="str">
        <f>TEXT(Tabela1[[#This Row],[Data]],"dddd")</f>
        <v>quarta-feira</v>
      </c>
      <c r="P175" s="6" t="str" cm="1">
        <f t="array" ref="P175">INDEX(Tabela8[Status],MATCH(Tabela1[[#This Row],[Cod. Paciente]]&amp;Tabela1[[#This Row],[dia]]&amp;Tabela1[[#This Row],[Hora inicial]],Tabela8[Cod. Paciente]&amp;Tabela8[DIA]&amp;Tabela8[Hora inicial],0))</f>
        <v>Confirmado</v>
      </c>
      <c r="Q175" s="6"/>
    </row>
    <row r="176" spans="1:17" x14ac:dyDescent="0.3">
      <c r="A176" s="2">
        <v>586465</v>
      </c>
      <c r="B176" s="2" t="s">
        <v>24</v>
      </c>
      <c r="C176" s="2" t="s">
        <v>1267</v>
      </c>
      <c r="D176" s="2">
        <v>3353</v>
      </c>
      <c r="E176" s="2" t="s">
        <v>679</v>
      </c>
      <c r="F176" s="2" t="s">
        <v>28</v>
      </c>
      <c r="G176" s="4">
        <v>45511</v>
      </c>
      <c r="H176" s="5">
        <v>0.54166666666666663</v>
      </c>
      <c r="I176" s="6" t="s">
        <v>29</v>
      </c>
      <c r="J176" s="6">
        <v>884</v>
      </c>
      <c r="K176" s="2" t="s">
        <v>30</v>
      </c>
      <c r="L176" s="2" t="s">
        <v>19</v>
      </c>
      <c r="M176" s="8" t="s">
        <v>444</v>
      </c>
      <c r="N176" s="6" t="str">
        <f>INDEX(Códigos_IPASGO[COD],MATCH(Tabela1[[#This Row],[ESPECIALIDDE]],Códigos_IPASGO[Especialidade],0))</f>
        <v>00040045</v>
      </c>
      <c r="O176" s="6" t="str">
        <f>TEXT(Tabela1[[#This Row],[Data]],"dddd")</f>
        <v>quarta-feira</v>
      </c>
      <c r="P176" s="6" t="str" cm="1">
        <f t="array" ref="P176">INDEX(Tabela8[Status],MATCH(Tabela1[[#This Row],[Cod. Paciente]]&amp;Tabela1[[#This Row],[dia]]&amp;Tabela1[[#This Row],[Hora inicial]],Tabela8[Cod. Paciente]&amp;Tabela8[DIA]&amp;Tabela8[Hora inicial],0))</f>
        <v>Confirmado</v>
      </c>
      <c r="Q176" s="6"/>
    </row>
    <row r="177" spans="1:17" x14ac:dyDescent="0.3">
      <c r="A177" s="2">
        <v>586498</v>
      </c>
      <c r="B177" s="2" t="s">
        <v>24</v>
      </c>
      <c r="C177" s="2" t="s">
        <v>1274</v>
      </c>
      <c r="D177" s="2">
        <v>3892</v>
      </c>
      <c r="E177" s="2" t="s">
        <v>671</v>
      </c>
      <c r="F177" s="2" t="s">
        <v>28</v>
      </c>
      <c r="G177" s="4">
        <v>45511</v>
      </c>
      <c r="H177" s="5">
        <v>0.54166666666666663</v>
      </c>
      <c r="I177" s="6" t="s">
        <v>50</v>
      </c>
      <c r="J177" s="6">
        <v>772</v>
      </c>
      <c r="K177" s="2" t="s">
        <v>51</v>
      </c>
      <c r="L177" s="2" t="s">
        <v>19</v>
      </c>
      <c r="M177" s="8" t="s">
        <v>155</v>
      </c>
      <c r="N177" s="6" t="str">
        <f>INDEX(Códigos_IPASGO[COD],MATCH(Tabela1[[#This Row],[ESPECIALIDDE]],Códigos_IPASGO[Especialidade],0))</f>
        <v>00011185</v>
      </c>
      <c r="O177" s="6" t="str">
        <f>TEXT(Tabela1[[#This Row],[Data]],"dddd")</f>
        <v>quarta-feira</v>
      </c>
      <c r="P177" s="6" t="str" cm="1">
        <f t="array" ref="P177">INDEX(Tabela8[Status],MATCH(Tabela1[[#This Row],[Cod. Paciente]]&amp;Tabela1[[#This Row],[dia]]&amp;Tabela1[[#This Row],[Hora inicial]],Tabela8[Cod. Paciente]&amp;Tabela8[DIA]&amp;Tabela8[Hora inicial],0))</f>
        <v>Confirmado</v>
      </c>
      <c r="Q177" s="6"/>
    </row>
    <row r="178" spans="1:17" x14ac:dyDescent="0.3">
      <c r="A178" s="2">
        <v>586502</v>
      </c>
      <c r="B178" s="2" t="s">
        <v>24</v>
      </c>
      <c r="C178" s="2" t="s">
        <v>509</v>
      </c>
      <c r="D178" s="2">
        <v>3671</v>
      </c>
      <c r="E178" s="2" t="s">
        <v>510</v>
      </c>
      <c r="F178" s="2" t="s">
        <v>28</v>
      </c>
      <c r="G178" s="4">
        <v>45511</v>
      </c>
      <c r="H178" s="5">
        <v>0.54166666666666663</v>
      </c>
      <c r="I178" s="6" t="s">
        <v>95</v>
      </c>
      <c r="J178" s="6">
        <v>609</v>
      </c>
      <c r="K178" s="2" t="s">
        <v>44</v>
      </c>
      <c r="L178" s="2" t="s">
        <v>19</v>
      </c>
      <c r="M178" s="8" t="s">
        <v>152</v>
      </c>
      <c r="N178" s="6" t="str">
        <f>INDEX(Códigos_IPASGO[COD],MATCH(Tabela1[[#This Row],[ESPECIALIDDE]],Códigos_IPASGO[Especialidade],0))</f>
        <v>00011193</v>
      </c>
      <c r="O178" s="6" t="str">
        <f>TEXT(Tabela1[[#This Row],[Data]],"dddd")</f>
        <v>quarta-feira</v>
      </c>
      <c r="P178" s="6" t="str" cm="1">
        <f t="array" ref="P178">INDEX(Tabela8[Status],MATCH(Tabela1[[#This Row],[Cod. Paciente]]&amp;Tabela1[[#This Row],[dia]]&amp;Tabela1[[#This Row],[Hora inicial]],Tabela8[Cod. Paciente]&amp;Tabela8[DIA]&amp;Tabela8[Hora inicial],0))</f>
        <v>Confirmado</v>
      </c>
      <c r="Q178" s="6"/>
    </row>
    <row r="179" spans="1:17" x14ac:dyDescent="0.3">
      <c r="A179" s="2">
        <v>586480</v>
      </c>
      <c r="B179" s="2" t="s">
        <v>24</v>
      </c>
      <c r="C179" s="2" t="s">
        <v>1274</v>
      </c>
      <c r="D179" s="2">
        <v>3892</v>
      </c>
      <c r="E179" s="2" t="s">
        <v>671</v>
      </c>
      <c r="F179" s="2" t="s">
        <v>28</v>
      </c>
      <c r="G179" s="4">
        <v>45511</v>
      </c>
      <c r="H179" s="5">
        <v>0.54166666666666663</v>
      </c>
      <c r="I179" s="6" t="s">
        <v>82</v>
      </c>
      <c r="J179" s="6">
        <v>1180</v>
      </c>
      <c r="K179" s="2" t="s">
        <v>83</v>
      </c>
      <c r="L179" s="2" t="s">
        <v>19</v>
      </c>
      <c r="M179" s="8" t="s">
        <v>155</v>
      </c>
      <c r="N179" s="6" t="str">
        <f>INDEX(Códigos_IPASGO[COD],MATCH(Tabela1[[#This Row],[ESPECIALIDDE]],Códigos_IPASGO[Especialidade],0))</f>
        <v>00011185</v>
      </c>
      <c r="O179" s="6" t="str">
        <f>TEXT(Tabela1[[#This Row],[Data]],"dddd")</f>
        <v>quarta-feira</v>
      </c>
      <c r="P179" s="6" t="str" cm="1">
        <f t="array" ref="P179">INDEX(Tabela8[Status],MATCH(Tabela1[[#This Row],[Cod. Paciente]]&amp;Tabela1[[#This Row],[dia]]&amp;Tabela1[[#This Row],[Hora inicial]],Tabela8[Cod. Paciente]&amp;Tabela8[DIA]&amp;Tabela8[Hora inicial],0))</f>
        <v>Confirmado</v>
      </c>
      <c r="Q179" s="6"/>
    </row>
    <row r="180" spans="1:17" x14ac:dyDescent="0.3">
      <c r="A180" s="2">
        <v>588278</v>
      </c>
      <c r="B180" s="2" t="s">
        <v>17</v>
      </c>
      <c r="C180" s="2" t="s">
        <v>1269</v>
      </c>
      <c r="D180" s="2">
        <v>3899</v>
      </c>
      <c r="E180" s="2" t="s">
        <v>751</v>
      </c>
      <c r="F180" s="2" t="s">
        <v>28</v>
      </c>
      <c r="G180" s="4">
        <v>45511</v>
      </c>
      <c r="H180" s="5">
        <v>0.58333333333333337</v>
      </c>
      <c r="I180" s="6" t="s">
        <v>1357</v>
      </c>
      <c r="J180" s="6">
        <v>1644</v>
      </c>
      <c r="K180" s="2" t="s">
        <v>63</v>
      </c>
      <c r="L180" s="2" t="s">
        <v>19</v>
      </c>
      <c r="M180" s="8" t="s">
        <v>152</v>
      </c>
      <c r="N180" s="6" t="str">
        <f>INDEX(Códigos_IPASGO[COD],MATCH(Tabela1[[#This Row],[ESPECIALIDDE]],Códigos_IPASGO[Especialidade],0))</f>
        <v>00011193</v>
      </c>
      <c r="O180" s="6" t="str">
        <f>TEXT(Tabela1[[#This Row],[Data]],"dddd")</f>
        <v>quarta-feira</v>
      </c>
      <c r="P180" s="6" t="str" cm="1">
        <f t="array" ref="P180">INDEX(Tabela8[Status],MATCH(Tabela1[[#This Row],[Cod. Paciente]]&amp;Tabela1[[#This Row],[dia]]&amp;Tabela1[[#This Row],[Hora inicial]],Tabela8[Cod. Paciente]&amp;Tabela8[DIA]&amp;Tabela8[Hora inicial],0))</f>
        <v>Confirmado</v>
      </c>
      <c r="Q180" s="6"/>
    </row>
    <row r="181" spans="1:17" x14ac:dyDescent="0.3">
      <c r="A181" s="2">
        <v>586534</v>
      </c>
      <c r="B181" s="2" t="s">
        <v>24</v>
      </c>
      <c r="C181" s="2" t="s">
        <v>1316</v>
      </c>
      <c r="D181" s="2">
        <v>3421</v>
      </c>
      <c r="E181" s="2" t="s">
        <v>769</v>
      </c>
      <c r="F181" s="2" t="s">
        <v>28</v>
      </c>
      <c r="G181" s="4">
        <v>45511</v>
      </c>
      <c r="H181" s="5">
        <v>0.58333333333333337</v>
      </c>
      <c r="I181" s="6" t="s">
        <v>29</v>
      </c>
      <c r="J181" s="6">
        <v>884</v>
      </c>
      <c r="K181" s="2" t="s">
        <v>30</v>
      </c>
      <c r="L181" s="2" t="s">
        <v>19</v>
      </c>
      <c r="M181" s="8" t="s">
        <v>444</v>
      </c>
      <c r="N181" s="6" t="str">
        <f>INDEX(Códigos_IPASGO[COD],MATCH(Tabela1[[#This Row],[ESPECIALIDDE]],Códigos_IPASGO[Especialidade],0))</f>
        <v>00040045</v>
      </c>
      <c r="O181" s="6" t="str">
        <f>TEXT(Tabela1[[#This Row],[Data]],"dddd")</f>
        <v>quarta-feira</v>
      </c>
      <c r="P181" s="6" t="str" cm="1">
        <f t="array" ref="P181">INDEX(Tabela8[Status],MATCH(Tabela1[[#This Row],[Cod. Paciente]]&amp;Tabela1[[#This Row],[dia]]&amp;Tabela1[[#This Row],[Hora inicial]],Tabela8[Cod. Paciente]&amp;Tabela8[DIA]&amp;Tabela8[Hora inicial],0))</f>
        <v>Confirmado</v>
      </c>
      <c r="Q181" s="6"/>
    </row>
    <row r="182" spans="1:17" x14ac:dyDescent="0.3">
      <c r="A182" s="2">
        <v>587981</v>
      </c>
      <c r="B182" s="2" t="s">
        <v>24</v>
      </c>
      <c r="C182" s="2" t="s">
        <v>1277</v>
      </c>
      <c r="D182" s="2">
        <v>3666</v>
      </c>
      <c r="E182" s="2" t="s">
        <v>745</v>
      </c>
      <c r="F182" s="2" t="s">
        <v>28</v>
      </c>
      <c r="G182" s="4">
        <v>45511</v>
      </c>
      <c r="H182" s="5">
        <v>0.58333333333333337</v>
      </c>
      <c r="I182" s="6" t="s">
        <v>1259</v>
      </c>
      <c r="J182" s="6">
        <v>772</v>
      </c>
      <c r="K182" s="2" t="s">
        <v>51</v>
      </c>
      <c r="L182" s="2" t="s">
        <v>19</v>
      </c>
      <c r="M182" s="8" t="s">
        <v>155</v>
      </c>
      <c r="N182" s="6" t="str">
        <f>INDEX(Códigos_IPASGO[COD],MATCH(Tabela1[[#This Row],[ESPECIALIDDE]],Códigos_IPASGO[Especialidade],0))</f>
        <v>00011185</v>
      </c>
      <c r="O182" s="6" t="str">
        <f>TEXT(Tabela1[[#This Row],[Data]],"dddd")</f>
        <v>quarta-feira</v>
      </c>
      <c r="P182" s="6" t="str" cm="1">
        <f t="array" ref="P182">INDEX(Tabela8[Status],MATCH(Tabela1[[#This Row],[Cod. Paciente]]&amp;Tabela1[[#This Row],[dia]]&amp;Tabela1[[#This Row],[Hora inicial]],Tabela8[Cod. Paciente]&amp;Tabela8[DIA]&amp;Tabela8[Hora inicial],0))</f>
        <v>Confirmado</v>
      </c>
      <c r="Q182" s="6"/>
    </row>
    <row r="183" spans="1:17" ht="28.8" x14ac:dyDescent="0.3">
      <c r="A183" s="2">
        <v>586529</v>
      </c>
      <c r="B183" s="2" t="s">
        <v>24</v>
      </c>
      <c r="C183" s="2" t="s">
        <v>1305</v>
      </c>
      <c r="D183" s="2">
        <v>3534</v>
      </c>
      <c r="E183" s="2" t="s">
        <v>645</v>
      </c>
      <c r="F183" s="2" t="s">
        <v>28</v>
      </c>
      <c r="G183" s="4">
        <v>45511</v>
      </c>
      <c r="H183" s="5">
        <v>0.58333333333333337</v>
      </c>
      <c r="I183" s="6" t="s">
        <v>41</v>
      </c>
      <c r="J183" s="6">
        <v>572</v>
      </c>
      <c r="K183" s="2" t="s">
        <v>93</v>
      </c>
      <c r="L183" s="2" t="s">
        <v>19</v>
      </c>
      <c r="M183" s="8" t="s">
        <v>152</v>
      </c>
      <c r="N183" s="6" t="str">
        <f>INDEX(Códigos_IPASGO[COD],MATCH(Tabela1[[#This Row],[ESPECIALIDDE]],Códigos_IPASGO[Especialidade],0))</f>
        <v>00011193</v>
      </c>
      <c r="O183" s="6" t="str">
        <f>TEXT(Tabela1[[#This Row],[Data]],"dddd")</f>
        <v>quarta-feira</v>
      </c>
      <c r="P183" s="6" t="str" cm="1">
        <f t="array" ref="P183">INDEX(Tabela8[Status],MATCH(Tabela1[[#This Row],[Cod. Paciente]]&amp;Tabela1[[#This Row],[dia]]&amp;Tabela1[[#This Row],[Hora inicial]],Tabela8[Cod. Paciente]&amp;Tabela8[DIA]&amp;Tabela8[Hora inicial],0))</f>
        <v>Confirmado</v>
      </c>
      <c r="Q183" s="6"/>
    </row>
    <row r="184" spans="1:17" x14ac:dyDescent="0.3">
      <c r="A184" s="2">
        <v>588304</v>
      </c>
      <c r="B184" s="2" t="s">
        <v>24</v>
      </c>
      <c r="C184" s="2" t="s">
        <v>1299</v>
      </c>
      <c r="D184" s="2">
        <v>3372</v>
      </c>
      <c r="E184" s="2" t="s">
        <v>700</v>
      </c>
      <c r="F184" s="2" t="s">
        <v>28</v>
      </c>
      <c r="G184" s="4">
        <v>45511</v>
      </c>
      <c r="H184" s="5">
        <v>0.58333333333333337</v>
      </c>
      <c r="I184" s="6" t="s">
        <v>50</v>
      </c>
      <c r="J184" s="6">
        <v>2057</v>
      </c>
      <c r="K184" s="2" t="s">
        <v>90</v>
      </c>
      <c r="L184" s="2" t="s">
        <v>19</v>
      </c>
      <c r="M184" s="8" t="s">
        <v>152</v>
      </c>
      <c r="N184" s="6" t="str">
        <f>INDEX(Códigos_IPASGO[COD],MATCH(Tabela1[[#This Row],[ESPECIALIDDE]],Códigos_IPASGO[Especialidade],0))</f>
        <v>00011193</v>
      </c>
      <c r="O184" s="6" t="str">
        <f>TEXT(Tabela1[[#This Row],[Data]],"dddd")</f>
        <v>quarta-feira</v>
      </c>
      <c r="P184" s="6" t="str" cm="1">
        <f t="array" ref="P184">INDEX(Tabela8[Status],MATCH(Tabela1[[#This Row],[Cod. Paciente]]&amp;Tabela1[[#This Row],[dia]]&amp;Tabela1[[#This Row],[Hora inicial]],Tabela8[Cod. Paciente]&amp;Tabela8[DIA]&amp;Tabela8[Hora inicial],0))</f>
        <v>Confirmado</v>
      </c>
      <c r="Q184" s="6"/>
    </row>
    <row r="185" spans="1:17" ht="28.8" x14ac:dyDescent="0.3">
      <c r="A185" s="2">
        <v>586545</v>
      </c>
      <c r="B185" s="2" t="s">
        <v>17</v>
      </c>
      <c r="C185" s="2" t="s">
        <v>133</v>
      </c>
      <c r="D185" s="2">
        <v>3931</v>
      </c>
      <c r="E185" s="2" t="s">
        <v>134</v>
      </c>
      <c r="F185" s="2" t="s">
        <v>28</v>
      </c>
      <c r="G185" s="4">
        <v>45511</v>
      </c>
      <c r="H185" s="5">
        <v>0.58333333333333337</v>
      </c>
      <c r="I185" s="6" t="s">
        <v>57</v>
      </c>
      <c r="J185" s="6">
        <v>1815</v>
      </c>
      <c r="K185" s="2" t="s">
        <v>86</v>
      </c>
      <c r="L185" s="2" t="s">
        <v>19</v>
      </c>
      <c r="M185" s="8" t="s">
        <v>152</v>
      </c>
      <c r="N185" s="6" t="str">
        <f>INDEX(Códigos_IPASGO[COD],MATCH(Tabela1[[#This Row],[ESPECIALIDDE]],Códigos_IPASGO[Especialidade],0))</f>
        <v>00011193</v>
      </c>
      <c r="O185" s="6" t="str">
        <f>TEXT(Tabela1[[#This Row],[Data]],"dddd")</f>
        <v>quarta-feira</v>
      </c>
      <c r="P185" s="6" t="str" cm="1">
        <f t="array" ref="P185">INDEX(Tabela8[Status],MATCH(Tabela1[[#This Row],[Cod. Paciente]]&amp;Tabela1[[#This Row],[dia]]&amp;Tabela1[[#This Row],[Hora inicial]],Tabela8[Cod. Paciente]&amp;Tabela8[DIA]&amp;Tabela8[Hora inicial],0))</f>
        <v>Confirmado</v>
      </c>
      <c r="Q185" s="6"/>
    </row>
    <row r="186" spans="1:17" x14ac:dyDescent="0.3">
      <c r="A186" s="2">
        <v>586565</v>
      </c>
      <c r="B186" s="2" t="s">
        <v>24</v>
      </c>
      <c r="C186" s="2" t="s">
        <v>1274</v>
      </c>
      <c r="D186" s="2">
        <v>3892</v>
      </c>
      <c r="E186" s="2" t="s">
        <v>671</v>
      </c>
      <c r="F186" s="2" t="s">
        <v>28</v>
      </c>
      <c r="G186" s="4">
        <v>45511</v>
      </c>
      <c r="H186" s="5">
        <v>0.58333333333333337</v>
      </c>
      <c r="I186" s="6" t="s">
        <v>472</v>
      </c>
      <c r="J186" s="6">
        <v>2260</v>
      </c>
      <c r="K186" s="2" t="s">
        <v>36</v>
      </c>
      <c r="L186" s="2" t="s">
        <v>19</v>
      </c>
      <c r="M186" s="8" t="s">
        <v>152</v>
      </c>
      <c r="N186" s="6" t="str">
        <f>INDEX(Códigos_IPASGO[COD],MATCH(Tabela1[[#This Row],[ESPECIALIDDE]],Códigos_IPASGO[Especialidade],0))</f>
        <v>00011193</v>
      </c>
      <c r="O186" s="6" t="str">
        <f>TEXT(Tabela1[[#This Row],[Data]],"dddd")</f>
        <v>quarta-feira</v>
      </c>
      <c r="P186" s="6" t="str" cm="1">
        <f t="array" ref="P186">INDEX(Tabela8[Status],MATCH(Tabela1[[#This Row],[Cod. Paciente]]&amp;Tabela1[[#This Row],[dia]]&amp;Tabela1[[#This Row],[Hora inicial]],Tabela8[Cod. Paciente]&amp;Tabela8[DIA]&amp;Tabela8[Hora inicial],0))</f>
        <v>Confirmado</v>
      </c>
      <c r="Q186" s="6"/>
    </row>
    <row r="187" spans="1:17" x14ac:dyDescent="0.3">
      <c r="A187" s="2">
        <v>586549</v>
      </c>
      <c r="B187" s="2" t="s">
        <v>24</v>
      </c>
      <c r="C187" s="2" t="s">
        <v>509</v>
      </c>
      <c r="D187" s="2">
        <v>3671</v>
      </c>
      <c r="E187" s="2" t="s">
        <v>510</v>
      </c>
      <c r="F187" s="2" t="s">
        <v>28</v>
      </c>
      <c r="G187" s="4">
        <v>45511</v>
      </c>
      <c r="H187" s="5">
        <v>0.58333333333333337</v>
      </c>
      <c r="I187" s="6" t="s">
        <v>29</v>
      </c>
      <c r="J187" s="6">
        <v>884</v>
      </c>
      <c r="K187" s="2" t="s">
        <v>30</v>
      </c>
      <c r="L187" s="2" t="s">
        <v>19</v>
      </c>
      <c r="M187" s="8" t="s">
        <v>444</v>
      </c>
      <c r="N187" s="6" t="str">
        <f>INDEX(Códigos_IPASGO[COD],MATCH(Tabela1[[#This Row],[ESPECIALIDDE]],Códigos_IPASGO[Especialidade],0))</f>
        <v>00040045</v>
      </c>
      <c r="O187" s="6" t="str">
        <f>TEXT(Tabela1[[#This Row],[Data]],"dddd")</f>
        <v>quarta-feira</v>
      </c>
      <c r="P187" s="6" t="str" cm="1">
        <f t="array" ref="P187">INDEX(Tabela8[Status],MATCH(Tabela1[[#This Row],[Cod. Paciente]]&amp;Tabela1[[#This Row],[dia]]&amp;Tabela1[[#This Row],[Hora inicial]],Tabela8[Cod. Paciente]&amp;Tabela8[DIA]&amp;Tabela8[Hora inicial],0))</f>
        <v>Confirmado</v>
      </c>
      <c r="Q187" s="6"/>
    </row>
    <row r="188" spans="1:17" ht="28.8" x14ac:dyDescent="0.3">
      <c r="A188" s="2">
        <v>586567</v>
      </c>
      <c r="B188" s="2" t="s">
        <v>24</v>
      </c>
      <c r="C188" s="2" t="s">
        <v>1267</v>
      </c>
      <c r="D188" s="2">
        <v>3353</v>
      </c>
      <c r="E188" s="2" t="s">
        <v>679</v>
      </c>
      <c r="F188" s="2" t="s">
        <v>28</v>
      </c>
      <c r="G188" s="4">
        <v>45511</v>
      </c>
      <c r="H188" s="5">
        <v>0.58333333333333337</v>
      </c>
      <c r="I188" s="6" t="s">
        <v>95</v>
      </c>
      <c r="J188" s="6">
        <v>2735</v>
      </c>
      <c r="K188" s="2" t="s">
        <v>127</v>
      </c>
      <c r="L188" s="2" t="s">
        <v>19</v>
      </c>
      <c r="M188" s="8" t="s">
        <v>155</v>
      </c>
      <c r="N188" s="6" t="str">
        <f>INDEX(Códigos_IPASGO[COD],MATCH(Tabela1[[#This Row],[ESPECIALIDDE]],Códigos_IPASGO[Especialidade],0))</f>
        <v>00011185</v>
      </c>
      <c r="O188" s="6" t="str">
        <f>TEXT(Tabela1[[#This Row],[Data]],"dddd")</f>
        <v>quarta-feira</v>
      </c>
      <c r="P188" s="6" t="str" cm="1">
        <f t="array" ref="P188">INDEX(Tabela8[Status],MATCH(Tabela1[[#This Row],[Cod. Paciente]]&amp;Tabela1[[#This Row],[dia]]&amp;Tabela1[[#This Row],[Hora inicial]],Tabela8[Cod. Paciente]&amp;Tabela8[DIA]&amp;Tabela8[Hora inicial],0))</f>
        <v>Confirmado</v>
      </c>
      <c r="Q188" s="6"/>
    </row>
    <row r="189" spans="1:17" x14ac:dyDescent="0.3">
      <c r="A189" s="2">
        <v>586599</v>
      </c>
      <c r="B189" s="2" t="s">
        <v>24</v>
      </c>
      <c r="C189" s="2" t="s">
        <v>1323</v>
      </c>
      <c r="D189" s="2">
        <v>3456</v>
      </c>
      <c r="E189" s="2" t="s">
        <v>716</v>
      </c>
      <c r="F189" s="2" t="s">
        <v>28</v>
      </c>
      <c r="G189" s="4">
        <v>45511</v>
      </c>
      <c r="H189" s="5">
        <v>0.625</v>
      </c>
      <c r="I189" s="6" t="s">
        <v>473</v>
      </c>
      <c r="J189" s="6">
        <v>599</v>
      </c>
      <c r="K189" s="2" t="s">
        <v>387</v>
      </c>
      <c r="L189" s="2" t="s">
        <v>19</v>
      </c>
      <c r="M189" s="8" t="s">
        <v>152</v>
      </c>
      <c r="N189" s="6" t="str">
        <f>INDEX(Códigos_IPASGO[COD],MATCH(Tabela1[[#This Row],[ESPECIALIDDE]],Códigos_IPASGO[Especialidade],0))</f>
        <v>00011193</v>
      </c>
      <c r="O189" s="6" t="str">
        <f>TEXT(Tabela1[[#This Row],[Data]],"dddd")</f>
        <v>quarta-feira</v>
      </c>
      <c r="P189" s="6" t="str" cm="1">
        <f t="array" ref="P189">INDEX(Tabela8[Status],MATCH(Tabela1[[#This Row],[Cod. Paciente]]&amp;Tabela1[[#This Row],[dia]]&amp;Tabela1[[#This Row],[Hora inicial]],Tabela8[Cod. Paciente]&amp;Tabela8[DIA]&amp;Tabela8[Hora inicial],0))</f>
        <v>Confirmado</v>
      </c>
      <c r="Q189" s="6"/>
    </row>
    <row r="190" spans="1:17" x14ac:dyDescent="0.3">
      <c r="A190" s="2">
        <v>586619</v>
      </c>
      <c r="B190" s="2" t="s">
        <v>24</v>
      </c>
      <c r="C190" s="2" t="s">
        <v>1274</v>
      </c>
      <c r="D190" s="2">
        <v>3892</v>
      </c>
      <c r="E190" s="2" t="s">
        <v>671</v>
      </c>
      <c r="F190" s="2" t="s">
        <v>28</v>
      </c>
      <c r="G190" s="4">
        <v>45511</v>
      </c>
      <c r="H190" s="5">
        <v>0.625</v>
      </c>
      <c r="I190" s="6" t="s">
        <v>29</v>
      </c>
      <c r="J190" s="6">
        <v>884</v>
      </c>
      <c r="K190" s="2" t="s">
        <v>30</v>
      </c>
      <c r="L190" s="2" t="s">
        <v>19</v>
      </c>
      <c r="M190" s="8" t="s">
        <v>444</v>
      </c>
      <c r="N190" s="6" t="str">
        <f>INDEX(Códigos_IPASGO[COD],MATCH(Tabela1[[#This Row],[ESPECIALIDDE]],Códigos_IPASGO[Especialidade],0))</f>
        <v>00040045</v>
      </c>
      <c r="O190" s="6" t="str">
        <f>TEXT(Tabela1[[#This Row],[Data]],"dddd")</f>
        <v>quarta-feira</v>
      </c>
      <c r="P190" s="6" t="str" cm="1">
        <f t="array" ref="P190">INDEX(Tabela8[Status],MATCH(Tabela1[[#This Row],[Cod. Paciente]]&amp;Tabela1[[#This Row],[dia]]&amp;Tabela1[[#This Row],[Hora inicial]],Tabela8[Cod. Paciente]&amp;Tabela8[DIA]&amp;Tabela8[Hora inicial],0))</f>
        <v>Confirmado</v>
      </c>
      <c r="Q190" s="6"/>
    </row>
    <row r="191" spans="1:17" ht="28.8" x14ac:dyDescent="0.3">
      <c r="A191" s="2">
        <v>586596</v>
      </c>
      <c r="B191" s="2" t="s">
        <v>24</v>
      </c>
      <c r="C191" s="2" t="s">
        <v>1316</v>
      </c>
      <c r="D191" s="2">
        <v>3421</v>
      </c>
      <c r="E191" s="2" t="s">
        <v>769</v>
      </c>
      <c r="F191" s="2" t="s">
        <v>28</v>
      </c>
      <c r="G191" s="4">
        <v>45511</v>
      </c>
      <c r="H191" s="5">
        <v>0.625</v>
      </c>
      <c r="I191" s="6" t="s">
        <v>41</v>
      </c>
      <c r="J191" s="6">
        <v>572</v>
      </c>
      <c r="K191" s="2" t="s">
        <v>93</v>
      </c>
      <c r="L191" s="2" t="s">
        <v>19</v>
      </c>
      <c r="M191" s="8" t="s">
        <v>152</v>
      </c>
      <c r="N191" s="6" t="str">
        <f>INDEX(Códigos_IPASGO[COD],MATCH(Tabela1[[#This Row],[ESPECIALIDDE]],Códigos_IPASGO[Especialidade],0))</f>
        <v>00011193</v>
      </c>
      <c r="O191" s="6" t="str">
        <f>TEXT(Tabela1[[#This Row],[Data]],"dddd")</f>
        <v>quarta-feira</v>
      </c>
      <c r="P191" s="6" t="str" cm="1">
        <f t="array" ref="P191">INDEX(Tabela8[Status],MATCH(Tabela1[[#This Row],[Cod. Paciente]]&amp;Tabela1[[#This Row],[dia]]&amp;Tabela1[[#This Row],[Hora inicial]],Tabela8[Cod. Paciente]&amp;Tabela8[DIA]&amp;Tabela8[Hora inicial],0))</f>
        <v>Confirmado</v>
      </c>
      <c r="Q191" s="6"/>
    </row>
    <row r="192" spans="1:17" x14ac:dyDescent="0.3">
      <c r="A192" s="2">
        <v>586592</v>
      </c>
      <c r="B192" s="2" t="s">
        <v>24</v>
      </c>
      <c r="C192" s="2" t="s">
        <v>1320</v>
      </c>
      <c r="D192" s="2">
        <v>3350</v>
      </c>
      <c r="E192" s="2" t="s">
        <v>675</v>
      </c>
      <c r="F192" s="2" t="s">
        <v>28</v>
      </c>
      <c r="G192" s="4">
        <v>45511</v>
      </c>
      <c r="H192" s="5">
        <v>0.625</v>
      </c>
      <c r="I192" s="6" t="s">
        <v>508</v>
      </c>
      <c r="J192" s="6">
        <v>609</v>
      </c>
      <c r="K192" s="2" t="s">
        <v>44</v>
      </c>
      <c r="L192" s="2" t="s">
        <v>19</v>
      </c>
      <c r="M192" s="8" t="s">
        <v>152</v>
      </c>
      <c r="N192" s="6" t="str">
        <f>INDEX(Códigos_IPASGO[COD],MATCH(Tabela1[[#This Row],[ESPECIALIDDE]],Códigos_IPASGO[Especialidade],0))</f>
        <v>00011193</v>
      </c>
      <c r="O192" s="6" t="str">
        <f>TEXT(Tabela1[[#This Row],[Data]],"dddd")</f>
        <v>quarta-feira</v>
      </c>
      <c r="P192" s="6" t="str" cm="1">
        <f t="array" ref="P192">INDEX(Tabela8[Status],MATCH(Tabela1[[#This Row],[Cod. Paciente]]&amp;Tabela1[[#This Row],[dia]]&amp;Tabela1[[#This Row],[Hora inicial]],Tabela8[Cod. Paciente]&amp;Tabela8[DIA]&amp;Tabela8[Hora inicial],0))</f>
        <v>Confirmado</v>
      </c>
      <c r="Q192" s="6"/>
    </row>
    <row r="193" spans="1:17" x14ac:dyDescent="0.3">
      <c r="A193" s="2">
        <v>586623</v>
      </c>
      <c r="B193" s="2" t="s">
        <v>24</v>
      </c>
      <c r="C193" s="2" t="s">
        <v>1299</v>
      </c>
      <c r="D193" s="2">
        <v>3372</v>
      </c>
      <c r="E193" s="2" t="s">
        <v>700</v>
      </c>
      <c r="F193" s="2" t="s">
        <v>28</v>
      </c>
      <c r="G193" s="4">
        <v>45511</v>
      </c>
      <c r="H193" s="5">
        <v>0.625</v>
      </c>
      <c r="I193" s="6" t="s">
        <v>1259</v>
      </c>
      <c r="J193" s="6">
        <v>1839</v>
      </c>
      <c r="K193" s="2" t="s">
        <v>42</v>
      </c>
      <c r="L193" s="2" t="s">
        <v>19</v>
      </c>
      <c r="M193" s="8" t="s">
        <v>152</v>
      </c>
      <c r="N193" s="6" t="str">
        <f>INDEX(Códigos_IPASGO[COD],MATCH(Tabela1[[#This Row],[ESPECIALIDDE]],Códigos_IPASGO[Especialidade],0))</f>
        <v>00011193</v>
      </c>
      <c r="O193" s="6" t="str">
        <f>TEXT(Tabela1[[#This Row],[Data]],"dddd")</f>
        <v>quarta-feira</v>
      </c>
      <c r="P193" s="6" t="str" cm="1">
        <f t="array" ref="P193">INDEX(Tabela8[Status],MATCH(Tabela1[[#This Row],[Cod. Paciente]]&amp;Tabela1[[#This Row],[dia]]&amp;Tabela1[[#This Row],[Hora inicial]],Tabela8[Cod. Paciente]&amp;Tabela8[DIA]&amp;Tabela8[Hora inicial],0))</f>
        <v>Confirmado</v>
      </c>
      <c r="Q193" s="6"/>
    </row>
    <row r="194" spans="1:17" x14ac:dyDescent="0.3">
      <c r="A194" s="2">
        <v>587909</v>
      </c>
      <c r="B194" s="2" t="s">
        <v>17</v>
      </c>
      <c r="C194" s="2" t="s">
        <v>1321</v>
      </c>
      <c r="D194" s="2">
        <v>3986</v>
      </c>
      <c r="E194" s="2" t="s">
        <v>722</v>
      </c>
      <c r="F194" s="2" t="s">
        <v>69</v>
      </c>
      <c r="G194" s="4">
        <v>45511</v>
      </c>
      <c r="H194" s="5">
        <v>0.625</v>
      </c>
      <c r="I194" s="6" t="s">
        <v>81</v>
      </c>
      <c r="J194" s="6">
        <v>1383</v>
      </c>
      <c r="K194" s="2" t="s">
        <v>221</v>
      </c>
      <c r="L194" s="2" t="s">
        <v>19</v>
      </c>
      <c r="M194" s="8" t="s">
        <v>164</v>
      </c>
      <c r="N194" s="6" t="str">
        <f>INDEX(Códigos_IPASGO[COD],MATCH(Tabela1[[#This Row],[ESPECIALIDDE]],Códigos_IPASGO[Especialidade],0))</f>
        <v>20104219</v>
      </c>
      <c r="O194" s="6" t="str">
        <f>TEXT(Tabela1[[#This Row],[Data]],"dddd")</f>
        <v>quarta-feira</v>
      </c>
      <c r="P194" s="6" t="str" cm="1">
        <f t="array" ref="P194">INDEX(Tabela8[Status],MATCH(Tabela1[[#This Row],[Cod. Paciente]]&amp;Tabela1[[#This Row],[dia]]&amp;Tabela1[[#This Row],[Hora inicial]],Tabela8[Cod. Paciente]&amp;Tabela8[DIA]&amp;Tabela8[Hora inicial],0))</f>
        <v>Confirmado</v>
      </c>
      <c r="Q194" s="6"/>
    </row>
    <row r="195" spans="1:17" ht="28.8" x14ac:dyDescent="0.3">
      <c r="A195" s="2">
        <v>586638</v>
      </c>
      <c r="B195" s="2" t="s">
        <v>24</v>
      </c>
      <c r="C195" s="2" t="s">
        <v>1318</v>
      </c>
      <c r="D195" s="2">
        <v>4106</v>
      </c>
      <c r="E195" s="2" t="s">
        <v>1319</v>
      </c>
      <c r="F195" s="2" t="s">
        <v>69</v>
      </c>
      <c r="G195" s="4">
        <v>45511</v>
      </c>
      <c r="H195" s="5">
        <v>0.625</v>
      </c>
      <c r="I195" s="6" t="s">
        <v>100</v>
      </c>
      <c r="J195" s="6">
        <v>1542</v>
      </c>
      <c r="K195" s="2" t="s">
        <v>112</v>
      </c>
      <c r="L195" s="2" t="s">
        <v>19</v>
      </c>
      <c r="M195" s="8" t="s">
        <v>164</v>
      </c>
      <c r="N195" s="6" t="str">
        <f>INDEX(Códigos_IPASGO[COD],MATCH(Tabela1[[#This Row],[ESPECIALIDDE]],Códigos_IPASGO[Especialidade],0))</f>
        <v>20104219</v>
      </c>
      <c r="O195" s="6" t="str">
        <f>TEXT(Tabela1[[#This Row],[Data]],"dddd")</f>
        <v>quarta-feira</v>
      </c>
      <c r="P195" s="6" t="str" cm="1">
        <f t="array" ref="P195">INDEX(Tabela8[Status],MATCH(Tabela1[[#This Row],[Cod. Paciente]]&amp;Tabela1[[#This Row],[dia]]&amp;Tabela1[[#This Row],[Hora inicial]],Tabela8[Cod. Paciente]&amp;Tabela8[DIA]&amp;Tabela8[Hora inicial],0))</f>
        <v>Confirmado</v>
      </c>
      <c r="Q195" s="6"/>
    </row>
    <row r="196" spans="1:17" x14ac:dyDescent="0.3">
      <c r="A196" s="2">
        <v>588305</v>
      </c>
      <c r="B196" s="2" t="s">
        <v>24</v>
      </c>
      <c r="C196" s="2" t="s">
        <v>1322</v>
      </c>
      <c r="D196" s="2">
        <v>3503</v>
      </c>
      <c r="E196" s="2" t="s">
        <v>758</v>
      </c>
      <c r="F196" s="2" t="s">
        <v>28</v>
      </c>
      <c r="G196" s="4">
        <v>45511</v>
      </c>
      <c r="H196" s="5">
        <v>0.625</v>
      </c>
      <c r="I196" s="6" t="s">
        <v>89</v>
      </c>
      <c r="J196" s="6">
        <v>2057</v>
      </c>
      <c r="K196" s="2" t="s">
        <v>90</v>
      </c>
      <c r="L196" s="2" t="s">
        <v>19</v>
      </c>
      <c r="M196" s="8" t="s">
        <v>152</v>
      </c>
      <c r="N196" s="6" t="str">
        <f>INDEX(Códigos_IPASGO[COD],MATCH(Tabela1[[#This Row],[ESPECIALIDDE]],Códigos_IPASGO[Especialidade],0))</f>
        <v>00011193</v>
      </c>
      <c r="O196" s="6" t="str">
        <f>TEXT(Tabela1[[#This Row],[Data]],"dddd")</f>
        <v>quarta-feira</v>
      </c>
      <c r="P196" s="6" t="str" cm="1">
        <f t="array" ref="P196">INDEX(Tabela8[Status],MATCH(Tabela1[[#This Row],[Cod. Paciente]]&amp;Tabela1[[#This Row],[dia]]&amp;Tabela1[[#This Row],[Hora inicial]],Tabela8[Cod. Paciente]&amp;Tabela8[DIA]&amp;Tabela8[Hora inicial],0))</f>
        <v>Confirmado</v>
      </c>
      <c r="Q196" s="6"/>
    </row>
    <row r="197" spans="1:17" x14ac:dyDescent="0.3">
      <c r="A197" s="2">
        <v>586658</v>
      </c>
      <c r="B197" s="2" t="s">
        <v>24</v>
      </c>
      <c r="C197" s="2" t="s">
        <v>1326</v>
      </c>
      <c r="D197" s="2">
        <v>3352</v>
      </c>
      <c r="E197" s="2" t="s">
        <v>640</v>
      </c>
      <c r="F197" s="2" t="s">
        <v>28</v>
      </c>
      <c r="G197" s="4">
        <v>45511</v>
      </c>
      <c r="H197" s="5">
        <v>0.66666666666666663</v>
      </c>
      <c r="I197" s="6" t="s">
        <v>461</v>
      </c>
      <c r="J197" s="6">
        <v>2260</v>
      </c>
      <c r="K197" s="2" t="s">
        <v>36</v>
      </c>
      <c r="L197" s="2" t="s">
        <v>19</v>
      </c>
      <c r="M197" s="8" t="s">
        <v>152</v>
      </c>
      <c r="N197" s="6" t="str">
        <f>INDEX(Códigos_IPASGO[COD],MATCH(Tabela1[[#This Row],[ESPECIALIDDE]],Códigos_IPASGO[Especialidade],0))</f>
        <v>00011193</v>
      </c>
      <c r="O197" s="6" t="str">
        <f>TEXT(Tabela1[[#This Row],[Data]],"dddd")</f>
        <v>quarta-feira</v>
      </c>
      <c r="P197" s="6" t="str" cm="1">
        <f t="array" ref="P197">INDEX(Tabela8[Status],MATCH(Tabela1[[#This Row],[Cod. Paciente]]&amp;Tabela1[[#This Row],[dia]]&amp;Tabela1[[#This Row],[Hora inicial]],Tabela8[Cod. Paciente]&amp;Tabela8[DIA]&amp;Tabela8[Hora inicial],0))</f>
        <v>Confirmado</v>
      </c>
      <c r="Q197" s="6"/>
    </row>
    <row r="198" spans="1:17" x14ac:dyDescent="0.3">
      <c r="A198" s="2">
        <v>586665</v>
      </c>
      <c r="B198" s="2" t="s">
        <v>24</v>
      </c>
      <c r="C198" s="2" t="s">
        <v>1331</v>
      </c>
      <c r="D198" s="2">
        <v>3640</v>
      </c>
      <c r="E198" s="2" t="s">
        <v>626</v>
      </c>
      <c r="F198" s="2" t="s">
        <v>28</v>
      </c>
      <c r="G198" s="4">
        <v>45511</v>
      </c>
      <c r="H198" s="5">
        <v>0.66666666666666663</v>
      </c>
      <c r="I198" s="6" t="s">
        <v>473</v>
      </c>
      <c r="J198" s="6">
        <v>599</v>
      </c>
      <c r="K198" s="2" t="s">
        <v>387</v>
      </c>
      <c r="L198" s="2" t="s">
        <v>19</v>
      </c>
      <c r="M198" s="8" t="s">
        <v>152</v>
      </c>
      <c r="N198" s="6" t="str">
        <f>INDEX(Códigos_IPASGO[COD],MATCH(Tabela1[[#This Row],[ESPECIALIDDE]],Códigos_IPASGO[Especialidade],0))</f>
        <v>00011193</v>
      </c>
      <c r="O198" s="6" t="str">
        <f>TEXT(Tabela1[[#This Row],[Data]],"dddd")</f>
        <v>quarta-feira</v>
      </c>
      <c r="P198" s="6" t="str" cm="1">
        <f t="array" ref="P198">INDEX(Tabela8[Status],MATCH(Tabela1[[#This Row],[Cod. Paciente]]&amp;Tabela1[[#This Row],[dia]]&amp;Tabela1[[#This Row],[Hora inicial]],Tabela8[Cod. Paciente]&amp;Tabela8[DIA]&amp;Tabela8[Hora inicial],0))</f>
        <v>Confirmado</v>
      </c>
      <c r="Q198" s="6"/>
    </row>
    <row r="199" spans="1:17" x14ac:dyDescent="0.3">
      <c r="A199" s="2">
        <v>586651</v>
      </c>
      <c r="B199" s="2" t="s">
        <v>24</v>
      </c>
      <c r="C199" s="2" t="s">
        <v>1327</v>
      </c>
      <c r="D199" s="2">
        <v>3660</v>
      </c>
      <c r="E199" s="2" t="s">
        <v>652</v>
      </c>
      <c r="F199" s="2" t="s">
        <v>28</v>
      </c>
      <c r="G199" s="4">
        <v>45511</v>
      </c>
      <c r="H199" s="5">
        <v>0.66666666666666663</v>
      </c>
      <c r="I199" s="6" t="s">
        <v>29</v>
      </c>
      <c r="J199" s="6">
        <v>884</v>
      </c>
      <c r="K199" s="2" t="s">
        <v>30</v>
      </c>
      <c r="L199" s="2" t="s">
        <v>19</v>
      </c>
      <c r="M199" s="8" t="s">
        <v>444</v>
      </c>
      <c r="N199" s="6" t="str">
        <f>INDEX(Códigos_IPASGO[COD],MATCH(Tabela1[[#This Row],[ESPECIALIDDE]],Códigos_IPASGO[Especialidade],0))</f>
        <v>00040045</v>
      </c>
      <c r="O199" s="6" t="str">
        <f>TEXT(Tabela1[[#This Row],[Data]],"dddd")</f>
        <v>quarta-feira</v>
      </c>
      <c r="P199" s="6" t="str" cm="1">
        <f t="array" ref="P199">INDEX(Tabela8[Status],MATCH(Tabela1[[#This Row],[Cod. Paciente]]&amp;Tabela1[[#This Row],[dia]]&amp;Tabela1[[#This Row],[Hora inicial]],Tabela8[Cod. Paciente]&amp;Tabela8[DIA]&amp;Tabela8[Hora inicial],0))</f>
        <v>Confirmado</v>
      </c>
      <c r="Q199" s="6"/>
    </row>
    <row r="200" spans="1:17" x14ac:dyDescent="0.3">
      <c r="A200" s="2">
        <v>586648</v>
      </c>
      <c r="B200" s="2" t="s">
        <v>24</v>
      </c>
      <c r="C200" s="2" t="s">
        <v>1320</v>
      </c>
      <c r="D200" s="2">
        <v>3350</v>
      </c>
      <c r="E200" s="2" t="s">
        <v>675</v>
      </c>
      <c r="F200" s="2" t="s">
        <v>28</v>
      </c>
      <c r="G200" s="4">
        <v>45511</v>
      </c>
      <c r="H200" s="5">
        <v>0.66666666666666663</v>
      </c>
      <c r="I200" s="6" t="s">
        <v>508</v>
      </c>
      <c r="J200" s="6">
        <v>609</v>
      </c>
      <c r="K200" s="2" t="s">
        <v>44</v>
      </c>
      <c r="L200" s="2" t="s">
        <v>19</v>
      </c>
      <c r="M200" s="8" t="s">
        <v>152</v>
      </c>
      <c r="N200" s="6" t="str">
        <f>INDEX(Códigos_IPASGO[COD],MATCH(Tabela1[[#This Row],[ESPECIALIDDE]],Códigos_IPASGO[Especialidade],0))</f>
        <v>00011193</v>
      </c>
      <c r="O200" s="6" t="str">
        <f>TEXT(Tabela1[[#This Row],[Data]],"dddd")</f>
        <v>quarta-feira</v>
      </c>
      <c r="P200" s="6" t="str" cm="1">
        <f t="array" ref="P200">INDEX(Tabela8[Status],MATCH(Tabela1[[#This Row],[Cod. Paciente]]&amp;Tabela1[[#This Row],[dia]]&amp;Tabela1[[#This Row],[Hora inicial]],Tabela8[Cod. Paciente]&amp;Tabela8[DIA]&amp;Tabela8[Hora inicial],0))</f>
        <v>Confirmado</v>
      </c>
      <c r="Q200" s="6"/>
    </row>
    <row r="201" spans="1:17" x14ac:dyDescent="0.3">
      <c r="A201" s="2">
        <v>586670</v>
      </c>
      <c r="B201" s="2" t="s">
        <v>17</v>
      </c>
      <c r="C201" s="2" t="s">
        <v>1325</v>
      </c>
      <c r="D201" s="2">
        <v>3805</v>
      </c>
      <c r="E201" s="2" t="s">
        <v>668</v>
      </c>
      <c r="F201" s="2" t="s">
        <v>28</v>
      </c>
      <c r="G201" s="4">
        <v>45511</v>
      </c>
      <c r="H201" s="5">
        <v>0.66666666666666663</v>
      </c>
      <c r="I201" s="6" t="s">
        <v>59</v>
      </c>
      <c r="J201" s="6">
        <v>1832</v>
      </c>
      <c r="K201" s="2" t="s">
        <v>64</v>
      </c>
      <c r="L201" s="2" t="s">
        <v>19</v>
      </c>
      <c r="M201" s="8" t="s">
        <v>152</v>
      </c>
      <c r="N201" s="6" t="str">
        <f>INDEX(Códigos_IPASGO[COD],MATCH(Tabela1[[#This Row],[ESPECIALIDDE]],Códigos_IPASGO[Especialidade],0))</f>
        <v>00011193</v>
      </c>
      <c r="O201" s="6" t="str">
        <f>TEXT(Tabela1[[#This Row],[Data]],"dddd")</f>
        <v>quarta-feira</v>
      </c>
      <c r="P201" s="6" t="str" cm="1">
        <f t="array" ref="P201">INDEX(Tabela8[Status],MATCH(Tabela1[[#This Row],[Cod. Paciente]]&amp;Tabela1[[#This Row],[dia]]&amp;Tabela1[[#This Row],[Hora inicial]],Tabela8[Cod. Paciente]&amp;Tabela8[DIA]&amp;Tabela8[Hora inicial],0))</f>
        <v>Confirmado</v>
      </c>
      <c r="Q201" s="6"/>
    </row>
    <row r="202" spans="1:17" x14ac:dyDescent="0.3">
      <c r="A202" s="2">
        <v>586678</v>
      </c>
      <c r="B202" s="2" t="s">
        <v>24</v>
      </c>
      <c r="C202" s="2" t="s">
        <v>1316</v>
      </c>
      <c r="D202" s="2">
        <v>3421</v>
      </c>
      <c r="E202" s="2" t="s">
        <v>769</v>
      </c>
      <c r="F202" s="2" t="s">
        <v>28</v>
      </c>
      <c r="G202" s="4">
        <v>45511</v>
      </c>
      <c r="H202" s="5">
        <v>0.66666666666666663</v>
      </c>
      <c r="I202" s="6" t="s">
        <v>513</v>
      </c>
      <c r="J202" s="6">
        <v>577</v>
      </c>
      <c r="K202" s="2" t="s">
        <v>141</v>
      </c>
      <c r="L202" s="2" t="s">
        <v>19</v>
      </c>
      <c r="M202" s="8" t="s">
        <v>152</v>
      </c>
      <c r="N202" s="6" t="str">
        <f>INDEX(Códigos_IPASGO[COD],MATCH(Tabela1[[#This Row],[ESPECIALIDDE]],Códigos_IPASGO[Especialidade],0))</f>
        <v>00011193</v>
      </c>
      <c r="O202" s="6" t="str">
        <f>TEXT(Tabela1[[#This Row],[Data]],"dddd")</f>
        <v>quarta-feira</v>
      </c>
      <c r="P202" s="6" t="str" cm="1">
        <f t="array" ref="P202">INDEX(Tabela8[Status],MATCH(Tabela1[[#This Row],[Cod. Paciente]]&amp;Tabela1[[#This Row],[dia]]&amp;Tabela1[[#This Row],[Hora inicial]],Tabela8[Cod. Paciente]&amp;Tabela8[DIA]&amp;Tabela8[Hora inicial],0))</f>
        <v>Confirmado</v>
      </c>
      <c r="Q202" s="6"/>
    </row>
    <row r="203" spans="1:17" x14ac:dyDescent="0.3">
      <c r="A203" s="2">
        <v>586722</v>
      </c>
      <c r="B203" s="2" t="s">
        <v>17</v>
      </c>
      <c r="C203" s="2" t="s">
        <v>1332</v>
      </c>
      <c r="D203" s="2">
        <v>3773</v>
      </c>
      <c r="E203" s="2" t="s">
        <v>699</v>
      </c>
      <c r="F203" s="2" t="s">
        <v>28</v>
      </c>
      <c r="G203" s="4">
        <v>45511</v>
      </c>
      <c r="H203" s="5">
        <v>0.70833333333333337</v>
      </c>
      <c r="I203" s="6" t="s">
        <v>71</v>
      </c>
      <c r="J203" s="6">
        <v>486</v>
      </c>
      <c r="K203" s="2" t="s">
        <v>21</v>
      </c>
      <c r="L203" s="2" t="s">
        <v>19</v>
      </c>
      <c r="M203" s="8" t="s">
        <v>152</v>
      </c>
      <c r="N203" s="6" t="str">
        <f>INDEX(Códigos_IPASGO[COD],MATCH(Tabela1[[#This Row],[ESPECIALIDDE]],Códigos_IPASGO[Especialidade],0))</f>
        <v>00011193</v>
      </c>
      <c r="O203" s="6" t="str">
        <f>TEXT(Tabela1[[#This Row],[Data]],"dddd")</f>
        <v>quarta-feira</v>
      </c>
      <c r="P203" s="6" t="str" cm="1">
        <f t="array" ref="P203">INDEX(Tabela8[Status],MATCH(Tabela1[[#This Row],[Cod. Paciente]]&amp;Tabela1[[#This Row],[dia]]&amp;Tabela1[[#This Row],[Hora inicial]],Tabela8[Cod. Paciente]&amp;Tabela8[DIA]&amp;Tabela8[Hora inicial],0))</f>
        <v>Confirmado</v>
      </c>
      <c r="Q203" s="6"/>
    </row>
    <row r="204" spans="1:17" x14ac:dyDescent="0.3">
      <c r="A204" s="2">
        <v>586710</v>
      </c>
      <c r="B204" s="2" t="s">
        <v>24</v>
      </c>
      <c r="C204" s="2" t="s">
        <v>1326</v>
      </c>
      <c r="D204" s="2">
        <v>3352</v>
      </c>
      <c r="E204" s="2" t="s">
        <v>640</v>
      </c>
      <c r="F204" s="2" t="s">
        <v>28</v>
      </c>
      <c r="G204" s="4">
        <v>45511</v>
      </c>
      <c r="H204" s="5">
        <v>0.70833333333333337</v>
      </c>
      <c r="I204" s="6" t="s">
        <v>461</v>
      </c>
      <c r="J204" s="6">
        <v>2260</v>
      </c>
      <c r="K204" s="2" t="s">
        <v>36</v>
      </c>
      <c r="L204" s="2" t="s">
        <v>19</v>
      </c>
      <c r="M204" s="8" t="s">
        <v>152</v>
      </c>
      <c r="N204" s="6" t="str">
        <f>INDEX(Códigos_IPASGO[COD],MATCH(Tabela1[[#This Row],[ESPECIALIDDE]],Códigos_IPASGO[Especialidade],0))</f>
        <v>00011193</v>
      </c>
      <c r="O204" s="6" t="str">
        <f>TEXT(Tabela1[[#This Row],[Data]],"dddd")</f>
        <v>quarta-feira</v>
      </c>
      <c r="P204" s="6" t="str" cm="1">
        <f t="array" ref="P204">INDEX(Tabela8[Status],MATCH(Tabela1[[#This Row],[Cod. Paciente]]&amp;Tabela1[[#This Row],[dia]]&amp;Tabela1[[#This Row],[Hora inicial]],Tabela8[Cod. Paciente]&amp;Tabela8[DIA]&amp;Tabela8[Hora inicial],0))</f>
        <v>Confirmado</v>
      </c>
      <c r="Q204" s="6"/>
    </row>
    <row r="205" spans="1:17" x14ac:dyDescent="0.3">
      <c r="A205" s="2">
        <v>588345</v>
      </c>
      <c r="B205" s="2" t="s">
        <v>17</v>
      </c>
      <c r="C205" s="2" t="s">
        <v>456</v>
      </c>
      <c r="D205" s="2">
        <v>3859</v>
      </c>
      <c r="E205" s="2" t="s">
        <v>457</v>
      </c>
      <c r="F205" s="2" t="s">
        <v>28</v>
      </c>
      <c r="G205" s="4">
        <v>45512</v>
      </c>
      <c r="H205" s="5">
        <v>0.29166666666666669</v>
      </c>
      <c r="I205" s="6" t="s">
        <v>55</v>
      </c>
      <c r="J205" s="6">
        <v>1830</v>
      </c>
      <c r="K205" s="2" t="s">
        <v>56</v>
      </c>
      <c r="L205" s="2" t="s">
        <v>19</v>
      </c>
      <c r="M205" s="8" t="s">
        <v>155</v>
      </c>
      <c r="N205" s="6" t="str">
        <f>INDEX(Códigos_IPASGO[COD],MATCH(Tabela1[[#This Row],[ESPECIALIDDE]],Códigos_IPASGO[Especialidade],0))</f>
        <v>00011185</v>
      </c>
      <c r="O205" s="6" t="str">
        <f>TEXT(Tabela1[[#This Row],[Data]],"dddd")</f>
        <v>quinta-feira</v>
      </c>
      <c r="P205" s="6" t="str" cm="1">
        <f t="array" ref="P205">INDEX(Tabela8[Status],MATCH(Tabela1[[#This Row],[Cod. Paciente]]&amp;Tabela1[[#This Row],[dia]]&amp;Tabela1[[#This Row],[Hora inicial]],Tabela8[Cod. Paciente]&amp;Tabela8[DIA]&amp;Tabela8[Hora inicial],0))</f>
        <v>Confirmado</v>
      </c>
      <c r="Q205" s="6"/>
    </row>
    <row r="206" spans="1:17" ht="28.8" x14ac:dyDescent="0.3">
      <c r="A206" s="2">
        <v>586768</v>
      </c>
      <c r="B206" s="2" t="s">
        <v>24</v>
      </c>
      <c r="C206" s="2" t="s">
        <v>459</v>
      </c>
      <c r="D206" s="2">
        <v>3487</v>
      </c>
      <c r="E206" s="2" t="s">
        <v>460</v>
      </c>
      <c r="F206" s="2" t="s">
        <v>28</v>
      </c>
      <c r="G206" s="4">
        <v>45512</v>
      </c>
      <c r="H206" s="5">
        <v>0.29166666666666669</v>
      </c>
      <c r="I206" s="6" t="s">
        <v>461</v>
      </c>
      <c r="J206" s="6">
        <v>2735</v>
      </c>
      <c r="K206" s="2" t="s">
        <v>127</v>
      </c>
      <c r="L206" s="2" t="s">
        <v>19</v>
      </c>
      <c r="M206" s="8" t="s">
        <v>155</v>
      </c>
      <c r="N206" s="6" t="str">
        <f>INDEX(Códigos_IPASGO[COD],MATCH(Tabela1[[#This Row],[ESPECIALIDDE]],Códigos_IPASGO[Especialidade],0))</f>
        <v>00011185</v>
      </c>
      <c r="O206" s="6" t="str">
        <f>TEXT(Tabela1[[#This Row],[Data]],"dddd")</f>
        <v>quinta-feira</v>
      </c>
      <c r="P206" s="6" t="str" cm="1">
        <f t="array" ref="P206">INDEX(Tabela8[Status],MATCH(Tabela1[[#This Row],[Cod. Paciente]]&amp;Tabela1[[#This Row],[dia]]&amp;Tabela1[[#This Row],[Hora inicial]],Tabela8[Cod. Paciente]&amp;Tabela8[DIA]&amp;Tabela8[Hora inicial],0))</f>
        <v>Confirmado</v>
      </c>
      <c r="Q206" s="6"/>
    </row>
    <row r="207" spans="1:17" x14ac:dyDescent="0.3">
      <c r="A207" s="2">
        <v>586766</v>
      </c>
      <c r="B207" s="2" t="s">
        <v>24</v>
      </c>
      <c r="C207" s="2" t="s">
        <v>39</v>
      </c>
      <c r="D207" s="2">
        <v>4069</v>
      </c>
      <c r="E207" s="2" t="s">
        <v>40</v>
      </c>
      <c r="F207" s="2" t="s">
        <v>28</v>
      </c>
      <c r="G207" s="4">
        <v>45512</v>
      </c>
      <c r="H207" s="5">
        <v>0.29166666666666669</v>
      </c>
      <c r="I207" s="6" t="s">
        <v>41</v>
      </c>
      <c r="J207" s="6">
        <v>1839</v>
      </c>
      <c r="K207" s="2" t="s">
        <v>42</v>
      </c>
      <c r="L207" s="2" t="s">
        <v>19</v>
      </c>
      <c r="M207" s="8" t="s">
        <v>152</v>
      </c>
      <c r="N207" s="6" t="str">
        <f>INDEX(Códigos_IPASGO[COD],MATCH(Tabela1[[#This Row],[ESPECIALIDDE]],Códigos_IPASGO[Especialidade],0))</f>
        <v>00011193</v>
      </c>
      <c r="O207" s="6" t="str">
        <f>TEXT(Tabela1[[#This Row],[Data]],"dddd")</f>
        <v>quinta-feira</v>
      </c>
      <c r="P207" s="6" t="str" cm="1">
        <f t="array" ref="P207">INDEX(Tabela8[Status],MATCH(Tabela1[[#This Row],[Cod. Paciente]]&amp;Tabela1[[#This Row],[dia]]&amp;Tabela1[[#This Row],[Hora inicial]],Tabela8[Cod. Paciente]&amp;Tabela8[DIA]&amp;Tabela8[Hora inicial],0))</f>
        <v>Confirmado</v>
      </c>
      <c r="Q207" s="6"/>
    </row>
    <row r="208" spans="1:17" x14ac:dyDescent="0.3">
      <c r="A208" s="2">
        <v>586767</v>
      </c>
      <c r="B208" s="2" t="s">
        <v>24</v>
      </c>
      <c r="C208" s="2" t="s">
        <v>454</v>
      </c>
      <c r="D208" s="2">
        <v>4068</v>
      </c>
      <c r="E208" s="2" t="s">
        <v>455</v>
      </c>
      <c r="F208" s="2" t="s">
        <v>28</v>
      </c>
      <c r="G208" s="4">
        <v>45512</v>
      </c>
      <c r="H208" s="5">
        <v>0.29166666666666669</v>
      </c>
      <c r="I208" s="6" t="s">
        <v>95</v>
      </c>
      <c r="J208" s="6">
        <v>2260</v>
      </c>
      <c r="K208" s="2" t="s">
        <v>36</v>
      </c>
      <c r="L208" s="2" t="s">
        <v>19</v>
      </c>
      <c r="M208" s="8" t="s">
        <v>152</v>
      </c>
      <c r="N208" s="6" t="str">
        <f>INDEX(Códigos_IPASGO[COD],MATCH(Tabela1[[#This Row],[ESPECIALIDDE]],Códigos_IPASGO[Especialidade],0))</f>
        <v>00011193</v>
      </c>
      <c r="O208" s="6" t="str">
        <f>TEXT(Tabela1[[#This Row],[Data]],"dddd")</f>
        <v>quinta-feira</v>
      </c>
      <c r="P208" s="6" t="str" cm="1">
        <f t="array" ref="P208">INDEX(Tabela8[Status],MATCH(Tabela1[[#This Row],[Cod. Paciente]]&amp;Tabela1[[#This Row],[dia]]&amp;Tabela1[[#This Row],[Hora inicial]],Tabela8[Cod. Paciente]&amp;Tabela8[DIA]&amp;Tabela8[Hora inicial],0))</f>
        <v>Confirmado</v>
      </c>
      <c r="Q208" s="6"/>
    </row>
    <row r="209" spans="1:17" x14ac:dyDescent="0.3">
      <c r="A209" s="2">
        <v>586752</v>
      </c>
      <c r="B209" s="2" t="s">
        <v>24</v>
      </c>
      <c r="C209" s="2" t="s">
        <v>1333</v>
      </c>
      <c r="D209" s="2">
        <v>3358</v>
      </c>
      <c r="E209" s="2" t="s">
        <v>619</v>
      </c>
      <c r="F209" s="2" t="s">
        <v>28</v>
      </c>
      <c r="G209" s="4">
        <v>45512</v>
      </c>
      <c r="H209" s="5">
        <v>0.29166666666666669</v>
      </c>
      <c r="I209" s="6" t="s">
        <v>472</v>
      </c>
      <c r="J209" s="6">
        <v>1973</v>
      </c>
      <c r="K209" s="2" t="s">
        <v>25</v>
      </c>
      <c r="L209" s="2" t="s">
        <v>19</v>
      </c>
      <c r="M209" s="8" t="s">
        <v>155</v>
      </c>
      <c r="N209" s="6" t="str">
        <f>INDEX(Códigos_IPASGO[COD],MATCH(Tabela1[[#This Row],[ESPECIALIDDE]],Códigos_IPASGO[Especialidade],0))</f>
        <v>00011185</v>
      </c>
      <c r="O209" s="6" t="str">
        <f>TEXT(Tabela1[[#This Row],[Data]],"dddd")</f>
        <v>quinta-feira</v>
      </c>
      <c r="P209" s="6" t="str" cm="1">
        <f t="array" ref="P209">INDEX(Tabela8[Status],MATCH(Tabela1[[#This Row],[Cod. Paciente]]&amp;Tabela1[[#This Row],[dia]]&amp;Tabela1[[#This Row],[Hora inicial]],Tabela8[Cod. Paciente]&amp;Tabela8[DIA]&amp;Tabela8[Hora inicial],0))</f>
        <v>Confirmado</v>
      </c>
      <c r="Q209" s="6"/>
    </row>
    <row r="210" spans="1:17" x14ac:dyDescent="0.3">
      <c r="A210" s="2">
        <v>586798</v>
      </c>
      <c r="B210" s="2" t="s">
        <v>24</v>
      </c>
      <c r="C210" s="2" t="s">
        <v>1333</v>
      </c>
      <c r="D210" s="2">
        <v>3358</v>
      </c>
      <c r="E210" s="2" t="s">
        <v>619</v>
      </c>
      <c r="F210" s="2" t="s">
        <v>28</v>
      </c>
      <c r="G210" s="4">
        <v>45512</v>
      </c>
      <c r="H210" s="5">
        <v>0.33333333333333331</v>
      </c>
      <c r="I210" s="6" t="s">
        <v>473</v>
      </c>
      <c r="J210" s="6">
        <v>599</v>
      </c>
      <c r="K210" s="2" t="s">
        <v>387</v>
      </c>
      <c r="L210" s="2" t="s">
        <v>19</v>
      </c>
      <c r="M210" s="8" t="s">
        <v>152</v>
      </c>
      <c r="N210" s="6" t="str">
        <f>INDEX(Códigos_IPASGO[COD],MATCH(Tabela1[[#This Row],[ESPECIALIDDE]],Códigos_IPASGO[Especialidade],0))</f>
        <v>00011193</v>
      </c>
      <c r="O210" s="6" t="str">
        <f>TEXT(Tabela1[[#This Row],[Data]],"dddd")</f>
        <v>quinta-feira</v>
      </c>
      <c r="P210" s="6" t="str" cm="1">
        <f t="array" ref="P210">INDEX(Tabela8[Status],MATCH(Tabela1[[#This Row],[Cod. Paciente]]&amp;Tabela1[[#This Row],[dia]]&amp;Tabela1[[#This Row],[Hora inicial]],Tabela8[Cod. Paciente]&amp;Tabela8[DIA]&amp;Tabela8[Hora inicial],0))</f>
        <v>Confirmado</v>
      </c>
      <c r="Q210" s="6"/>
    </row>
    <row r="211" spans="1:17" x14ac:dyDescent="0.3">
      <c r="A211" s="2">
        <v>586782</v>
      </c>
      <c r="B211" s="2" t="s">
        <v>17</v>
      </c>
      <c r="C211" s="2" t="s">
        <v>26</v>
      </c>
      <c r="D211" s="2">
        <v>3433</v>
      </c>
      <c r="E211" s="2" t="s">
        <v>27</v>
      </c>
      <c r="F211" s="2" t="s">
        <v>28</v>
      </c>
      <c r="G211" s="4">
        <v>45512</v>
      </c>
      <c r="H211" s="5">
        <v>0.33333333333333331</v>
      </c>
      <c r="I211" s="6" t="s">
        <v>55</v>
      </c>
      <c r="J211" s="6">
        <v>1830</v>
      </c>
      <c r="K211" s="2" t="s">
        <v>56</v>
      </c>
      <c r="L211" s="2" t="s">
        <v>19</v>
      </c>
      <c r="M211" s="8" t="s">
        <v>155</v>
      </c>
      <c r="N211" s="6" t="str">
        <f>INDEX(Códigos_IPASGO[COD],MATCH(Tabela1[[#This Row],[ESPECIALIDDE]],Códigos_IPASGO[Especialidade],0))</f>
        <v>00011185</v>
      </c>
      <c r="O211" s="6" t="str">
        <f>TEXT(Tabela1[[#This Row],[Data]],"dddd")</f>
        <v>quinta-feira</v>
      </c>
      <c r="P211" s="6" t="str" cm="1">
        <f t="array" ref="P211">INDEX(Tabela8[Status],MATCH(Tabela1[[#This Row],[Cod. Paciente]]&amp;Tabela1[[#This Row],[dia]]&amp;Tabela1[[#This Row],[Hora inicial]],Tabela8[Cod. Paciente]&amp;Tabela8[DIA]&amp;Tabela8[Hora inicial],0))</f>
        <v>Confirmado</v>
      </c>
      <c r="Q211" s="6"/>
    </row>
    <row r="212" spans="1:17" x14ac:dyDescent="0.3">
      <c r="A212" s="2">
        <v>586796</v>
      </c>
      <c r="B212" s="2" t="s">
        <v>17</v>
      </c>
      <c r="C212" s="2" t="s">
        <v>456</v>
      </c>
      <c r="D212" s="2">
        <v>3859</v>
      </c>
      <c r="E212" s="2" t="s">
        <v>457</v>
      </c>
      <c r="F212" s="2" t="s">
        <v>28</v>
      </c>
      <c r="G212" s="4">
        <v>45512</v>
      </c>
      <c r="H212" s="5">
        <v>0.33333333333333331</v>
      </c>
      <c r="I212" s="6" t="s">
        <v>469</v>
      </c>
      <c r="J212" s="6">
        <v>609</v>
      </c>
      <c r="K212" s="2" t="s">
        <v>44</v>
      </c>
      <c r="L212" s="2" t="s">
        <v>19</v>
      </c>
      <c r="M212" s="8" t="s">
        <v>152</v>
      </c>
      <c r="N212" s="6" t="str">
        <f>INDEX(Códigos_IPASGO[COD],MATCH(Tabela1[[#This Row],[ESPECIALIDDE]],Códigos_IPASGO[Especialidade],0))</f>
        <v>00011193</v>
      </c>
      <c r="O212" s="6" t="str">
        <f>TEXT(Tabela1[[#This Row],[Data]],"dddd")</f>
        <v>quinta-feira</v>
      </c>
      <c r="P212" s="6" t="str" cm="1">
        <f t="array" ref="P212">INDEX(Tabela8[Status],MATCH(Tabela1[[#This Row],[Cod. Paciente]]&amp;Tabela1[[#This Row],[dia]]&amp;Tabela1[[#This Row],[Hora inicial]],Tabela8[Cod. Paciente]&amp;Tabela8[DIA]&amp;Tabela8[Hora inicial],0))</f>
        <v>Confirmado</v>
      </c>
      <c r="Q212" s="6"/>
    </row>
    <row r="213" spans="1:17" x14ac:dyDescent="0.3">
      <c r="A213" s="2">
        <v>586789</v>
      </c>
      <c r="B213" s="2" t="s">
        <v>24</v>
      </c>
      <c r="C213" s="2" t="s">
        <v>77</v>
      </c>
      <c r="D213" s="2">
        <v>3497</v>
      </c>
      <c r="E213" s="2" t="s">
        <v>78</v>
      </c>
      <c r="F213" s="2" t="s">
        <v>28</v>
      </c>
      <c r="G213" s="4">
        <v>45512</v>
      </c>
      <c r="H213" s="5">
        <v>0.33333333333333331</v>
      </c>
      <c r="I213" s="6" t="s">
        <v>472</v>
      </c>
      <c r="J213" s="6">
        <v>1973</v>
      </c>
      <c r="K213" s="2" t="s">
        <v>25</v>
      </c>
      <c r="L213" s="2" t="s">
        <v>19</v>
      </c>
      <c r="M213" s="8" t="s">
        <v>155</v>
      </c>
      <c r="N213" s="6" t="str">
        <f>INDEX(Códigos_IPASGO[COD],MATCH(Tabela1[[#This Row],[ESPECIALIDDE]],Códigos_IPASGO[Especialidade],0))</f>
        <v>00011185</v>
      </c>
      <c r="O213" s="6" t="str">
        <f>TEXT(Tabela1[[#This Row],[Data]],"dddd")</f>
        <v>quinta-feira</v>
      </c>
      <c r="P213" s="6" t="str" cm="1">
        <f t="array" ref="P213">INDEX(Tabela8[Status],MATCH(Tabela1[[#This Row],[Cod. Paciente]]&amp;Tabela1[[#This Row],[dia]]&amp;Tabela1[[#This Row],[Hora inicial]],Tabela8[Cod. Paciente]&amp;Tabela8[DIA]&amp;Tabela8[Hora inicial],0))</f>
        <v>Confirmado</v>
      </c>
      <c r="Q213" s="6"/>
    </row>
    <row r="214" spans="1:17" x14ac:dyDescent="0.3">
      <c r="A214" s="2">
        <v>586793</v>
      </c>
      <c r="B214" s="2" t="s">
        <v>17</v>
      </c>
      <c r="C214" s="2" t="s">
        <v>465</v>
      </c>
      <c r="D214" s="2">
        <v>3518</v>
      </c>
      <c r="E214" s="2" t="s">
        <v>466</v>
      </c>
      <c r="F214" s="2" t="s">
        <v>28</v>
      </c>
      <c r="G214" s="4">
        <v>45512</v>
      </c>
      <c r="H214" s="5">
        <v>0.33333333333333331</v>
      </c>
      <c r="I214" s="6" t="s">
        <v>468</v>
      </c>
      <c r="J214" s="6">
        <v>486</v>
      </c>
      <c r="K214" s="2" t="s">
        <v>21</v>
      </c>
      <c r="L214" s="2" t="s">
        <v>19</v>
      </c>
      <c r="M214" s="8" t="s">
        <v>152</v>
      </c>
      <c r="N214" s="6" t="str">
        <f>INDEX(Códigos_IPASGO[COD],MATCH(Tabela1[[#This Row],[ESPECIALIDDE]],Códigos_IPASGO[Especialidade],0))</f>
        <v>00011193</v>
      </c>
      <c r="O214" s="6" t="str">
        <f>TEXT(Tabela1[[#This Row],[Data]],"dddd")</f>
        <v>quinta-feira</v>
      </c>
      <c r="P214" s="6" t="str" cm="1">
        <f t="array" ref="P214">INDEX(Tabela8[Status],MATCH(Tabela1[[#This Row],[Cod. Paciente]]&amp;Tabela1[[#This Row],[dia]]&amp;Tabela1[[#This Row],[Hora inicial]],Tabela8[Cod. Paciente]&amp;Tabela8[DIA]&amp;Tabela8[Hora inicial],0))</f>
        <v>Confirmado</v>
      </c>
      <c r="Q214" s="6"/>
    </row>
    <row r="215" spans="1:17" x14ac:dyDescent="0.3">
      <c r="A215" s="2">
        <v>586810</v>
      </c>
      <c r="B215" s="2" t="s">
        <v>24</v>
      </c>
      <c r="C215" s="2" t="s">
        <v>459</v>
      </c>
      <c r="D215" s="2">
        <v>3487</v>
      </c>
      <c r="E215" s="2" t="s">
        <v>460</v>
      </c>
      <c r="F215" s="2" t="s">
        <v>28</v>
      </c>
      <c r="G215" s="4">
        <v>45512</v>
      </c>
      <c r="H215" s="5">
        <v>0.33333333333333331</v>
      </c>
      <c r="I215" s="6" t="s">
        <v>464</v>
      </c>
      <c r="J215" s="6">
        <v>2057</v>
      </c>
      <c r="K215" s="2" t="s">
        <v>90</v>
      </c>
      <c r="L215" s="2" t="s">
        <v>19</v>
      </c>
      <c r="M215" s="8" t="s">
        <v>152</v>
      </c>
      <c r="N215" s="6" t="str">
        <f>INDEX(Códigos_IPASGO[COD],MATCH(Tabela1[[#This Row],[ESPECIALIDDE]],Códigos_IPASGO[Especialidade],0))</f>
        <v>00011193</v>
      </c>
      <c r="O215" s="6" t="str">
        <f>TEXT(Tabela1[[#This Row],[Data]],"dddd")</f>
        <v>quinta-feira</v>
      </c>
      <c r="P215" s="6" t="str" cm="1">
        <f t="array" ref="P215">INDEX(Tabela8[Status],MATCH(Tabela1[[#This Row],[Cod. Paciente]]&amp;Tabela1[[#This Row],[dia]]&amp;Tabela1[[#This Row],[Hora inicial]],Tabela8[Cod. Paciente]&amp;Tabela8[DIA]&amp;Tabela8[Hora inicial],0))</f>
        <v>Confirmado</v>
      </c>
      <c r="Q215" s="6"/>
    </row>
    <row r="216" spans="1:17" x14ac:dyDescent="0.3">
      <c r="A216" s="2">
        <v>586786</v>
      </c>
      <c r="B216" s="2" t="s">
        <v>17</v>
      </c>
      <c r="C216" s="2" t="s">
        <v>465</v>
      </c>
      <c r="D216" s="2">
        <v>3518</v>
      </c>
      <c r="E216" s="2" t="s">
        <v>466</v>
      </c>
      <c r="F216" s="2" t="s">
        <v>28</v>
      </c>
      <c r="G216" s="4">
        <v>45512</v>
      </c>
      <c r="H216" s="5">
        <v>0.33333333333333331</v>
      </c>
      <c r="I216" s="6" t="s">
        <v>467</v>
      </c>
      <c r="J216" s="6">
        <v>1191</v>
      </c>
      <c r="K216" s="2" t="s">
        <v>122</v>
      </c>
      <c r="L216" s="2" t="s">
        <v>19</v>
      </c>
      <c r="M216" s="8" t="s">
        <v>152</v>
      </c>
      <c r="N216" s="6" t="str">
        <f>INDEX(Códigos_IPASGO[COD],MATCH(Tabela1[[#This Row],[ESPECIALIDDE]],Códigos_IPASGO[Especialidade],0))</f>
        <v>00011193</v>
      </c>
      <c r="O216" s="6" t="str">
        <f>TEXT(Tabela1[[#This Row],[Data]],"dddd")</f>
        <v>quinta-feira</v>
      </c>
      <c r="P216" s="6" t="str" cm="1">
        <f t="array" ref="P216">INDEX(Tabela8[Status],MATCH(Tabela1[[#This Row],[Cod. Paciente]]&amp;Tabela1[[#This Row],[dia]]&amp;Tabela1[[#This Row],[Hora inicial]],Tabela8[Cod. Paciente]&amp;Tabela8[DIA]&amp;Tabela8[Hora inicial],0))</f>
        <v>Confirmado</v>
      </c>
      <c r="Q216" s="6"/>
    </row>
    <row r="217" spans="1:17" ht="28.8" x14ac:dyDescent="0.3">
      <c r="A217" s="2">
        <v>586807</v>
      </c>
      <c r="B217" s="2" t="s">
        <v>24</v>
      </c>
      <c r="C217" s="2" t="s">
        <v>470</v>
      </c>
      <c r="D217" s="2">
        <v>3632</v>
      </c>
      <c r="E217" s="2" t="s">
        <v>471</v>
      </c>
      <c r="F217" s="2" t="s">
        <v>28</v>
      </c>
      <c r="G217" s="4">
        <v>45512</v>
      </c>
      <c r="H217" s="5">
        <v>0.33333333333333331</v>
      </c>
      <c r="I217" s="6" t="s">
        <v>461</v>
      </c>
      <c r="J217" s="6">
        <v>2735</v>
      </c>
      <c r="K217" s="2" t="s">
        <v>127</v>
      </c>
      <c r="L217" s="2" t="s">
        <v>19</v>
      </c>
      <c r="M217" s="8" t="s">
        <v>155</v>
      </c>
      <c r="N217" s="6" t="str">
        <f>INDEX(Códigos_IPASGO[COD],MATCH(Tabela1[[#This Row],[ESPECIALIDDE]],Códigos_IPASGO[Especialidade],0))</f>
        <v>00011185</v>
      </c>
      <c r="O217" s="6" t="str">
        <f>TEXT(Tabela1[[#This Row],[Data]],"dddd")</f>
        <v>quinta-feira</v>
      </c>
      <c r="P217" s="6" t="str" cm="1">
        <f t="array" ref="P217">INDEX(Tabela8[Status],MATCH(Tabela1[[#This Row],[Cod. Paciente]]&amp;Tabela1[[#This Row],[dia]]&amp;Tabela1[[#This Row],[Hora inicial]],Tabela8[Cod. Paciente]&amp;Tabela8[DIA]&amp;Tabela8[Hora inicial],0))</f>
        <v>Confirmado</v>
      </c>
      <c r="Q217" s="6"/>
    </row>
    <row r="218" spans="1:17" x14ac:dyDescent="0.3">
      <c r="A218" s="2">
        <v>586835</v>
      </c>
      <c r="B218" s="2" t="s">
        <v>17</v>
      </c>
      <c r="C218" s="2" t="s">
        <v>456</v>
      </c>
      <c r="D218" s="2">
        <v>3859</v>
      </c>
      <c r="E218" s="2" t="s">
        <v>457</v>
      </c>
      <c r="F218" s="2" t="s">
        <v>28</v>
      </c>
      <c r="G218" s="4">
        <v>45512</v>
      </c>
      <c r="H218" s="5">
        <v>0.375</v>
      </c>
      <c r="I218" s="6" t="s">
        <v>43</v>
      </c>
      <c r="J218" s="6">
        <v>1644</v>
      </c>
      <c r="K218" s="2" t="s">
        <v>63</v>
      </c>
      <c r="L218" s="2" t="s">
        <v>19</v>
      </c>
      <c r="M218" s="8" t="s">
        <v>152</v>
      </c>
      <c r="N218" s="6" t="str">
        <f>INDEX(Códigos_IPASGO[COD],MATCH(Tabela1[[#This Row],[ESPECIALIDDE]],Códigos_IPASGO[Especialidade],0))</f>
        <v>00011193</v>
      </c>
      <c r="O218" s="6" t="str">
        <f>TEXT(Tabela1[[#This Row],[Data]],"dddd")</f>
        <v>quinta-feira</v>
      </c>
      <c r="P218" s="6" t="str" cm="1">
        <f t="array" ref="P218">INDEX(Tabela8[Status],MATCH(Tabela1[[#This Row],[Cod. Paciente]]&amp;Tabela1[[#This Row],[dia]]&amp;Tabela1[[#This Row],[Hora inicial]],Tabela8[Cod. Paciente]&amp;Tabela8[DIA]&amp;Tabela8[Hora inicial],0))</f>
        <v>Confirmado</v>
      </c>
      <c r="Q218" s="6"/>
    </row>
    <row r="219" spans="1:17" ht="28.8" x14ac:dyDescent="0.3">
      <c r="A219" s="2">
        <v>586831</v>
      </c>
      <c r="B219" s="2" t="s">
        <v>24</v>
      </c>
      <c r="C219" s="2" t="s">
        <v>98</v>
      </c>
      <c r="D219" s="2">
        <v>3672</v>
      </c>
      <c r="E219" s="2" t="s">
        <v>99</v>
      </c>
      <c r="F219" s="2" t="s">
        <v>28</v>
      </c>
      <c r="G219" s="4">
        <v>45512</v>
      </c>
      <c r="H219" s="5">
        <v>0.375</v>
      </c>
      <c r="I219" s="6" t="s">
        <v>82</v>
      </c>
      <c r="J219" s="6">
        <v>1180</v>
      </c>
      <c r="K219" s="2" t="s">
        <v>83</v>
      </c>
      <c r="L219" s="2" t="s">
        <v>19</v>
      </c>
      <c r="M219" s="8" t="s">
        <v>152</v>
      </c>
      <c r="N219" s="6" t="str">
        <f>INDEX(Códigos_IPASGO[COD],MATCH(Tabela1[[#This Row],[ESPECIALIDDE]],Códigos_IPASGO[Especialidade],0))</f>
        <v>00011193</v>
      </c>
      <c r="O219" s="6" t="str">
        <f>TEXT(Tabela1[[#This Row],[Data]],"dddd")</f>
        <v>quinta-feira</v>
      </c>
      <c r="P219" s="6" t="str" cm="1">
        <f t="array" ref="P219">INDEX(Tabela8[Status],MATCH(Tabela1[[#This Row],[Cod. Paciente]]&amp;Tabela1[[#This Row],[dia]]&amp;Tabela1[[#This Row],[Hora inicial]],Tabela8[Cod. Paciente]&amp;Tabela8[DIA]&amp;Tabela8[Hora inicial],0))</f>
        <v>Confirmado</v>
      </c>
      <c r="Q219" s="6"/>
    </row>
    <row r="220" spans="1:17" x14ac:dyDescent="0.3">
      <c r="A220" s="2">
        <v>587915</v>
      </c>
      <c r="B220" s="2" t="s">
        <v>17</v>
      </c>
      <c r="C220" s="2" t="s">
        <v>465</v>
      </c>
      <c r="D220" s="2">
        <v>3518</v>
      </c>
      <c r="E220" s="2" t="s">
        <v>466</v>
      </c>
      <c r="F220" s="2" t="s">
        <v>28</v>
      </c>
      <c r="G220" s="4">
        <v>45512</v>
      </c>
      <c r="H220" s="5">
        <v>0.375</v>
      </c>
      <c r="I220" s="6" t="s">
        <v>81</v>
      </c>
      <c r="J220" s="6">
        <v>1383</v>
      </c>
      <c r="K220" s="2" t="s">
        <v>221</v>
      </c>
      <c r="L220" s="2" t="s">
        <v>19</v>
      </c>
      <c r="M220" s="8" t="s">
        <v>152</v>
      </c>
      <c r="N220" s="6" t="str">
        <f>INDEX(Códigos_IPASGO[COD],MATCH(Tabela1[[#This Row],[ESPECIALIDDE]],Códigos_IPASGO[Especialidade],0))</f>
        <v>00011193</v>
      </c>
      <c r="O220" s="6" t="str">
        <f>TEXT(Tabela1[[#This Row],[Data]],"dddd")</f>
        <v>quinta-feira</v>
      </c>
      <c r="P220" s="6" t="str" cm="1">
        <f t="array" ref="P220">INDEX(Tabela8[Status],MATCH(Tabela1[[#This Row],[Cod. Paciente]]&amp;Tabela1[[#This Row],[dia]]&amp;Tabela1[[#This Row],[Hora inicial]],Tabela8[Cod. Paciente]&amp;Tabela8[DIA]&amp;Tabela8[Hora inicial],0))</f>
        <v>Confirmado</v>
      </c>
      <c r="Q220" s="6"/>
    </row>
    <row r="221" spans="1:17" x14ac:dyDescent="0.3">
      <c r="A221" s="2">
        <v>586852</v>
      </c>
      <c r="B221" s="2" t="s">
        <v>17</v>
      </c>
      <c r="C221" s="2" t="s">
        <v>474</v>
      </c>
      <c r="D221" s="2">
        <v>4027</v>
      </c>
      <c r="E221" s="2" t="s">
        <v>475</v>
      </c>
      <c r="F221" s="2" t="s">
        <v>28</v>
      </c>
      <c r="G221" s="4">
        <v>45512</v>
      </c>
      <c r="H221" s="5">
        <v>0.375</v>
      </c>
      <c r="I221" s="6" t="s">
        <v>469</v>
      </c>
      <c r="J221" s="6">
        <v>609</v>
      </c>
      <c r="K221" s="2" t="s">
        <v>44</v>
      </c>
      <c r="L221" s="2" t="s">
        <v>19</v>
      </c>
      <c r="M221" s="8" t="s">
        <v>152</v>
      </c>
      <c r="N221" s="6" t="str">
        <f>INDEX(Códigos_IPASGO[COD],MATCH(Tabela1[[#This Row],[ESPECIALIDDE]],Códigos_IPASGO[Especialidade],0))</f>
        <v>00011193</v>
      </c>
      <c r="O221" s="6" t="str">
        <f>TEXT(Tabela1[[#This Row],[Data]],"dddd")</f>
        <v>quinta-feira</v>
      </c>
      <c r="P221" s="6" t="str" cm="1">
        <f t="array" ref="P221">INDEX(Tabela8[Status],MATCH(Tabela1[[#This Row],[Cod. Paciente]]&amp;Tabela1[[#This Row],[dia]]&amp;Tabela1[[#This Row],[Hora inicial]],Tabela8[Cod. Paciente]&amp;Tabela8[DIA]&amp;Tabela8[Hora inicial],0))</f>
        <v>A confirmar</v>
      </c>
      <c r="Q221" s="6"/>
    </row>
    <row r="222" spans="1:17" ht="28.8" x14ac:dyDescent="0.3">
      <c r="A222" s="2">
        <v>586824</v>
      </c>
      <c r="B222" s="2" t="s">
        <v>17</v>
      </c>
      <c r="C222" s="2" t="s">
        <v>477</v>
      </c>
      <c r="D222" s="2">
        <v>3674</v>
      </c>
      <c r="E222" s="2" t="s">
        <v>478</v>
      </c>
      <c r="F222" s="2" t="s">
        <v>28</v>
      </c>
      <c r="G222" s="4">
        <v>45512</v>
      </c>
      <c r="H222" s="5">
        <v>0.375</v>
      </c>
      <c r="I222" s="6" t="s">
        <v>34</v>
      </c>
      <c r="J222" s="6">
        <v>1672</v>
      </c>
      <c r="K222" s="2" t="s">
        <v>80</v>
      </c>
      <c r="L222" s="2" t="s">
        <v>19</v>
      </c>
      <c r="M222" s="8" t="s">
        <v>155</v>
      </c>
      <c r="N222" s="6" t="str">
        <f>INDEX(Códigos_IPASGO[COD],MATCH(Tabela1[[#This Row],[ESPECIALIDDE]],Códigos_IPASGO[Especialidade],0))</f>
        <v>00011185</v>
      </c>
      <c r="O222" s="6" t="str">
        <f>TEXT(Tabela1[[#This Row],[Data]],"dddd")</f>
        <v>quinta-feira</v>
      </c>
      <c r="P222" s="6" t="str" cm="1">
        <f t="array" ref="P222">INDEX(Tabela8[Status],MATCH(Tabela1[[#This Row],[Cod. Paciente]]&amp;Tabela1[[#This Row],[dia]]&amp;Tabela1[[#This Row],[Hora inicial]],Tabela8[Cod. Paciente]&amp;Tabela8[DIA]&amp;Tabela8[Hora inicial],0))</f>
        <v>Confirmado</v>
      </c>
      <c r="Q222" s="6"/>
    </row>
    <row r="223" spans="1:17" x14ac:dyDescent="0.3">
      <c r="A223" s="2">
        <v>586855</v>
      </c>
      <c r="B223" s="2" t="s">
        <v>17</v>
      </c>
      <c r="C223" s="2" t="s">
        <v>26</v>
      </c>
      <c r="D223" s="2">
        <v>3433</v>
      </c>
      <c r="E223" s="2" t="s">
        <v>27</v>
      </c>
      <c r="F223" s="2" t="s">
        <v>28</v>
      </c>
      <c r="G223" s="4">
        <v>45512</v>
      </c>
      <c r="H223" s="5">
        <v>0.375</v>
      </c>
      <c r="I223" s="6" t="s">
        <v>476</v>
      </c>
      <c r="J223" s="6">
        <v>1361</v>
      </c>
      <c r="K223" s="2" t="s">
        <v>35</v>
      </c>
      <c r="L223" s="2" t="s">
        <v>19</v>
      </c>
      <c r="M223" s="8" t="s">
        <v>152</v>
      </c>
      <c r="N223" s="6" t="str">
        <f>INDEX(Códigos_IPASGO[COD],MATCH(Tabela1[[#This Row],[ESPECIALIDDE]],Códigos_IPASGO[Especialidade],0))</f>
        <v>00011193</v>
      </c>
      <c r="O223" s="6" t="str">
        <f>TEXT(Tabela1[[#This Row],[Data]],"dddd")</f>
        <v>quinta-feira</v>
      </c>
      <c r="P223" s="6" t="str" cm="1">
        <f t="array" ref="P223">INDEX(Tabela8[Status],MATCH(Tabela1[[#This Row],[Cod. Paciente]]&amp;Tabela1[[#This Row],[dia]]&amp;Tabela1[[#This Row],[Hora inicial]],Tabela8[Cod. Paciente]&amp;Tabela8[DIA]&amp;Tabela8[Hora inicial],0))</f>
        <v>Confirmado</v>
      </c>
      <c r="Q223" s="6"/>
    </row>
    <row r="224" spans="1:17" ht="28.8" x14ac:dyDescent="0.3">
      <c r="A224" s="2">
        <v>586820</v>
      </c>
      <c r="B224" s="2" t="s">
        <v>24</v>
      </c>
      <c r="C224" s="2" t="s">
        <v>77</v>
      </c>
      <c r="D224" s="2">
        <v>3497</v>
      </c>
      <c r="E224" s="2" t="s">
        <v>78</v>
      </c>
      <c r="F224" s="2" t="s">
        <v>28</v>
      </c>
      <c r="G224" s="4">
        <v>45512</v>
      </c>
      <c r="H224" s="5">
        <v>0.375</v>
      </c>
      <c r="I224" s="6" t="s">
        <v>41</v>
      </c>
      <c r="J224" s="6">
        <v>572</v>
      </c>
      <c r="K224" s="2" t="s">
        <v>93</v>
      </c>
      <c r="L224" s="2" t="s">
        <v>19</v>
      </c>
      <c r="M224" s="8" t="s">
        <v>152</v>
      </c>
      <c r="N224" s="6" t="str">
        <f>INDEX(Códigos_IPASGO[COD],MATCH(Tabela1[[#This Row],[ESPECIALIDDE]],Códigos_IPASGO[Especialidade],0))</f>
        <v>00011193</v>
      </c>
      <c r="O224" s="6" t="str">
        <f>TEXT(Tabela1[[#This Row],[Data]],"dddd")</f>
        <v>quinta-feira</v>
      </c>
      <c r="P224" s="6" t="str" cm="1">
        <f t="array" ref="P224">INDEX(Tabela8[Status],MATCH(Tabela1[[#This Row],[Cod. Paciente]]&amp;Tabela1[[#This Row],[dia]]&amp;Tabela1[[#This Row],[Hora inicial]],Tabela8[Cod. Paciente]&amp;Tabela8[DIA]&amp;Tabela8[Hora inicial],0))</f>
        <v>Confirmado</v>
      </c>
      <c r="Q224" s="6"/>
    </row>
    <row r="225" spans="1:17" x14ac:dyDescent="0.3">
      <c r="A225" s="2">
        <v>586818</v>
      </c>
      <c r="B225" s="2" t="s">
        <v>24</v>
      </c>
      <c r="C225" s="2" t="s">
        <v>480</v>
      </c>
      <c r="D225" s="2">
        <v>3577</v>
      </c>
      <c r="E225" s="2" t="s">
        <v>481</v>
      </c>
      <c r="F225" s="2" t="s">
        <v>28</v>
      </c>
      <c r="G225" s="4">
        <v>45512</v>
      </c>
      <c r="H225" s="5">
        <v>0.375</v>
      </c>
      <c r="I225" s="6" t="s">
        <v>473</v>
      </c>
      <c r="J225" s="6">
        <v>599</v>
      </c>
      <c r="K225" s="2" t="s">
        <v>387</v>
      </c>
      <c r="L225" s="2" t="s">
        <v>19</v>
      </c>
      <c r="M225" s="8" t="s">
        <v>152</v>
      </c>
      <c r="N225" s="6" t="str">
        <f>INDEX(Códigos_IPASGO[COD],MATCH(Tabela1[[#This Row],[ESPECIALIDDE]],Códigos_IPASGO[Especialidade],0))</f>
        <v>00011193</v>
      </c>
      <c r="O225" s="6" t="str">
        <f>TEXT(Tabela1[[#This Row],[Data]],"dddd")</f>
        <v>quinta-feira</v>
      </c>
      <c r="P225" s="6" t="str" cm="1">
        <f t="array" ref="P225">INDEX(Tabela8[Status],MATCH(Tabela1[[#This Row],[Cod. Paciente]]&amp;Tabela1[[#This Row],[dia]]&amp;Tabela1[[#This Row],[Hora inicial]],Tabela8[Cod. Paciente]&amp;Tabela8[DIA]&amp;Tabela8[Hora inicial],0))</f>
        <v>A confirmar</v>
      </c>
      <c r="Q225" s="6"/>
    </row>
    <row r="226" spans="1:17" x14ac:dyDescent="0.3">
      <c r="A226" s="2">
        <v>586817</v>
      </c>
      <c r="B226" s="2" t="s">
        <v>24</v>
      </c>
      <c r="C226" s="2" t="s">
        <v>1333</v>
      </c>
      <c r="D226" s="2">
        <v>3358</v>
      </c>
      <c r="E226" s="2" t="s">
        <v>619</v>
      </c>
      <c r="F226" s="2" t="s">
        <v>28</v>
      </c>
      <c r="G226" s="4">
        <v>45512</v>
      </c>
      <c r="H226" s="5">
        <v>0.375</v>
      </c>
      <c r="I226" s="6" t="s">
        <v>464</v>
      </c>
      <c r="J226" s="6">
        <v>2057</v>
      </c>
      <c r="K226" s="2" t="s">
        <v>90</v>
      </c>
      <c r="L226" s="2" t="s">
        <v>19</v>
      </c>
      <c r="M226" s="8" t="s">
        <v>152</v>
      </c>
      <c r="N226" s="6" t="str">
        <f>INDEX(Códigos_IPASGO[COD],MATCH(Tabela1[[#This Row],[ESPECIALIDDE]],Códigos_IPASGO[Especialidade],0))</f>
        <v>00011193</v>
      </c>
      <c r="O226" s="6" t="str">
        <f>TEXT(Tabela1[[#This Row],[Data]],"dddd")</f>
        <v>quinta-feira</v>
      </c>
      <c r="P226" s="6" t="str" cm="1">
        <f t="array" ref="P226">INDEX(Tabela8[Status],MATCH(Tabela1[[#This Row],[Cod. Paciente]]&amp;Tabela1[[#This Row],[dia]]&amp;Tabela1[[#This Row],[Hora inicial]],Tabela8[Cod. Paciente]&amp;Tabela8[DIA]&amp;Tabela8[Hora inicial],0))</f>
        <v>Confirmado</v>
      </c>
      <c r="Q226" s="6"/>
    </row>
    <row r="227" spans="1:17" x14ac:dyDescent="0.3">
      <c r="A227" s="2">
        <v>586885</v>
      </c>
      <c r="B227" s="2" t="s">
        <v>17</v>
      </c>
      <c r="C227" s="2" t="s">
        <v>487</v>
      </c>
      <c r="D227" s="2">
        <v>3592</v>
      </c>
      <c r="E227" s="2" t="s">
        <v>488</v>
      </c>
      <c r="F227" s="2" t="s">
        <v>28</v>
      </c>
      <c r="G227" s="4">
        <v>45512</v>
      </c>
      <c r="H227" s="5">
        <v>0.41666666666666669</v>
      </c>
      <c r="I227" s="6" t="s">
        <v>489</v>
      </c>
      <c r="J227" s="6">
        <v>609</v>
      </c>
      <c r="K227" s="2" t="s">
        <v>44</v>
      </c>
      <c r="L227" s="2" t="s">
        <v>19</v>
      </c>
      <c r="M227" s="8" t="s">
        <v>152</v>
      </c>
      <c r="N227" s="6" t="str">
        <f>INDEX(Códigos_IPASGO[COD],MATCH(Tabela1[[#This Row],[ESPECIALIDDE]],Códigos_IPASGO[Especialidade],0))</f>
        <v>00011193</v>
      </c>
      <c r="O227" s="6" t="str">
        <f>TEXT(Tabela1[[#This Row],[Data]],"dddd")</f>
        <v>quinta-feira</v>
      </c>
      <c r="P227" s="6" t="str" cm="1">
        <f t="array" ref="P227">INDEX(Tabela8[Status],MATCH(Tabela1[[#This Row],[Cod. Paciente]]&amp;Tabela1[[#This Row],[dia]]&amp;Tabela1[[#This Row],[Hora inicial]],Tabela8[Cod. Paciente]&amp;Tabela8[DIA]&amp;Tabela8[Hora inicial],0))</f>
        <v>A confirmar</v>
      </c>
      <c r="Q227" s="6"/>
    </row>
    <row r="228" spans="1:17" x14ac:dyDescent="0.3">
      <c r="A228" s="2">
        <v>588066</v>
      </c>
      <c r="B228" s="2" t="s">
        <v>17</v>
      </c>
      <c r="C228" s="2" t="s">
        <v>465</v>
      </c>
      <c r="D228" s="2">
        <v>3518</v>
      </c>
      <c r="E228" s="2" t="s">
        <v>466</v>
      </c>
      <c r="F228" s="2" t="s">
        <v>28</v>
      </c>
      <c r="G228" s="4">
        <v>45512</v>
      </c>
      <c r="H228" s="5">
        <v>0.41666666666666669</v>
      </c>
      <c r="I228" s="6" t="s">
        <v>23</v>
      </c>
      <c r="J228" s="6">
        <v>2751</v>
      </c>
      <c r="K228" s="2" t="s">
        <v>70</v>
      </c>
      <c r="L228" s="2" t="s">
        <v>19</v>
      </c>
      <c r="M228" s="8" t="s">
        <v>152</v>
      </c>
      <c r="N228" s="6" t="str">
        <f>INDEX(Códigos_IPASGO[COD],MATCH(Tabela1[[#This Row],[ESPECIALIDDE]],Códigos_IPASGO[Especialidade],0))</f>
        <v>00011193</v>
      </c>
      <c r="O228" s="6" t="str">
        <f>TEXT(Tabela1[[#This Row],[Data]],"dddd")</f>
        <v>quinta-feira</v>
      </c>
      <c r="P228" s="6" t="str" cm="1">
        <f t="array" ref="P228">INDEX(Tabela8[Status],MATCH(Tabela1[[#This Row],[Cod. Paciente]]&amp;Tabela1[[#This Row],[dia]]&amp;Tabela1[[#This Row],[Hora inicial]],Tabela8[Cod. Paciente]&amp;Tabela8[DIA]&amp;Tabela8[Hora inicial],0))</f>
        <v>Confirmado</v>
      </c>
      <c r="Q228" s="6"/>
    </row>
    <row r="229" spans="1:17" x14ac:dyDescent="0.3">
      <c r="A229" s="2">
        <v>586900</v>
      </c>
      <c r="B229" s="2" t="s">
        <v>17</v>
      </c>
      <c r="C229" s="2" t="s">
        <v>490</v>
      </c>
      <c r="D229" s="2">
        <v>3881</v>
      </c>
      <c r="E229" s="2" t="s">
        <v>491</v>
      </c>
      <c r="F229" s="2" t="s">
        <v>28</v>
      </c>
      <c r="G229" s="4">
        <v>45512</v>
      </c>
      <c r="H229" s="5">
        <v>0.41666666666666669</v>
      </c>
      <c r="I229" s="6" t="s">
        <v>476</v>
      </c>
      <c r="J229" s="6">
        <v>1644</v>
      </c>
      <c r="K229" s="2" t="s">
        <v>63</v>
      </c>
      <c r="L229" s="2" t="s">
        <v>19</v>
      </c>
      <c r="M229" s="8" t="s">
        <v>152</v>
      </c>
      <c r="N229" s="6" t="str">
        <f>INDEX(Códigos_IPASGO[COD],MATCH(Tabela1[[#This Row],[ESPECIALIDDE]],Códigos_IPASGO[Especialidade],0))</f>
        <v>00011193</v>
      </c>
      <c r="O229" s="6" t="str">
        <f>TEXT(Tabela1[[#This Row],[Data]],"dddd")</f>
        <v>quinta-feira</v>
      </c>
      <c r="P229" s="6" t="str" cm="1">
        <f t="array" ref="P229">INDEX(Tabela8[Status],MATCH(Tabela1[[#This Row],[Cod. Paciente]]&amp;Tabela1[[#This Row],[dia]]&amp;Tabela1[[#This Row],[Hora inicial]],Tabela8[Cod. Paciente]&amp;Tabela8[DIA]&amp;Tabela8[Hora inicial],0))</f>
        <v>A confirmar</v>
      </c>
      <c r="Q229" s="6"/>
    </row>
    <row r="230" spans="1:17" ht="28.8" x14ac:dyDescent="0.3">
      <c r="A230" s="2">
        <v>586882</v>
      </c>
      <c r="B230" s="2" t="s">
        <v>17</v>
      </c>
      <c r="C230" s="2" t="s">
        <v>477</v>
      </c>
      <c r="D230" s="2">
        <v>3674</v>
      </c>
      <c r="E230" s="2" t="s">
        <v>478</v>
      </c>
      <c r="F230" s="2" t="s">
        <v>28</v>
      </c>
      <c r="G230" s="4">
        <v>45512</v>
      </c>
      <c r="H230" s="5">
        <v>0.41666666666666669</v>
      </c>
      <c r="I230" s="6" t="s">
        <v>57</v>
      </c>
      <c r="J230" s="6">
        <v>1815</v>
      </c>
      <c r="K230" s="2" t="s">
        <v>86</v>
      </c>
      <c r="L230" s="2" t="s">
        <v>19</v>
      </c>
      <c r="M230" s="8" t="s">
        <v>152</v>
      </c>
      <c r="N230" s="6" t="str">
        <f>INDEX(Códigos_IPASGO[COD],MATCH(Tabela1[[#This Row],[ESPECIALIDDE]],Códigos_IPASGO[Especialidade],0))</f>
        <v>00011193</v>
      </c>
      <c r="O230" s="6" t="str">
        <f>TEXT(Tabela1[[#This Row],[Data]],"dddd")</f>
        <v>quinta-feira</v>
      </c>
      <c r="P230" s="6" t="str" cm="1">
        <f t="array" ref="P230">INDEX(Tabela8[Status],MATCH(Tabela1[[#This Row],[Cod. Paciente]]&amp;Tabela1[[#This Row],[dia]]&amp;Tabela1[[#This Row],[Hora inicial]],Tabela8[Cod. Paciente]&amp;Tabela8[DIA]&amp;Tabela8[Hora inicial],0))</f>
        <v>Confirmado</v>
      </c>
      <c r="Q230" s="6"/>
    </row>
    <row r="231" spans="1:17" ht="28.8" x14ac:dyDescent="0.3">
      <c r="A231" s="2">
        <v>586906</v>
      </c>
      <c r="B231" s="2" t="s">
        <v>24</v>
      </c>
      <c r="C231" s="2" t="s">
        <v>1333</v>
      </c>
      <c r="D231" s="2">
        <v>3358</v>
      </c>
      <c r="E231" s="2" t="s">
        <v>619</v>
      </c>
      <c r="F231" s="2" t="s">
        <v>28</v>
      </c>
      <c r="G231" s="4">
        <v>45512</v>
      </c>
      <c r="H231" s="5">
        <v>0.41666666666666669</v>
      </c>
      <c r="I231" s="6" t="s">
        <v>50</v>
      </c>
      <c r="J231" s="6">
        <v>2735</v>
      </c>
      <c r="K231" s="2" t="s">
        <v>127</v>
      </c>
      <c r="L231" s="2" t="s">
        <v>19</v>
      </c>
      <c r="M231" s="8" t="s">
        <v>155</v>
      </c>
      <c r="N231" s="6" t="str">
        <f>INDEX(Códigos_IPASGO[COD],MATCH(Tabela1[[#This Row],[ESPECIALIDDE]],Códigos_IPASGO[Especialidade],0))</f>
        <v>00011185</v>
      </c>
      <c r="O231" s="6" t="str">
        <f>TEXT(Tabela1[[#This Row],[Data]],"dddd")</f>
        <v>quinta-feira</v>
      </c>
      <c r="P231" s="6" t="str" cm="1">
        <f t="array" ref="P231">INDEX(Tabela8[Status],MATCH(Tabela1[[#This Row],[Cod. Paciente]]&amp;Tabela1[[#This Row],[dia]]&amp;Tabela1[[#This Row],[Hora inicial]],Tabela8[Cod. Paciente]&amp;Tabela8[DIA]&amp;Tabela8[Hora inicial],0))</f>
        <v>Confirmado</v>
      </c>
      <c r="Q231" s="6"/>
    </row>
    <row r="232" spans="1:17" x14ac:dyDescent="0.3">
      <c r="A232" s="2">
        <v>586876</v>
      </c>
      <c r="B232" s="2" t="s">
        <v>17</v>
      </c>
      <c r="C232" s="2" t="s">
        <v>485</v>
      </c>
      <c r="D232" s="2">
        <v>3801</v>
      </c>
      <c r="E232" s="2" t="s">
        <v>486</v>
      </c>
      <c r="F232" s="2" t="s">
        <v>28</v>
      </c>
      <c r="G232" s="4">
        <v>45512</v>
      </c>
      <c r="H232" s="5">
        <v>0.41666666666666669</v>
      </c>
      <c r="I232" s="6" t="s">
        <v>55</v>
      </c>
      <c r="J232" s="6">
        <v>1830</v>
      </c>
      <c r="K232" s="2" t="s">
        <v>56</v>
      </c>
      <c r="L232" s="2" t="s">
        <v>19</v>
      </c>
      <c r="M232" s="8" t="s">
        <v>155</v>
      </c>
      <c r="N232" s="6" t="str">
        <f>INDEX(Códigos_IPASGO[COD],MATCH(Tabela1[[#This Row],[ESPECIALIDDE]],Códigos_IPASGO[Especialidade],0))</f>
        <v>00011185</v>
      </c>
      <c r="O232" s="6" t="str">
        <f>TEXT(Tabela1[[#This Row],[Data]],"dddd")</f>
        <v>quinta-feira</v>
      </c>
      <c r="P232" s="6" t="str" cm="1">
        <f t="array" ref="P232">INDEX(Tabela8[Status],MATCH(Tabela1[[#This Row],[Cod. Paciente]]&amp;Tabela1[[#This Row],[dia]]&amp;Tabela1[[#This Row],[Hora inicial]],Tabela8[Cod. Paciente]&amp;Tabela8[DIA]&amp;Tabela8[Hora inicial],0))</f>
        <v>A confirmar</v>
      </c>
      <c r="Q232" s="6"/>
    </row>
    <row r="233" spans="1:17" x14ac:dyDescent="0.3">
      <c r="A233" s="2">
        <v>586872</v>
      </c>
      <c r="B233" s="2" t="s">
        <v>24</v>
      </c>
      <c r="C233" s="2" t="s">
        <v>483</v>
      </c>
      <c r="D233" s="2">
        <v>3658</v>
      </c>
      <c r="E233" s="2" t="s">
        <v>484</v>
      </c>
      <c r="F233" s="2" t="s">
        <v>28</v>
      </c>
      <c r="G233" s="4">
        <v>45512</v>
      </c>
      <c r="H233" s="5">
        <v>0.41666666666666669</v>
      </c>
      <c r="I233" s="6" t="s">
        <v>464</v>
      </c>
      <c r="J233" s="6">
        <v>2057</v>
      </c>
      <c r="K233" s="2" t="s">
        <v>90</v>
      </c>
      <c r="L233" s="2" t="s">
        <v>19</v>
      </c>
      <c r="M233" s="8" t="s">
        <v>152</v>
      </c>
      <c r="N233" s="6" t="str">
        <f>INDEX(Códigos_IPASGO[COD],MATCH(Tabela1[[#This Row],[ESPECIALIDDE]],Códigos_IPASGO[Especialidade],0))</f>
        <v>00011193</v>
      </c>
      <c r="O233" s="6" t="str">
        <f>TEXT(Tabela1[[#This Row],[Data]],"dddd")</f>
        <v>quinta-feira</v>
      </c>
      <c r="P233" s="6" t="str" cm="1">
        <f t="array" ref="P233">INDEX(Tabela8[Status],MATCH(Tabela1[[#This Row],[Cod. Paciente]]&amp;Tabela1[[#This Row],[dia]]&amp;Tabela1[[#This Row],[Hora inicial]],Tabela8[Cod. Paciente]&amp;Tabela8[DIA]&amp;Tabela8[Hora inicial],0))</f>
        <v>A confirmar</v>
      </c>
      <c r="Q233" s="6"/>
    </row>
    <row r="234" spans="1:17" ht="28.8" x14ac:dyDescent="0.3">
      <c r="A234" s="2">
        <v>586867</v>
      </c>
      <c r="B234" s="2" t="s">
        <v>24</v>
      </c>
      <c r="C234" s="2" t="s">
        <v>480</v>
      </c>
      <c r="D234" s="2">
        <v>3577</v>
      </c>
      <c r="E234" s="2" t="s">
        <v>481</v>
      </c>
      <c r="F234" s="2" t="s">
        <v>28</v>
      </c>
      <c r="G234" s="4">
        <v>45512</v>
      </c>
      <c r="H234" s="5">
        <v>0.41666666666666669</v>
      </c>
      <c r="I234" s="6" t="s">
        <v>41</v>
      </c>
      <c r="J234" s="6">
        <v>572</v>
      </c>
      <c r="K234" s="2" t="s">
        <v>93</v>
      </c>
      <c r="L234" s="2" t="s">
        <v>19</v>
      </c>
      <c r="M234" s="8" t="s">
        <v>152</v>
      </c>
      <c r="N234" s="6" t="str">
        <f>INDEX(Códigos_IPASGO[COD],MATCH(Tabela1[[#This Row],[ESPECIALIDDE]],Códigos_IPASGO[Especialidade],0))</f>
        <v>00011193</v>
      </c>
      <c r="O234" s="6" t="str">
        <f>TEXT(Tabela1[[#This Row],[Data]],"dddd")</f>
        <v>quinta-feira</v>
      </c>
      <c r="P234" s="6" t="str" cm="1">
        <f t="array" ref="P234">INDEX(Tabela8[Status],MATCH(Tabela1[[#This Row],[Cod. Paciente]]&amp;Tabela1[[#This Row],[dia]]&amp;Tabela1[[#This Row],[Hora inicial]],Tabela8[Cod. Paciente]&amp;Tabela8[DIA]&amp;Tabela8[Hora inicial],0))</f>
        <v>A confirmar</v>
      </c>
      <c r="Q234" s="6"/>
    </row>
    <row r="235" spans="1:17" ht="28.8" x14ac:dyDescent="0.3">
      <c r="A235" s="2">
        <v>586919</v>
      </c>
      <c r="B235" s="2" t="s">
        <v>24</v>
      </c>
      <c r="C235" s="2" t="s">
        <v>480</v>
      </c>
      <c r="D235" s="2">
        <v>3577</v>
      </c>
      <c r="E235" s="2" t="s">
        <v>481</v>
      </c>
      <c r="F235" s="2" t="s">
        <v>28</v>
      </c>
      <c r="G235" s="4">
        <v>45512</v>
      </c>
      <c r="H235" s="5">
        <v>0.45833333333333331</v>
      </c>
      <c r="I235" s="6" t="s">
        <v>41</v>
      </c>
      <c r="J235" s="6">
        <v>572</v>
      </c>
      <c r="K235" s="2" t="s">
        <v>93</v>
      </c>
      <c r="L235" s="2" t="s">
        <v>19</v>
      </c>
      <c r="M235" s="8" t="s">
        <v>152</v>
      </c>
      <c r="N235" s="6" t="str">
        <f>INDEX(Códigos_IPASGO[COD],MATCH(Tabela1[[#This Row],[ESPECIALIDDE]],Códigos_IPASGO[Especialidade],0))</f>
        <v>00011193</v>
      </c>
      <c r="O235" s="6" t="str">
        <f>TEXT(Tabela1[[#This Row],[Data]],"dddd")</f>
        <v>quinta-feira</v>
      </c>
      <c r="P235" s="6" t="str" cm="1">
        <f t="array" ref="P235">INDEX(Tabela8[Status],MATCH(Tabela1[[#This Row],[Cod. Paciente]]&amp;Tabela1[[#This Row],[dia]]&amp;Tabela1[[#This Row],[Hora inicial]],Tabela8[Cod. Paciente]&amp;Tabela8[DIA]&amp;Tabela8[Hora inicial],0))</f>
        <v>A confirmar</v>
      </c>
      <c r="Q235" s="6"/>
    </row>
    <row r="236" spans="1:17" x14ac:dyDescent="0.3">
      <c r="A236" s="2">
        <v>587920</v>
      </c>
      <c r="B236" s="2" t="s">
        <v>17</v>
      </c>
      <c r="C236" s="2" t="s">
        <v>477</v>
      </c>
      <c r="D236" s="2">
        <v>3674</v>
      </c>
      <c r="E236" s="2" t="s">
        <v>478</v>
      </c>
      <c r="F236" s="2" t="s">
        <v>28</v>
      </c>
      <c r="G236" s="4">
        <v>45512</v>
      </c>
      <c r="H236" s="5">
        <v>0.45833333333333331</v>
      </c>
      <c r="I236" s="6" t="s">
        <v>494</v>
      </c>
      <c r="J236" s="6">
        <v>1364</v>
      </c>
      <c r="K236" s="2" t="s">
        <v>60</v>
      </c>
      <c r="L236" s="2" t="s">
        <v>19</v>
      </c>
      <c r="M236" s="8" t="s">
        <v>152</v>
      </c>
      <c r="N236" s="6" t="str">
        <f>INDEX(Códigos_IPASGO[COD],MATCH(Tabela1[[#This Row],[ESPECIALIDDE]],Códigos_IPASGO[Especialidade],0))</f>
        <v>00011193</v>
      </c>
      <c r="O236" s="6" t="str">
        <f>TEXT(Tabela1[[#This Row],[Data]],"dddd")</f>
        <v>quinta-feira</v>
      </c>
      <c r="P236" s="6" t="str" cm="1">
        <f t="array" ref="P236">INDEX(Tabela8[Status],MATCH(Tabela1[[#This Row],[Cod. Paciente]]&amp;Tabela1[[#This Row],[dia]]&amp;Tabela1[[#This Row],[Hora inicial]],Tabela8[Cod. Paciente]&amp;Tabela8[DIA]&amp;Tabela8[Hora inicial],0))</f>
        <v>Confirmado</v>
      </c>
      <c r="Q236" s="6"/>
    </row>
    <row r="237" spans="1:17" x14ac:dyDescent="0.3">
      <c r="A237" s="2">
        <v>586945</v>
      </c>
      <c r="B237" s="2" t="s">
        <v>17</v>
      </c>
      <c r="C237" s="2" t="s">
        <v>485</v>
      </c>
      <c r="D237" s="2">
        <v>3801</v>
      </c>
      <c r="E237" s="2" t="s">
        <v>486</v>
      </c>
      <c r="F237" s="2" t="s">
        <v>28</v>
      </c>
      <c r="G237" s="4">
        <v>45512</v>
      </c>
      <c r="H237" s="5">
        <v>0.45833333333333331</v>
      </c>
      <c r="I237" s="6" t="s">
        <v>467</v>
      </c>
      <c r="J237" s="6">
        <v>1191</v>
      </c>
      <c r="K237" s="2" t="s">
        <v>122</v>
      </c>
      <c r="L237" s="2" t="s">
        <v>19</v>
      </c>
      <c r="M237" s="8" t="s">
        <v>152</v>
      </c>
      <c r="N237" s="6" t="str">
        <f>INDEX(Códigos_IPASGO[COD],MATCH(Tabela1[[#This Row],[ESPECIALIDDE]],Códigos_IPASGO[Especialidade],0))</f>
        <v>00011193</v>
      </c>
      <c r="O237" s="6" t="str">
        <f>TEXT(Tabela1[[#This Row],[Data]],"dddd")</f>
        <v>quinta-feira</v>
      </c>
      <c r="P237" s="6" t="str" cm="1">
        <f t="array" ref="P237">INDEX(Tabela8[Status],MATCH(Tabela1[[#This Row],[Cod. Paciente]]&amp;Tabela1[[#This Row],[dia]]&amp;Tabela1[[#This Row],[Hora inicial]],Tabela8[Cod. Paciente]&amp;Tabela8[DIA]&amp;Tabela8[Hora inicial],0))</f>
        <v>A confirmar</v>
      </c>
      <c r="Q237" s="6"/>
    </row>
    <row r="238" spans="1:17" x14ac:dyDescent="0.3">
      <c r="A238" s="2">
        <v>586951</v>
      </c>
      <c r="B238" s="2" t="s">
        <v>24</v>
      </c>
      <c r="C238" s="2" t="s">
        <v>495</v>
      </c>
      <c r="D238" s="2">
        <v>3938</v>
      </c>
      <c r="E238" s="2" t="s">
        <v>496</v>
      </c>
      <c r="F238" s="2" t="s">
        <v>28</v>
      </c>
      <c r="G238" s="4">
        <v>45512</v>
      </c>
      <c r="H238" s="5">
        <v>0.45833333333333331</v>
      </c>
      <c r="I238" s="6" t="s">
        <v>95</v>
      </c>
      <c r="J238" s="6">
        <v>2260</v>
      </c>
      <c r="K238" s="2" t="s">
        <v>36</v>
      </c>
      <c r="L238" s="2" t="s">
        <v>19</v>
      </c>
      <c r="M238" s="8" t="s">
        <v>152</v>
      </c>
      <c r="N238" s="6" t="str">
        <f>INDEX(Códigos_IPASGO[COD],MATCH(Tabela1[[#This Row],[ESPECIALIDDE]],Códigos_IPASGO[Especialidade],0))</f>
        <v>00011193</v>
      </c>
      <c r="O238" s="6" t="str">
        <f>TEXT(Tabela1[[#This Row],[Data]],"dddd")</f>
        <v>quinta-feira</v>
      </c>
      <c r="P238" s="6" t="str" cm="1">
        <f t="array" ref="P238">INDEX(Tabela8[Status],MATCH(Tabela1[[#This Row],[Cod. Paciente]]&amp;Tabela1[[#This Row],[dia]]&amp;Tabela1[[#This Row],[Hora inicial]],Tabela8[Cod. Paciente]&amp;Tabela8[DIA]&amp;Tabela8[Hora inicial],0))</f>
        <v>A confirmar</v>
      </c>
      <c r="Q238" s="6"/>
    </row>
    <row r="239" spans="1:17" x14ac:dyDescent="0.3">
      <c r="A239" s="2">
        <v>586914</v>
      </c>
      <c r="B239" s="2" t="s">
        <v>24</v>
      </c>
      <c r="C239" s="2" t="s">
        <v>110</v>
      </c>
      <c r="D239" s="2">
        <v>3664</v>
      </c>
      <c r="E239" s="2" t="s">
        <v>111</v>
      </c>
      <c r="F239" s="2" t="s">
        <v>28</v>
      </c>
      <c r="G239" s="4">
        <v>45512</v>
      </c>
      <c r="H239" s="5">
        <v>0.45833333333333331</v>
      </c>
      <c r="I239" s="6" t="s">
        <v>82</v>
      </c>
      <c r="J239" s="6">
        <v>1180</v>
      </c>
      <c r="K239" s="2" t="s">
        <v>83</v>
      </c>
      <c r="L239" s="2" t="s">
        <v>19</v>
      </c>
      <c r="M239" s="8" t="s">
        <v>152</v>
      </c>
      <c r="N239" s="6" t="str">
        <f>INDEX(Códigos_IPASGO[COD],MATCH(Tabela1[[#This Row],[ESPECIALIDDE]],Códigos_IPASGO[Especialidade],0))</f>
        <v>00011193</v>
      </c>
      <c r="O239" s="6" t="str">
        <f>TEXT(Tabela1[[#This Row],[Data]],"dddd")</f>
        <v>quinta-feira</v>
      </c>
      <c r="P239" s="6" t="str" cm="1">
        <f t="array" ref="P239">INDEX(Tabela8[Status],MATCH(Tabela1[[#This Row],[Cod. Paciente]]&amp;Tabela1[[#This Row],[dia]]&amp;Tabela1[[#This Row],[Hora inicial]],Tabela8[Cod. Paciente]&amp;Tabela8[DIA]&amp;Tabela8[Hora inicial],0))</f>
        <v>A confirmar</v>
      </c>
      <c r="Q239" s="6"/>
    </row>
    <row r="240" spans="1:17" x14ac:dyDescent="0.3">
      <c r="A240" s="2">
        <v>587919</v>
      </c>
      <c r="B240" s="2" t="s">
        <v>17</v>
      </c>
      <c r="C240" s="2" t="s">
        <v>492</v>
      </c>
      <c r="D240" s="2">
        <v>3625</v>
      </c>
      <c r="E240" s="2" t="s">
        <v>493</v>
      </c>
      <c r="F240" s="2" t="s">
        <v>28</v>
      </c>
      <c r="G240" s="4">
        <v>45512</v>
      </c>
      <c r="H240" s="5">
        <v>0.45833333333333331</v>
      </c>
      <c r="I240" s="6" t="s">
        <v>81</v>
      </c>
      <c r="J240" s="6">
        <v>1383</v>
      </c>
      <c r="K240" s="2" t="s">
        <v>221</v>
      </c>
      <c r="L240" s="2" t="s">
        <v>19</v>
      </c>
      <c r="M240" s="8" t="s">
        <v>152</v>
      </c>
      <c r="N240" s="6" t="str">
        <f>INDEX(Códigos_IPASGO[COD],MATCH(Tabela1[[#This Row],[ESPECIALIDDE]],Códigos_IPASGO[Especialidade],0))</f>
        <v>00011193</v>
      </c>
      <c r="O240" s="6" t="str">
        <f>TEXT(Tabela1[[#This Row],[Data]],"dddd")</f>
        <v>quinta-feira</v>
      </c>
      <c r="P240" s="6" t="str" cm="1">
        <f t="array" ref="P240">INDEX(Tabela8[Status],MATCH(Tabela1[[#This Row],[Cod. Paciente]]&amp;Tabela1[[#This Row],[dia]]&amp;Tabela1[[#This Row],[Hora inicial]],Tabela8[Cod. Paciente]&amp;Tabela8[DIA]&amp;Tabela8[Hora inicial],0))</f>
        <v>A confirmar</v>
      </c>
      <c r="Q240" s="6"/>
    </row>
    <row r="241" spans="1:17" x14ac:dyDescent="0.3">
      <c r="A241" s="2">
        <v>586930</v>
      </c>
      <c r="B241" s="2" t="s">
        <v>17</v>
      </c>
      <c r="C241" s="2" t="s">
        <v>487</v>
      </c>
      <c r="D241" s="2">
        <v>3592</v>
      </c>
      <c r="E241" s="2" t="s">
        <v>488</v>
      </c>
      <c r="F241" s="2" t="s">
        <v>28</v>
      </c>
      <c r="G241" s="4">
        <v>45512</v>
      </c>
      <c r="H241" s="5">
        <v>0.45833333333333331</v>
      </c>
      <c r="I241" s="6" t="s">
        <v>458</v>
      </c>
      <c r="J241" s="6">
        <v>1584</v>
      </c>
      <c r="K241" s="2" t="s">
        <v>47</v>
      </c>
      <c r="L241" s="2" t="s">
        <v>19</v>
      </c>
      <c r="M241" s="8" t="s">
        <v>155</v>
      </c>
      <c r="N241" s="6" t="str">
        <f>INDEX(Códigos_IPASGO[COD],MATCH(Tabela1[[#This Row],[ESPECIALIDDE]],Códigos_IPASGO[Especialidade],0))</f>
        <v>00011185</v>
      </c>
      <c r="O241" s="6" t="str">
        <f>TEXT(Tabela1[[#This Row],[Data]],"dddd")</f>
        <v>quinta-feira</v>
      </c>
      <c r="P241" s="6" t="str" cm="1">
        <f t="array" ref="P241">INDEX(Tabela8[Status],MATCH(Tabela1[[#This Row],[Cod. Paciente]]&amp;Tabela1[[#This Row],[dia]]&amp;Tabela1[[#This Row],[Hora inicial]],Tabela8[Cod. Paciente]&amp;Tabela8[DIA]&amp;Tabela8[Hora inicial],0))</f>
        <v>A confirmar</v>
      </c>
      <c r="Q241" s="6"/>
    </row>
    <row r="242" spans="1:17" x14ac:dyDescent="0.3">
      <c r="A242" s="2">
        <v>586925</v>
      </c>
      <c r="B242" s="2" t="s">
        <v>17</v>
      </c>
      <c r="C242" s="2" t="s">
        <v>490</v>
      </c>
      <c r="D242" s="2">
        <v>3881</v>
      </c>
      <c r="E242" s="2" t="s">
        <v>491</v>
      </c>
      <c r="F242" s="2" t="s">
        <v>28</v>
      </c>
      <c r="G242" s="4">
        <v>45512</v>
      </c>
      <c r="H242" s="5">
        <v>0.45833333333333331</v>
      </c>
      <c r="I242" s="6" t="s">
        <v>489</v>
      </c>
      <c r="J242" s="6">
        <v>1644</v>
      </c>
      <c r="K242" s="2" t="s">
        <v>63</v>
      </c>
      <c r="L242" s="2" t="s">
        <v>19</v>
      </c>
      <c r="M242" s="8" t="s">
        <v>152</v>
      </c>
      <c r="N242" s="6" t="str">
        <f>INDEX(Códigos_IPASGO[COD],MATCH(Tabela1[[#This Row],[ESPECIALIDDE]],Códigos_IPASGO[Especialidade],0))</f>
        <v>00011193</v>
      </c>
      <c r="O242" s="6" t="str">
        <f>TEXT(Tabela1[[#This Row],[Data]],"dddd")</f>
        <v>quinta-feira</v>
      </c>
      <c r="P242" s="6" t="str" cm="1">
        <f t="array" ref="P242">INDEX(Tabela8[Status],MATCH(Tabela1[[#This Row],[Cod. Paciente]]&amp;Tabela1[[#This Row],[dia]]&amp;Tabela1[[#This Row],[Hora inicial]],Tabela8[Cod. Paciente]&amp;Tabela8[DIA]&amp;Tabela8[Hora inicial],0))</f>
        <v>A confirmar</v>
      </c>
      <c r="Q242" s="6"/>
    </row>
    <row r="243" spans="1:17" x14ac:dyDescent="0.3">
      <c r="A243" s="2">
        <v>586916</v>
      </c>
      <c r="B243" s="2" t="s">
        <v>24</v>
      </c>
      <c r="C243" s="2" t="s">
        <v>483</v>
      </c>
      <c r="D243" s="2">
        <v>3658</v>
      </c>
      <c r="E243" s="2" t="s">
        <v>484</v>
      </c>
      <c r="F243" s="2" t="s">
        <v>28</v>
      </c>
      <c r="G243" s="4">
        <v>45512</v>
      </c>
      <c r="H243" s="5">
        <v>0.45833333333333331</v>
      </c>
      <c r="I243" s="6" t="s">
        <v>472</v>
      </c>
      <c r="J243" s="6">
        <v>1973</v>
      </c>
      <c r="K243" s="2" t="s">
        <v>25</v>
      </c>
      <c r="L243" s="2" t="s">
        <v>19</v>
      </c>
      <c r="M243" s="8" t="s">
        <v>155</v>
      </c>
      <c r="N243" s="6" t="str">
        <f>INDEX(Códigos_IPASGO[COD],MATCH(Tabela1[[#This Row],[ESPECIALIDDE]],Códigos_IPASGO[Especialidade],0))</f>
        <v>00011185</v>
      </c>
      <c r="O243" s="6" t="str">
        <f>TEXT(Tabela1[[#This Row],[Data]],"dddd")</f>
        <v>quinta-feira</v>
      </c>
      <c r="P243" s="6" t="str" cm="1">
        <f t="array" ref="P243">INDEX(Tabela8[Status],MATCH(Tabela1[[#This Row],[Cod. Paciente]]&amp;Tabela1[[#This Row],[dia]]&amp;Tabela1[[#This Row],[Hora inicial]],Tabela8[Cod. Paciente]&amp;Tabela8[DIA]&amp;Tabela8[Hora inicial],0))</f>
        <v>A confirmar</v>
      </c>
      <c r="Q243" s="6"/>
    </row>
    <row r="244" spans="1:17" ht="28.8" x14ac:dyDescent="0.3">
      <c r="A244" s="2">
        <v>586993</v>
      </c>
      <c r="B244" s="2" t="s">
        <v>24</v>
      </c>
      <c r="C244" s="2" t="s">
        <v>509</v>
      </c>
      <c r="D244" s="2">
        <v>3671</v>
      </c>
      <c r="E244" s="2" t="s">
        <v>510</v>
      </c>
      <c r="F244" s="2" t="s">
        <v>28</v>
      </c>
      <c r="G244" s="4">
        <v>45512</v>
      </c>
      <c r="H244" s="5">
        <v>0.54166666666666663</v>
      </c>
      <c r="I244" s="6" t="s">
        <v>41</v>
      </c>
      <c r="J244" s="6">
        <v>572</v>
      </c>
      <c r="K244" s="2" t="s">
        <v>93</v>
      </c>
      <c r="L244" s="2" t="s">
        <v>19</v>
      </c>
      <c r="M244" s="8" t="s">
        <v>152</v>
      </c>
      <c r="N244" s="6" t="str">
        <f>INDEX(Códigos_IPASGO[COD],MATCH(Tabela1[[#This Row],[ESPECIALIDDE]],Códigos_IPASGO[Especialidade],0))</f>
        <v>00011193</v>
      </c>
      <c r="O244" s="6" t="str">
        <f>TEXT(Tabela1[[#This Row],[Data]],"dddd")</f>
        <v>quinta-feira</v>
      </c>
      <c r="P244" s="6" t="str" cm="1">
        <f t="array" ref="P244">INDEX(Tabela8[Status],MATCH(Tabela1[[#This Row],[Cod. Paciente]]&amp;Tabela1[[#This Row],[dia]]&amp;Tabela1[[#This Row],[Hora inicial]],Tabela8[Cod. Paciente]&amp;Tabela8[DIA]&amp;Tabela8[Hora inicial],0))</f>
        <v>A confirmar</v>
      </c>
      <c r="Q244" s="6"/>
    </row>
    <row r="245" spans="1:17" x14ac:dyDescent="0.3">
      <c r="A245" s="2">
        <v>586975</v>
      </c>
      <c r="B245" s="2" t="s">
        <v>17</v>
      </c>
      <c r="C245" s="2" t="s">
        <v>499</v>
      </c>
      <c r="D245" s="2">
        <v>3441</v>
      </c>
      <c r="E245" s="2" t="s">
        <v>500</v>
      </c>
      <c r="F245" s="2" t="s">
        <v>28</v>
      </c>
      <c r="G245" s="4">
        <v>45512</v>
      </c>
      <c r="H245" s="5">
        <v>0.54166666666666663</v>
      </c>
      <c r="I245" s="6" t="s">
        <v>34</v>
      </c>
      <c r="J245" s="6">
        <v>2158</v>
      </c>
      <c r="K245" s="2" t="s">
        <v>115</v>
      </c>
      <c r="L245" s="2" t="s">
        <v>19</v>
      </c>
      <c r="M245" s="8" t="s">
        <v>155</v>
      </c>
      <c r="N245" s="6" t="str">
        <f>INDEX(Códigos_IPASGO[COD],MATCH(Tabela1[[#This Row],[ESPECIALIDDE]],Códigos_IPASGO[Especialidade],0))</f>
        <v>00011185</v>
      </c>
      <c r="O245" s="6" t="str">
        <f>TEXT(Tabela1[[#This Row],[Data]],"dddd")</f>
        <v>quinta-feira</v>
      </c>
      <c r="P245" s="6" t="str" cm="1">
        <f t="array" ref="P245">INDEX(Tabela8[Status],MATCH(Tabela1[[#This Row],[Cod. Paciente]]&amp;Tabela1[[#This Row],[dia]]&amp;Tabela1[[#This Row],[Hora inicial]],Tabela8[Cod. Paciente]&amp;Tabela8[DIA]&amp;Tabela8[Hora inicial],0))</f>
        <v>A confirmar</v>
      </c>
      <c r="Q245" s="6"/>
    </row>
    <row r="246" spans="1:17" x14ac:dyDescent="0.3">
      <c r="A246" s="2">
        <v>588325</v>
      </c>
      <c r="B246" s="2" t="s">
        <v>24</v>
      </c>
      <c r="C246" s="2" t="s">
        <v>1328</v>
      </c>
      <c r="D246" s="2">
        <v>4123</v>
      </c>
      <c r="E246" s="2" t="s">
        <v>1329</v>
      </c>
      <c r="F246" s="2" t="s">
        <v>69</v>
      </c>
      <c r="G246" s="4">
        <v>45512</v>
      </c>
      <c r="H246" s="5">
        <v>0.54166666666666663</v>
      </c>
      <c r="I246" s="6" t="s">
        <v>95</v>
      </c>
      <c r="J246" s="6">
        <v>2260</v>
      </c>
      <c r="K246" s="2" t="s">
        <v>36</v>
      </c>
      <c r="L246" s="2" t="s">
        <v>19</v>
      </c>
      <c r="M246" s="8" t="s">
        <v>164</v>
      </c>
      <c r="N246" s="6" t="str">
        <f>INDEX(Códigos_IPASGO[COD],MATCH(Tabela1[[#This Row],[ESPECIALIDDE]],Códigos_IPASGO[Especialidade],0))</f>
        <v>20104219</v>
      </c>
      <c r="O246" s="6" t="str">
        <f>TEXT(Tabela1[[#This Row],[Data]],"dddd")</f>
        <v>quinta-feira</v>
      </c>
      <c r="P246" s="6" t="str" cm="1">
        <f t="array" ref="P246">INDEX(Tabela8[Status],MATCH(Tabela1[[#This Row],[Cod. Paciente]]&amp;Tabela1[[#This Row],[dia]]&amp;Tabela1[[#This Row],[Hora inicial]],Tabela8[Cod. Paciente]&amp;Tabela8[DIA]&amp;Tabela8[Hora inicial],0))</f>
        <v>A confirmar</v>
      </c>
      <c r="Q246" s="6"/>
    </row>
    <row r="247" spans="1:17" x14ac:dyDescent="0.3">
      <c r="A247" s="2">
        <v>587921</v>
      </c>
      <c r="B247" s="2" t="s">
        <v>17</v>
      </c>
      <c r="C247" s="2" t="s">
        <v>497</v>
      </c>
      <c r="D247" s="2">
        <v>3826</v>
      </c>
      <c r="E247" s="2" t="s">
        <v>498</v>
      </c>
      <c r="F247" s="2" t="s">
        <v>28</v>
      </c>
      <c r="G247" s="4">
        <v>45512</v>
      </c>
      <c r="H247" s="5">
        <v>0.54166666666666663</v>
      </c>
      <c r="I247" s="6" t="s">
        <v>81</v>
      </c>
      <c r="J247" s="6">
        <v>1383</v>
      </c>
      <c r="K247" s="2" t="s">
        <v>221</v>
      </c>
      <c r="L247" s="2" t="s">
        <v>19</v>
      </c>
      <c r="M247" s="8" t="s">
        <v>152</v>
      </c>
      <c r="N247" s="6" t="str">
        <f>INDEX(Códigos_IPASGO[COD],MATCH(Tabela1[[#This Row],[ESPECIALIDDE]],Códigos_IPASGO[Especialidade],0))</f>
        <v>00011193</v>
      </c>
      <c r="O247" s="6" t="str">
        <f>TEXT(Tabela1[[#This Row],[Data]],"dddd")</f>
        <v>quinta-feira</v>
      </c>
      <c r="P247" s="6" t="str" cm="1">
        <f t="array" ref="P247">INDEX(Tabela8[Status],MATCH(Tabela1[[#This Row],[Cod. Paciente]]&amp;Tabela1[[#This Row],[dia]]&amp;Tabela1[[#This Row],[Hora inicial]],Tabela8[Cod. Paciente]&amp;Tabela8[DIA]&amp;Tabela8[Hora inicial],0))</f>
        <v>A confirmar</v>
      </c>
      <c r="Q247" s="6"/>
    </row>
    <row r="248" spans="1:17" x14ac:dyDescent="0.3">
      <c r="A248" s="2">
        <v>587001</v>
      </c>
      <c r="B248" s="2" t="s">
        <v>24</v>
      </c>
      <c r="C248" s="2" t="s">
        <v>506</v>
      </c>
      <c r="D248" s="2">
        <v>3760</v>
      </c>
      <c r="E248" s="2" t="s">
        <v>507</v>
      </c>
      <c r="F248" s="2" t="s">
        <v>28</v>
      </c>
      <c r="G248" s="4">
        <v>45512</v>
      </c>
      <c r="H248" s="5">
        <v>0.54166666666666663</v>
      </c>
      <c r="I248" s="6" t="s">
        <v>508</v>
      </c>
      <c r="J248" s="6">
        <v>1837</v>
      </c>
      <c r="K248" s="2" t="s">
        <v>114</v>
      </c>
      <c r="L248" s="2" t="s">
        <v>19</v>
      </c>
      <c r="M248" s="8" t="s">
        <v>152</v>
      </c>
      <c r="N248" s="6" t="str">
        <f>INDEX(Códigos_IPASGO[COD],MATCH(Tabela1[[#This Row],[ESPECIALIDDE]],Códigos_IPASGO[Especialidade],0))</f>
        <v>00011193</v>
      </c>
      <c r="O248" s="6" t="str">
        <f>TEXT(Tabela1[[#This Row],[Data]],"dddd")</f>
        <v>quinta-feira</v>
      </c>
      <c r="P248" s="6" t="str" cm="1">
        <f t="array" ref="P248">INDEX(Tabela8[Status],MATCH(Tabela1[[#This Row],[Cod. Paciente]]&amp;Tabela1[[#This Row],[dia]]&amp;Tabela1[[#This Row],[Hora inicial]],Tabela8[Cod. Paciente]&amp;Tabela8[DIA]&amp;Tabela8[Hora inicial],0))</f>
        <v>A confirmar</v>
      </c>
      <c r="Q248" s="6"/>
    </row>
    <row r="249" spans="1:17" x14ac:dyDescent="0.3">
      <c r="A249" s="2">
        <v>586982</v>
      </c>
      <c r="B249" s="2" t="s">
        <v>24</v>
      </c>
      <c r="C249" s="2" t="s">
        <v>1334</v>
      </c>
      <c r="D249" s="2">
        <v>3824</v>
      </c>
      <c r="E249" s="2" t="s">
        <v>633</v>
      </c>
      <c r="F249" s="2" t="s">
        <v>28</v>
      </c>
      <c r="G249" s="4">
        <v>45512</v>
      </c>
      <c r="H249" s="5">
        <v>0.54166666666666663</v>
      </c>
      <c r="I249" s="6" t="s">
        <v>473</v>
      </c>
      <c r="J249" s="6">
        <v>1839</v>
      </c>
      <c r="K249" s="2" t="s">
        <v>42</v>
      </c>
      <c r="L249" s="2" t="s">
        <v>19</v>
      </c>
      <c r="M249" s="8" t="s">
        <v>152</v>
      </c>
      <c r="N249" s="6" t="str">
        <f>INDEX(Códigos_IPASGO[COD],MATCH(Tabela1[[#This Row],[ESPECIALIDDE]],Códigos_IPASGO[Especialidade],0))</f>
        <v>00011193</v>
      </c>
      <c r="O249" s="6" t="str">
        <f>TEXT(Tabela1[[#This Row],[Data]],"dddd")</f>
        <v>quinta-feira</v>
      </c>
      <c r="P249" s="6" t="str" cm="1">
        <f t="array" ref="P249">INDEX(Tabela8[Status],MATCH(Tabela1[[#This Row],[Cod. Paciente]]&amp;Tabela1[[#This Row],[dia]]&amp;Tabela1[[#This Row],[Hora inicial]],Tabela8[Cod. Paciente]&amp;Tabela8[DIA]&amp;Tabela8[Hora inicial],0))</f>
        <v>A confirmar</v>
      </c>
      <c r="Q249" s="6"/>
    </row>
    <row r="250" spans="1:17" x14ac:dyDescent="0.3">
      <c r="A250" s="2">
        <v>586965</v>
      </c>
      <c r="B250" s="2" t="s">
        <v>24</v>
      </c>
      <c r="C250" s="2" t="s">
        <v>501</v>
      </c>
      <c r="D250" s="2">
        <v>3553</v>
      </c>
      <c r="E250" s="2" t="s">
        <v>502</v>
      </c>
      <c r="F250" s="2" t="s">
        <v>28</v>
      </c>
      <c r="G250" s="4">
        <v>45512</v>
      </c>
      <c r="H250" s="5">
        <v>0.54166666666666663</v>
      </c>
      <c r="I250" s="6" t="s">
        <v>82</v>
      </c>
      <c r="J250" s="6">
        <v>1180</v>
      </c>
      <c r="K250" s="2" t="s">
        <v>83</v>
      </c>
      <c r="L250" s="2" t="s">
        <v>19</v>
      </c>
      <c r="M250" s="8" t="s">
        <v>152</v>
      </c>
      <c r="N250" s="6" t="str">
        <f>INDEX(Códigos_IPASGO[COD],MATCH(Tabela1[[#This Row],[ESPECIALIDDE]],Códigos_IPASGO[Especialidade],0))</f>
        <v>00011193</v>
      </c>
      <c r="O250" s="6" t="str">
        <f>TEXT(Tabela1[[#This Row],[Data]],"dddd")</f>
        <v>quinta-feira</v>
      </c>
      <c r="P250" s="6" t="str" cm="1">
        <f t="array" ref="P250">INDEX(Tabela8[Status],MATCH(Tabela1[[#This Row],[Cod. Paciente]]&amp;Tabela1[[#This Row],[dia]]&amp;Tabela1[[#This Row],[Hora inicial]],Tabela8[Cod. Paciente]&amp;Tabela8[DIA]&amp;Tabela8[Hora inicial],0))</f>
        <v>A confirmar</v>
      </c>
      <c r="Q250" s="6"/>
    </row>
    <row r="251" spans="1:17" x14ac:dyDescent="0.3">
      <c r="A251" s="2">
        <v>587019</v>
      </c>
      <c r="B251" s="2" t="s">
        <v>24</v>
      </c>
      <c r="C251" s="2" t="s">
        <v>501</v>
      </c>
      <c r="D251" s="2">
        <v>3553</v>
      </c>
      <c r="E251" s="2" t="s">
        <v>502</v>
      </c>
      <c r="F251" s="2" t="s">
        <v>28</v>
      </c>
      <c r="G251" s="4">
        <v>45512</v>
      </c>
      <c r="H251" s="5">
        <v>0.58333333333333337</v>
      </c>
      <c r="I251" s="6" t="s">
        <v>82</v>
      </c>
      <c r="J251" s="6">
        <v>1180</v>
      </c>
      <c r="K251" s="2" t="s">
        <v>83</v>
      </c>
      <c r="L251" s="2" t="s">
        <v>19</v>
      </c>
      <c r="M251" s="8" t="s">
        <v>152</v>
      </c>
      <c r="N251" s="6" t="str">
        <f>INDEX(Códigos_IPASGO[COD],MATCH(Tabela1[[#This Row],[ESPECIALIDDE]],Códigos_IPASGO[Especialidade],0))</f>
        <v>00011193</v>
      </c>
      <c r="O251" s="6" t="str">
        <f>TEXT(Tabela1[[#This Row],[Data]],"dddd")</f>
        <v>quinta-feira</v>
      </c>
      <c r="P251" s="6" t="str" cm="1">
        <f t="array" ref="P251">INDEX(Tabela8[Status],MATCH(Tabela1[[#This Row],[Cod. Paciente]]&amp;Tabela1[[#This Row],[dia]]&amp;Tabela1[[#This Row],[Hora inicial]],Tabela8[Cod. Paciente]&amp;Tabela8[DIA]&amp;Tabela8[Hora inicial],0))</f>
        <v>A confirmar</v>
      </c>
      <c r="Q251" s="6"/>
    </row>
    <row r="252" spans="1:17" x14ac:dyDescent="0.3">
      <c r="A252" s="2">
        <v>587030</v>
      </c>
      <c r="B252" s="2" t="s">
        <v>17</v>
      </c>
      <c r="C252" s="2" t="s">
        <v>499</v>
      </c>
      <c r="D252" s="2">
        <v>3441</v>
      </c>
      <c r="E252" s="2" t="s">
        <v>500</v>
      </c>
      <c r="F252" s="2" t="s">
        <v>28</v>
      </c>
      <c r="G252" s="4">
        <v>45512</v>
      </c>
      <c r="H252" s="5">
        <v>0.58333333333333337</v>
      </c>
      <c r="I252" s="6" t="s">
        <v>467</v>
      </c>
      <c r="J252" s="6">
        <v>1191</v>
      </c>
      <c r="K252" s="2" t="s">
        <v>122</v>
      </c>
      <c r="L252" s="2" t="s">
        <v>19</v>
      </c>
      <c r="M252" s="8" t="s">
        <v>152</v>
      </c>
      <c r="N252" s="6" t="str">
        <f>INDEX(Códigos_IPASGO[COD],MATCH(Tabela1[[#This Row],[ESPECIALIDDE]],Códigos_IPASGO[Especialidade],0))</f>
        <v>00011193</v>
      </c>
      <c r="O252" s="6" t="str">
        <f>TEXT(Tabela1[[#This Row],[Data]],"dddd")</f>
        <v>quinta-feira</v>
      </c>
      <c r="P252" s="6" t="str" cm="1">
        <f t="array" ref="P252">INDEX(Tabela8[Status],MATCH(Tabela1[[#This Row],[Cod. Paciente]]&amp;Tabela1[[#This Row],[dia]]&amp;Tabela1[[#This Row],[Hora inicial]],Tabela8[Cod. Paciente]&amp;Tabela8[DIA]&amp;Tabela8[Hora inicial],0))</f>
        <v>A confirmar</v>
      </c>
      <c r="Q252" s="6"/>
    </row>
    <row r="253" spans="1:17" x14ac:dyDescent="0.3">
      <c r="A253" s="2">
        <v>587049</v>
      </c>
      <c r="B253" s="2" t="s">
        <v>24</v>
      </c>
      <c r="C253" s="2" t="s">
        <v>511</v>
      </c>
      <c r="D253" s="2">
        <v>3991</v>
      </c>
      <c r="E253" s="2" t="s">
        <v>512</v>
      </c>
      <c r="F253" s="2" t="s">
        <v>69</v>
      </c>
      <c r="G253" s="4">
        <v>45512</v>
      </c>
      <c r="H253" s="5">
        <v>0.58333333333333337</v>
      </c>
      <c r="I253" s="6" t="s">
        <v>513</v>
      </c>
      <c r="J253" s="6">
        <v>577</v>
      </c>
      <c r="K253" s="2" t="s">
        <v>141</v>
      </c>
      <c r="L253" s="2" t="s">
        <v>19</v>
      </c>
      <c r="M253" s="8" t="s">
        <v>164</v>
      </c>
      <c r="N253" s="6" t="str">
        <f>INDEX(Códigos_IPASGO[COD],MATCH(Tabela1[[#This Row],[ESPECIALIDDE]],Códigos_IPASGO[Especialidade],0))</f>
        <v>20104219</v>
      </c>
      <c r="O253" s="6" t="str">
        <f>TEXT(Tabela1[[#This Row],[Data]],"dddd")</f>
        <v>quinta-feira</v>
      </c>
      <c r="P253" s="6" t="str" cm="1">
        <f t="array" ref="P253">INDEX(Tabela8[Status],MATCH(Tabela1[[#This Row],[Cod. Paciente]]&amp;Tabela1[[#This Row],[dia]]&amp;Tabela1[[#This Row],[Hora inicial]],Tabela8[Cod. Paciente]&amp;Tabela8[DIA]&amp;Tabela8[Hora inicial],0))</f>
        <v>A confirmar</v>
      </c>
      <c r="Q253" s="6"/>
    </row>
    <row r="254" spans="1:17" x14ac:dyDescent="0.3">
      <c r="A254" s="2">
        <v>587025</v>
      </c>
      <c r="B254" s="2" t="s">
        <v>24</v>
      </c>
      <c r="C254" s="2" t="s">
        <v>509</v>
      </c>
      <c r="D254" s="2">
        <v>3671</v>
      </c>
      <c r="E254" s="2" t="s">
        <v>510</v>
      </c>
      <c r="F254" s="2" t="s">
        <v>28</v>
      </c>
      <c r="G254" s="4">
        <v>45512</v>
      </c>
      <c r="H254" s="5">
        <v>0.58333333333333337</v>
      </c>
      <c r="I254" s="6" t="s">
        <v>84</v>
      </c>
      <c r="J254" s="6">
        <v>1839</v>
      </c>
      <c r="K254" s="2" t="s">
        <v>42</v>
      </c>
      <c r="L254" s="2" t="s">
        <v>19</v>
      </c>
      <c r="M254" s="8" t="s">
        <v>152</v>
      </c>
      <c r="N254" s="6" t="str">
        <f>INDEX(Códigos_IPASGO[COD],MATCH(Tabela1[[#This Row],[ESPECIALIDDE]],Códigos_IPASGO[Especialidade],0))</f>
        <v>00011193</v>
      </c>
      <c r="O254" s="6" t="str">
        <f>TEXT(Tabela1[[#This Row],[Data]],"dddd")</f>
        <v>quinta-feira</v>
      </c>
      <c r="P254" s="6" t="str" cm="1">
        <f t="array" ref="P254">INDEX(Tabela8[Status],MATCH(Tabela1[[#This Row],[Cod. Paciente]]&amp;Tabela1[[#This Row],[dia]]&amp;Tabela1[[#This Row],[Hora inicial]],Tabela8[Cod. Paciente]&amp;Tabela8[DIA]&amp;Tabela8[Hora inicial],0))</f>
        <v>A confirmar</v>
      </c>
      <c r="Q254" s="6"/>
    </row>
    <row r="255" spans="1:17" x14ac:dyDescent="0.3">
      <c r="A255" s="2">
        <v>587012</v>
      </c>
      <c r="B255" s="2" t="s">
        <v>24</v>
      </c>
      <c r="C255" s="2" t="s">
        <v>131</v>
      </c>
      <c r="D255" s="2">
        <v>3028</v>
      </c>
      <c r="E255" s="2" t="s">
        <v>132</v>
      </c>
      <c r="F255" s="2" t="s">
        <v>28</v>
      </c>
      <c r="G255" s="4">
        <v>45512</v>
      </c>
      <c r="H255" s="5">
        <v>0.58333333333333337</v>
      </c>
      <c r="I255" s="6" t="s">
        <v>50</v>
      </c>
      <c r="J255" s="6">
        <v>772</v>
      </c>
      <c r="K255" s="2" t="s">
        <v>51</v>
      </c>
      <c r="L255" s="2" t="s">
        <v>19</v>
      </c>
      <c r="M255" s="8" t="s">
        <v>155</v>
      </c>
      <c r="N255" s="6" t="str">
        <f>INDEX(Códigos_IPASGO[COD],MATCH(Tabela1[[#This Row],[ESPECIALIDDE]],Códigos_IPASGO[Especialidade],0))</f>
        <v>00011185</v>
      </c>
      <c r="O255" s="6" t="str">
        <f>TEXT(Tabela1[[#This Row],[Data]],"dddd")</f>
        <v>quinta-feira</v>
      </c>
      <c r="P255" s="6" t="str" cm="1">
        <f t="array" ref="P255">INDEX(Tabela8[Status],MATCH(Tabela1[[#This Row],[Cod. Paciente]]&amp;Tabela1[[#This Row],[dia]]&amp;Tabela1[[#This Row],[Hora inicial]],Tabela8[Cod. Paciente]&amp;Tabela8[DIA]&amp;Tabela8[Hora inicial],0))</f>
        <v>A confirmar</v>
      </c>
      <c r="Q255" s="6"/>
    </row>
    <row r="256" spans="1:17" x14ac:dyDescent="0.3">
      <c r="A256" s="2">
        <v>587035</v>
      </c>
      <c r="B256" s="2" t="s">
        <v>17</v>
      </c>
      <c r="C256" s="2" t="s">
        <v>514</v>
      </c>
      <c r="D256" s="2">
        <v>3601</v>
      </c>
      <c r="E256" s="2" t="s">
        <v>515</v>
      </c>
      <c r="F256" s="2" t="s">
        <v>28</v>
      </c>
      <c r="G256" s="4">
        <v>45512</v>
      </c>
      <c r="H256" s="5">
        <v>0.58333333333333337</v>
      </c>
      <c r="I256" s="6" t="s">
        <v>34</v>
      </c>
      <c r="J256" s="6">
        <v>2158</v>
      </c>
      <c r="K256" s="2" t="s">
        <v>115</v>
      </c>
      <c r="L256" s="2" t="s">
        <v>19</v>
      </c>
      <c r="M256" s="8" t="s">
        <v>155</v>
      </c>
      <c r="N256" s="6" t="str">
        <f>INDEX(Códigos_IPASGO[COD],MATCH(Tabela1[[#This Row],[ESPECIALIDDE]],Códigos_IPASGO[Especialidade],0))</f>
        <v>00011185</v>
      </c>
      <c r="O256" s="6" t="str">
        <f>TEXT(Tabela1[[#This Row],[Data]],"dddd")</f>
        <v>quinta-feira</v>
      </c>
      <c r="P256" s="6" t="str" cm="1">
        <f t="array" ref="P256">INDEX(Tabela8[Status],MATCH(Tabela1[[#This Row],[Cod. Paciente]]&amp;Tabela1[[#This Row],[dia]]&amp;Tabela1[[#This Row],[Hora inicial]],Tabela8[Cod. Paciente]&amp;Tabela8[DIA]&amp;Tabela8[Hora inicial],0))</f>
        <v>A confirmar</v>
      </c>
      <c r="Q256" s="6"/>
    </row>
    <row r="257" spans="1:17" ht="28.8" x14ac:dyDescent="0.3">
      <c r="A257" s="2">
        <v>587084</v>
      </c>
      <c r="B257" s="2" t="s">
        <v>24</v>
      </c>
      <c r="C257" s="2" t="s">
        <v>131</v>
      </c>
      <c r="D257" s="2">
        <v>3028</v>
      </c>
      <c r="E257" s="2" t="s">
        <v>132</v>
      </c>
      <c r="F257" s="2" t="s">
        <v>28</v>
      </c>
      <c r="G257" s="4">
        <v>45512</v>
      </c>
      <c r="H257" s="5">
        <v>0.625</v>
      </c>
      <c r="I257" s="6" t="s">
        <v>100</v>
      </c>
      <c r="J257" s="6">
        <v>1542</v>
      </c>
      <c r="K257" s="2" t="s">
        <v>112</v>
      </c>
      <c r="L257" s="2" t="s">
        <v>19</v>
      </c>
      <c r="M257" s="8" t="s">
        <v>152</v>
      </c>
      <c r="N257" s="6" t="str">
        <f>INDEX(Códigos_IPASGO[COD],MATCH(Tabela1[[#This Row],[ESPECIALIDDE]],Códigos_IPASGO[Especialidade],0))</f>
        <v>00011193</v>
      </c>
      <c r="O257" s="6" t="str">
        <f>TEXT(Tabela1[[#This Row],[Data]],"dddd")</f>
        <v>quinta-feira</v>
      </c>
      <c r="P257" s="6" t="str" cm="1">
        <f t="array" ref="P257">INDEX(Tabela8[Status],MATCH(Tabela1[[#This Row],[Cod. Paciente]]&amp;Tabela1[[#This Row],[dia]]&amp;Tabela1[[#This Row],[Hora inicial]],Tabela8[Cod. Paciente]&amp;Tabela8[DIA]&amp;Tabela8[Hora inicial],0))</f>
        <v>A confirmar</v>
      </c>
      <c r="Q257" s="6"/>
    </row>
    <row r="258" spans="1:17" x14ac:dyDescent="0.3">
      <c r="A258" s="2">
        <v>587092</v>
      </c>
      <c r="B258" s="2" t="s">
        <v>24</v>
      </c>
      <c r="C258" s="2" t="s">
        <v>1275</v>
      </c>
      <c r="D258" s="2">
        <v>3554</v>
      </c>
      <c r="E258" s="2" t="s">
        <v>735</v>
      </c>
      <c r="F258" s="2" t="s">
        <v>28</v>
      </c>
      <c r="G258" s="4">
        <v>45512</v>
      </c>
      <c r="H258" s="5">
        <v>0.625</v>
      </c>
      <c r="I258" s="6" t="s">
        <v>1259</v>
      </c>
      <c r="J258" s="6">
        <v>2057</v>
      </c>
      <c r="K258" s="2" t="s">
        <v>90</v>
      </c>
      <c r="L258" s="2" t="s">
        <v>19</v>
      </c>
      <c r="M258" s="8" t="s">
        <v>152</v>
      </c>
      <c r="N258" s="6" t="str">
        <f>INDEX(Códigos_IPASGO[COD],MATCH(Tabela1[[#This Row],[ESPECIALIDDE]],Códigos_IPASGO[Especialidade],0))</f>
        <v>00011193</v>
      </c>
      <c r="O258" s="6" t="str">
        <f>TEXT(Tabela1[[#This Row],[Data]],"dddd")</f>
        <v>quinta-feira</v>
      </c>
      <c r="P258" s="6" t="str" cm="1">
        <f t="array" ref="P258">INDEX(Tabela8[Status],MATCH(Tabela1[[#This Row],[Cod. Paciente]]&amp;Tabela1[[#This Row],[dia]]&amp;Tabela1[[#This Row],[Hora inicial]],Tabela8[Cod. Paciente]&amp;Tabela8[DIA]&amp;Tabela8[Hora inicial],0))</f>
        <v>A confirmar</v>
      </c>
      <c r="Q258" s="6"/>
    </row>
    <row r="259" spans="1:17" x14ac:dyDescent="0.3">
      <c r="A259" s="2">
        <v>587953</v>
      </c>
      <c r="B259" s="2" t="s">
        <v>24</v>
      </c>
      <c r="C259" s="2" t="s">
        <v>1277</v>
      </c>
      <c r="D259" s="2">
        <v>3666</v>
      </c>
      <c r="E259" s="2" t="s">
        <v>745</v>
      </c>
      <c r="F259" s="2" t="s">
        <v>28</v>
      </c>
      <c r="G259" s="4">
        <v>45512</v>
      </c>
      <c r="H259" s="5">
        <v>0.625</v>
      </c>
      <c r="I259" s="6" t="s">
        <v>508</v>
      </c>
      <c r="J259" s="6">
        <v>2260</v>
      </c>
      <c r="K259" s="2" t="s">
        <v>36</v>
      </c>
      <c r="L259" s="2" t="s">
        <v>19</v>
      </c>
      <c r="M259" s="8" t="s">
        <v>152</v>
      </c>
      <c r="N259" s="6" t="str">
        <f>INDEX(Códigos_IPASGO[COD],MATCH(Tabela1[[#This Row],[ESPECIALIDDE]],Códigos_IPASGO[Especialidade],0))</f>
        <v>00011193</v>
      </c>
      <c r="O259" s="6" t="str">
        <f>TEXT(Tabela1[[#This Row],[Data]],"dddd")</f>
        <v>quinta-feira</v>
      </c>
      <c r="P259" s="6" t="str" cm="1">
        <f t="array" ref="P259">INDEX(Tabela8[Status],MATCH(Tabela1[[#This Row],[Cod. Paciente]]&amp;Tabela1[[#This Row],[dia]]&amp;Tabela1[[#This Row],[Hora inicial]],Tabela8[Cod. Paciente]&amp;Tabela8[DIA]&amp;Tabela8[Hora inicial],0))</f>
        <v>A confirmar</v>
      </c>
      <c r="Q259" s="6"/>
    </row>
    <row r="260" spans="1:17" x14ac:dyDescent="0.3">
      <c r="A260" s="2">
        <v>587110</v>
      </c>
      <c r="B260" s="2" t="s">
        <v>17</v>
      </c>
      <c r="C260" s="2" t="s">
        <v>1335</v>
      </c>
      <c r="D260" s="2">
        <v>3946</v>
      </c>
      <c r="E260" s="2" t="s">
        <v>655</v>
      </c>
      <c r="F260" s="2" t="s">
        <v>28</v>
      </c>
      <c r="G260" s="4">
        <v>45512</v>
      </c>
      <c r="H260" s="5">
        <v>0.625</v>
      </c>
      <c r="I260" s="6" t="s">
        <v>468</v>
      </c>
      <c r="J260" s="6">
        <v>1364</v>
      </c>
      <c r="K260" s="2" t="s">
        <v>60</v>
      </c>
      <c r="L260" s="2" t="s">
        <v>19</v>
      </c>
      <c r="M260" s="8" t="s">
        <v>152</v>
      </c>
      <c r="N260" s="6" t="str">
        <f>INDEX(Códigos_IPASGO[COD],MATCH(Tabela1[[#This Row],[ESPECIALIDDE]],Códigos_IPASGO[Especialidade],0))</f>
        <v>00011193</v>
      </c>
      <c r="O260" s="6" t="str">
        <f>TEXT(Tabela1[[#This Row],[Data]],"dddd")</f>
        <v>quinta-feira</v>
      </c>
      <c r="P260" s="6" t="str" cm="1">
        <f t="array" ref="P260">INDEX(Tabela8[Status],MATCH(Tabela1[[#This Row],[Cod. Paciente]]&amp;Tabela1[[#This Row],[dia]]&amp;Tabela1[[#This Row],[Hora inicial]],Tabela8[Cod. Paciente]&amp;Tabela8[DIA]&amp;Tabela8[Hora inicial],0))</f>
        <v>A confirmar</v>
      </c>
      <c r="Q260" s="6"/>
    </row>
    <row r="261" spans="1:17" x14ac:dyDescent="0.3">
      <c r="A261" s="2">
        <v>587099</v>
      </c>
      <c r="B261" s="2" t="s">
        <v>24</v>
      </c>
      <c r="C261" s="2" t="s">
        <v>516</v>
      </c>
      <c r="D261" s="2">
        <v>3359</v>
      </c>
      <c r="E261" s="2" t="s">
        <v>517</v>
      </c>
      <c r="F261" s="2" t="s">
        <v>28</v>
      </c>
      <c r="G261" s="4">
        <v>45512</v>
      </c>
      <c r="H261" s="5">
        <v>0.625</v>
      </c>
      <c r="I261" s="6" t="s">
        <v>473</v>
      </c>
      <c r="J261" s="6">
        <v>599</v>
      </c>
      <c r="K261" s="2" t="s">
        <v>387</v>
      </c>
      <c r="L261" s="2" t="s">
        <v>19</v>
      </c>
      <c r="M261" s="8" t="s">
        <v>152</v>
      </c>
      <c r="N261" s="6" t="str">
        <f>INDEX(Códigos_IPASGO[COD],MATCH(Tabela1[[#This Row],[ESPECIALIDDE]],Códigos_IPASGO[Especialidade],0))</f>
        <v>00011193</v>
      </c>
      <c r="O261" s="6" t="str">
        <f>TEXT(Tabela1[[#This Row],[Data]],"dddd")</f>
        <v>quinta-feira</v>
      </c>
      <c r="P261" s="6" t="str" cm="1">
        <f t="array" ref="P261">INDEX(Tabela8[Status],MATCH(Tabela1[[#This Row],[Cod. Paciente]]&amp;Tabela1[[#This Row],[dia]]&amp;Tabela1[[#This Row],[Hora inicial]],Tabela8[Cod. Paciente]&amp;Tabela8[DIA]&amp;Tabela8[Hora inicial],0))</f>
        <v>A confirmar</v>
      </c>
      <c r="Q261" s="6"/>
    </row>
    <row r="262" spans="1:17" x14ac:dyDescent="0.3">
      <c r="A262" s="2">
        <v>587168</v>
      </c>
      <c r="B262" s="2" t="s">
        <v>24</v>
      </c>
      <c r="C262" s="2" t="s">
        <v>516</v>
      </c>
      <c r="D262" s="2">
        <v>3359</v>
      </c>
      <c r="E262" s="2" t="s">
        <v>517</v>
      </c>
      <c r="F262" s="2" t="s">
        <v>28</v>
      </c>
      <c r="G262" s="4">
        <v>45512</v>
      </c>
      <c r="H262" s="5">
        <v>0.66666666666666663</v>
      </c>
      <c r="I262" s="6" t="s">
        <v>50</v>
      </c>
      <c r="J262" s="6">
        <v>772</v>
      </c>
      <c r="K262" s="2" t="s">
        <v>51</v>
      </c>
      <c r="L262" s="2" t="s">
        <v>19</v>
      </c>
      <c r="M262" s="8" t="s">
        <v>155</v>
      </c>
      <c r="N262" s="6" t="str">
        <f>INDEX(Códigos_IPASGO[COD],MATCH(Tabela1[[#This Row],[ESPECIALIDDE]],Códigos_IPASGO[Especialidade],0))</f>
        <v>00011185</v>
      </c>
      <c r="O262" s="6" t="str">
        <f>TEXT(Tabela1[[#This Row],[Data]],"dddd")</f>
        <v>quinta-feira</v>
      </c>
      <c r="P262" s="6" t="str" cm="1">
        <f t="array" ref="P262">INDEX(Tabela8[Status],MATCH(Tabela1[[#This Row],[Cod. Paciente]]&amp;Tabela1[[#This Row],[dia]]&amp;Tabela1[[#This Row],[Hora inicial]],Tabela8[Cod. Paciente]&amp;Tabela8[DIA]&amp;Tabela8[Hora inicial],0))</f>
        <v>A confirmar</v>
      </c>
      <c r="Q262" s="6"/>
    </row>
    <row r="263" spans="1:17" x14ac:dyDescent="0.3">
      <c r="A263" s="2">
        <v>587144</v>
      </c>
      <c r="B263" s="2" t="s">
        <v>24</v>
      </c>
      <c r="C263" s="2" t="s">
        <v>131</v>
      </c>
      <c r="D263" s="2">
        <v>3028</v>
      </c>
      <c r="E263" s="2" t="s">
        <v>132</v>
      </c>
      <c r="F263" s="2" t="s">
        <v>28</v>
      </c>
      <c r="G263" s="4">
        <v>45512</v>
      </c>
      <c r="H263" s="5">
        <v>0.66666666666666663</v>
      </c>
      <c r="I263" s="6" t="s">
        <v>473</v>
      </c>
      <c r="J263" s="6">
        <v>599</v>
      </c>
      <c r="K263" s="2" t="s">
        <v>387</v>
      </c>
      <c r="L263" s="2" t="s">
        <v>19</v>
      </c>
      <c r="M263" s="8" t="s">
        <v>152</v>
      </c>
      <c r="N263" s="6" t="str">
        <f>INDEX(Códigos_IPASGO[COD],MATCH(Tabela1[[#This Row],[ESPECIALIDDE]],Códigos_IPASGO[Especialidade],0))</f>
        <v>00011193</v>
      </c>
      <c r="O263" s="6" t="str">
        <f>TEXT(Tabela1[[#This Row],[Data]],"dddd")</f>
        <v>quinta-feira</v>
      </c>
      <c r="P263" s="6" t="str" cm="1">
        <f t="array" ref="P263">INDEX(Tabela8[Status],MATCH(Tabela1[[#This Row],[Cod. Paciente]]&amp;Tabela1[[#This Row],[dia]]&amp;Tabela1[[#This Row],[Hora inicial]],Tabela8[Cod. Paciente]&amp;Tabela8[DIA]&amp;Tabela8[Hora inicial],0))</f>
        <v>A confirmar</v>
      </c>
      <c r="Q263" s="6"/>
    </row>
    <row r="264" spans="1:17" ht="28.8" x14ac:dyDescent="0.3">
      <c r="A264" s="2">
        <v>587199</v>
      </c>
      <c r="B264" s="2" t="s">
        <v>17</v>
      </c>
      <c r="C264" s="2" t="s">
        <v>1285</v>
      </c>
      <c r="D264" s="2">
        <v>3550</v>
      </c>
      <c r="E264" s="2" t="s">
        <v>738</v>
      </c>
      <c r="F264" s="2" t="s">
        <v>28</v>
      </c>
      <c r="G264" s="4">
        <v>45512</v>
      </c>
      <c r="H264" s="5">
        <v>0.66666666666666663</v>
      </c>
      <c r="I264" s="6" t="s">
        <v>57</v>
      </c>
      <c r="J264" s="6">
        <v>2751</v>
      </c>
      <c r="K264" s="2" t="s">
        <v>70</v>
      </c>
      <c r="L264" s="2" t="s">
        <v>19</v>
      </c>
      <c r="M264" s="8" t="s">
        <v>152</v>
      </c>
      <c r="N264" s="6" t="str">
        <f>INDEX(Códigos_IPASGO[COD],MATCH(Tabela1[[#This Row],[ESPECIALIDDE]],Códigos_IPASGO[Especialidade],0))</f>
        <v>00011193</v>
      </c>
      <c r="O264" s="6" t="str">
        <f>TEXT(Tabela1[[#This Row],[Data]],"dddd")</f>
        <v>quinta-feira</v>
      </c>
      <c r="P264" s="6" t="str" cm="1">
        <f t="array" ref="P264">INDEX(Tabela8[Status],MATCH(Tabela1[[#This Row],[Cod. Paciente]]&amp;Tabela1[[#This Row],[dia]]&amp;Tabela1[[#This Row],[Hora inicial]],Tabela8[Cod. Paciente]&amp;Tabela8[DIA]&amp;Tabela8[Hora inicial],0))</f>
        <v>A confirmar</v>
      </c>
      <c r="Q264" s="6"/>
    </row>
    <row r="265" spans="1:17" x14ac:dyDescent="0.3">
      <c r="A265" s="2">
        <v>587201</v>
      </c>
      <c r="B265" s="2" t="s">
        <v>24</v>
      </c>
      <c r="C265" s="2" t="s">
        <v>1336</v>
      </c>
      <c r="D265" s="2">
        <v>4115</v>
      </c>
      <c r="E265" s="2" t="s">
        <v>1337</v>
      </c>
      <c r="F265" s="2" t="s">
        <v>69</v>
      </c>
      <c r="G265" s="4">
        <v>45512</v>
      </c>
      <c r="H265" s="5">
        <v>0.66666666666666663</v>
      </c>
      <c r="I265" s="6" t="s">
        <v>513</v>
      </c>
      <c r="J265" s="6">
        <v>1837</v>
      </c>
      <c r="K265" s="2" t="s">
        <v>114</v>
      </c>
      <c r="L265" s="2" t="s">
        <v>19</v>
      </c>
      <c r="M265" s="8" t="s">
        <v>164</v>
      </c>
      <c r="N265" s="6" t="str">
        <f>INDEX(Códigos_IPASGO[COD],MATCH(Tabela1[[#This Row],[ESPECIALIDDE]],Códigos_IPASGO[Especialidade],0))</f>
        <v>20104219</v>
      </c>
      <c r="O265" s="6" t="str">
        <f>TEXT(Tabela1[[#This Row],[Data]],"dddd")</f>
        <v>quinta-feira</v>
      </c>
      <c r="P265" s="6" t="str" cm="1">
        <f t="array" ref="P265">INDEX(Tabela8[Status],MATCH(Tabela1[[#This Row],[Cod. Paciente]]&amp;Tabela1[[#This Row],[dia]]&amp;Tabela1[[#This Row],[Hora inicial]],Tabela8[Cod. Paciente]&amp;Tabela8[DIA]&amp;Tabela8[Hora inicial],0))</f>
        <v>A confirmar</v>
      </c>
      <c r="Q265" s="6"/>
    </row>
    <row r="266" spans="1:17" x14ac:dyDescent="0.3">
      <c r="A266" s="2">
        <v>587176</v>
      </c>
      <c r="B266" s="2" t="s">
        <v>17</v>
      </c>
      <c r="C266" s="2" t="s">
        <v>128</v>
      </c>
      <c r="D266" s="2">
        <v>3712</v>
      </c>
      <c r="E266" s="2" t="s">
        <v>129</v>
      </c>
      <c r="F266" s="2" t="s">
        <v>28</v>
      </c>
      <c r="G266" s="4">
        <v>45512</v>
      </c>
      <c r="H266" s="5">
        <v>0.66666666666666663</v>
      </c>
      <c r="I266" s="6" t="s">
        <v>458</v>
      </c>
      <c r="J266" s="6">
        <v>1584</v>
      </c>
      <c r="K266" s="2" t="s">
        <v>47</v>
      </c>
      <c r="L266" s="2" t="s">
        <v>19</v>
      </c>
      <c r="M266" s="8" t="s">
        <v>155</v>
      </c>
      <c r="N266" s="6" t="str">
        <f>INDEX(Códigos_IPASGO[COD],MATCH(Tabela1[[#This Row],[ESPECIALIDDE]],Códigos_IPASGO[Especialidade],0))</f>
        <v>00011185</v>
      </c>
      <c r="O266" s="6" t="str">
        <f>TEXT(Tabela1[[#This Row],[Data]],"dddd")</f>
        <v>quinta-feira</v>
      </c>
      <c r="P266" s="6" t="str" cm="1">
        <f t="array" ref="P266">INDEX(Tabela8[Status],MATCH(Tabela1[[#This Row],[Cod. Paciente]]&amp;Tabela1[[#This Row],[dia]]&amp;Tabela1[[#This Row],[Hora inicial]],Tabela8[Cod. Paciente]&amp;Tabela8[DIA]&amp;Tabela8[Hora inicial],0))</f>
        <v>A confirmar</v>
      </c>
      <c r="Q266" s="6"/>
    </row>
    <row r="267" spans="1:17" x14ac:dyDescent="0.3">
      <c r="A267" s="2">
        <v>587231</v>
      </c>
      <c r="B267" s="2" t="s">
        <v>24</v>
      </c>
      <c r="C267" s="2" t="s">
        <v>131</v>
      </c>
      <c r="D267" s="2">
        <v>3028</v>
      </c>
      <c r="E267" s="2" t="s">
        <v>132</v>
      </c>
      <c r="F267" s="2" t="s">
        <v>28</v>
      </c>
      <c r="G267" s="4">
        <v>45512</v>
      </c>
      <c r="H267" s="5">
        <v>0.70833333333333337</v>
      </c>
      <c r="I267" s="6" t="s">
        <v>508</v>
      </c>
      <c r="J267" s="6">
        <v>486</v>
      </c>
      <c r="K267" s="2" t="s">
        <v>21</v>
      </c>
      <c r="L267" s="2" t="s">
        <v>521</v>
      </c>
      <c r="M267" s="8" t="s">
        <v>152</v>
      </c>
      <c r="N267" s="6" t="str">
        <f>INDEX(Códigos_IPASGO[COD],MATCH(Tabela1[[#This Row],[ESPECIALIDDE]],Códigos_IPASGO[Especialidade],0))</f>
        <v>00011193</v>
      </c>
      <c r="O267" s="6" t="str">
        <f>TEXT(Tabela1[[#This Row],[Data]],"dddd")</f>
        <v>quinta-feira</v>
      </c>
      <c r="P267" s="6" t="str" cm="1">
        <f t="array" ref="P267">INDEX(Tabela8[Status],MATCH(Tabela1[[#This Row],[Cod. Paciente]]&amp;Tabela1[[#This Row],[dia]]&amp;Tabela1[[#This Row],[Hora inicial]],Tabela8[Cod. Paciente]&amp;Tabela8[DIA]&amp;Tabela8[Hora inicial],0))</f>
        <v>A confirmar</v>
      </c>
      <c r="Q267" s="6"/>
    </row>
    <row r="268" spans="1:17" ht="28.8" x14ac:dyDescent="0.3">
      <c r="A268" s="2">
        <v>587206</v>
      </c>
      <c r="B268" s="2" t="s">
        <v>24</v>
      </c>
      <c r="C268" s="2" t="s">
        <v>131</v>
      </c>
      <c r="D268" s="2">
        <v>3028</v>
      </c>
      <c r="E268" s="2" t="s">
        <v>132</v>
      </c>
      <c r="F268" s="2" t="s">
        <v>28</v>
      </c>
      <c r="G268" s="4">
        <v>45512</v>
      </c>
      <c r="H268" s="5">
        <v>0.70833333333333337</v>
      </c>
      <c r="I268" s="6" t="s">
        <v>100</v>
      </c>
      <c r="J268" s="6">
        <v>1542</v>
      </c>
      <c r="K268" s="2" t="s">
        <v>112</v>
      </c>
      <c r="L268" s="2" t="s">
        <v>19</v>
      </c>
      <c r="M268" s="8" t="s">
        <v>152</v>
      </c>
      <c r="N268" s="6" t="str">
        <f>INDEX(Códigos_IPASGO[COD],MATCH(Tabela1[[#This Row],[ESPECIALIDDE]],Códigos_IPASGO[Especialidade],0))</f>
        <v>00011193</v>
      </c>
      <c r="O268" s="6" t="str">
        <f>TEXT(Tabela1[[#This Row],[Data]],"dddd")</f>
        <v>quinta-feira</v>
      </c>
      <c r="P268" s="6" t="str" cm="1">
        <f t="array" ref="P268">INDEX(Tabela8[Status],MATCH(Tabela1[[#This Row],[Cod. Paciente]]&amp;Tabela1[[#This Row],[dia]]&amp;Tabela1[[#This Row],[Hora inicial]],Tabela8[Cod. Paciente]&amp;Tabela8[DIA]&amp;Tabela8[Hora inicial],0))</f>
        <v>A confirmar</v>
      </c>
      <c r="Q268" s="6"/>
    </row>
    <row r="269" spans="1:17" x14ac:dyDescent="0.3">
      <c r="A269" s="2">
        <v>587254</v>
      </c>
      <c r="B269" s="2" t="s">
        <v>24</v>
      </c>
      <c r="C269" s="2" t="s">
        <v>131</v>
      </c>
      <c r="D269" s="2">
        <v>3028</v>
      </c>
      <c r="E269" s="2" t="s">
        <v>132</v>
      </c>
      <c r="F269" s="2" t="s">
        <v>28</v>
      </c>
      <c r="G269" s="4">
        <v>45512</v>
      </c>
      <c r="H269" s="5">
        <v>0.75</v>
      </c>
      <c r="I269" s="6" t="s">
        <v>50</v>
      </c>
      <c r="J269" s="6">
        <v>772</v>
      </c>
      <c r="K269" s="2" t="s">
        <v>51</v>
      </c>
      <c r="L269" s="2" t="s">
        <v>19</v>
      </c>
      <c r="M269" s="8" t="s">
        <v>155</v>
      </c>
      <c r="N269" s="6" t="str">
        <f>INDEX(Códigos_IPASGO[COD],MATCH(Tabela1[[#This Row],[ESPECIALIDDE]],Códigos_IPASGO[Especialidade],0))</f>
        <v>00011185</v>
      </c>
      <c r="O269" s="6" t="str">
        <f>TEXT(Tabela1[[#This Row],[Data]],"dddd")</f>
        <v>quinta-feira</v>
      </c>
      <c r="P269" s="6" t="str" cm="1">
        <f t="array" ref="P269">INDEX(Tabela8[Status],MATCH(Tabela1[[#This Row],[Cod. Paciente]]&amp;Tabela1[[#This Row],[dia]]&amp;Tabela1[[#This Row],[Hora inicial]],Tabela8[Cod. Paciente]&amp;Tabela8[DIA]&amp;Tabela8[Hora inicial],0))</f>
        <v>A confirmar</v>
      </c>
      <c r="Q269" s="6"/>
    </row>
    <row r="270" spans="1:17" x14ac:dyDescent="0.3">
      <c r="A270" s="2">
        <v>587268</v>
      </c>
      <c r="B270" s="2" t="s">
        <v>17</v>
      </c>
      <c r="C270" s="2" t="s">
        <v>1280</v>
      </c>
      <c r="D270" s="2">
        <v>3644</v>
      </c>
      <c r="E270" s="2" t="s">
        <v>692</v>
      </c>
      <c r="F270" s="2" t="s">
        <v>28</v>
      </c>
      <c r="G270" s="4">
        <v>45512</v>
      </c>
      <c r="H270" s="5">
        <v>0.75</v>
      </c>
      <c r="I270" s="6" t="s">
        <v>1314</v>
      </c>
      <c r="J270" s="6">
        <v>609</v>
      </c>
      <c r="K270" s="2" t="s">
        <v>44</v>
      </c>
      <c r="L270" s="2" t="s">
        <v>19</v>
      </c>
      <c r="M270" s="8" t="s">
        <v>152</v>
      </c>
      <c r="N270" s="6" t="str">
        <f>INDEX(Códigos_IPASGO[COD],MATCH(Tabela1[[#This Row],[ESPECIALIDDE]],Códigos_IPASGO[Especialidade],0))</f>
        <v>00011193</v>
      </c>
      <c r="O270" s="6" t="str">
        <f>TEXT(Tabela1[[#This Row],[Data]],"dddd")</f>
        <v>quinta-feira</v>
      </c>
      <c r="P270" s="6" t="str" cm="1">
        <f t="array" ref="P270">INDEX(Tabela8[Status],MATCH(Tabela1[[#This Row],[Cod. Paciente]]&amp;Tabela1[[#This Row],[dia]]&amp;Tabela1[[#This Row],[Hora inicial]],Tabela8[Cod. Paciente]&amp;Tabela8[DIA]&amp;Tabela8[Hora inicial],0))</f>
        <v>A confirmar</v>
      </c>
      <c r="Q270" s="6"/>
    </row>
    <row r="271" spans="1:17" ht="28.8" x14ac:dyDescent="0.3">
      <c r="A271" s="2">
        <v>587267</v>
      </c>
      <c r="B271" s="2" t="s">
        <v>24</v>
      </c>
      <c r="C271" s="2" t="s">
        <v>139</v>
      </c>
      <c r="D271" s="2">
        <v>3737</v>
      </c>
      <c r="E271" s="2" t="s">
        <v>140</v>
      </c>
      <c r="F271" s="2" t="s">
        <v>28</v>
      </c>
      <c r="G271" s="4">
        <v>45512</v>
      </c>
      <c r="H271" s="5">
        <v>0.75</v>
      </c>
      <c r="I271" s="6" t="s">
        <v>41</v>
      </c>
      <c r="J271" s="6">
        <v>572</v>
      </c>
      <c r="K271" s="2" t="s">
        <v>93</v>
      </c>
      <c r="L271" s="2" t="s">
        <v>19</v>
      </c>
      <c r="M271" s="8" t="s">
        <v>152</v>
      </c>
      <c r="N271" s="6" t="str">
        <f>INDEX(Códigos_IPASGO[COD],MATCH(Tabela1[[#This Row],[ESPECIALIDDE]],Códigos_IPASGO[Especialidade],0))</f>
        <v>00011193</v>
      </c>
      <c r="O271" s="6" t="str">
        <f>TEXT(Tabela1[[#This Row],[Data]],"dddd")</f>
        <v>quinta-feira</v>
      </c>
      <c r="P271" s="6" t="str" cm="1">
        <f t="array" ref="P271">INDEX(Tabela8[Status],MATCH(Tabela1[[#This Row],[Cod. Paciente]]&amp;Tabela1[[#This Row],[dia]]&amp;Tabela1[[#This Row],[Hora inicial]],Tabela8[Cod. Paciente]&amp;Tabela8[DIA]&amp;Tabela8[Hora inicial],0))</f>
        <v>A confirmar</v>
      </c>
      <c r="Q271" s="6"/>
    </row>
    <row r="272" spans="1:17" x14ac:dyDescent="0.3">
      <c r="A272" s="2">
        <v>587286</v>
      </c>
      <c r="B272" s="2" t="s">
        <v>24</v>
      </c>
      <c r="C272" s="2" t="s">
        <v>26</v>
      </c>
      <c r="D272" s="2">
        <v>3433</v>
      </c>
      <c r="E272" s="2" t="s">
        <v>27</v>
      </c>
      <c r="F272" s="2" t="s">
        <v>28</v>
      </c>
      <c r="G272" s="4">
        <v>45513</v>
      </c>
      <c r="H272" s="5">
        <v>0.29166666666666669</v>
      </c>
      <c r="I272" s="6" t="s">
        <v>29</v>
      </c>
      <c r="J272" s="6">
        <v>884</v>
      </c>
      <c r="K272" s="2" t="s">
        <v>30</v>
      </c>
      <c r="L272" s="2" t="s">
        <v>19</v>
      </c>
      <c r="M272" s="8" t="s">
        <v>444</v>
      </c>
      <c r="N272" s="6" t="str">
        <f>INDEX(Códigos_IPASGO[COD],MATCH(Tabela1[[#This Row],[ESPECIALIDDE]],Códigos_IPASGO[Especialidade],0))</f>
        <v>00040045</v>
      </c>
      <c r="O272" s="6" t="str">
        <f>TEXT(Tabela1[[#This Row],[Data]],"dddd")</f>
        <v>sexta-feira</v>
      </c>
      <c r="P272" s="6" t="str" cm="1">
        <f t="array" ref="P272">INDEX(Tabela8[Status],MATCH(Tabela1[[#This Row],[Cod. Paciente]]&amp;Tabela1[[#This Row],[dia]]&amp;Tabela1[[#This Row],[Hora inicial]],Tabela8[Cod. Paciente]&amp;Tabela8[DIA]&amp;Tabela8[Hora inicial],0))</f>
        <v>A confirmar</v>
      </c>
      <c r="Q272" s="6"/>
    </row>
    <row r="273" spans="1:17" x14ac:dyDescent="0.3">
      <c r="A273" s="2">
        <v>587307</v>
      </c>
      <c r="B273" s="2" t="s">
        <v>24</v>
      </c>
      <c r="C273" s="2" t="s">
        <v>39</v>
      </c>
      <c r="D273" s="2">
        <v>4069</v>
      </c>
      <c r="E273" s="2" t="s">
        <v>40</v>
      </c>
      <c r="F273" s="2" t="s">
        <v>28</v>
      </c>
      <c r="G273" s="4">
        <v>45513</v>
      </c>
      <c r="H273" s="5">
        <v>0.29166666666666669</v>
      </c>
      <c r="I273" s="6" t="s">
        <v>41</v>
      </c>
      <c r="J273" s="6">
        <v>1839</v>
      </c>
      <c r="K273" s="2" t="s">
        <v>42</v>
      </c>
      <c r="L273" s="2" t="s">
        <v>19</v>
      </c>
      <c r="M273" s="8" t="s">
        <v>152</v>
      </c>
      <c r="N273" s="6" t="str">
        <f>INDEX(Códigos_IPASGO[COD],MATCH(Tabela1[[#This Row],[ESPECIALIDDE]],Códigos_IPASGO[Especialidade],0))</f>
        <v>00011193</v>
      </c>
      <c r="O273" s="6" t="str">
        <f>TEXT(Tabela1[[#This Row],[Data]],"dddd")</f>
        <v>sexta-feira</v>
      </c>
      <c r="P273" s="6" t="str" cm="1">
        <f t="array" ref="P273">INDEX(Tabela8[Status],MATCH(Tabela1[[#This Row],[Cod. Paciente]]&amp;Tabela1[[#This Row],[dia]]&amp;Tabela1[[#This Row],[Hora inicial]],Tabela8[Cod. Paciente]&amp;Tabela8[DIA]&amp;Tabela8[Hora inicial],0))</f>
        <v>A confirmar</v>
      </c>
      <c r="Q273" s="6"/>
    </row>
    <row r="274" spans="1:17" x14ac:dyDescent="0.3">
      <c r="A274" s="2">
        <v>587289</v>
      </c>
      <c r="B274" s="2" t="s">
        <v>17</v>
      </c>
      <c r="C274" s="2" t="s">
        <v>53</v>
      </c>
      <c r="D274" s="2">
        <v>3443</v>
      </c>
      <c r="E274" s="2" t="s">
        <v>54</v>
      </c>
      <c r="F274" s="2" t="s">
        <v>28</v>
      </c>
      <c r="G274" s="4">
        <v>45513</v>
      </c>
      <c r="H274" s="5">
        <v>0.29166666666666669</v>
      </c>
      <c r="I274" s="6" t="s">
        <v>55</v>
      </c>
      <c r="J274" s="6">
        <v>1830</v>
      </c>
      <c r="K274" s="2" t="s">
        <v>56</v>
      </c>
      <c r="L274" s="2" t="s">
        <v>19</v>
      </c>
      <c r="M274" s="8" t="s">
        <v>155</v>
      </c>
      <c r="N274" s="6" t="str">
        <f>INDEX(Códigos_IPASGO[COD],MATCH(Tabela1[[#This Row],[ESPECIALIDDE]],Códigos_IPASGO[Especialidade],0))</f>
        <v>00011185</v>
      </c>
      <c r="O274" s="6" t="str">
        <f>TEXT(Tabela1[[#This Row],[Data]],"dddd")</f>
        <v>sexta-feira</v>
      </c>
      <c r="P274" s="6" t="str" cm="1">
        <f t="array" ref="P274">INDEX(Tabela8[Status],MATCH(Tabela1[[#This Row],[Cod. Paciente]]&amp;Tabela1[[#This Row],[dia]]&amp;Tabela1[[#This Row],[Hora inicial]],Tabela8[Cod. Paciente]&amp;Tabela8[DIA]&amp;Tabela8[Hora inicial],0))</f>
        <v>A confirmar</v>
      </c>
      <c r="Q274" s="6"/>
    </row>
    <row r="275" spans="1:17" x14ac:dyDescent="0.3">
      <c r="A275" s="2">
        <v>587348</v>
      </c>
      <c r="B275" s="2" t="s">
        <v>17</v>
      </c>
      <c r="C275" s="2" t="s">
        <v>67</v>
      </c>
      <c r="D275" s="2">
        <v>3967</v>
      </c>
      <c r="E275" s="2" t="s">
        <v>68</v>
      </c>
      <c r="F275" s="2" t="s">
        <v>69</v>
      </c>
      <c r="G275" s="4">
        <v>45513</v>
      </c>
      <c r="H275" s="5">
        <v>0.33333333333333331</v>
      </c>
      <c r="I275" s="6" t="s">
        <v>31</v>
      </c>
      <c r="J275" s="6">
        <v>2751</v>
      </c>
      <c r="K275" s="2" t="s">
        <v>70</v>
      </c>
      <c r="L275" s="2" t="s">
        <v>19</v>
      </c>
      <c r="M275" s="8" t="s">
        <v>164</v>
      </c>
      <c r="N275" s="6" t="str">
        <f>INDEX(Códigos_IPASGO[COD],MATCH(Tabela1[[#This Row],[ESPECIALIDDE]],Códigos_IPASGO[Especialidade],0))</f>
        <v>20104219</v>
      </c>
      <c r="O275" s="6" t="str">
        <f>TEXT(Tabela1[[#This Row],[Data]],"dddd")</f>
        <v>sexta-feira</v>
      </c>
      <c r="P275" s="6" t="str" cm="1">
        <f t="array" ref="P275">INDEX(Tabela8[Status],MATCH(Tabela1[[#This Row],[Cod. Paciente]]&amp;Tabela1[[#This Row],[dia]]&amp;Tabela1[[#This Row],[Hora inicial]],Tabela8[Cod. Paciente]&amp;Tabela8[DIA]&amp;Tabela8[Hora inicial],0))</f>
        <v>A confirmar</v>
      </c>
      <c r="Q275" s="6"/>
    </row>
    <row r="276" spans="1:17" x14ac:dyDescent="0.3">
      <c r="A276" s="2">
        <v>587345</v>
      </c>
      <c r="B276" s="2" t="s">
        <v>24</v>
      </c>
      <c r="C276" s="2" t="s">
        <v>77</v>
      </c>
      <c r="D276" s="2">
        <v>3497</v>
      </c>
      <c r="E276" s="2" t="s">
        <v>78</v>
      </c>
      <c r="F276" s="2" t="s">
        <v>28</v>
      </c>
      <c r="G276" s="4">
        <v>45513</v>
      </c>
      <c r="H276" s="5">
        <v>0.33333333333333331</v>
      </c>
      <c r="I276" s="6" t="s">
        <v>50</v>
      </c>
      <c r="J276" s="6">
        <v>772</v>
      </c>
      <c r="K276" s="2" t="s">
        <v>51</v>
      </c>
      <c r="L276" s="2" t="s">
        <v>19</v>
      </c>
      <c r="M276" s="8" t="s">
        <v>155</v>
      </c>
      <c r="N276" s="6" t="str">
        <f>INDEX(Códigos_IPASGO[COD],MATCH(Tabela1[[#This Row],[ESPECIALIDDE]],Códigos_IPASGO[Especialidade],0))</f>
        <v>00011185</v>
      </c>
      <c r="O276" s="6" t="str">
        <f>TEXT(Tabela1[[#This Row],[Data]],"dddd")</f>
        <v>sexta-feira</v>
      </c>
      <c r="P276" s="6" t="str" cm="1">
        <f t="array" ref="P276">INDEX(Tabela8[Status],MATCH(Tabela1[[#This Row],[Cod. Paciente]]&amp;Tabela1[[#This Row],[dia]]&amp;Tabela1[[#This Row],[Hora inicial]],Tabela8[Cod. Paciente]&amp;Tabela8[DIA]&amp;Tabela8[Hora inicial],0))</f>
        <v>A confirmar</v>
      </c>
      <c r="Q276" s="6"/>
    </row>
    <row r="277" spans="1:17" x14ac:dyDescent="0.3">
      <c r="A277" s="2">
        <v>587332</v>
      </c>
      <c r="B277" s="2" t="s">
        <v>17</v>
      </c>
      <c r="C277" s="2" t="s">
        <v>61</v>
      </c>
      <c r="D277" s="2">
        <v>3894</v>
      </c>
      <c r="E277" s="2" t="s">
        <v>62</v>
      </c>
      <c r="F277" s="2" t="s">
        <v>28</v>
      </c>
      <c r="G277" s="4">
        <v>45513</v>
      </c>
      <c r="H277" s="5">
        <v>0.33333333333333331</v>
      </c>
      <c r="I277" s="6" t="s">
        <v>34</v>
      </c>
      <c r="J277" s="6">
        <v>1644</v>
      </c>
      <c r="K277" s="2" t="s">
        <v>63</v>
      </c>
      <c r="L277" s="2" t="s">
        <v>19</v>
      </c>
      <c r="M277" s="8" t="s">
        <v>152</v>
      </c>
      <c r="N277" s="6" t="str">
        <f>INDEX(Códigos_IPASGO[COD],MATCH(Tabela1[[#This Row],[ESPECIALIDDE]],Códigos_IPASGO[Especialidade],0))</f>
        <v>00011193</v>
      </c>
      <c r="O277" s="6" t="str">
        <f>TEXT(Tabela1[[#This Row],[Data]],"dddd")</f>
        <v>sexta-feira</v>
      </c>
      <c r="P277" s="6" t="str" cm="1">
        <f t="array" ref="P277">INDEX(Tabela8[Status],MATCH(Tabela1[[#This Row],[Cod. Paciente]]&amp;Tabela1[[#This Row],[dia]]&amp;Tabela1[[#This Row],[Hora inicial]],Tabela8[Cod. Paciente]&amp;Tabela8[DIA]&amp;Tabela8[Hora inicial],0))</f>
        <v>A confirmar</v>
      </c>
      <c r="Q277" s="6"/>
    </row>
    <row r="278" spans="1:17" x14ac:dyDescent="0.3">
      <c r="A278" s="2">
        <v>587342</v>
      </c>
      <c r="B278" s="2" t="s">
        <v>17</v>
      </c>
      <c r="C278" s="2" t="s">
        <v>53</v>
      </c>
      <c r="D278" s="2">
        <v>3443</v>
      </c>
      <c r="E278" s="2" t="s">
        <v>54</v>
      </c>
      <c r="F278" s="2" t="s">
        <v>28</v>
      </c>
      <c r="G278" s="4">
        <v>45513</v>
      </c>
      <c r="H278" s="5">
        <v>0.33333333333333331</v>
      </c>
      <c r="I278" s="6" t="s">
        <v>23</v>
      </c>
      <c r="J278" s="6">
        <v>609</v>
      </c>
      <c r="K278" s="2" t="s">
        <v>44</v>
      </c>
      <c r="L278" s="2" t="s">
        <v>19</v>
      </c>
      <c r="M278" s="8" t="s">
        <v>152</v>
      </c>
      <c r="N278" s="6" t="str">
        <f>INDEX(Códigos_IPASGO[COD],MATCH(Tabela1[[#This Row],[ESPECIALIDDE]],Códigos_IPASGO[Especialidade],0))</f>
        <v>00011193</v>
      </c>
      <c r="O278" s="6" t="str">
        <f>TEXT(Tabela1[[#This Row],[Data]],"dddd")</f>
        <v>sexta-feira</v>
      </c>
      <c r="P278" s="6" t="str" cm="1">
        <f t="array" ref="P278">INDEX(Tabela8[Status],MATCH(Tabela1[[#This Row],[Cod. Paciente]]&amp;Tabela1[[#This Row],[dia]]&amp;Tabela1[[#This Row],[Hora inicial]],Tabela8[Cod. Paciente]&amp;Tabela8[DIA]&amp;Tabela8[Hora inicial],0))</f>
        <v>A confirmar</v>
      </c>
      <c r="Q278" s="6"/>
    </row>
    <row r="279" spans="1:17" x14ac:dyDescent="0.3">
      <c r="A279" s="2">
        <v>587323</v>
      </c>
      <c r="B279" s="2" t="s">
        <v>24</v>
      </c>
      <c r="C279" s="2" t="s">
        <v>87</v>
      </c>
      <c r="D279" s="2">
        <v>3598</v>
      </c>
      <c r="E279" s="2" t="s">
        <v>88</v>
      </c>
      <c r="F279" s="2" t="s">
        <v>28</v>
      </c>
      <c r="G279" s="4">
        <v>45513</v>
      </c>
      <c r="H279" s="5">
        <v>0.33333333333333331</v>
      </c>
      <c r="I279" s="6" t="s">
        <v>89</v>
      </c>
      <c r="J279" s="6">
        <v>2057</v>
      </c>
      <c r="K279" s="2" t="s">
        <v>90</v>
      </c>
      <c r="L279" s="2" t="s">
        <v>19</v>
      </c>
      <c r="M279" s="8" t="s">
        <v>152</v>
      </c>
      <c r="N279" s="6" t="str">
        <f>INDEX(Códigos_IPASGO[COD],MATCH(Tabela1[[#This Row],[ESPECIALIDDE]],Códigos_IPASGO[Especialidade],0))</f>
        <v>00011193</v>
      </c>
      <c r="O279" s="6" t="str">
        <f>TEXT(Tabela1[[#This Row],[Data]],"dddd")</f>
        <v>sexta-feira</v>
      </c>
      <c r="P279" s="6" t="str" cm="1">
        <f t="array" ref="P279">INDEX(Tabela8[Status],MATCH(Tabela1[[#This Row],[Cod. Paciente]]&amp;Tabela1[[#This Row],[dia]]&amp;Tabela1[[#This Row],[Hora inicial]],Tabela8[Cod. Paciente]&amp;Tabela8[DIA]&amp;Tabela8[Hora inicial],0))</f>
        <v>A confirmar</v>
      </c>
      <c r="Q279" s="6"/>
    </row>
    <row r="280" spans="1:17" ht="28.8" x14ac:dyDescent="0.3">
      <c r="A280" s="2">
        <v>588171</v>
      </c>
      <c r="B280" s="2" t="s">
        <v>24</v>
      </c>
      <c r="C280" s="2" t="s">
        <v>26</v>
      </c>
      <c r="D280" s="2">
        <v>3433</v>
      </c>
      <c r="E280" s="2" t="s">
        <v>27</v>
      </c>
      <c r="F280" s="2" t="s">
        <v>28</v>
      </c>
      <c r="G280" s="4">
        <v>45513</v>
      </c>
      <c r="H280" s="5">
        <v>0.33333333333333331</v>
      </c>
      <c r="I280" s="6" t="s">
        <v>41</v>
      </c>
      <c r="J280" s="6">
        <v>572</v>
      </c>
      <c r="K280" s="2" t="s">
        <v>93</v>
      </c>
      <c r="L280" s="2" t="s">
        <v>19</v>
      </c>
      <c r="M280" s="8" t="s">
        <v>152</v>
      </c>
      <c r="N280" s="6" t="str">
        <f>INDEX(Códigos_IPASGO[COD],MATCH(Tabela1[[#This Row],[ESPECIALIDDE]],Códigos_IPASGO[Especialidade],0))</f>
        <v>00011193</v>
      </c>
      <c r="O280" s="6" t="str">
        <f>TEXT(Tabela1[[#This Row],[Data]],"dddd")</f>
        <v>sexta-feira</v>
      </c>
      <c r="P280" s="6" t="str" cm="1">
        <f t="array" ref="P280">INDEX(Tabela8[Status],MATCH(Tabela1[[#This Row],[Cod. Paciente]]&amp;Tabela1[[#This Row],[dia]]&amp;Tabela1[[#This Row],[Hora inicial]],Tabela8[Cod. Paciente]&amp;Tabela8[DIA]&amp;Tabela8[Hora inicial],0))</f>
        <v>A confirmar</v>
      </c>
      <c r="Q280" s="6"/>
    </row>
    <row r="281" spans="1:17" x14ac:dyDescent="0.3">
      <c r="A281" s="2">
        <v>587384</v>
      </c>
      <c r="B281" s="2" t="s">
        <v>17</v>
      </c>
      <c r="C281" s="2" t="s">
        <v>61</v>
      </c>
      <c r="D281" s="2">
        <v>3894</v>
      </c>
      <c r="E281" s="2" t="s">
        <v>62</v>
      </c>
      <c r="F281" s="2" t="s">
        <v>28</v>
      </c>
      <c r="G281" s="4">
        <v>45513</v>
      </c>
      <c r="H281" s="5">
        <v>0.375</v>
      </c>
      <c r="I281" s="6" t="s">
        <v>468</v>
      </c>
      <c r="J281" s="6">
        <v>486</v>
      </c>
      <c r="K281" s="2" t="s">
        <v>21</v>
      </c>
      <c r="L281" s="2" t="s">
        <v>19</v>
      </c>
      <c r="M281" s="8" t="s">
        <v>152</v>
      </c>
      <c r="N281" s="6" t="str">
        <f>INDEX(Códigos_IPASGO[COD],MATCH(Tabela1[[#This Row],[ESPECIALIDDE]],Códigos_IPASGO[Especialidade],0))</f>
        <v>00011193</v>
      </c>
      <c r="O281" s="6" t="str">
        <f>TEXT(Tabela1[[#This Row],[Data]],"dddd")</f>
        <v>sexta-feira</v>
      </c>
      <c r="P281" s="6" t="str" cm="1">
        <f t="array" ref="P281">INDEX(Tabela8[Status],MATCH(Tabela1[[#This Row],[Cod. Paciente]]&amp;Tabela1[[#This Row],[dia]]&amp;Tabela1[[#This Row],[Hora inicial]],Tabela8[Cod. Paciente]&amp;Tabela8[DIA]&amp;Tabela8[Hora inicial],0))</f>
        <v>A confirmar</v>
      </c>
      <c r="Q281" s="6"/>
    </row>
    <row r="282" spans="1:17" x14ac:dyDescent="0.3">
      <c r="A282" s="2">
        <v>587369</v>
      </c>
      <c r="B282" s="2" t="s">
        <v>24</v>
      </c>
      <c r="C282" s="2" t="s">
        <v>1338</v>
      </c>
      <c r="D282" s="2">
        <v>3428</v>
      </c>
      <c r="E282" s="2" t="s">
        <v>733</v>
      </c>
      <c r="F282" s="2" t="s">
        <v>28</v>
      </c>
      <c r="G282" s="4">
        <v>45513</v>
      </c>
      <c r="H282" s="5">
        <v>0.375</v>
      </c>
      <c r="I282" s="6" t="s">
        <v>89</v>
      </c>
      <c r="J282" s="6">
        <v>2057</v>
      </c>
      <c r="K282" s="2" t="s">
        <v>90</v>
      </c>
      <c r="L282" s="2" t="s">
        <v>19</v>
      </c>
      <c r="M282" s="8" t="s">
        <v>152</v>
      </c>
      <c r="N282" s="6" t="str">
        <f>INDEX(Códigos_IPASGO[COD],MATCH(Tabela1[[#This Row],[ESPECIALIDDE]],Códigos_IPASGO[Especialidade],0))</f>
        <v>00011193</v>
      </c>
      <c r="O282" s="6" t="str">
        <f>TEXT(Tabela1[[#This Row],[Data]],"dddd")</f>
        <v>sexta-feira</v>
      </c>
      <c r="P282" s="6" t="str" cm="1">
        <f t="array" ref="P282">INDEX(Tabela8[Status],MATCH(Tabela1[[#This Row],[Cod. Paciente]]&amp;Tabela1[[#This Row],[dia]]&amp;Tabela1[[#This Row],[Hora inicial]],Tabela8[Cod. Paciente]&amp;Tabela8[DIA]&amp;Tabela8[Hora inicial],0))</f>
        <v>A confirmar</v>
      </c>
      <c r="Q282" s="6"/>
    </row>
    <row r="283" spans="1:17" x14ac:dyDescent="0.3">
      <c r="A283" s="2">
        <v>587403</v>
      </c>
      <c r="B283" s="2" t="s">
        <v>17</v>
      </c>
      <c r="C283" s="2" t="s">
        <v>53</v>
      </c>
      <c r="D283" s="2">
        <v>3443</v>
      </c>
      <c r="E283" s="2" t="s">
        <v>54</v>
      </c>
      <c r="F283" s="2" t="s">
        <v>28</v>
      </c>
      <c r="G283" s="4">
        <v>45513</v>
      </c>
      <c r="H283" s="5">
        <v>0.375</v>
      </c>
      <c r="I283" s="6" t="s">
        <v>75</v>
      </c>
      <c r="J283" s="6">
        <v>1643</v>
      </c>
      <c r="K283" s="2" t="s">
        <v>20</v>
      </c>
      <c r="L283" s="2" t="s">
        <v>72</v>
      </c>
      <c r="M283" s="8" t="s">
        <v>152</v>
      </c>
      <c r="N283" s="6" t="str">
        <f>INDEX(Códigos_IPASGO[COD],MATCH(Tabela1[[#This Row],[ESPECIALIDDE]],Códigos_IPASGO[Especialidade],0))</f>
        <v>00011193</v>
      </c>
      <c r="O283" s="6" t="str">
        <f>TEXT(Tabela1[[#This Row],[Data]],"dddd")</f>
        <v>sexta-feira</v>
      </c>
      <c r="P283" s="6" t="str" cm="1">
        <f t="array" ref="P283">INDEX(Tabela8[Status],MATCH(Tabela1[[#This Row],[Cod. Paciente]]&amp;Tabela1[[#This Row],[dia]]&amp;Tabela1[[#This Row],[Hora inicial]],Tabela8[Cod. Paciente]&amp;Tabela8[DIA]&amp;Tabela8[Hora inicial],0))</f>
        <v>A confirmar</v>
      </c>
      <c r="Q283" s="6"/>
    </row>
    <row r="284" spans="1:17" ht="28.8" x14ac:dyDescent="0.3">
      <c r="A284" s="2">
        <v>587358</v>
      </c>
      <c r="B284" s="2" t="s">
        <v>24</v>
      </c>
      <c r="C284" s="2" t="s">
        <v>91</v>
      </c>
      <c r="D284" s="2">
        <v>3431</v>
      </c>
      <c r="E284" s="2" t="s">
        <v>92</v>
      </c>
      <c r="F284" s="2" t="s">
        <v>28</v>
      </c>
      <c r="G284" s="4">
        <v>45513</v>
      </c>
      <c r="H284" s="5">
        <v>0.375</v>
      </c>
      <c r="I284" s="6" t="s">
        <v>41</v>
      </c>
      <c r="J284" s="6">
        <v>572</v>
      </c>
      <c r="K284" s="2" t="s">
        <v>93</v>
      </c>
      <c r="L284" s="2" t="s">
        <v>19</v>
      </c>
      <c r="M284" s="8" t="s">
        <v>152</v>
      </c>
      <c r="N284" s="6" t="str">
        <f>INDEX(Códigos_IPASGO[COD],MATCH(Tabela1[[#This Row],[ESPECIALIDDE]],Códigos_IPASGO[Especialidade],0))</f>
        <v>00011193</v>
      </c>
      <c r="O284" s="6" t="str">
        <f>TEXT(Tabela1[[#This Row],[Data]],"dddd")</f>
        <v>sexta-feira</v>
      </c>
      <c r="P284" s="6" t="str" cm="1">
        <f t="array" ref="P284">INDEX(Tabela8[Status],MATCH(Tabela1[[#This Row],[Cod. Paciente]]&amp;Tabela1[[#This Row],[dia]]&amp;Tabela1[[#This Row],[Hora inicial]],Tabela8[Cod. Paciente]&amp;Tabela8[DIA]&amp;Tabela8[Hora inicial],0))</f>
        <v>A confirmar</v>
      </c>
      <c r="Q284" s="6"/>
    </row>
    <row r="285" spans="1:17" ht="28.8" x14ac:dyDescent="0.3">
      <c r="A285" s="2">
        <v>587377</v>
      </c>
      <c r="B285" s="2" t="s">
        <v>24</v>
      </c>
      <c r="C285" s="2" t="s">
        <v>98</v>
      </c>
      <c r="D285" s="2">
        <v>3672</v>
      </c>
      <c r="E285" s="2" t="s">
        <v>99</v>
      </c>
      <c r="F285" s="2" t="s">
        <v>28</v>
      </c>
      <c r="G285" s="4">
        <v>45513</v>
      </c>
      <c r="H285" s="5">
        <v>0.375</v>
      </c>
      <c r="I285" s="6" t="s">
        <v>100</v>
      </c>
      <c r="J285" s="6">
        <v>1839</v>
      </c>
      <c r="K285" s="2" t="s">
        <v>42</v>
      </c>
      <c r="L285" s="2" t="s">
        <v>19</v>
      </c>
      <c r="M285" s="8" t="s">
        <v>152</v>
      </c>
      <c r="N285" s="6" t="str">
        <f>INDEX(Códigos_IPASGO[COD],MATCH(Tabela1[[#This Row],[ESPECIALIDDE]],Códigos_IPASGO[Especialidade],0))</f>
        <v>00011193</v>
      </c>
      <c r="O285" s="6" t="str">
        <f>TEXT(Tabela1[[#This Row],[Data]],"dddd")</f>
        <v>sexta-feira</v>
      </c>
      <c r="P285" s="6" t="str" cm="1">
        <f t="array" ref="P285">INDEX(Tabela8[Status],MATCH(Tabela1[[#This Row],[Cod. Paciente]]&amp;Tabela1[[#This Row],[dia]]&amp;Tabela1[[#This Row],[Hora inicial]],Tabela8[Cod. Paciente]&amp;Tabela8[DIA]&amp;Tabela8[Hora inicial],0))</f>
        <v>A confirmar</v>
      </c>
      <c r="Q285" s="6"/>
    </row>
    <row r="286" spans="1:17" x14ac:dyDescent="0.3">
      <c r="A286" s="2">
        <v>587372</v>
      </c>
      <c r="B286" s="2" t="s">
        <v>24</v>
      </c>
      <c r="C286" s="2" t="s">
        <v>87</v>
      </c>
      <c r="D286" s="2">
        <v>3598</v>
      </c>
      <c r="E286" s="2" t="s">
        <v>88</v>
      </c>
      <c r="F286" s="2" t="s">
        <v>28</v>
      </c>
      <c r="G286" s="4">
        <v>45513</v>
      </c>
      <c r="H286" s="5">
        <v>0.375</v>
      </c>
      <c r="I286" s="6" t="s">
        <v>29</v>
      </c>
      <c r="J286" s="6">
        <v>884</v>
      </c>
      <c r="K286" s="2" t="s">
        <v>30</v>
      </c>
      <c r="L286" s="2" t="s">
        <v>19</v>
      </c>
      <c r="M286" s="8" t="s">
        <v>444</v>
      </c>
      <c r="N286" s="6" t="str">
        <f>INDEX(Códigos_IPASGO[COD],MATCH(Tabela1[[#This Row],[ESPECIALIDDE]],Códigos_IPASGO[Especialidade],0))</f>
        <v>00040045</v>
      </c>
      <c r="O286" s="6" t="str">
        <f>TEXT(Tabela1[[#This Row],[Data]],"dddd")</f>
        <v>sexta-feira</v>
      </c>
      <c r="P286" s="6" t="str" cm="1">
        <f t="array" ref="P286">INDEX(Tabela8[Status],MATCH(Tabela1[[#This Row],[Cod. Paciente]]&amp;Tabela1[[#This Row],[dia]]&amp;Tabela1[[#This Row],[Hora inicial]],Tabela8[Cod. Paciente]&amp;Tabela8[DIA]&amp;Tabela8[Hora inicial],0))</f>
        <v>A confirmar</v>
      </c>
      <c r="Q286" s="6"/>
    </row>
    <row r="287" spans="1:17" x14ac:dyDescent="0.3">
      <c r="A287" s="2">
        <v>587382</v>
      </c>
      <c r="B287" s="2" t="s">
        <v>17</v>
      </c>
      <c r="C287" s="2" t="s">
        <v>61</v>
      </c>
      <c r="D287" s="2">
        <v>3894</v>
      </c>
      <c r="E287" s="2" t="s">
        <v>62</v>
      </c>
      <c r="F287" s="2" t="s">
        <v>28</v>
      </c>
      <c r="G287" s="4">
        <v>45513</v>
      </c>
      <c r="H287" s="5">
        <v>0.375</v>
      </c>
      <c r="I287" s="6" t="s">
        <v>59</v>
      </c>
      <c r="J287" s="6">
        <v>1364</v>
      </c>
      <c r="K287" s="2" t="s">
        <v>60</v>
      </c>
      <c r="L287" s="2" t="s">
        <v>19</v>
      </c>
      <c r="M287" s="8" t="s">
        <v>152</v>
      </c>
      <c r="N287" s="6" t="str">
        <f>INDEX(Códigos_IPASGO[COD],MATCH(Tabela1[[#This Row],[ESPECIALIDDE]],Códigos_IPASGO[Especialidade],0))</f>
        <v>00011193</v>
      </c>
      <c r="O287" s="6" t="str">
        <f>TEXT(Tabela1[[#This Row],[Data]],"dddd")</f>
        <v>sexta-feira</v>
      </c>
      <c r="P287" s="6" t="str" cm="1">
        <f t="array" ref="P287">INDEX(Tabela8[Status],MATCH(Tabela1[[#This Row],[Cod. Paciente]]&amp;Tabela1[[#This Row],[dia]]&amp;Tabela1[[#This Row],[Hora inicial]],Tabela8[Cod. Paciente]&amp;Tabela8[DIA]&amp;Tabela8[Hora inicial],0))</f>
        <v>A confirmar</v>
      </c>
      <c r="Q287" s="6"/>
    </row>
    <row r="288" spans="1:17" x14ac:dyDescent="0.3">
      <c r="A288" s="2">
        <v>587362</v>
      </c>
      <c r="B288" s="2" t="s">
        <v>24</v>
      </c>
      <c r="C288" s="2" t="s">
        <v>77</v>
      </c>
      <c r="D288" s="2">
        <v>3497</v>
      </c>
      <c r="E288" s="2" t="s">
        <v>78</v>
      </c>
      <c r="F288" s="2" t="s">
        <v>28</v>
      </c>
      <c r="G288" s="4">
        <v>45513</v>
      </c>
      <c r="H288" s="5">
        <v>0.375</v>
      </c>
      <c r="I288" s="6" t="s">
        <v>82</v>
      </c>
      <c r="J288" s="6">
        <v>1180</v>
      </c>
      <c r="K288" s="2" t="s">
        <v>83</v>
      </c>
      <c r="L288" s="2" t="s">
        <v>19</v>
      </c>
      <c r="M288" s="8" t="s">
        <v>152</v>
      </c>
      <c r="N288" s="6" t="str">
        <f>INDEX(Códigos_IPASGO[COD],MATCH(Tabela1[[#This Row],[ESPECIALIDDE]],Códigos_IPASGO[Especialidade],0))</f>
        <v>00011193</v>
      </c>
      <c r="O288" s="6" t="str">
        <f>TEXT(Tabela1[[#This Row],[Data]],"dddd")</f>
        <v>sexta-feira</v>
      </c>
      <c r="P288" s="6" t="str" cm="1">
        <f t="array" ref="P288">INDEX(Tabela8[Status],MATCH(Tabela1[[#This Row],[Cod. Paciente]]&amp;Tabela1[[#This Row],[dia]]&amp;Tabela1[[#This Row],[Hora inicial]],Tabela8[Cod. Paciente]&amp;Tabela8[DIA]&amp;Tabela8[Hora inicial],0))</f>
        <v>A confirmar</v>
      </c>
      <c r="Q288" s="6"/>
    </row>
    <row r="289" spans="1:17" ht="28.8" x14ac:dyDescent="0.3">
      <c r="A289" s="2">
        <v>587439</v>
      </c>
      <c r="B289" s="2" t="s">
        <v>17</v>
      </c>
      <c r="C289" s="2" t="s">
        <v>1258</v>
      </c>
      <c r="D289" s="2">
        <v>3923</v>
      </c>
      <c r="E289" s="2" t="s">
        <v>105</v>
      </c>
      <c r="F289" s="2" t="s">
        <v>28</v>
      </c>
      <c r="G289" s="4">
        <v>45513</v>
      </c>
      <c r="H289" s="5">
        <v>0.41666666666666669</v>
      </c>
      <c r="I289" s="6" t="s">
        <v>34</v>
      </c>
      <c r="J289" s="6">
        <v>1672</v>
      </c>
      <c r="K289" s="2" t="s">
        <v>80</v>
      </c>
      <c r="L289" s="2" t="s">
        <v>19</v>
      </c>
      <c r="M289" s="8" t="s">
        <v>155</v>
      </c>
      <c r="N289" s="6" t="str">
        <f>INDEX(Códigos_IPASGO[COD],MATCH(Tabela1[[#This Row],[ESPECIALIDDE]],Códigos_IPASGO[Especialidade],0))</f>
        <v>00011185</v>
      </c>
      <c r="O289" s="6" t="str">
        <f>TEXT(Tabela1[[#This Row],[Data]],"dddd")</f>
        <v>sexta-feira</v>
      </c>
      <c r="P289" s="6" t="str" cm="1">
        <f t="array" ref="P289">INDEX(Tabela8[Status],MATCH(Tabela1[[#This Row],[Cod. Paciente]]&amp;Tabela1[[#This Row],[dia]]&amp;Tabela1[[#This Row],[Hora inicial]],Tabela8[Cod. Paciente]&amp;Tabela8[DIA]&amp;Tabela8[Hora inicial],0))</f>
        <v>A confirmar</v>
      </c>
      <c r="Q289" s="6"/>
    </row>
    <row r="290" spans="1:17" x14ac:dyDescent="0.3">
      <c r="A290" s="2">
        <v>587445</v>
      </c>
      <c r="B290" s="2" t="s">
        <v>24</v>
      </c>
      <c r="C290" s="2" t="s">
        <v>106</v>
      </c>
      <c r="D290" s="2">
        <v>3378</v>
      </c>
      <c r="E290" s="2" t="s">
        <v>107</v>
      </c>
      <c r="F290" s="2" t="s">
        <v>28</v>
      </c>
      <c r="G290" s="4">
        <v>45513</v>
      </c>
      <c r="H290" s="5">
        <v>0.41666666666666669</v>
      </c>
      <c r="I290" s="6" t="s">
        <v>89</v>
      </c>
      <c r="J290" s="6">
        <v>2057</v>
      </c>
      <c r="K290" s="2" t="s">
        <v>90</v>
      </c>
      <c r="L290" s="2" t="s">
        <v>19</v>
      </c>
      <c r="M290" s="8" t="s">
        <v>152</v>
      </c>
      <c r="N290" s="6" t="str">
        <f>INDEX(Códigos_IPASGO[COD],MATCH(Tabela1[[#This Row],[ESPECIALIDDE]],Códigos_IPASGO[Especialidade],0))</f>
        <v>00011193</v>
      </c>
      <c r="O290" s="6" t="str">
        <f>TEXT(Tabela1[[#This Row],[Data]],"dddd")</f>
        <v>sexta-feira</v>
      </c>
      <c r="P290" s="6" t="str" cm="1">
        <f t="array" ref="P290">INDEX(Tabela8[Status],MATCH(Tabela1[[#This Row],[Cod. Paciente]]&amp;Tabela1[[#This Row],[dia]]&amp;Tabela1[[#This Row],[Hora inicial]],Tabela8[Cod. Paciente]&amp;Tabela8[DIA]&amp;Tabela8[Hora inicial],0))</f>
        <v>A confirmar</v>
      </c>
      <c r="Q290" s="6"/>
    </row>
    <row r="291" spans="1:17" x14ac:dyDescent="0.3">
      <c r="A291" s="2">
        <v>587413</v>
      </c>
      <c r="B291" s="2" t="s">
        <v>24</v>
      </c>
      <c r="C291" s="2" t="s">
        <v>91</v>
      </c>
      <c r="D291" s="2">
        <v>3431</v>
      </c>
      <c r="E291" s="2" t="s">
        <v>92</v>
      </c>
      <c r="F291" s="2" t="s">
        <v>28</v>
      </c>
      <c r="G291" s="4">
        <v>45513</v>
      </c>
      <c r="H291" s="5">
        <v>0.41666666666666669</v>
      </c>
      <c r="I291" s="6" t="s">
        <v>50</v>
      </c>
      <c r="J291" s="6">
        <v>772</v>
      </c>
      <c r="K291" s="2" t="s">
        <v>51</v>
      </c>
      <c r="L291" s="2" t="s">
        <v>19</v>
      </c>
      <c r="M291" s="8" t="s">
        <v>155</v>
      </c>
      <c r="N291" s="6" t="str">
        <f>INDEX(Códigos_IPASGO[COD],MATCH(Tabela1[[#This Row],[ESPECIALIDDE]],Códigos_IPASGO[Especialidade],0))</f>
        <v>00011185</v>
      </c>
      <c r="O291" s="6" t="str">
        <f>TEXT(Tabela1[[#This Row],[Data]],"dddd")</f>
        <v>sexta-feira</v>
      </c>
      <c r="P291" s="6" t="str" cm="1">
        <f t="array" ref="P291">INDEX(Tabela8[Status],MATCH(Tabela1[[#This Row],[Cod. Paciente]]&amp;Tabela1[[#This Row],[dia]]&amp;Tabela1[[#This Row],[Hora inicial]],Tabela8[Cod. Paciente]&amp;Tabela8[DIA]&amp;Tabela8[Hora inicial],0))</f>
        <v>A confirmar</v>
      </c>
      <c r="Q291" s="6"/>
    </row>
    <row r="292" spans="1:17" ht="28.8" x14ac:dyDescent="0.3">
      <c r="A292" s="2">
        <v>588040</v>
      </c>
      <c r="B292" s="2" t="s">
        <v>24</v>
      </c>
      <c r="C292" s="2" t="s">
        <v>77</v>
      </c>
      <c r="D292" s="2">
        <v>3497</v>
      </c>
      <c r="E292" s="2" t="s">
        <v>78</v>
      </c>
      <c r="F292" s="2" t="s">
        <v>28</v>
      </c>
      <c r="G292" s="4">
        <v>45513</v>
      </c>
      <c r="H292" s="5">
        <v>0.41666666666666669</v>
      </c>
      <c r="I292" s="6" t="s">
        <v>41</v>
      </c>
      <c r="J292" s="6">
        <v>572</v>
      </c>
      <c r="K292" s="2" t="s">
        <v>93</v>
      </c>
      <c r="L292" s="2" t="s">
        <v>19</v>
      </c>
      <c r="M292" s="8" t="s">
        <v>152</v>
      </c>
      <c r="N292" s="6" t="str">
        <f>INDEX(Códigos_IPASGO[COD],MATCH(Tabela1[[#This Row],[ESPECIALIDDE]],Códigos_IPASGO[Especialidade],0))</f>
        <v>00011193</v>
      </c>
      <c r="O292" s="6" t="str">
        <f>TEXT(Tabela1[[#This Row],[Data]],"dddd")</f>
        <v>sexta-feira</v>
      </c>
      <c r="P292" s="6" t="str" cm="1">
        <f t="array" ref="P292">INDEX(Tabela8[Status],MATCH(Tabela1[[#This Row],[Cod. Paciente]]&amp;Tabela1[[#This Row],[dia]]&amp;Tabela1[[#This Row],[Hora inicial]],Tabela8[Cod. Paciente]&amp;Tabela8[DIA]&amp;Tabela8[Hora inicial],0))</f>
        <v>A confirmar</v>
      </c>
      <c r="Q292" s="6"/>
    </row>
    <row r="293" spans="1:17" x14ac:dyDescent="0.3">
      <c r="A293" s="2">
        <v>587412</v>
      </c>
      <c r="B293" s="2" t="s">
        <v>24</v>
      </c>
      <c r="C293" s="2" t="s">
        <v>103</v>
      </c>
      <c r="D293" s="2">
        <v>3330</v>
      </c>
      <c r="E293" s="2" t="s">
        <v>104</v>
      </c>
      <c r="F293" s="2" t="s">
        <v>28</v>
      </c>
      <c r="G293" s="4">
        <v>45513</v>
      </c>
      <c r="H293" s="5">
        <v>0.41666666666666669</v>
      </c>
      <c r="I293" s="6" t="s">
        <v>29</v>
      </c>
      <c r="J293" s="6">
        <v>884</v>
      </c>
      <c r="K293" s="2" t="s">
        <v>30</v>
      </c>
      <c r="L293" s="2" t="s">
        <v>19</v>
      </c>
      <c r="M293" s="8" t="s">
        <v>444</v>
      </c>
      <c r="N293" s="6" t="str">
        <f>INDEX(Códigos_IPASGO[COD],MATCH(Tabela1[[#This Row],[ESPECIALIDDE]],Códigos_IPASGO[Especialidade],0))</f>
        <v>00040045</v>
      </c>
      <c r="O293" s="6" t="str">
        <f>TEXT(Tabela1[[#This Row],[Data]],"dddd")</f>
        <v>sexta-feira</v>
      </c>
      <c r="P293" s="6" t="str" cm="1">
        <f t="array" ref="P293">INDEX(Tabela8[Status],MATCH(Tabela1[[#This Row],[Cod. Paciente]]&amp;Tabela1[[#This Row],[dia]]&amp;Tabela1[[#This Row],[Hora inicial]],Tabela8[Cod. Paciente]&amp;Tabela8[DIA]&amp;Tabela8[Hora inicial],0))</f>
        <v>A confirmar</v>
      </c>
      <c r="Q293" s="6"/>
    </row>
    <row r="294" spans="1:17" x14ac:dyDescent="0.3">
      <c r="A294" s="2">
        <v>587436</v>
      </c>
      <c r="B294" s="2" t="s">
        <v>24</v>
      </c>
      <c r="C294" s="2" t="s">
        <v>1338</v>
      </c>
      <c r="D294" s="2">
        <v>3428</v>
      </c>
      <c r="E294" s="2" t="s">
        <v>733</v>
      </c>
      <c r="F294" s="2" t="s">
        <v>28</v>
      </c>
      <c r="G294" s="4">
        <v>45513</v>
      </c>
      <c r="H294" s="5">
        <v>0.41666666666666669</v>
      </c>
      <c r="I294" s="6" t="s">
        <v>29</v>
      </c>
      <c r="J294" s="6">
        <v>884</v>
      </c>
      <c r="K294" s="2" t="s">
        <v>30</v>
      </c>
      <c r="L294" s="2" t="s">
        <v>19</v>
      </c>
      <c r="M294" s="8" t="s">
        <v>444</v>
      </c>
      <c r="N294" s="6" t="str">
        <f>INDEX(Códigos_IPASGO[COD],MATCH(Tabela1[[#This Row],[ESPECIALIDDE]],Códigos_IPASGO[Especialidade],0))</f>
        <v>00040045</v>
      </c>
      <c r="O294" s="6" t="str">
        <f>TEXT(Tabela1[[#This Row],[Data]],"dddd")</f>
        <v>sexta-feira</v>
      </c>
      <c r="P294" s="6" t="str" cm="1">
        <f t="array" ref="P294">INDEX(Tabela8[Status],MATCH(Tabela1[[#This Row],[Cod. Paciente]]&amp;Tabela1[[#This Row],[dia]]&amp;Tabela1[[#This Row],[Hora inicial]],Tabela8[Cod. Paciente]&amp;Tabela8[DIA]&amp;Tabela8[Hora inicial],0))</f>
        <v>A confirmar</v>
      </c>
      <c r="Q294" s="6"/>
    </row>
    <row r="295" spans="1:17" x14ac:dyDescent="0.3">
      <c r="A295" s="2">
        <v>587469</v>
      </c>
      <c r="B295" s="2" t="s">
        <v>24</v>
      </c>
      <c r="C295" s="2" t="s">
        <v>91</v>
      </c>
      <c r="D295" s="2">
        <v>3431</v>
      </c>
      <c r="E295" s="2" t="s">
        <v>92</v>
      </c>
      <c r="F295" s="2" t="s">
        <v>28</v>
      </c>
      <c r="G295" s="4">
        <v>45513</v>
      </c>
      <c r="H295" s="5">
        <v>0.45833333333333331</v>
      </c>
      <c r="I295" s="6" t="s">
        <v>29</v>
      </c>
      <c r="J295" s="6">
        <v>884</v>
      </c>
      <c r="K295" s="2" t="s">
        <v>30</v>
      </c>
      <c r="L295" s="2" t="s">
        <v>19</v>
      </c>
      <c r="M295" s="8" t="s">
        <v>444</v>
      </c>
      <c r="N295" s="6" t="str">
        <f>INDEX(Códigos_IPASGO[COD],MATCH(Tabela1[[#This Row],[ESPECIALIDDE]],Códigos_IPASGO[Especialidade],0))</f>
        <v>00040045</v>
      </c>
      <c r="O295" s="6" t="str">
        <f>TEXT(Tabela1[[#This Row],[Data]],"dddd")</f>
        <v>sexta-feira</v>
      </c>
      <c r="P295" s="6" t="str" cm="1">
        <f t="array" ref="P295">INDEX(Tabela8[Status],MATCH(Tabela1[[#This Row],[Cod. Paciente]]&amp;Tabela1[[#This Row],[dia]]&amp;Tabela1[[#This Row],[Hora inicial]],Tabela8[Cod. Paciente]&amp;Tabela8[DIA]&amp;Tabela8[Hora inicial],0))</f>
        <v>A confirmar</v>
      </c>
      <c r="Q295" s="6"/>
    </row>
    <row r="296" spans="1:17" x14ac:dyDescent="0.3">
      <c r="A296" s="2">
        <v>587480</v>
      </c>
      <c r="B296" s="2" t="s">
        <v>17</v>
      </c>
      <c r="C296" s="2" t="s">
        <v>1294</v>
      </c>
      <c r="D296" s="2">
        <v>3896</v>
      </c>
      <c r="E296" s="2" t="s">
        <v>109</v>
      </c>
      <c r="F296" s="2" t="s">
        <v>28</v>
      </c>
      <c r="G296" s="4">
        <v>45513</v>
      </c>
      <c r="H296" s="5">
        <v>0.45833333333333331</v>
      </c>
      <c r="I296" s="6" t="s">
        <v>81</v>
      </c>
      <c r="J296" s="6">
        <v>1735</v>
      </c>
      <c r="K296" s="2" t="s">
        <v>33</v>
      </c>
      <c r="L296" s="2" t="s">
        <v>19</v>
      </c>
      <c r="M296" s="8" t="s">
        <v>152</v>
      </c>
      <c r="N296" s="6" t="str">
        <f>INDEX(Códigos_IPASGO[COD],MATCH(Tabela1[[#This Row],[ESPECIALIDDE]],Códigos_IPASGO[Especialidade],0))</f>
        <v>00011193</v>
      </c>
      <c r="O296" s="6" t="str">
        <f>TEXT(Tabela1[[#This Row],[Data]],"dddd")</f>
        <v>sexta-feira</v>
      </c>
      <c r="P296" s="6" t="str" cm="1">
        <f t="array" ref="P296">INDEX(Tabela8[Status],MATCH(Tabela1[[#This Row],[Cod. Paciente]]&amp;Tabela1[[#This Row],[dia]]&amp;Tabela1[[#This Row],[Hora inicial]],Tabela8[Cod. Paciente]&amp;Tabela8[DIA]&amp;Tabela8[Hora inicial],0))</f>
        <v>A confirmar</v>
      </c>
      <c r="Q296" s="6"/>
    </row>
    <row r="297" spans="1:17" x14ac:dyDescent="0.3">
      <c r="A297" s="2">
        <v>587477</v>
      </c>
      <c r="B297" s="2" t="s">
        <v>24</v>
      </c>
      <c r="C297" s="2" t="s">
        <v>110</v>
      </c>
      <c r="D297" s="2">
        <v>3664</v>
      </c>
      <c r="E297" s="2" t="s">
        <v>111</v>
      </c>
      <c r="F297" s="2" t="s">
        <v>28</v>
      </c>
      <c r="G297" s="4">
        <v>45513</v>
      </c>
      <c r="H297" s="5">
        <v>0.45833333333333331</v>
      </c>
      <c r="I297" s="6" t="s">
        <v>82</v>
      </c>
      <c r="J297" s="6">
        <v>1180</v>
      </c>
      <c r="K297" s="2" t="s">
        <v>83</v>
      </c>
      <c r="L297" s="2" t="s">
        <v>19</v>
      </c>
      <c r="M297" s="8" t="s">
        <v>152</v>
      </c>
      <c r="N297" s="6" t="str">
        <f>INDEX(Códigos_IPASGO[COD],MATCH(Tabela1[[#This Row],[ESPECIALIDDE]],Códigos_IPASGO[Especialidade],0))</f>
        <v>00011193</v>
      </c>
      <c r="O297" s="6" t="str">
        <f>TEXT(Tabela1[[#This Row],[Data]],"dddd")</f>
        <v>sexta-feira</v>
      </c>
      <c r="P297" s="6" t="str" cm="1">
        <f t="array" ref="P297">INDEX(Tabela8[Status],MATCH(Tabela1[[#This Row],[Cod. Paciente]]&amp;Tabela1[[#This Row],[dia]]&amp;Tabela1[[#This Row],[Hora inicial]],Tabela8[Cod. Paciente]&amp;Tabela8[DIA]&amp;Tabela8[Hora inicial],0))</f>
        <v>A confirmar</v>
      </c>
      <c r="Q297" s="6"/>
    </row>
    <row r="298" spans="1:17" x14ac:dyDescent="0.3">
      <c r="A298" s="2">
        <v>587476</v>
      </c>
      <c r="B298" s="2" t="s">
        <v>17</v>
      </c>
      <c r="C298" s="2" t="s">
        <v>1258</v>
      </c>
      <c r="D298" s="2">
        <v>3923</v>
      </c>
      <c r="E298" s="2" t="s">
        <v>105</v>
      </c>
      <c r="F298" s="2" t="s">
        <v>28</v>
      </c>
      <c r="G298" s="4">
        <v>45513</v>
      </c>
      <c r="H298" s="5">
        <v>0.45833333333333331</v>
      </c>
      <c r="I298" s="6" t="s">
        <v>1309</v>
      </c>
      <c r="J298" s="6">
        <v>1644</v>
      </c>
      <c r="K298" s="2" t="s">
        <v>63</v>
      </c>
      <c r="L298" s="2" t="s">
        <v>19</v>
      </c>
      <c r="M298" s="8" t="s">
        <v>152</v>
      </c>
      <c r="N298" s="6" t="str">
        <f>INDEX(Códigos_IPASGO[COD],MATCH(Tabela1[[#This Row],[ESPECIALIDDE]],Códigos_IPASGO[Especialidade],0))</f>
        <v>00011193</v>
      </c>
      <c r="O298" s="6" t="str">
        <f>TEXT(Tabela1[[#This Row],[Data]],"dddd")</f>
        <v>sexta-feira</v>
      </c>
      <c r="P298" s="6" t="str" cm="1">
        <f t="array" ref="P298">INDEX(Tabela8[Status],MATCH(Tabela1[[#This Row],[Cod. Paciente]]&amp;Tabela1[[#This Row],[dia]]&amp;Tabela1[[#This Row],[Hora inicial]],Tabela8[Cod. Paciente]&amp;Tabela8[DIA]&amp;Tabela8[Hora inicial],0))</f>
        <v>A confirmar</v>
      </c>
      <c r="Q298" s="6"/>
    </row>
    <row r="299" spans="1:17" x14ac:dyDescent="0.3">
      <c r="A299" s="2">
        <v>587503</v>
      </c>
      <c r="B299" s="2" t="s">
        <v>17</v>
      </c>
      <c r="C299" s="2" t="s">
        <v>119</v>
      </c>
      <c r="D299" s="2">
        <v>3555</v>
      </c>
      <c r="E299" s="2" t="s">
        <v>120</v>
      </c>
      <c r="F299" s="2" t="s">
        <v>28</v>
      </c>
      <c r="G299" s="4">
        <v>45513</v>
      </c>
      <c r="H299" s="5">
        <v>0.54166666666666663</v>
      </c>
      <c r="I299" s="6" t="s">
        <v>55</v>
      </c>
      <c r="J299" s="6">
        <v>1830</v>
      </c>
      <c r="K299" s="2" t="s">
        <v>56</v>
      </c>
      <c r="L299" s="2" t="s">
        <v>19</v>
      </c>
      <c r="M299" s="8" t="s">
        <v>155</v>
      </c>
      <c r="N299" s="6" t="str">
        <f>INDEX(Códigos_IPASGO[COD],MATCH(Tabela1[[#This Row],[ESPECIALIDDE]],Códigos_IPASGO[Especialidade],0))</f>
        <v>00011185</v>
      </c>
      <c r="O299" s="6" t="str">
        <f>TEXT(Tabela1[[#This Row],[Data]],"dddd")</f>
        <v>sexta-feira</v>
      </c>
      <c r="P299" s="6" t="str" cm="1">
        <f t="array" ref="P299">INDEX(Tabela8[Status],MATCH(Tabela1[[#This Row],[Cod. Paciente]]&amp;Tabela1[[#This Row],[dia]]&amp;Tabela1[[#This Row],[Hora inicial]],Tabela8[Cod. Paciente]&amp;Tabela8[DIA]&amp;Tabela8[Hora inicial],0))</f>
        <v>A confirmar</v>
      </c>
      <c r="Q299" s="6"/>
    </row>
    <row r="300" spans="1:17" ht="28.8" x14ac:dyDescent="0.3">
      <c r="A300" s="2">
        <v>587512</v>
      </c>
      <c r="B300" s="2" t="s">
        <v>17</v>
      </c>
      <c r="C300" s="2" t="s">
        <v>123</v>
      </c>
      <c r="D300" s="2">
        <v>3570</v>
      </c>
      <c r="E300" s="2" t="s">
        <v>124</v>
      </c>
      <c r="F300" s="2" t="s">
        <v>28</v>
      </c>
      <c r="G300" s="4">
        <v>45513</v>
      </c>
      <c r="H300" s="5">
        <v>0.54166666666666663</v>
      </c>
      <c r="I300" s="6" t="s">
        <v>57</v>
      </c>
      <c r="J300" s="6">
        <v>1815</v>
      </c>
      <c r="K300" s="2" t="s">
        <v>86</v>
      </c>
      <c r="L300" s="2" t="s">
        <v>19</v>
      </c>
      <c r="M300" s="8" t="s">
        <v>152</v>
      </c>
      <c r="N300" s="6" t="str">
        <f>INDEX(Códigos_IPASGO[COD],MATCH(Tabela1[[#This Row],[ESPECIALIDDE]],Códigos_IPASGO[Especialidade],0))</f>
        <v>00011193</v>
      </c>
      <c r="O300" s="6" t="str">
        <f>TEXT(Tabela1[[#This Row],[Data]],"dddd")</f>
        <v>sexta-feira</v>
      </c>
      <c r="P300" s="6" t="str" cm="1">
        <f t="array" ref="P300">INDEX(Tabela8[Status],MATCH(Tabela1[[#This Row],[Cod. Paciente]]&amp;Tabela1[[#This Row],[dia]]&amp;Tabela1[[#This Row],[Hora inicial]],Tabela8[Cod. Paciente]&amp;Tabela8[DIA]&amp;Tabela8[Hora inicial],0))</f>
        <v>A confirmar</v>
      </c>
      <c r="Q300" s="6"/>
    </row>
    <row r="301" spans="1:17" x14ac:dyDescent="0.3">
      <c r="A301" s="2">
        <v>587983</v>
      </c>
      <c r="B301" s="2" t="s">
        <v>24</v>
      </c>
      <c r="C301" s="2" t="s">
        <v>45</v>
      </c>
      <c r="D301" s="2">
        <v>3319</v>
      </c>
      <c r="E301" s="2" t="s">
        <v>46</v>
      </c>
      <c r="F301" s="2" t="s">
        <v>28</v>
      </c>
      <c r="G301" s="4">
        <v>45513</v>
      </c>
      <c r="H301" s="5">
        <v>0.54166666666666663</v>
      </c>
      <c r="I301" s="6" t="s">
        <v>29</v>
      </c>
      <c r="J301" s="6">
        <v>884</v>
      </c>
      <c r="K301" s="2" t="s">
        <v>30</v>
      </c>
      <c r="L301" s="2" t="s">
        <v>19</v>
      </c>
      <c r="M301" s="8" t="s">
        <v>444</v>
      </c>
      <c r="N301" s="6" t="str">
        <f>INDEX(Códigos_IPASGO[COD],MATCH(Tabela1[[#This Row],[ESPECIALIDDE]],Códigos_IPASGO[Especialidade],0))</f>
        <v>00040045</v>
      </c>
      <c r="O301" s="6" t="str">
        <f>TEXT(Tabela1[[#This Row],[Data]],"dddd")</f>
        <v>sexta-feira</v>
      </c>
      <c r="P301" s="6" t="str" cm="1">
        <f t="array" ref="P301">INDEX(Tabela8[Status],MATCH(Tabela1[[#This Row],[Cod. Paciente]]&amp;Tabela1[[#This Row],[dia]]&amp;Tabela1[[#This Row],[Hora inicial]],Tabela8[Cod. Paciente]&amp;Tabela8[DIA]&amp;Tabela8[Hora inicial],0))</f>
        <v>A confirmar</v>
      </c>
      <c r="Q301" s="6"/>
    </row>
    <row r="302" spans="1:17" x14ac:dyDescent="0.3">
      <c r="A302" s="2">
        <v>587517</v>
      </c>
      <c r="B302" s="2" t="s">
        <v>24</v>
      </c>
      <c r="C302" s="2" t="s">
        <v>117</v>
      </c>
      <c r="D302" s="2">
        <v>3188</v>
      </c>
      <c r="E302" s="2" t="s">
        <v>118</v>
      </c>
      <c r="F302" s="2" t="s">
        <v>28</v>
      </c>
      <c r="G302" s="4">
        <v>45513</v>
      </c>
      <c r="H302" s="5">
        <v>0.54166666666666663</v>
      </c>
      <c r="I302" s="6" t="s">
        <v>29</v>
      </c>
      <c r="J302" s="6">
        <v>884</v>
      </c>
      <c r="K302" s="2" t="s">
        <v>30</v>
      </c>
      <c r="L302" s="2" t="s">
        <v>19</v>
      </c>
      <c r="M302" s="8" t="s">
        <v>444</v>
      </c>
      <c r="N302" s="6" t="str">
        <f>INDEX(Códigos_IPASGO[COD],MATCH(Tabela1[[#This Row],[ESPECIALIDDE]],Códigos_IPASGO[Especialidade],0))</f>
        <v>00040045</v>
      </c>
      <c r="O302" s="6" t="str">
        <f>TEXT(Tabela1[[#This Row],[Data]],"dddd")</f>
        <v>sexta-feira</v>
      </c>
      <c r="P302" s="6" t="str" cm="1">
        <f t="array" ref="P302">INDEX(Tabela8[Status],MATCH(Tabela1[[#This Row],[Cod. Paciente]]&amp;Tabela1[[#This Row],[dia]]&amp;Tabela1[[#This Row],[Hora inicial]],Tabela8[Cod. Paciente]&amp;Tabela8[DIA]&amp;Tabela8[Hora inicial],0))</f>
        <v>A confirmar</v>
      </c>
      <c r="Q302" s="6"/>
    </row>
    <row r="303" spans="1:17" x14ac:dyDescent="0.3">
      <c r="A303" s="2">
        <v>587581</v>
      </c>
      <c r="B303" s="2" t="s">
        <v>17</v>
      </c>
      <c r="C303" s="2" t="s">
        <v>119</v>
      </c>
      <c r="D303" s="2">
        <v>3555</v>
      </c>
      <c r="E303" s="2" t="s">
        <v>120</v>
      </c>
      <c r="F303" s="2" t="s">
        <v>28</v>
      </c>
      <c r="G303" s="4">
        <v>45513</v>
      </c>
      <c r="H303" s="5">
        <v>0.58333333333333337</v>
      </c>
      <c r="I303" s="6" t="s">
        <v>71</v>
      </c>
      <c r="J303" s="6">
        <v>2751</v>
      </c>
      <c r="K303" s="2" t="s">
        <v>70</v>
      </c>
      <c r="L303" s="2" t="s">
        <v>19</v>
      </c>
      <c r="M303" s="8" t="s">
        <v>152</v>
      </c>
      <c r="N303" s="6" t="str">
        <f>INDEX(Códigos_IPASGO[COD],MATCH(Tabela1[[#This Row],[ESPECIALIDDE]],Códigos_IPASGO[Especialidade],0))</f>
        <v>00011193</v>
      </c>
      <c r="O303" s="6" t="str">
        <f>TEXT(Tabela1[[#This Row],[Data]],"dddd")</f>
        <v>sexta-feira</v>
      </c>
      <c r="P303" s="6" t="str" cm="1">
        <f t="array" ref="P303">INDEX(Tabela8[Status],MATCH(Tabela1[[#This Row],[Cod. Paciente]]&amp;Tabela1[[#This Row],[dia]]&amp;Tabela1[[#This Row],[Hora inicial]],Tabela8[Cod. Paciente]&amp;Tabela8[DIA]&amp;Tabela8[Hora inicial],0))</f>
        <v>A confirmar</v>
      </c>
      <c r="Q303" s="6"/>
    </row>
    <row r="304" spans="1:17" x14ac:dyDescent="0.3">
      <c r="A304" s="2">
        <v>587560</v>
      </c>
      <c r="B304" s="2" t="s">
        <v>17</v>
      </c>
      <c r="C304" s="2" t="s">
        <v>128</v>
      </c>
      <c r="D304" s="2">
        <v>3712</v>
      </c>
      <c r="E304" s="2" t="s">
        <v>129</v>
      </c>
      <c r="F304" s="2" t="s">
        <v>28</v>
      </c>
      <c r="G304" s="4">
        <v>45513</v>
      </c>
      <c r="H304" s="5">
        <v>0.58333333333333337</v>
      </c>
      <c r="I304" s="6" t="s">
        <v>75</v>
      </c>
      <c r="J304" s="6">
        <v>1364</v>
      </c>
      <c r="K304" s="2" t="s">
        <v>60</v>
      </c>
      <c r="L304" s="2" t="s">
        <v>19</v>
      </c>
      <c r="M304" s="8" t="s">
        <v>152</v>
      </c>
      <c r="N304" s="6" t="str">
        <f>INDEX(Códigos_IPASGO[COD],MATCH(Tabela1[[#This Row],[ESPECIALIDDE]],Códigos_IPASGO[Especialidade],0))</f>
        <v>00011193</v>
      </c>
      <c r="O304" s="6" t="str">
        <f>TEXT(Tabela1[[#This Row],[Data]],"dddd")</f>
        <v>sexta-feira</v>
      </c>
      <c r="P304" s="6" t="str" cm="1">
        <f t="array" ref="P304">INDEX(Tabela8[Status],MATCH(Tabela1[[#This Row],[Cod. Paciente]]&amp;Tabela1[[#This Row],[dia]]&amp;Tabela1[[#This Row],[Hora inicial]],Tabela8[Cod. Paciente]&amp;Tabela8[DIA]&amp;Tabela8[Hora inicial],0))</f>
        <v>A confirmar</v>
      </c>
      <c r="Q304" s="6"/>
    </row>
    <row r="305" spans="1:17" ht="28.8" x14ac:dyDescent="0.3">
      <c r="A305" s="2">
        <v>587557</v>
      </c>
      <c r="B305" s="2" t="s">
        <v>24</v>
      </c>
      <c r="C305" s="2" t="s">
        <v>125</v>
      </c>
      <c r="D305" s="2">
        <v>3708</v>
      </c>
      <c r="E305" s="2" t="s">
        <v>126</v>
      </c>
      <c r="F305" s="2" t="s">
        <v>28</v>
      </c>
      <c r="G305" s="4">
        <v>45513</v>
      </c>
      <c r="H305" s="5">
        <v>0.58333333333333337</v>
      </c>
      <c r="I305" s="6" t="s">
        <v>100</v>
      </c>
      <c r="J305" s="6">
        <v>1542</v>
      </c>
      <c r="K305" s="2" t="s">
        <v>112</v>
      </c>
      <c r="L305" s="2" t="s">
        <v>19</v>
      </c>
      <c r="M305" s="8" t="s">
        <v>152</v>
      </c>
      <c r="N305" s="6" t="str">
        <f>INDEX(Códigos_IPASGO[COD],MATCH(Tabela1[[#This Row],[ESPECIALIDDE]],Códigos_IPASGO[Especialidade],0))</f>
        <v>00011193</v>
      </c>
      <c r="O305" s="6" t="str">
        <f>TEXT(Tabela1[[#This Row],[Data]],"dddd")</f>
        <v>sexta-feira</v>
      </c>
      <c r="P305" s="6" t="str" cm="1">
        <f t="array" ref="P305">INDEX(Tabela8[Status],MATCH(Tabela1[[#This Row],[Cod. Paciente]]&amp;Tabela1[[#This Row],[dia]]&amp;Tabela1[[#This Row],[Hora inicial]],Tabela8[Cod. Paciente]&amp;Tabela8[DIA]&amp;Tabela8[Hora inicial],0))</f>
        <v>A confirmar</v>
      </c>
      <c r="Q305" s="6"/>
    </row>
    <row r="306" spans="1:17" ht="28.8" x14ac:dyDescent="0.3">
      <c r="A306" s="2">
        <v>587583</v>
      </c>
      <c r="B306" s="2" t="s">
        <v>17</v>
      </c>
      <c r="C306" s="2" t="s">
        <v>123</v>
      </c>
      <c r="D306" s="2">
        <v>3570</v>
      </c>
      <c r="E306" s="2" t="s">
        <v>124</v>
      </c>
      <c r="F306" s="2" t="s">
        <v>28</v>
      </c>
      <c r="G306" s="4">
        <v>45513</v>
      </c>
      <c r="H306" s="5">
        <v>0.58333333333333337</v>
      </c>
      <c r="I306" s="6" t="s">
        <v>34</v>
      </c>
      <c r="J306" s="6">
        <v>1644</v>
      </c>
      <c r="K306" s="2" t="s">
        <v>63</v>
      </c>
      <c r="L306" s="2" t="s">
        <v>19</v>
      </c>
      <c r="M306" s="8" t="s">
        <v>152</v>
      </c>
      <c r="N306" s="6" t="str">
        <f>INDEX(Códigos_IPASGO[COD],MATCH(Tabela1[[#This Row],[ESPECIALIDDE]],Códigos_IPASGO[Especialidade],0))</f>
        <v>00011193</v>
      </c>
      <c r="O306" s="6" t="str">
        <f>TEXT(Tabela1[[#This Row],[Data]],"dddd")</f>
        <v>sexta-feira</v>
      </c>
      <c r="P306" s="6" t="str" cm="1">
        <f t="array" ref="P306">INDEX(Tabela8[Status],MATCH(Tabela1[[#This Row],[Cod. Paciente]]&amp;Tabela1[[#This Row],[dia]]&amp;Tabela1[[#This Row],[Hora inicial]],Tabela8[Cod. Paciente]&amp;Tabela8[DIA]&amp;Tabela8[Hora inicial],0))</f>
        <v>A confirmar</v>
      </c>
      <c r="Q306" s="6"/>
    </row>
    <row r="307" spans="1:17" x14ac:dyDescent="0.3">
      <c r="A307" s="2">
        <v>587571</v>
      </c>
      <c r="B307" s="2" t="s">
        <v>24</v>
      </c>
      <c r="C307" s="2" t="s">
        <v>117</v>
      </c>
      <c r="D307" s="2">
        <v>3188</v>
      </c>
      <c r="E307" s="2" t="s">
        <v>118</v>
      </c>
      <c r="F307" s="2" t="s">
        <v>28</v>
      </c>
      <c r="G307" s="4">
        <v>45513</v>
      </c>
      <c r="H307" s="5">
        <v>0.58333333333333337</v>
      </c>
      <c r="I307" s="6" t="s">
        <v>95</v>
      </c>
      <c r="J307" s="6">
        <v>2057</v>
      </c>
      <c r="K307" s="2" t="s">
        <v>90</v>
      </c>
      <c r="L307" s="2" t="s">
        <v>19</v>
      </c>
      <c r="M307" s="8" t="s">
        <v>152</v>
      </c>
      <c r="N307" s="6" t="str">
        <f>INDEX(Códigos_IPASGO[COD],MATCH(Tabela1[[#This Row],[ESPECIALIDDE]],Códigos_IPASGO[Especialidade],0))</f>
        <v>00011193</v>
      </c>
      <c r="O307" s="6" t="str">
        <f>TEXT(Tabela1[[#This Row],[Data]],"dddd")</f>
        <v>sexta-feira</v>
      </c>
      <c r="P307" s="6" t="str" cm="1">
        <f t="array" ref="P307">INDEX(Tabela8[Status],MATCH(Tabela1[[#This Row],[Cod. Paciente]]&amp;Tabela1[[#This Row],[dia]]&amp;Tabela1[[#This Row],[Hora inicial]],Tabela8[Cod. Paciente]&amp;Tabela8[DIA]&amp;Tabela8[Hora inicial],0))</f>
        <v>A confirmar</v>
      </c>
      <c r="Q307" s="6"/>
    </row>
    <row r="308" spans="1:17" x14ac:dyDescent="0.3">
      <c r="A308" s="2">
        <v>587611</v>
      </c>
      <c r="B308" s="2" t="s">
        <v>17</v>
      </c>
      <c r="C308" s="2" t="s">
        <v>128</v>
      </c>
      <c r="D308" s="2">
        <v>3712</v>
      </c>
      <c r="E308" s="2" t="s">
        <v>129</v>
      </c>
      <c r="F308" s="2" t="s">
        <v>28</v>
      </c>
      <c r="G308" s="4">
        <v>45513</v>
      </c>
      <c r="H308" s="5">
        <v>0.625</v>
      </c>
      <c r="I308" s="6" t="s">
        <v>75</v>
      </c>
      <c r="J308" s="6">
        <v>1364</v>
      </c>
      <c r="K308" s="2" t="s">
        <v>60</v>
      </c>
      <c r="L308" s="2" t="s">
        <v>19</v>
      </c>
      <c r="M308" s="8" t="s">
        <v>152</v>
      </c>
      <c r="N308" s="6" t="str">
        <f>INDEX(Códigos_IPASGO[COD],MATCH(Tabela1[[#This Row],[ESPECIALIDDE]],Códigos_IPASGO[Especialidade],0))</f>
        <v>00011193</v>
      </c>
      <c r="O308" s="6" t="str">
        <f>TEXT(Tabela1[[#This Row],[Data]],"dddd")</f>
        <v>sexta-feira</v>
      </c>
      <c r="P308" s="6" t="str" cm="1">
        <f t="array" ref="P308">INDEX(Tabela8[Status],MATCH(Tabela1[[#This Row],[Cod. Paciente]]&amp;Tabela1[[#This Row],[dia]]&amp;Tabela1[[#This Row],[Hora inicial]],Tabela8[Cod. Paciente]&amp;Tabela8[DIA]&amp;Tabela8[Hora inicial],0))</f>
        <v>A confirmar</v>
      </c>
      <c r="Q308" s="6"/>
    </row>
    <row r="309" spans="1:17" x14ac:dyDescent="0.3">
      <c r="A309" s="2">
        <v>587624</v>
      </c>
      <c r="B309" s="2" t="s">
        <v>17</v>
      </c>
      <c r="C309" s="2" t="s">
        <v>1339</v>
      </c>
      <c r="D309" s="2">
        <v>3921</v>
      </c>
      <c r="E309" s="2" t="s">
        <v>130</v>
      </c>
      <c r="F309" s="2" t="s">
        <v>28</v>
      </c>
      <c r="G309" s="4">
        <v>45513</v>
      </c>
      <c r="H309" s="5">
        <v>0.625</v>
      </c>
      <c r="I309" s="6" t="s">
        <v>43</v>
      </c>
      <c r="J309" s="6">
        <v>2158</v>
      </c>
      <c r="K309" s="2" t="s">
        <v>115</v>
      </c>
      <c r="L309" s="2" t="s">
        <v>19</v>
      </c>
      <c r="M309" s="8" t="s">
        <v>155</v>
      </c>
      <c r="N309" s="6" t="str">
        <f>INDEX(Códigos_IPASGO[COD],MATCH(Tabela1[[#This Row],[ESPECIALIDDE]],Códigos_IPASGO[Especialidade],0))</f>
        <v>00011185</v>
      </c>
      <c r="O309" s="6" t="str">
        <f>TEXT(Tabela1[[#This Row],[Data]],"dddd")</f>
        <v>sexta-feira</v>
      </c>
      <c r="P309" s="6" t="str" cm="1">
        <f t="array" ref="P309">INDEX(Tabela8[Status],MATCH(Tabela1[[#This Row],[Cod. Paciente]]&amp;Tabela1[[#This Row],[dia]]&amp;Tabela1[[#This Row],[Hora inicial]],Tabela8[Cod. Paciente]&amp;Tabela8[DIA]&amp;Tabela8[Hora inicial],0))</f>
        <v>A confirmar</v>
      </c>
      <c r="Q309" s="6"/>
    </row>
    <row r="310" spans="1:17" ht="28.8" x14ac:dyDescent="0.3">
      <c r="A310" s="2">
        <v>587607</v>
      </c>
      <c r="B310" s="2" t="s">
        <v>24</v>
      </c>
      <c r="C310" s="2" t="s">
        <v>125</v>
      </c>
      <c r="D310" s="2">
        <v>3708</v>
      </c>
      <c r="E310" s="2" t="s">
        <v>126</v>
      </c>
      <c r="F310" s="2" t="s">
        <v>28</v>
      </c>
      <c r="G310" s="4">
        <v>45513</v>
      </c>
      <c r="H310" s="5">
        <v>0.625</v>
      </c>
      <c r="I310" s="6" t="s">
        <v>100</v>
      </c>
      <c r="J310" s="6">
        <v>1542</v>
      </c>
      <c r="K310" s="2" t="s">
        <v>112</v>
      </c>
      <c r="L310" s="2" t="s">
        <v>19</v>
      </c>
      <c r="M310" s="8" t="s">
        <v>152</v>
      </c>
      <c r="N310" s="6" t="str">
        <f>INDEX(Códigos_IPASGO[COD],MATCH(Tabela1[[#This Row],[ESPECIALIDDE]],Códigos_IPASGO[Especialidade],0))</f>
        <v>00011193</v>
      </c>
      <c r="O310" s="6" t="str">
        <f>TEXT(Tabela1[[#This Row],[Data]],"dddd")</f>
        <v>sexta-feira</v>
      </c>
      <c r="P310" s="6" t="str" cm="1">
        <f t="array" ref="P310">INDEX(Tabela8[Status],MATCH(Tabela1[[#This Row],[Cod. Paciente]]&amp;Tabela1[[#This Row],[dia]]&amp;Tabela1[[#This Row],[Hora inicial]],Tabela8[Cod. Paciente]&amp;Tabela8[DIA]&amp;Tabela8[Hora inicial],0))</f>
        <v>A confirmar</v>
      </c>
      <c r="Q310" s="6"/>
    </row>
    <row r="311" spans="1:17" ht="28.8" x14ac:dyDescent="0.3">
      <c r="A311" s="2">
        <v>587619</v>
      </c>
      <c r="B311" s="2" t="s">
        <v>17</v>
      </c>
      <c r="C311" s="2" t="s">
        <v>133</v>
      </c>
      <c r="D311" s="2">
        <v>3931</v>
      </c>
      <c r="E311" s="2" t="s">
        <v>134</v>
      </c>
      <c r="F311" s="2" t="s">
        <v>28</v>
      </c>
      <c r="G311" s="4">
        <v>45513</v>
      </c>
      <c r="H311" s="5">
        <v>0.625</v>
      </c>
      <c r="I311" s="6" t="s">
        <v>57</v>
      </c>
      <c r="J311" s="6">
        <v>1815</v>
      </c>
      <c r="K311" s="2" t="s">
        <v>86</v>
      </c>
      <c r="L311" s="2" t="s">
        <v>19</v>
      </c>
      <c r="M311" s="8" t="s">
        <v>152</v>
      </c>
      <c r="N311" s="6" t="str">
        <f>INDEX(Códigos_IPASGO[COD],MATCH(Tabela1[[#This Row],[ESPECIALIDDE]],Códigos_IPASGO[Especialidade],0))</f>
        <v>00011193</v>
      </c>
      <c r="O311" s="6" t="str">
        <f>TEXT(Tabela1[[#This Row],[Data]],"dddd")</f>
        <v>sexta-feira</v>
      </c>
      <c r="P311" s="6" t="str" cm="1">
        <f t="array" ref="P311">INDEX(Tabela8[Status],MATCH(Tabela1[[#This Row],[Cod. Paciente]]&amp;Tabela1[[#This Row],[dia]]&amp;Tabela1[[#This Row],[Hora inicial]],Tabela8[Cod. Paciente]&amp;Tabela8[DIA]&amp;Tabela8[Hora inicial],0))</f>
        <v>A confirmar</v>
      </c>
      <c r="Q311" s="6"/>
    </row>
    <row r="312" spans="1:17" x14ac:dyDescent="0.3">
      <c r="A312" s="2">
        <v>587610</v>
      </c>
      <c r="B312" s="2" t="s">
        <v>24</v>
      </c>
      <c r="C312" s="2" t="s">
        <v>117</v>
      </c>
      <c r="D312" s="2">
        <v>3188</v>
      </c>
      <c r="E312" s="2" t="s">
        <v>118</v>
      </c>
      <c r="F312" s="2" t="s">
        <v>28</v>
      </c>
      <c r="G312" s="4">
        <v>45513</v>
      </c>
      <c r="H312" s="5">
        <v>0.625</v>
      </c>
      <c r="I312" s="6" t="s">
        <v>82</v>
      </c>
      <c r="J312" s="6">
        <v>2260</v>
      </c>
      <c r="K312" s="2" t="s">
        <v>36</v>
      </c>
      <c r="L312" s="2" t="s">
        <v>19</v>
      </c>
      <c r="M312" s="8" t="s">
        <v>152</v>
      </c>
      <c r="N312" s="6" t="str">
        <f>INDEX(Códigos_IPASGO[COD],MATCH(Tabela1[[#This Row],[ESPECIALIDDE]],Códigos_IPASGO[Especialidade],0))</f>
        <v>00011193</v>
      </c>
      <c r="O312" s="6" t="str">
        <f>TEXT(Tabela1[[#This Row],[Data]],"dddd")</f>
        <v>sexta-feira</v>
      </c>
      <c r="P312" s="6" t="str" cm="1">
        <f t="array" ref="P312">INDEX(Tabela8[Status],MATCH(Tabela1[[#This Row],[Cod. Paciente]]&amp;Tabela1[[#This Row],[dia]]&amp;Tabela1[[#This Row],[Hora inicial]],Tabela8[Cod. Paciente]&amp;Tabela8[DIA]&amp;Tabela8[Hora inicial],0))</f>
        <v>A confirmar</v>
      </c>
      <c r="Q312" s="6"/>
    </row>
    <row r="313" spans="1:17" x14ac:dyDescent="0.3">
      <c r="A313" s="2">
        <v>587595</v>
      </c>
      <c r="B313" s="2" t="s">
        <v>24</v>
      </c>
      <c r="C313" s="2" t="s">
        <v>131</v>
      </c>
      <c r="D313" s="2">
        <v>3028</v>
      </c>
      <c r="E313" s="2" t="s">
        <v>132</v>
      </c>
      <c r="F313" s="2" t="s">
        <v>28</v>
      </c>
      <c r="G313" s="4">
        <v>45513</v>
      </c>
      <c r="H313" s="5">
        <v>0.625</v>
      </c>
      <c r="I313" s="6" t="s">
        <v>29</v>
      </c>
      <c r="J313" s="6">
        <v>884</v>
      </c>
      <c r="K313" s="2" t="s">
        <v>30</v>
      </c>
      <c r="L313" s="2" t="s">
        <v>19</v>
      </c>
      <c r="M313" s="8" t="s">
        <v>444</v>
      </c>
      <c r="N313" s="6" t="str">
        <f>INDEX(Códigos_IPASGO[COD],MATCH(Tabela1[[#This Row],[ESPECIALIDDE]],Códigos_IPASGO[Especialidade],0))</f>
        <v>00040045</v>
      </c>
      <c r="O313" s="6" t="str">
        <f>TEXT(Tabela1[[#This Row],[Data]],"dddd")</f>
        <v>sexta-feira</v>
      </c>
      <c r="P313" s="6" t="str" cm="1">
        <f t="array" ref="P313">INDEX(Tabela8[Status],MATCH(Tabela1[[#This Row],[Cod. Paciente]]&amp;Tabela1[[#This Row],[dia]]&amp;Tabela1[[#This Row],[Hora inicial]],Tabela8[Cod. Paciente]&amp;Tabela8[DIA]&amp;Tabela8[Hora inicial],0))</f>
        <v>A confirmar</v>
      </c>
      <c r="Q313" s="6"/>
    </row>
    <row r="314" spans="1:17" x14ac:dyDescent="0.3">
      <c r="A314" s="2">
        <v>587664</v>
      </c>
      <c r="B314" s="2" t="s">
        <v>24</v>
      </c>
      <c r="C314" s="2" t="s">
        <v>135</v>
      </c>
      <c r="D314" s="2">
        <v>3945</v>
      </c>
      <c r="E314" s="2" t="s">
        <v>136</v>
      </c>
      <c r="F314" s="2" t="s">
        <v>28</v>
      </c>
      <c r="G314" s="4">
        <v>45513</v>
      </c>
      <c r="H314" s="5">
        <v>0.66666666666666663</v>
      </c>
      <c r="I314" s="6" t="s">
        <v>84</v>
      </c>
      <c r="J314" s="6">
        <v>2057</v>
      </c>
      <c r="K314" s="2" t="s">
        <v>90</v>
      </c>
      <c r="L314" s="2" t="s">
        <v>19</v>
      </c>
      <c r="M314" s="8" t="s">
        <v>152</v>
      </c>
      <c r="N314" s="6" t="str">
        <f>INDEX(Códigos_IPASGO[COD],MATCH(Tabela1[[#This Row],[ESPECIALIDDE]],Códigos_IPASGO[Especialidade],0))</f>
        <v>00011193</v>
      </c>
      <c r="O314" s="6" t="str">
        <f>TEXT(Tabela1[[#This Row],[Data]],"dddd")</f>
        <v>sexta-feira</v>
      </c>
      <c r="P314" s="6" t="str" cm="1">
        <f t="array" ref="P314">INDEX(Tabela8[Status],MATCH(Tabela1[[#This Row],[Cod. Paciente]]&amp;Tabela1[[#This Row],[dia]]&amp;Tabela1[[#This Row],[Hora inicial]],Tabela8[Cod. Paciente]&amp;Tabela8[DIA]&amp;Tabela8[Hora inicial],0))</f>
        <v>A confirmar</v>
      </c>
      <c r="Q314" s="6"/>
    </row>
    <row r="315" spans="1:17" x14ac:dyDescent="0.3">
      <c r="A315" s="2">
        <v>587672</v>
      </c>
      <c r="B315" s="2" t="s">
        <v>24</v>
      </c>
      <c r="C315" s="2" t="s">
        <v>137</v>
      </c>
      <c r="D315" s="2">
        <v>3496</v>
      </c>
      <c r="E315" s="2" t="s">
        <v>138</v>
      </c>
      <c r="F315" s="2" t="s">
        <v>28</v>
      </c>
      <c r="G315" s="4">
        <v>45513</v>
      </c>
      <c r="H315" s="5">
        <v>0.66666666666666663</v>
      </c>
      <c r="I315" s="6" t="s">
        <v>29</v>
      </c>
      <c r="J315" s="6">
        <v>884</v>
      </c>
      <c r="K315" s="2" t="s">
        <v>30</v>
      </c>
      <c r="L315" s="2" t="s">
        <v>19</v>
      </c>
      <c r="M315" s="8" t="s">
        <v>444</v>
      </c>
      <c r="N315" s="6" t="str">
        <f>INDEX(Códigos_IPASGO[COD],MATCH(Tabela1[[#This Row],[ESPECIALIDDE]],Códigos_IPASGO[Especialidade],0))</f>
        <v>00040045</v>
      </c>
      <c r="O315" s="6" t="str">
        <f>TEXT(Tabela1[[#This Row],[Data]],"dddd")</f>
        <v>sexta-feira</v>
      </c>
      <c r="P315" s="6" t="str" cm="1">
        <f t="array" ref="P315">INDEX(Tabela8[Status],MATCH(Tabela1[[#This Row],[Cod. Paciente]]&amp;Tabela1[[#This Row],[dia]]&amp;Tabela1[[#This Row],[Hora inicial]],Tabela8[Cod. Paciente]&amp;Tabela8[DIA]&amp;Tabela8[Hora inicial],0))</f>
        <v>A confirmar</v>
      </c>
      <c r="Q315" s="6"/>
    </row>
    <row r="316" spans="1:17" x14ac:dyDescent="0.3">
      <c r="A316" s="2">
        <v>587653</v>
      </c>
      <c r="B316" s="2" t="s">
        <v>24</v>
      </c>
      <c r="C316" s="2" t="s">
        <v>117</v>
      </c>
      <c r="D316" s="2">
        <v>3188</v>
      </c>
      <c r="E316" s="2" t="s">
        <v>118</v>
      </c>
      <c r="F316" s="2" t="s">
        <v>28</v>
      </c>
      <c r="G316" s="4">
        <v>45513</v>
      </c>
      <c r="H316" s="5">
        <v>0.66666666666666663</v>
      </c>
      <c r="I316" s="6" t="s">
        <v>82</v>
      </c>
      <c r="J316" s="6">
        <v>2260</v>
      </c>
      <c r="K316" s="2" t="s">
        <v>36</v>
      </c>
      <c r="L316" s="2" t="s">
        <v>19</v>
      </c>
      <c r="M316" s="8" t="s">
        <v>152</v>
      </c>
      <c r="N316" s="6" t="str">
        <f>INDEX(Códigos_IPASGO[COD],MATCH(Tabela1[[#This Row],[ESPECIALIDDE]],Códigos_IPASGO[Especialidade],0))</f>
        <v>00011193</v>
      </c>
      <c r="O316" s="6" t="str">
        <f>TEXT(Tabela1[[#This Row],[Data]],"dddd")</f>
        <v>sexta-feira</v>
      </c>
      <c r="P316" s="6" t="str" cm="1">
        <f t="array" ref="P316">INDEX(Tabela8[Status],MATCH(Tabela1[[#This Row],[Cod. Paciente]]&amp;Tabela1[[#This Row],[dia]]&amp;Tabela1[[#This Row],[Hora inicial]],Tabela8[Cod. Paciente]&amp;Tabela8[DIA]&amp;Tabela8[Hora inicial],0))</f>
        <v>A confirmar</v>
      </c>
      <c r="Q316" s="6"/>
    </row>
    <row r="317" spans="1:17" ht="28.8" x14ac:dyDescent="0.3">
      <c r="A317" s="2">
        <v>587701</v>
      </c>
      <c r="B317" s="2" t="s">
        <v>24</v>
      </c>
      <c r="C317" s="2" t="s">
        <v>139</v>
      </c>
      <c r="D317" s="2">
        <v>3737</v>
      </c>
      <c r="E317" s="2" t="s">
        <v>140</v>
      </c>
      <c r="F317" s="2" t="s">
        <v>28</v>
      </c>
      <c r="G317" s="4">
        <v>45513</v>
      </c>
      <c r="H317" s="5">
        <v>0.70833333333333337</v>
      </c>
      <c r="I317" s="6" t="s">
        <v>100</v>
      </c>
      <c r="J317" s="6">
        <v>1542</v>
      </c>
      <c r="K317" s="2" t="s">
        <v>112</v>
      </c>
      <c r="L317" s="2" t="s">
        <v>19</v>
      </c>
      <c r="M317" s="8" t="s">
        <v>152</v>
      </c>
      <c r="N317" s="6" t="str">
        <f>INDEX(Códigos_IPASGO[COD],MATCH(Tabela1[[#This Row],[ESPECIALIDDE]],Códigos_IPASGO[Especialidade],0))</f>
        <v>00011193</v>
      </c>
      <c r="O317" s="6" t="str">
        <f>TEXT(Tabela1[[#This Row],[Data]],"dddd")</f>
        <v>sexta-feira</v>
      </c>
      <c r="P317" s="6" t="str" cm="1">
        <f t="array" ref="P317">INDEX(Tabela8[Status],MATCH(Tabela1[[#This Row],[Cod. Paciente]]&amp;Tabela1[[#This Row],[dia]]&amp;Tabela1[[#This Row],[Hora inicial]],Tabela8[Cod. Paciente]&amp;Tabela8[DIA]&amp;Tabela8[Hora inicial],0))</f>
        <v>A confirmar</v>
      </c>
      <c r="Q317" s="6"/>
    </row>
    <row r="318" spans="1:17" x14ac:dyDescent="0.3">
      <c r="A318" s="2">
        <v>587967</v>
      </c>
      <c r="B318" s="2" t="s">
        <v>24</v>
      </c>
      <c r="C318" s="2" t="s">
        <v>1340</v>
      </c>
      <c r="D318" s="2">
        <v>4031</v>
      </c>
      <c r="E318" s="2" t="s">
        <v>685</v>
      </c>
      <c r="F318" s="2" t="s">
        <v>69</v>
      </c>
      <c r="G318" s="4">
        <v>45513</v>
      </c>
      <c r="H318" s="5">
        <v>0.70833333333333337</v>
      </c>
      <c r="I318" s="6" t="s">
        <v>1259</v>
      </c>
      <c r="J318" s="6">
        <v>2260</v>
      </c>
      <c r="K318" s="2" t="s">
        <v>36</v>
      </c>
      <c r="L318" s="2" t="s">
        <v>19</v>
      </c>
      <c r="M318" s="8" t="s">
        <v>164</v>
      </c>
      <c r="N318" s="6" t="str">
        <f>INDEX(Códigos_IPASGO[COD],MATCH(Tabela1[[#This Row],[ESPECIALIDDE]],Códigos_IPASGO[Especialidade],0))</f>
        <v>20104219</v>
      </c>
      <c r="O318" s="6" t="str">
        <f>TEXT(Tabela1[[#This Row],[Data]],"dddd")</f>
        <v>sexta-feira</v>
      </c>
      <c r="P318" s="6" t="str" cm="1">
        <f t="array" ref="P318">INDEX(Tabela8[Status],MATCH(Tabela1[[#This Row],[Cod. Paciente]]&amp;Tabela1[[#This Row],[dia]]&amp;Tabela1[[#This Row],[Hora inicial]],Tabela8[Cod. Paciente]&amp;Tabela8[DIA]&amp;Tabela8[Hora inicial],0))</f>
        <v>A confirmar</v>
      </c>
      <c r="Q318" s="6"/>
    </row>
    <row r="319" spans="1:17" ht="28.8" x14ac:dyDescent="0.3">
      <c r="A319" s="2">
        <v>587702</v>
      </c>
      <c r="B319" s="2" t="s">
        <v>24</v>
      </c>
      <c r="C319" s="2" t="s">
        <v>137</v>
      </c>
      <c r="D319" s="2">
        <v>3496</v>
      </c>
      <c r="E319" s="2" t="s">
        <v>138</v>
      </c>
      <c r="F319" s="2" t="s">
        <v>28</v>
      </c>
      <c r="G319" s="4">
        <v>45513</v>
      </c>
      <c r="H319" s="5">
        <v>0.70833333333333337</v>
      </c>
      <c r="I319" s="6" t="s">
        <v>97</v>
      </c>
      <c r="J319" s="6">
        <v>2735</v>
      </c>
      <c r="K319" s="2" t="s">
        <v>127</v>
      </c>
      <c r="L319" s="2" t="s">
        <v>19</v>
      </c>
      <c r="M319" s="8" t="s">
        <v>155</v>
      </c>
      <c r="N319" s="6" t="str">
        <f>INDEX(Códigos_IPASGO[COD],MATCH(Tabela1[[#This Row],[ESPECIALIDDE]],Códigos_IPASGO[Especialidade],0))</f>
        <v>00011185</v>
      </c>
      <c r="O319" s="6" t="str">
        <f>TEXT(Tabela1[[#This Row],[Data]],"dddd")</f>
        <v>sexta-feira</v>
      </c>
      <c r="P319" s="6" t="str" cm="1">
        <f t="array" ref="P319">INDEX(Tabela8[Status],MATCH(Tabela1[[#This Row],[Cod. Paciente]]&amp;Tabela1[[#This Row],[dia]]&amp;Tabela1[[#This Row],[Hora inicial]],Tabela8[Cod. Paciente]&amp;Tabela8[DIA]&amp;Tabela8[Hora inicial],0))</f>
        <v>A confirmar</v>
      </c>
      <c r="Q319" s="6"/>
    </row>
    <row r="320" spans="1:17" x14ac:dyDescent="0.3">
      <c r="A320" s="2">
        <v>587708</v>
      </c>
      <c r="B320" s="2" t="s">
        <v>17</v>
      </c>
      <c r="C320" s="2" t="s">
        <v>503</v>
      </c>
      <c r="D320" s="2">
        <v>3723</v>
      </c>
      <c r="E320" s="2" t="s">
        <v>504</v>
      </c>
      <c r="F320" s="2" t="s">
        <v>28</v>
      </c>
      <c r="G320" s="4">
        <v>45513</v>
      </c>
      <c r="H320" s="5">
        <v>0.75</v>
      </c>
      <c r="I320" s="6" t="s">
        <v>458</v>
      </c>
      <c r="J320" s="6">
        <v>1644</v>
      </c>
      <c r="K320" s="2" t="s">
        <v>63</v>
      </c>
      <c r="L320" s="2" t="s">
        <v>19</v>
      </c>
      <c r="M320" s="8" t="s">
        <v>152</v>
      </c>
      <c r="N320" s="6" t="str">
        <f>INDEX(Códigos_IPASGO[COD],MATCH(Tabela1[[#This Row],[ESPECIALIDDE]],Códigos_IPASGO[Especialidade],0))</f>
        <v>00011193</v>
      </c>
      <c r="O320" s="6" t="str">
        <f>TEXT(Tabela1[[#This Row],[Data]],"dddd")</f>
        <v>sexta-feira</v>
      </c>
      <c r="P320" s="6" t="str" cm="1">
        <f t="array" ref="P320">INDEX(Tabela8[Status],MATCH(Tabela1[[#This Row],[Cod. Paciente]]&amp;Tabela1[[#This Row],[dia]]&amp;Tabela1[[#This Row],[Hora inicial]],Tabela8[Cod. Paciente]&amp;Tabela8[DIA]&amp;Tabela8[Hora inicial],0))</f>
        <v>A confirmar</v>
      </c>
      <c r="Q320" s="6"/>
    </row>
    <row r="321" spans="1:17" x14ac:dyDescent="0.3">
      <c r="A321" s="2">
        <v>587738</v>
      </c>
      <c r="B321" s="2" t="s">
        <v>17</v>
      </c>
      <c r="C321" s="2" t="s">
        <v>45</v>
      </c>
      <c r="D321" s="2">
        <v>3319</v>
      </c>
      <c r="E321" s="2" t="s">
        <v>46</v>
      </c>
      <c r="F321" s="2" t="s">
        <v>28</v>
      </c>
      <c r="G321" s="4">
        <v>45514</v>
      </c>
      <c r="H321" s="5">
        <v>0.375</v>
      </c>
      <c r="I321" s="6" t="s">
        <v>31</v>
      </c>
      <c r="J321" s="6">
        <v>2751</v>
      </c>
      <c r="K321" s="2" t="s">
        <v>70</v>
      </c>
      <c r="L321" s="2" t="s">
        <v>19</v>
      </c>
      <c r="M321" s="8" t="s">
        <v>152</v>
      </c>
      <c r="N321" s="6" t="str">
        <f>INDEX(Códigos_IPASGO[COD],MATCH(Tabela1[[#This Row],[ESPECIALIDDE]],Códigos_IPASGO[Especialidade],0))</f>
        <v>00011193</v>
      </c>
      <c r="O321" s="6" t="str">
        <f>TEXT(Tabela1[[#This Row],[Data]],"dddd")</f>
        <v>sábado</v>
      </c>
      <c r="P321" s="6" t="str" cm="1">
        <f t="array" ref="P321">INDEX(Tabela8[Status],MATCH(Tabela1[[#This Row],[Cod. Paciente]]&amp;Tabela1[[#This Row],[dia]]&amp;Tabela1[[#This Row],[Hora inicial]],Tabela8[Cod. Paciente]&amp;Tabela8[DIA]&amp;Tabela8[Hora inicial],0))</f>
        <v>A confirmar</v>
      </c>
      <c r="Q321" s="6"/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9D9-4326-4851-951D-7255EF9E54AE}">
  <sheetPr codeName="Planilha3"/>
  <dimension ref="A1:E10"/>
  <sheetViews>
    <sheetView workbookViewId="0">
      <selection activeCell="A7" sqref="A7"/>
    </sheetView>
  </sheetViews>
  <sheetFormatPr defaultRowHeight="14.4" x14ac:dyDescent="0.3"/>
  <cols>
    <col min="1" max="1" width="9" bestFit="1" customWidth="1"/>
    <col min="2" max="2" width="45.33203125" bestFit="1" customWidth="1"/>
    <col min="3" max="3" width="28.44140625" bestFit="1" customWidth="1"/>
    <col min="4" max="4" width="15" bestFit="1" customWidth="1"/>
    <col min="5" max="5" width="52.5546875" bestFit="1" customWidth="1"/>
  </cols>
  <sheetData>
    <row r="1" spans="1:5" x14ac:dyDescent="0.3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  <row r="2" spans="1:5" x14ac:dyDescent="0.3">
      <c r="A2" t="s">
        <v>1341</v>
      </c>
      <c r="B2" t="s">
        <v>148</v>
      </c>
      <c r="C2" t="s">
        <v>149</v>
      </c>
      <c r="D2" t="s">
        <v>150</v>
      </c>
      <c r="E2" t="s">
        <v>179</v>
      </c>
    </row>
    <row r="3" spans="1:5" x14ac:dyDescent="0.3">
      <c r="A3" t="s">
        <v>151</v>
      </c>
      <c r="B3" t="s">
        <v>152</v>
      </c>
      <c r="C3" t="s">
        <v>153</v>
      </c>
      <c r="D3" t="s">
        <v>28</v>
      </c>
      <c r="E3" t="s">
        <v>176</v>
      </c>
    </row>
    <row r="4" spans="1:5" x14ac:dyDescent="0.3">
      <c r="A4" t="s">
        <v>154</v>
      </c>
      <c r="B4" t="s">
        <v>155</v>
      </c>
      <c r="C4" t="s">
        <v>156</v>
      </c>
      <c r="D4" t="s">
        <v>28</v>
      </c>
      <c r="E4" t="s">
        <v>157</v>
      </c>
    </row>
    <row r="5" spans="1:5" x14ac:dyDescent="0.3">
      <c r="A5" t="s">
        <v>158</v>
      </c>
      <c r="B5" t="s">
        <v>444</v>
      </c>
      <c r="C5" t="s">
        <v>159</v>
      </c>
      <c r="D5" t="s">
        <v>28</v>
      </c>
      <c r="E5" t="s">
        <v>177</v>
      </c>
    </row>
    <row r="6" spans="1:5" x14ac:dyDescent="0.3">
      <c r="A6" t="s">
        <v>160</v>
      </c>
      <c r="B6" t="s">
        <v>161</v>
      </c>
      <c r="C6" t="s">
        <v>162</v>
      </c>
      <c r="D6" t="s">
        <v>69</v>
      </c>
      <c r="E6" t="s">
        <v>163</v>
      </c>
    </row>
    <row r="7" spans="1:5" x14ac:dyDescent="0.3">
      <c r="A7" t="s">
        <v>1342</v>
      </c>
      <c r="B7" t="s">
        <v>164</v>
      </c>
      <c r="C7" t="s">
        <v>165</v>
      </c>
      <c r="D7" t="s">
        <v>69</v>
      </c>
      <c r="E7" t="s">
        <v>166</v>
      </c>
    </row>
    <row r="8" spans="1:5" x14ac:dyDescent="0.3">
      <c r="A8" t="s">
        <v>167</v>
      </c>
      <c r="B8" t="s">
        <v>1353</v>
      </c>
      <c r="C8" t="s">
        <v>169</v>
      </c>
      <c r="D8" t="s">
        <v>69</v>
      </c>
      <c r="E8" t="s">
        <v>170</v>
      </c>
    </row>
    <row r="9" spans="1:5" x14ac:dyDescent="0.3">
      <c r="A9" t="s">
        <v>175</v>
      </c>
      <c r="B9" t="s">
        <v>171</v>
      </c>
      <c r="C9" t="s">
        <v>169</v>
      </c>
      <c r="D9" t="s">
        <v>69</v>
      </c>
      <c r="E9" t="s">
        <v>178</v>
      </c>
    </row>
    <row r="10" spans="1:5" x14ac:dyDescent="0.3">
      <c r="A10" t="s">
        <v>172</v>
      </c>
      <c r="B10" t="s">
        <v>173</v>
      </c>
      <c r="C10" t="s">
        <v>169</v>
      </c>
      <c r="D10" t="s">
        <v>69</v>
      </c>
      <c r="E10" t="s">
        <v>174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CFBC3-4F8D-4FF6-9886-A1A8D9E7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Base_Profissionais</vt:lpstr>
      <vt:lpstr>AUTORIZACOES</vt:lpstr>
      <vt:lpstr>Planilha1</vt:lpstr>
      <vt:lpstr>CARTEIRAS</vt:lpstr>
      <vt:lpstr>BASE_RC</vt:lpstr>
      <vt:lpstr>SALDO_GUIAS</vt:lpstr>
      <vt:lpstr>atendimentos</vt:lpstr>
      <vt:lpstr>Códigos_IPASGO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larissamartinsconsultorio@gmail.com</cp:lastModifiedBy>
  <dcterms:created xsi:type="dcterms:W3CDTF">2024-08-02T15:15:00Z</dcterms:created>
  <dcterms:modified xsi:type="dcterms:W3CDTF">2024-09-23T12:20:00Z</dcterms:modified>
</cp:coreProperties>
</file>