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340" firstSheet="2" activeTab="2"/>
  </bookViews>
  <sheets>
    <sheet name="Cenas" sheetId="1" state="hidden" r:id="rId1"/>
    <sheet name="OpenMP" sheetId="2" state="hidden" r:id="rId2"/>
    <sheet name="CPAR - Geral" sheetId="4" r:id="rId3"/>
    <sheet name="Caso Fortran" sheetId="5" r:id="rId4"/>
  </sheets>
  <definedNames>
    <definedName name="LOCAL_MYSQL_DATE_FORMAT" hidden="1">" 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4" l="1"/>
  <c r="F64" i="4"/>
  <c r="F65" i="4"/>
  <c r="F66" i="4"/>
  <c r="F67" i="4"/>
  <c r="F68" i="4"/>
  <c r="F62" i="4"/>
  <c r="E63" i="4"/>
  <c r="E64" i="4"/>
  <c r="E65" i="4"/>
  <c r="E66" i="4"/>
  <c r="E67" i="4"/>
  <c r="E68" i="4"/>
  <c r="E62" i="4"/>
  <c r="N15" i="2"/>
  <c r="L15" i="2"/>
  <c r="K15" i="2"/>
  <c r="D63" i="4"/>
  <c r="D64" i="4"/>
  <c r="D65" i="4"/>
  <c r="D66" i="4"/>
  <c r="D67" i="4"/>
  <c r="D68" i="4"/>
  <c r="D62" i="4"/>
  <c r="C68" i="4"/>
  <c r="C62" i="4"/>
  <c r="C63" i="4"/>
  <c r="C64" i="4"/>
  <c r="C65" i="4"/>
  <c r="C66" i="4"/>
  <c r="C67" i="4"/>
  <c r="F52" i="4"/>
  <c r="F53" i="4"/>
  <c r="F54" i="4"/>
  <c r="F55" i="4"/>
  <c r="F56" i="4"/>
  <c r="F57" i="4"/>
  <c r="E52" i="4"/>
  <c r="E53" i="4"/>
  <c r="E54" i="4"/>
  <c r="E55" i="4"/>
  <c r="E56" i="4"/>
  <c r="E57" i="4"/>
  <c r="D52" i="4"/>
  <c r="D53" i="4"/>
  <c r="D54" i="4"/>
  <c r="D55" i="4"/>
  <c r="D56" i="4"/>
  <c r="D57" i="4"/>
  <c r="C52" i="4"/>
  <c r="C53" i="4"/>
  <c r="C54" i="4"/>
  <c r="C55" i="4"/>
  <c r="C56" i="4"/>
  <c r="C57" i="4"/>
  <c r="F51" i="4"/>
  <c r="D51" i="4"/>
  <c r="E51" i="4"/>
  <c r="L10" i="2"/>
  <c r="C51" i="4"/>
  <c r="J33" i="4"/>
  <c r="J31" i="4"/>
  <c r="J41" i="4"/>
  <c r="H41" i="4"/>
  <c r="J47" i="4"/>
  <c r="J46" i="4"/>
  <c r="J45" i="4"/>
  <c r="J44" i="4"/>
  <c r="J43" i="4"/>
  <c r="J42" i="4"/>
  <c r="H47" i="4"/>
  <c r="H46" i="4"/>
  <c r="H45" i="4"/>
  <c r="H44" i="4"/>
  <c r="H43" i="4"/>
  <c r="H42" i="4"/>
  <c r="D41" i="4"/>
  <c r="F41" i="4"/>
  <c r="F47" i="4"/>
  <c r="F46" i="4"/>
  <c r="F45" i="4"/>
  <c r="F44" i="4"/>
  <c r="F43" i="4"/>
  <c r="F42" i="4"/>
  <c r="D47" i="4"/>
  <c r="D42" i="4"/>
  <c r="D43" i="4"/>
  <c r="D44" i="4"/>
  <c r="D45" i="4"/>
  <c r="D46" i="4"/>
  <c r="J32" i="4"/>
  <c r="J34" i="4"/>
  <c r="J35" i="4"/>
  <c r="J36" i="4"/>
  <c r="J37" i="4"/>
  <c r="H32" i="4"/>
  <c r="H33" i="4"/>
  <c r="H34" i="4"/>
  <c r="H35" i="4"/>
  <c r="H36" i="4"/>
  <c r="H37" i="4"/>
  <c r="H31" i="4"/>
  <c r="F32" i="4"/>
  <c r="F33" i="4"/>
  <c r="F34" i="4"/>
  <c r="F35" i="4"/>
  <c r="F36" i="4"/>
  <c r="F37" i="4"/>
  <c r="F31" i="4"/>
  <c r="D35" i="4"/>
  <c r="D32" i="4"/>
  <c r="D33" i="4"/>
  <c r="D34" i="4"/>
  <c r="D36" i="4"/>
  <c r="D37" i="4"/>
  <c r="D31" i="4"/>
  <c r="J22" i="4"/>
  <c r="H22" i="4"/>
  <c r="F22" i="4"/>
  <c r="D22" i="4"/>
  <c r="H25" i="4"/>
  <c r="H23" i="4"/>
  <c r="H7" i="4"/>
  <c r="H8" i="4"/>
  <c r="H9" i="4"/>
  <c r="H10" i="4"/>
  <c r="H11" i="4"/>
  <c r="H12" i="4"/>
  <c r="J12" i="4"/>
  <c r="J7" i="4"/>
  <c r="J8" i="4"/>
  <c r="J9" i="4"/>
  <c r="J10" i="4"/>
  <c r="J11" i="4"/>
  <c r="J6" i="4"/>
  <c r="H6" i="4"/>
  <c r="H17" i="4"/>
  <c r="J17" i="4" l="1"/>
  <c r="J18" i="4"/>
  <c r="J19" i="4"/>
  <c r="J20" i="4"/>
  <c r="J21" i="4"/>
  <c r="J23" i="4"/>
  <c r="J24" i="4"/>
  <c r="J25" i="4"/>
  <c r="J26" i="4"/>
  <c r="J27" i="4"/>
  <c r="H18" i="4"/>
  <c r="H19" i="4"/>
  <c r="H20" i="4"/>
  <c r="H21" i="4"/>
  <c r="H24" i="4"/>
  <c r="F23" i="4"/>
  <c r="F18" i="4"/>
  <c r="F7" i="4"/>
  <c r="F27" i="4"/>
  <c r="F17" i="4"/>
  <c r="F19" i="4"/>
  <c r="F20" i="4"/>
  <c r="F21" i="4"/>
  <c r="F24" i="4"/>
  <c r="F25" i="4"/>
  <c r="F26" i="4"/>
  <c r="D17" i="4"/>
  <c r="D18" i="4"/>
  <c r="D19" i="4"/>
  <c r="D20" i="4"/>
  <c r="D21" i="4"/>
  <c r="D23" i="4"/>
  <c r="D24" i="4"/>
  <c r="D25" i="4"/>
  <c r="D26" i="4"/>
  <c r="D27" i="4"/>
  <c r="F6" i="4"/>
  <c r="F8" i="4"/>
  <c r="F9" i="4"/>
  <c r="F10" i="4"/>
  <c r="F11" i="4"/>
  <c r="F12" i="4"/>
  <c r="D6" i="4"/>
  <c r="D7" i="4"/>
  <c r="D8" i="4"/>
  <c r="D9" i="4"/>
  <c r="D10" i="4"/>
  <c r="D11" i="4"/>
  <c r="D12" i="4"/>
  <c r="K16" i="2" l="1"/>
  <c r="L16" i="2"/>
  <c r="K17" i="2"/>
  <c r="L17" i="2"/>
  <c r="K18" i="2"/>
  <c r="L18" i="2"/>
  <c r="K19" i="2"/>
  <c r="L19" i="2"/>
  <c r="K20" i="2"/>
  <c r="L20" i="2"/>
  <c r="K21" i="2"/>
  <c r="L21" i="2"/>
  <c r="N21" i="2"/>
  <c r="N18" i="2"/>
  <c r="N16" i="2"/>
  <c r="N17" i="2"/>
  <c r="N19" i="2"/>
  <c r="N20" i="2"/>
  <c r="L8" i="2"/>
  <c r="K4" i="2"/>
  <c r="L4" i="2"/>
  <c r="M4" i="2"/>
  <c r="K5" i="2"/>
  <c r="L5" i="2"/>
  <c r="M5" i="2"/>
  <c r="K6" i="2"/>
  <c r="L6" i="2"/>
  <c r="M6" i="2"/>
  <c r="K7" i="2"/>
  <c r="L7" i="2"/>
  <c r="M7" i="2"/>
  <c r="K8" i="2"/>
  <c r="M8" i="2"/>
  <c r="K9" i="2"/>
  <c r="L9" i="2"/>
  <c r="M9" i="2"/>
  <c r="K10" i="2"/>
  <c r="M10" i="2"/>
  <c r="N5" i="2"/>
  <c r="N6" i="2"/>
  <c r="N7" i="2"/>
  <c r="N8" i="2"/>
  <c r="N9" i="2"/>
  <c r="N10" i="2"/>
  <c r="N4" i="2"/>
</calcChain>
</file>

<file path=xl/sharedStrings.xml><?xml version="1.0" encoding="utf-8"?>
<sst xmlns="http://schemas.openxmlformats.org/spreadsheetml/2006/main" count="88" uniqueCount="39">
  <si>
    <t>C++</t>
  </si>
  <si>
    <t>Dimension</t>
  </si>
  <si>
    <t>Java</t>
  </si>
  <si>
    <t>Pascal</t>
  </si>
  <si>
    <t>Fortran</t>
  </si>
  <si>
    <t>Base Algorithm Time of Execution</t>
  </si>
  <si>
    <t>Alternative Algorithm Time of Execution</t>
  </si>
  <si>
    <t>Fortran Built-in Funcion</t>
  </si>
  <si>
    <t>1</t>
  </si>
  <si>
    <t>2</t>
  </si>
  <si>
    <t>3</t>
  </si>
  <si>
    <t>4</t>
  </si>
  <si>
    <t>C++ Alternative</t>
  </si>
  <si>
    <t>Dimension/n.º Threads</t>
  </si>
  <si>
    <t>2 N^3</t>
  </si>
  <si>
    <t>OPEN MP</t>
  </si>
  <si>
    <t>Base</t>
  </si>
  <si>
    <t>Open MP</t>
  </si>
  <si>
    <t>Alt.</t>
  </si>
  <si>
    <t>Speed Up Base</t>
  </si>
  <si>
    <t>Parallel 1 Thread</t>
  </si>
  <si>
    <t>Parallel 2 Thread</t>
  </si>
  <si>
    <t>Parallel 3 Thread</t>
  </si>
  <si>
    <t>Parallel 4 Thread</t>
  </si>
  <si>
    <t>Sped Up Alt.</t>
  </si>
  <si>
    <t>C++ MFlops/s</t>
  </si>
  <si>
    <t>Java MFlops/s</t>
  </si>
  <si>
    <t>Pascal MFlops/s</t>
  </si>
  <si>
    <t>Fortran MFlops/s</t>
  </si>
  <si>
    <t>1 MFlops/s</t>
  </si>
  <si>
    <t>2 MFlops/s</t>
  </si>
  <si>
    <t>3 MFlops/s</t>
  </si>
  <si>
    <t>4 MFlops/s</t>
  </si>
  <si>
    <t>Algoritmo Base</t>
  </si>
  <si>
    <t>Algortimo Alternativo</t>
  </si>
  <si>
    <t>SilverFrost - Base</t>
  </si>
  <si>
    <t>Intel - Base</t>
  </si>
  <si>
    <t>SilverFrost - Alternativo</t>
  </si>
  <si>
    <t>Intel - 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</si>
</sst>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5"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4"/>
      <tableStyleElement type="headerRow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u="none" strike="noStrike" baseline="0">
                <a:effectLst/>
              </a:rPr>
              <a:t>Base Algorithm Time of Execution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Cenas!$C$4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Cenas!$B$5:$B$12</c:f>
              <c:numCache>
                <c:formatCode>General</c:formatCode>
                <c:ptCount val="8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Cenas!$C$5:$C$12</c:f>
              <c:numCache>
                <c:formatCode>0.000</c:formatCode>
                <c:ptCount val="8"/>
                <c:pt idx="0">
                  <c:v>0.187</c:v>
                </c:pt>
                <c:pt idx="1">
                  <c:v>1.42</c:v>
                </c:pt>
                <c:pt idx="2">
                  <c:v>18.986999999999998</c:v>
                </c:pt>
                <c:pt idx="3">
                  <c:v>40.140999999999998</c:v>
                </c:pt>
                <c:pt idx="4">
                  <c:v>75.784999999999997</c:v>
                </c:pt>
                <c:pt idx="5">
                  <c:v>144.59100000000001</c:v>
                </c:pt>
                <c:pt idx="6">
                  <c:v>243.69800000000001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Cenas!$D$4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Cenas!$B$5:$B$12</c:f>
              <c:numCache>
                <c:formatCode>General</c:formatCode>
                <c:ptCount val="8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Cenas!$D$5:$D$12</c:f>
              <c:numCache>
                <c:formatCode>General</c:formatCode>
                <c:ptCount val="8"/>
                <c:pt idx="0">
                  <c:v>0.312</c:v>
                </c:pt>
                <c:pt idx="1">
                  <c:v>9.016</c:v>
                </c:pt>
                <c:pt idx="2">
                  <c:v>32.835999999999999</c:v>
                </c:pt>
                <c:pt idx="3">
                  <c:v>82.361999999999995</c:v>
                </c:pt>
                <c:pt idx="4">
                  <c:v>168.15199999999999</c:v>
                </c:pt>
                <c:pt idx="5">
                  <c:v>276.19600000000003</c:v>
                </c:pt>
                <c:pt idx="6">
                  <c:v>486.76900000000001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Cenas!$E$4</c:f>
              <c:strCache>
                <c:ptCount val="1"/>
                <c:pt idx="0">
                  <c:v>Pascal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Cenas!$B$5:$B$12</c:f>
              <c:numCache>
                <c:formatCode>General</c:formatCode>
                <c:ptCount val="8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Cenas!$E$5:$E$12</c:f>
              <c:numCache>
                <c:formatCode>0.000</c:formatCode>
                <c:ptCount val="8"/>
                <c:pt idx="0">
                  <c:v>2.1</c:v>
                </c:pt>
                <c:pt idx="1">
                  <c:v>15.4</c:v>
                </c:pt>
                <c:pt idx="2">
                  <c:v>58.6</c:v>
                </c:pt>
                <c:pt idx="3">
                  <c:v>130.5</c:v>
                </c:pt>
                <c:pt idx="4">
                  <c:v>248.34</c:v>
                </c:pt>
                <c:pt idx="5">
                  <c:v>423.8</c:v>
                </c:pt>
                <c:pt idx="6">
                  <c:v>657.54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Cenas!$F$4</c:f>
              <c:strCache>
                <c:ptCount val="1"/>
                <c:pt idx="0">
                  <c:v>Fortran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Cenas!$B$5:$B$12</c:f>
              <c:numCache>
                <c:formatCode>General</c:formatCode>
                <c:ptCount val="8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Cenas!$F$5:$F$12</c:f>
              <c:numCache>
                <c:formatCode>General</c:formatCode>
                <c:ptCount val="8"/>
                <c:pt idx="0">
                  <c:v>0.1716</c:v>
                </c:pt>
                <c:pt idx="1">
                  <c:v>0.9204</c:v>
                </c:pt>
                <c:pt idx="2">
                  <c:v>16.099299999999999</c:v>
                </c:pt>
                <c:pt idx="3">
                  <c:v>34.7258</c:v>
                </c:pt>
                <c:pt idx="4">
                  <c:v>64.537599999999998</c:v>
                </c:pt>
                <c:pt idx="5">
                  <c:v>108.79510000000001</c:v>
                </c:pt>
                <c:pt idx="6">
                  <c:v>201.83410000000001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4464"/>
        <c:axId val="39949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Cenas!$B$4</c15:sqref>
                        </c15:formulaRef>
                      </c:ext>
                    </c:extLst>
                    <c:strCache>
                      <c:ptCount val="1"/>
                      <c:pt idx="0">
                        <c:v>Dimension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Cenas!$B$5:$B$12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600</c:v>
                      </c:pt>
                      <c:pt idx="1">
                        <c:v>1000</c:v>
                      </c:pt>
                      <c:pt idx="2">
                        <c:v>1400</c:v>
                      </c:pt>
                      <c:pt idx="3">
                        <c:v>1800</c:v>
                      </c:pt>
                      <c:pt idx="4">
                        <c:v>2200</c:v>
                      </c:pt>
                      <c:pt idx="5">
                        <c:v>2600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Cenas!$B$5:$B$12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600</c:v>
                      </c:pt>
                      <c:pt idx="1">
                        <c:v>1000</c:v>
                      </c:pt>
                      <c:pt idx="2">
                        <c:v>1400</c:v>
                      </c:pt>
                      <c:pt idx="3">
                        <c:v>1800</c:v>
                      </c:pt>
                      <c:pt idx="4">
                        <c:v>2200</c:v>
                      </c:pt>
                      <c:pt idx="5">
                        <c:v>2600</c:v>
                      </c:pt>
                      <c:pt idx="6">
                        <c:v>3000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8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949952"/>
        <c:crosses val="autoZero"/>
        <c:auto val="1"/>
        <c:lblAlgn val="ctr"/>
        <c:lblOffset val="100"/>
        <c:noMultiLvlLbl val="0"/>
      </c:catAx>
      <c:valAx>
        <c:axId val="399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8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Algorithm Sequencial/Parallel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Geral'!$C$6:$C$12</c:f>
              <c:numCache>
                <c:formatCode>0.000</c:formatCode>
                <c:ptCount val="7"/>
                <c:pt idx="0">
                  <c:v>0.187</c:v>
                </c:pt>
                <c:pt idx="1">
                  <c:v>1.42</c:v>
                </c:pt>
                <c:pt idx="2">
                  <c:v>18.986999999999998</c:v>
                </c:pt>
                <c:pt idx="3">
                  <c:v>40.140999999999998</c:v>
                </c:pt>
                <c:pt idx="4">
                  <c:v>75.784999999999997</c:v>
                </c:pt>
                <c:pt idx="5">
                  <c:v>144.59100000000001</c:v>
                </c:pt>
                <c:pt idx="6">
                  <c:v>243.69800000000001</c:v>
                </c:pt>
              </c:numCache>
            </c:numRef>
          </c:val>
          <c:smooth val="0"/>
        </c:ser>
        <c:ser>
          <c:idx val="1"/>
          <c:order val="1"/>
          <c:tx>
            <c:v>Parallel 1 Thread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Geral'!$C$31:$C$37</c:f>
              <c:numCache>
                <c:formatCode>0.000</c:formatCode>
                <c:ptCount val="7"/>
                <c:pt idx="0">
                  <c:v>0.25</c:v>
                </c:pt>
                <c:pt idx="1">
                  <c:v>1.575</c:v>
                </c:pt>
                <c:pt idx="2">
                  <c:v>18.376999999999999</c:v>
                </c:pt>
                <c:pt idx="3">
                  <c:v>39.936</c:v>
                </c:pt>
                <c:pt idx="4">
                  <c:v>75.894000000000005</c:v>
                </c:pt>
                <c:pt idx="5">
                  <c:v>143.17699999999999</c:v>
                </c:pt>
                <c:pt idx="6">
                  <c:v>242.81399999999999</c:v>
                </c:pt>
              </c:numCache>
            </c:numRef>
          </c:val>
          <c:smooth val="0"/>
        </c:ser>
        <c:ser>
          <c:idx val="2"/>
          <c:order val="2"/>
          <c:tx>
            <c:v>Parallel 2 Thread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Geral'!$E$31:$E$37</c:f>
              <c:numCache>
                <c:formatCode>0.000</c:formatCode>
                <c:ptCount val="7"/>
                <c:pt idx="0">
                  <c:v>0.156</c:v>
                </c:pt>
                <c:pt idx="1">
                  <c:v>0.95199999999999996</c:v>
                </c:pt>
                <c:pt idx="2">
                  <c:v>9.984</c:v>
                </c:pt>
                <c:pt idx="3">
                  <c:v>21.606000000000002</c:v>
                </c:pt>
                <c:pt idx="4">
                  <c:v>41.137</c:v>
                </c:pt>
                <c:pt idx="5">
                  <c:v>77.89</c:v>
                </c:pt>
                <c:pt idx="6">
                  <c:v>132.018</c:v>
                </c:pt>
              </c:numCache>
            </c:numRef>
          </c:val>
          <c:smooth val="0"/>
        </c:ser>
        <c:ser>
          <c:idx val="3"/>
          <c:order val="3"/>
          <c:tx>
            <c:v>Parallel 3 Thread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Geral'!$G$31:$G$37</c:f>
              <c:numCache>
                <c:formatCode>0.000</c:formatCode>
                <c:ptCount val="7"/>
                <c:pt idx="0">
                  <c:v>0.109</c:v>
                </c:pt>
                <c:pt idx="1">
                  <c:v>0.68600000000000005</c:v>
                </c:pt>
                <c:pt idx="2">
                  <c:v>6.9729999999999999</c:v>
                </c:pt>
                <c:pt idx="3">
                  <c:v>15.226000000000001</c:v>
                </c:pt>
                <c:pt idx="4">
                  <c:v>29.827000000000002</c:v>
                </c:pt>
                <c:pt idx="5">
                  <c:v>56.191000000000003</c:v>
                </c:pt>
                <c:pt idx="6">
                  <c:v>94.254000000000005</c:v>
                </c:pt>
              </c:numCache>
            </c:numRef>
          </c:val>
          <c:smooth val="0"/>
        </c:ser>
        <c:ser>
          <c:idx val="4"/>
          <c:order val="4"/>
          <c:tx>
            <c:v>Parallel 4 Thread Time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Geral'!$I$31:$I$37</c:f>
              <c:numCache>
                <c:formatCode>0.000</c:formatCode>
                <c:ptCount val="7"/>
                <c:pt idx="0">
                  <c:v>0.156</c:v>
                </c:pt>
                <c:pt idx="1">
                  <c:v>0.78</c:v>
                </c:pt>
                <c:pt idx="2">
                  <c:v>5.5229999999999997</c:v>
                </c:pt>
                <c:pt idx="3">
                  <c:v>12.137</c:v>
                </c:pt>
                <c:pt idx="4">
                  <c:v>23.291</c:v>
                </c:pt>
                <c:pt idx="5">
                  <c:v>43.637</c:v>
                </c:pt>
                <c:pt idx="6">
                  <c:v>74.332999999999998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5632"/>
        <c:axId val="108518144"/>
      </c:lineChart>
      <c:catAx>
        <c:axId val="1270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518144"/>
        <c:crosses val="autoZero"/>
        <c:auto val="1"/>
        <c:lblAlgn val="ctr"/>
        <c:lblOffset val="100"/>
        <c:noMultiLvlLbl val="0"/>
      </c:catAx>
      <c:valAx>
        <c:axId val="1085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Alternative Algorithm Sequential/Parallel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Sequential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Geral'!$C$17:$C$23</c:f>
              <c:numCache>
                <c:formatCode>0.000</c:formatCode>
                <c:ptCount val="7"/>
                <c:pt idx="0">
                  <c:v>0.125</c:v>
                </c:pt>
                <c:pt idx="1">
                  <c:v>0.56200000000000006</c:v>
                </c:pt>
                <c:pt idx="2">
                  <c:v>1.7010000000000001</c:v>
                </c:pt>
                <c:pt idx="3">
                  <c:v>3.7130000000000001</c:v>
                </c:pt>
                <c:pt idx="4">
                  <c:v>6.8949999999999996</c:v>
                </c:pt>
                <c:pt idx="5">
                  <c:v>11.529</c:v>
                </c:pt>
                <c:pt idx="6">
                  <c:v>17.643999999999998</c:v>
                </c:pt>
              </c:numCache>
            </c:numRef>
          </c:val>
          <c:smooth val="0"/>
        </c:ser>
        <c:ser>
          <c:idx val="2"/>
          <c:order val="1"/>
          <c:tx>
            <c:v>Parallel 1 Thread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Geral'!$C$41:$C$47</c:f>
              <c:numCache>
                <c:formatCode>0.000</c:formatCode>
                <c:ptCount val="7"/>
                <c:pt idx="0" formatCode="General">
                  <c:v>0.312</c:v>
                </c:pt>
                <c:pt idx="1">
                  <c:v>1.4510000000000001</c:v>
                </c:pt>
                <c:pt idx="2">
                  <c:v>3.9940000000000002</c:v>
                </c:pt>
                <c:pt idx="3">
                  <c:v>8.5489999999999995</c:v>
                </c:pt>
                <c:pt idx="4">
                  <c:v>15.663</c:v>
                </c:pt>
                <c:pt idx="5">
                  <c:v>26.207999999999998</c:v>
                </c:pt>
                <c:pt idx="6">
                  <c:v>40.56</c:v>
                </c:pt>
              </c:numCache>
            </c:numRef>
          </c:val>
          <c:smooth val="0"/>
        </c:ser>
        <c:ser>
          <c:idx val="3"/>
          <c:order val="2"/>
          <c:tx>
            <c:v>Parallel 2 Thread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Geral'!$E$41:$E$47</c:f>
              <c:numCache>
                <c:formatCode>0.000</c:formatCode>
                <c:ptCount val="7"/>
                <c:pt idx="0">
                  <c:v>0.156</c:v>
                </c:pt>
                <c:pt idx="1">
                  <c:v>0.749</c:v>
                </c:pt>
                <c:pt idx="2">
                  <c:v>2.8130000000000002</c:v>
                </c:pt>
                <c:pt idx="3">
                  <c:v>4.274</c:v>
                </c:pt>
                <c:pt idx="4">
                  <c:v>7.8940000000000001</c:v>
                </c:pt>
                <c:pt idx="5">
                  <c:v>13.276</c:v>
                </c:pt>
                <c:pt idx="6">
                  <c:v>20.888999999999999</c:v>
                </c:pt>
              </c:numCache>
            </c:numRef>
          </c:val>
          <c:smooth val="0"/>
        </c:ser>
        <c:ser>
          <c:idx val="4"/>
          <c:order val="3"/>
          <c:tx>
            <c:v>Parallel 3 Thread Time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Geral'!$G$41:$G$47</c:f>
              <c:numCache>
                <c:formatCode>0.000</c:formatCode>
                <c:ptCount val="7"/>
                <c:pt idx="0">
                  <c:v>0.109</c:v>
                </c:pt>
                <c:pt idx="1">
                  <c:v>0.51500000000000001</c:v>
                </c:pt>
                <c:pt idx="2">
                  <c:v>1.498</c:v>
                </c:pt>
                <c:pt idx="3">
                  <c:v>3.0579999999999998</c:v>
                </c:pt>
                <c:pt idx="4">
                  <c:v>5.4909999999999997</c:v>
                </c:pt>
                <c:pt idx="5">
                  <c:v>9.532</c:v>
                </c:pt>
                <c:pt idx="6">
                  <c:v>14.398</c:v>
                </c:pt>
              </c:numCache>
            </c:numRef>
          </c:val>
          <c:smooth val="0"/>
        </c:ser>
        <c:ser>
          <c:idx val="5"/>
          <c:order val="4"/>
          <c:tx>
            <c:v>Parallel 4 Thread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Geral'!$I$41:$I$47</c:f>
              <c:numCache>
                <c:formatCode>0.000</c:formatCode>
                <c:ptCount val="7"/>
                <c:pt idx="0">
                  <c:v>7.8E-2</c:v>
                </c:pt>
                <c:pt idx="1">
                  <c:v>0.54300000000000004</c:v>
                </c:pt>
                <c:pt idx="2">
                  <c:v>1.17</c:v>
                </c:pt>
                <c:pt idx="3">
                  <c:v>2.5110000000000001</c:v>
                </c:pt>
                <c:pt idx="4">
                  <c:v>4.6180000000000003</c:v>
                </c:pt>
                <c:pt idx="5">
                  <c:v>7.5659999999999998</c:v>
                </c:pt>
                <c:pt idx="6">
                  <c:v>11.17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7680"/>
        <c:axId val="108586112"/>
      </c:lineChart>
      <c:catAx>
        <c:axId val="1270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586112"/>
        <c:crosses val="autoZero"/>
        <c:auto val="1"/>
        <c:lblAlgn val="ctr"/>
        <c:lblOffset val="100"/>
        <c:noMultiLvlLbl val="0"/>
      </c:catAx>
      <c:valAx>
        <c:axId val="1085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Base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'CPAR - Geral'!$B$51:$B$57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val>
          <c:smooth val="0"/>
        </c:ser>
        <c:ser>
          <c:idx val="1"/>
          <c:order val="1"/>
          <c:tx>
            <c:strRef>
              <c:f>'CPAR - Geral'!$C$50</c:f>
              <c:strCache>
                <c:ptCount val="1"/>
                <c:pt idx="0">
                  <c:v>Parallel 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'CPAR - Geral'!$B$51:$B$57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Geral'!$C$51:$C$57</c:f>
              <c:numCache>
                <c:formatCode>General</c:formatCode>
                <c:ptCount val="7"/>
                <c:pt idx="0">
                  <c:v>0.748</c:v>
                </c:pt>
                <c:pt idx="1">
                  <c:v>0.9015873015873016</c:v>
                </c:pt>
                <c:pt idx="2">
                  <c:v>1.0331936659955379</c:v>
                </c:pt>
                <c:pt idx="3">
                  <c:v>1.0051332131410255</c:v>
                </c:pt>
                <c:pt idx="4">
                  <c:v>0.99856378633357035</c:v>
                </c:pt>
                <c:pt idx="5">
                  <c:v>1.0098758878870211</c:v>
                </c:pt>
                <c:pt idx="6">
                  <c:v>1.0036406467501875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'CPAR - Geral'!$D$50</c:f>
              <c:strCache>
                <c:ptCount val="1"/>
                <c:pt idx="0">
                  <c:v>Parallel 2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'CPAR - Geral'!$B$51:$B$57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Geral'!$D$51:$D$57</c:f>
              <c:numCache>
                <c:formatCode>General</c:formatCode>
                <c:ptCount val="7"/>
                <c:pt idx="0">
                  <c:v>1.1987179487179487</c:v>
                </c:pt>
                <c:pt idx="1">
                  <c:v>1.4915966386554622</c:v>
                </c:pt>
                <c:pt idx="2">
                  <c:v>1.9017427884615383</c:v>
                </c:pt>
                <c:pt idx="3">
                  <c:v>1.857863556419513</c:v>
                </c:pt>
                <c:pt idx="4">
                  <c:v>1.8422587937866153</c:v>
                </c:pt>
                <c:pt idx="5">
                  <c:v>1.8563486968802159</c:v>
                </c:pt>
                <c:pt idx="6">
                  <c:v>1.8459452498901665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'CPAR - Geral'!$E$50</c:f>
              <c:strCache>
                <c:ptCount val="1"/>
                <c:pt idx="0">
                  <c:v>Parallel 3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'CPAR - Geral'!$B$51:$B$57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Geral'!$E$51:$E$57</c:f>
              <c:numCache>
                <c:formatCode>General</c:formatCode>
                <c:ptCount val="7"/>
                <c:pt idx="0">
                  <c:v>1.7155963302752293</c:v>
                </c:pt>
                <c:pt idx="1">
                  <c:v>2.0699708454810493</c:v>
                </c:pt>
                <c:pt idx="2">
                  <c:v>2.722931306467804</c:v>
                </c:pt>
                <c:pt idx="3">
                  <c:v>2.6363457244187569</c:v>
                </c:pt>
                <c:pt idx="4">
                  <c:v>2.540818721292788</c:v>
                </c:pt>
                <c:pt idx="5">
                  <c:v>2.5732056735064335</c:v>
                </c:pt>
                <c:pt idx="6">
                  <c:v>2.58554544104229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'CPAR - Geral'!$F$50</c:f>
              <c:strCache>
                <c:ptCount val="1"/>
                <c:pt idx="0">
                  <c:v>Parallel 4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'CPAR - Geral'!$B$51:$B$57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Geral'!$F$51:$F$57</c:f>
              <c:numCache>
                <c:formatCode>General</c:formatCode>
                <c:ptCount val="7"/>
                <c:pt idx="0">
                  <c:v>1.1987179487179487</c:v>
                </c:pt>
                <c:pt idx="1">
                  <c:v>1.8205128205128203</c:v>
                </c:pt>
                <c:pt idx="2">
                  <c:v>3.4378055404671373</c:v>
                </c:pt>
                <c:pt idx="3">
                  <c:v>3.3073247095657905</c:v>
                </c:pt>
                <c:pt idx="4">
                  <c:v>3.253831952256236</c:v>
                </c:pt>
                <c:pt idx="5">
                  <c:v>3.3134954281916724</c:v>
                </c:pt>
                <c:pt idx="6">
                  <c:v>3.2784631321216691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42592"/>
        <c:axId val="108588416"/>
      </c:lineChart>
      <c:catAx>
        <c:axId val="1081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588416"/>
        <c:crosses val="autoZero"/>
        <c:auto val="1"/>
        <c:lblAlgn val="ctr"/>
        <c:lblOffset val="100"/>
        <c:noMultiLvlLbl val="0"/>
      </c:catAx>
      <c:valAx>
        <c:axId val="108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1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Alternative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'CPAR - Geral'!$B$62:$B$68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val>
          <c:smooth val="0"/>
        </c:ser>
        <c:ser>
          <c:idx val="1"/>
          <c:order val="1"/>
          <c:tx>
            <c:strRef>
              <c:f>'CPAR - Geral'!$C$61</c:f>
              <c:strCache>
                <c:ptCount val="1"/>
                <c:pt idx="0">
                  <c:v>Parallel 1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'CPAR - Geral'!$B$62:$B$68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Geral'!$C$62:$C$68</c:f>
              <c:numCache>
                <c:formatCode>General</c:formatCode>
                <c:ptCount val="7"/>
                <c:pt idx="0">
                  <c:v>0.40064102564102566</c:v>
                </c:pt>
                <c:pt idx="1">
                  <c:v>0.38731909028256378</c:v>
                </c:pt>
                <c:pt idx="2">
                  <c:v>0.42588883324987481</c:v>
                </c:pt>
                <c:pt idx="3">
                  <c:v>0.43431980348578786</c:v>
                </c:pt>
                <c:pt idx="4">
                  <c:v>0.44020941071314562</c:v>
                </c:pt>
                <c:pt idx="5">
                  <c:v>0.4399038461538462</c:v>
                </c:pt>
                <c:pt idx="6">
                  <c:v>0.43500986193293878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'CPAR - Geral'!$D$61</c:f>
              <c:strCache>
                <c:ptCount val="1"/>
                <c:pt idx="0">
                  <c:v>Parallel 2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'CPAR - Geral'!$B$62:$B$68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Geral'!$D$62:$D$68</c:f>
              <c:numCache>
                <c:formatCode>General</c:formatCode>
                <c:ptCount val="7"/>
                <c:pt idx="0">
                  <c:v>0.80128205128205132</c:v>
                </c:pt>
                <c:pt idx="1">
                  <c:v>0.75033377837116166</c:v>
                </c:pt>
                <c:pt idx="2">
                  <c:v>0.6046924991112691</c:v>
                </c:pt>
                <c:pt idx="3">
                  <c:v>0.86874122601778192</c:v>
                </c:pt>
                <c:pt idx="4">
                  <c:v>0.87344818849759309</c:v>
                </c:pt>
                <c:pt idx="5">
                  <c:v>0.86840915938535701</c:v>
                </c:pt>
                <c:pt idx="6">
                  <c:v>0.84465508162190617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'CPAR - Geral'!$E$61</c:f>
              <c:strCache>
                <c:ptCount val="1"/>
                <c:pt idx="0">
                  <c:v>Parallel 3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'CPAR - Geral'!$B$62:$B$68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Geral'!$E$62:$E$68</c:f>
              <c:numCache>
                <c:formatCode>General</c:formatCode>
                <c:ptCount val="7"/>
                <c:pt idx="0">
                  <c:v>1.1467889908256881</c:v>
                </c:pt>
                <c:pt idx="1">
                  <c:v>1.0912621359223302</c:v>
                </c:pt>
                <c:pt idx="2">
                  <c:v>1.1355140186915889</c:v>
                </c:pt>
                <c:pt idx="3">
                  <c:v>1.2141922825376064</c:v>
                </c:pt>
                <c:pt idx="4">
                  <c:v>1.2556911309415406</c:v>
                </c:pt>
                <c:pt idx="5">
                  <c:v>1.2095048258497691</c:v>
                </c:pt>
                <c:pt idx="6">
                  <c:v>1.2254479788859562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'CPAR - Geral'!$F$61</c:f>
              <c:strCache>
                <c:ptCount val="1"/>
                <c:pt idx="0">
                  <c:v>Parallel 4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'CPAR - Geral'!$B$62:$B$68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Geral'!$F$62:$F$68</c:f>
              <c:numCache>
                <c:formatCode>General</c:formatCode>
                <c:ptCount val="7"/>
                <c:pt idx="0">
                  <c:v>1.6025641025641026</c:v>
                </c:pt>
                <c:pt idx="1">
                  <c:v>1.0349907918968693</c:v>
                </c:pt>
                <c:pt idx="2">
                  <c:v>1.453846153846154</c:v>
                </c:pt>
                <c:pt idx="3">
                  <c:v>1.4786937475109518</c:v>
                </c:pt>
                <c:pt idx="4">
                  <c:v>1.4930705933304458</c:v>
                </c:pt>
                <c:pt idx="5">
                  <c:v>1.5237906423473433</c:v>
                </c:pt>
                <c:pt idx="6">
                  <c:v>1.5795881826320499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8192"/>
        <c:axId val="108590720"/>
      </c:lineChart>
      <c:catAx>
        <c:axId val="1270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590720"/>
        <c:crosses val="autoZero"/>
        <c:auto val="1"/>
        <c:lblAlgn val="ctr"/>
        <c:lblOffset val="100"/>
        <c:noMultiLvlLbl val="0"/>
      </c:catAx>
      <c:valAx>
        <c:axId val="1085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Algorithm Parallel vs Alternative Algorithm Sequential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Alt. Algorithm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Geral'!$C$17:$C$23</c:f>
              <c:numCache>
                <c:formatCode>0.000</c:formatCode>
                <c:ptCount val="7"/>
                <c:pt idx="0">
                  <c:v>0.125</c:v>
                </c:pt>
                <c:pt idx="1">
                  <c:v>0.56200000000000006</c:v>
                </c:pt>
                <c:pt idx="2">
                  <c:v>1.7010000000000001</c:v>
                </c:pt>
                <c:pt idx="3">
                  <c:v>3.7130000000000001</c:v>
                </c:pt>
                <c:pt idx="4">
                  <c:v>6.8949999999999996</c:v>
                </c:pt>
                <c:pt idx="5">
                  <c:v>11.529</c:v>
                </c:pt>
                <c:pt idx="6">
                  <c:v>17.643999999999998</c:v>
                </c:pt>
              </c:numCache>
            </c:numRef>
          </c:val>
          <c:smooth val="0"/>
        </c:ser>
        <c:ser>
          <c:idx val="2"/>
          <c:order val="1"/>
          <c:tx>
            <c:v>Parallel 1 Thread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Geral'!$C$31:$C$37</c:f>
              <c:numCache>
                <c:formatCode>0.000</c:formatCode>
                <c:ptCount val="7"/>
                <c:pt idx="0">
                  <c:v>0.25</c:v>
                </c:pt>
                <c:pt idx="1">
                  <c:v>1.575</c:v>
                </c:pt>
                <c:pt idx="2">
                  <c:v>18.376999999999999</c:v>
                </c:pt>
                <c:pt idx="3">
                  <c:v>39.936</c:v>
                </c:pt>
                <c:pt idx="4">
                  <c:v>75.894000000000005</c:v>
                </c:pt>
                <c:pt idx="5">
                  <c:v>143.17699999999999</c:v>
                </c:pt>
                <c:pt idx="6">
                  <c:v>242.81399999999999</c:v>
                </c:pt>
              </c:numCache>
            </c:numRef>
          </c:val>
          <c:smooth val="0"/>
        </c:ser>
        <c:ser>
          <c:idx val="3"/>
          <c:order val="2"/>
          <c:tx>
            <c:v>Parallel 2 Thread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Geral'!$E$31:$E$37</c:f>
              <c:numCache>
                <c:formatCode>0.000</c:formatCode>
                <c:ptCount val="7"/>
                <c:pt idx="0">
                  <c:v>0.156</c:v>
                </c:pt>
                <c:pt idx="1">
                  <c:v>0.95199999999999996</c:v>
                </c:pt>
                <c:pt idx="2">
                  <c:v>9.984</c:v>
                </c:pt>
                <c:pt idx="3">
                  <c:v>21.606000000000002</c:v>
                </c:pt>
                <c:pt idx="4">
                  <c:v>41.137</c:v>
                </c:pt>
                <c:pt idx="5">
                  <c:v>77.89</c:v>
                </c:pt>
                <c:pt idx="6">
                  <c:v>132.018</c:v>
                </c:pt>
              </c:numCache>
            </c:numRef>
          </c:val>
          <c:smooth val="0"/>
        </c:ser>
        <c:ser>
          <c:idx val="4"/>
          <c:order val="3"/>
          <c:tx>
            <c:v>Parallel 3 Thread Time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Geral'!$G$31:$G$37</c:f>
              <c:numCache>
                <c:formatCode>0.000</c:formatCode>
                <c:ptCount val="7"/>
                <c:pt idx="0">
                  <c:v>0.109</c:v>
                </c:pt>
                <c:pt idx="1">
                  <c:v>0.68600000000000005</c:v>
                </c:pt>
                <c:pt idx="2">
                  <c:v>6.9729999999999999</c:v>
                </c:pt>
                <c:pt idx="3">
                  <c:v>15.226000000000001</c:v>
                </c:pt>
                <c:pt idx="4">
                  <c:v>29.827000000000002</c:v>
                </c:pt>
                <c:pt idx="5">
                  <c:v>56.191000000000003</c:v>
                </c:pt>
                <c:pt idx="6">
                  <c:v>94.254000000000005</c:v>
                </c:pt>
              </c:numCache>
            </c:numRef>
          </c:val>
          <c:smooth val="0"/>
        </c:ser>
        <c:ser>
          <c:idx val="5"/>
          <c:order val="4"/>
          <c:tx>
            <c:v>Parallel 4 Thread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'CPAR - Geral'!$B$17:$B$23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Geral'!$I$31:$I$37</c:f>
              <c:numCache>
                <c:formatCode>0.000</c:formatCode>
                <c:ptCount val="7"/>
                <c:pt idx="0">
                  <c:v>0.156</c:v>
                </c:pt>
                <c:pt idx="1">
                  <c:v>0.78</c:v>
                </c:pt>
                <c:pt idx="2">
                  <c:v>5.5229999999999997</c:v>
                </c:pt>
                <c:pt idx="3">
                  <c:v>12.137</c:v>
                </c:pt>
                <c:pt idx="4">
                  <c:v>23.291</c:v>
                </c:pt>
                <c:pt idx="5">
                  <c:v>43.637</c:v>
                </c:pt>
                <c:pt idx="6">
                  <c:v>74.332999999999998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93792"/>
        <c:axId val="127123456"/>
      </c:lineChart>
      <c:catAx>
        <c:axId val="1273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123456"/>
        <c:crosses val="autoZero"/>
        <c:auto val="1"/>
        <c:lblAlgn val="ctr"/>
        <c:lblOffset val="100"/>
        <c:noMultiLvlLbl val="0"/>
      </c:catAx>
      <c:valAx>
        <c:axId val="12712345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Execution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of Executon Fortran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Fortran'!$D$2</c:f>
              <c:strCache>
                <c:ptCount val="1"/>
                <c:pt idx="0">
                  <c:v>SilverFrost - 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'Caso Fortran'!$C$3:$C$6</c:f>
              <c:numCache>
                <c:formatCode>General</c:formatCode>
                <c:ptCount val="4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</c:numCache>
            </c:numRef>
          </c:cat>
          <c:val>
            <c:numRef>
              <c:f>'Caso Fortran'!$D$3:$D$6</c:f>
              <c:numCache>
                <c:formatCode>General</c:formatCode>
                <c:ptCount val="4"/>
                <c:pt idx="0">
                  <c:v>1.82</c:v>
                </c:pt>
                <c:pt idx="1">
                  <c:v>9.0299999999999994</c:v>
                </c:pt>
                <c:pt idx="2">
                  <c:v>25.49</c:v>
                </c:pt>
                <c:pt idx="3">
                  <c:v>55.17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'Caso Fortran'!$E$2</c:f>
              <c:strCache>
                <c:ptCount val="1"/>
                <c:pt idx="0">
                  <c:v>Intel - 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'Caso Fortran'!$C$3:$C$6</c:f>
              <c:numCache>
                <c:formatCode>General</c:formatCode>
                <c:ptCount val="4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</c:numCache>
            </c:numRef>
          </c:cat>
          <c:val>
            <c:numRef>
              <c:f>'Caso Fortran'!$E$3:$E$6</c:f>
              <c:numCache>
                <c:formatCode>General</c:formatCode>
                <c:ptCount val="4"/>
                <c:pt idx="0">
                  <c:v>0.74</c:v>
                </c:pt>
                <c:pt idx="1">
                  <c:v>5.3</c:v>
                </c:pt>
                <c:pt idx="2">
                  <c:v>15.5</c:v>
                </c:pt>
                <c:pt idx="3">
                  <c:v>34.1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'Caso Fortran'!$F$2</c:f>
              <c:strCache>
                <c:ptCount val="1"/>
                <c:pt idx="0">
                  <c:v>SilverFrost - Alternativo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'Caso Fortran'!$C$3:$C$6</c:f>
              <c:numCache>
                <c:formatCode>General</c:formatCode>
                <c:ptCount val="4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</c:numCache>
            </c:numRef>
          </c:cat>
          <c:val>
            <c:numRef>
              <c:f>'Caso Fortran'!$F$3:$F$6</c:f>
              <c:numCache>
                <c:formatCode>General</c:formatCode>
                <c:ptCount val="4"/>
                <c:pt idx="0">
                  <c:v>2.79</c:v>
                </c:pt>
                <c:pt idx="1">
                  <c:v>16.73</c:v>
                </c:pt>
                <c:pt idx="2">
                  <c:v>46.83</c:v>
                </c:pt>
                <c:pt idx="3">
                  <c:v>101.38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'Caso Fortran'!$G$2</c:f>
              <c:strCache>
                <c:ptCount val="1"/>
                <c:pt idx="0">
                  <c:v>Intel - Alternativo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'Caso Fortran'!$C$3:$C$6</c:f>
              <c:numCache>
                <c:formatCode>General</c:formatCode>
                <c:ptCount val="4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</c:numCache>
            </c:numRef>
          </c:cat>
          <c:val>
            <c:numRef>
              <c:f>'Caso Fortran'!$G$3:$G$6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0.7</c:v>
                </c:pt>
                <c:pt idx="2">
                  <c:v>2.21</c:v>
                </c:pt>
                <c:pt idx="3">
                  <c:v>4.7300000000000004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44640"/>
        <c:axId val="127125760"/>
      </c:lineChart>
      <c:catAx>
        <c:axId val="1081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125760"/>
        <c:crosses val="autoZero"/>
        <c:auto val="1"/>
        <c:lblAlgn val="ctr"/>
        <c:lblOffset val="100"/>
        <c:noMultiLvlLbl val="0"/>
      </c:catAx>
      <c:valAx>
        <c:axId val="1271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Execution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1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Fortran Built-in Funcion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Fortran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Cenas!$N$5:$N$15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Cenas!$L$5:$L$15</c:f>
              <c:numCache>
                <c:formatCode>General</c:formatCode>
                <c:ptCount val="11"/>
                <c:pt idx="0">
                  <c:v>3.1199999999999999E-2</c:v>
                </c:pt>
                <c:pt idx="1">
                  <c:v>0.1404</c:v>
                </c:pt>
                <c:pt idx="2">
                  <c:v>0.42120000000000002</c:v>
                </c:pt>
                <c:pt idx="3">
                  <c:v>1.248</c:v>
                </c:pt>
                <c:pt idx="4">
                  <c:v>2.496</c:v>
                </c:pt>
                <c:pt idx="5">
                  <c:v>4.1496000000000004</c:v>
                </c:pt>
                <c:pt idx="6">
                  <c:v>6.4740000000000002</c:v>
                </c:pt>
                <c:pt idx="7">
                  <c:v>15.475300000000001</c:v>
                </c:pt>
                <c:pt idx="8">
                  <c:v>60.918399999999998</c:v>
                </c:pt>
                <c:pt idx="9">
                  <c:v>143.03729999999999</c:v>
                </c:pt>
                <c:pt idx="10">
                  <c:v>267.4325</c:v>
                </c:pt>
              </c:numCache>
            </c:numRef>
          </c:val>
          <c:smooth val="0"/>
        </c:ser>
        <c:ser>
          <c:idx val="3"/>
          <c:order val="1"/>
          <c:tx>
            <c:v>Fortran Alt.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Cenas!$N$5:$N$15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Cenas!$F$5:$F$12</c:f>
              <c:numCache>
                <c:formatCode>General</c:formatCode>
                <c:ptCount val="8"/>
                <c:pt idx="0">
                  <c:v>0.1716</c:v>
                </c:pt>
                <c:pt idx="1">
                  <c:v>0.9204</c:v>
                </c:pt>
                <c:pt idx="2">
                  <c:v>16.099299999999999</c:v>
                </c:pt>
                <c:pt idx="3">
                  <c:v>34.7258</c:v>
                </c:pt>
                <c:pt idx="4">
                  <c:v>64.537599999999998</c:v>
                </c:pt>
                <c:pt idx="5">
                  <c:v>108.79510000000001</c:v>
                </c:pt>
                <c:pt idx="6">
                  <c:v>201.83410000000001</c:v>
                </c:pt>
              </c:numCache>
            </c:numRef>
          </c:val>
          <c:smooth val="0"/>
        </c:ser>
        <c:ser>
          <c:idx val="1"/>
          <c:order val="2"/>
          <c:tx>
            <c:v>Fortran Built-in Function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Cenas!$N$5:$N$15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Cenas!$O$5:$O$15</c:f>
              <c:numCache>
                <c:formatCode>General</c:formatCode>
                <c:ptCount val="11"/>
                <c:pt idx="0">
                  <c:v>3.1199999999999999E-2</c:v>
                </c:pt>
                <c:pt idx="1">
                  <c:v>0.1404</c:v>
                </c:pt>
                <c:pt idx="2">
                  <c:v>0.46800000000000003</c:v>
                </c:pt>
                <c:pt idx="3">
                  <c:v>1.2636000000000001</c:v>
                </c:pt>
                <c:pt idx="4">
                  <c:v>2.4647999999999999</c:v>
                </c:pt>
                <c:pt idx="5">
                  <c:v>4.1496000000000004</c:v>
                </c:pt>
                <c:pt idx="6">
                  <c:v>6.3960999999999997</c:v>
                </c:pt>
                <c:pt idx="7">
                  <c:v>15.334899999999999</c:v>
                </c:pt>
                <c:pt idx="8">
                  <c:v>56.285200000000003</c:v>
                </c:pt>
                <c:pt idx="9">
                  <c:v>138.63810000000001</c:v>
                </c:pt>
                <c:pt idx="10">
                  <c:v>263.54809999999998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5488"/>
        <c:axId val="570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Cenas!$N$4</c15:sqref>
                        </c15:formulaRef>
                      </c:ext>
                    </c:extLst>
                    <c:strCache>
                      <c:ptCount val="1"/>
                      <c:pt idx="0">
                        <c:v>Dimension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Cenas!$N$5:$N$15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600</c:v>
                      </c:pt>
                      <c:pt idx="1">
                        <c:v>1000</c:v>
                      </c:pt>
                      <c:pt idx="2">
                        <c:v>1400</c:v>
                      </c:pt>
                      <c:pt idx="3">
                        <c:v>1800</c:v>
                      </c:pt>
                      <c:pt idx="4">
                        <c:v>2200</c:v>
                      </c:pt>
                      <c:pt idx="5">
                        <c:v>2600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6000</c:v>
                      </c:pt>
                      <c:pt idx="9">
                        <c:v>8000</c:v>
                      </c:pt>
                      <c:pt idx="10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Cenas!$N$5:$N$15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600</c:v>
                      </c:pt>
                      <c:pt idx="1">
                        <c:v>1000</c:v>
                      </c:pt>
                      <c:pt idx="2">
                        <c:v>1400</c:v>
                      </c:pt>
                      <c:pt idx="3">
                        <c:v>1800</c:v>
                      </c:pt>
                      <c:pt idx="4">
                        <c:v>2200</c:v>
                      </c:pt>
                      <c:pt idx="5">
                        <c:v>2600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6000</c:v>
                      </c:pt>
                      <c:pt idx="9">
                        <c:v>8000</c:v>
                      </c:pt>
                      <c:pt idx="10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8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065472"/>
        <c:crosses val="autoZero"/>
        <c:auto val="1"/>
        <c:lblAlgn val="ctr"/>
        <c:lblOffset val="100"/>
        <c:noMultiLvlLbl val="0"/>
      </c:catAx>
      <c:valAx>
        <c:axId val="570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8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u="none" strike="noStrike" baseline="0">
                <a:effectLst/>
              </a:rPr>
              <a:t>Alternative Algorithm Time of Execution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Cenas!$I$4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Cenas!$H$5:$H$20</c:f>
              <c:numCache>
                <c:formatCode>General</c:formatCode>
                <c:ptCount val="16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Cenas!$I$5:$I$15</c:f>
              <c:numCache>
                <c:formatCode>0.000</c:formatCode>
                <c:ptCount val="11"/>
                <c:pt idx="0">
                  <c:v>0.125</c:v>
                </c:pt>
                <c:pt idx="1">
                  <c:v>0.56200000000000006</c:v>
                </c:pt>
                <c:pt idx="2">
                  <c:v>1.7010000000000001</c:v>
                </c:pt>
                <c:pt idx="3">
                  <c:v>3.7130000000000001</c:v>
                </c:pt>
                <c:pt idx="4">
                  <c:v>6.8949999999999996</c:v>
                </c:pt>
                <c:pt idx="5">
                  <c:v>11.529</c:v>
                </c:pt>
                <c:pt idx="6">
                  <c:v>17.643999999999998</c:v>
                </c:pt>
                <c:pt idx="7">
                  <c:v>41.978999999999999</c:v>
                </c:pt>
                <c:pt idx="8">
                  <c:v>141.32</c:v>
                </c:pt>
                <c:pt idx="9">
                  <c:v>335.596</c:v>
                </c:pt>
                <c:pt idx="10">
                  <c:v>670.19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Cenas!$J$4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Cenas!$H$5:$H$20</c:f>
              <c:numCache>
                <c:formatCode>General</c:formatCode>
                <c:ptCount val="16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Cenas!$J$5:$J$15</c:f>
              <c:numCache>
                <c:formatCode>0.000</c:formatCode>
                <c:ptCount val="11"/>
                <c:pt idx="0">
                  <c:v>0.109</c:v>
                </c:pt>
                <c:pt idx="1">
                  <c:v>0.54600000000000004</c:v>
                </c:pt>
                <c:pt idx="2">
                  <c:v>1.7470000000000001</c:v>
                </c:pt>
                <c:pt idx="3">
                  <c:v>3.7909999999999999</c:v>
                </c:pt>
                <c:pt idx="4">
                  <c:v>7.1449999999999996</c:v>
                </c:pt>
                <c:pt idx="5">
                  <c:v>12.167999999999999</c:v>
                </c:pt>
                <c:pt idx="6">
                  <c:v>20.420000000000002</c:v>
                </c:pt>
                <c:pt idx="7">
                  <c:v>45.161000000000001</c:v>
                </c:pt>
                <c:pt idx="8">
                  <c:v>167.26300000000001</c:v>
                </c:pt>
                <c:pt idx="9">
                  <c:v>396.863</c:v>
                </c:pt>
                <c:pt idx="10">
                  <c:v>689.27499999999998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Cenas!$K$4</c:f>
              <c:strCache>
                <c:ptCount val="1"/>
                <c:pt idx="0">
                  <c:v>Pascal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Cenas!$H$5:$H$20</c:f>
              <c:numCache>
                <c:formatCode>General</c:formatCode>
                <c:ptCount val="16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Cenas!$K$5:$K$15</c:f>
              <c:numCache>
                <c:formatCode>0.000</c:formatCode>
                <c:ptCount val="11"/>
                <c:pt idx="0">
                  <c:v>4.2</c:v>
                </c:pt>
                <c:pt idx="1">
                  <c:v>17.52</c:v>
                </c:pt>
                <c:pt idx="2">
                  <c:v>48.23</c:v>
                </c:pt>
                <c:pt idx="3">
                  <c:v>102.43</c:v>
                </c:pt>
                <c:pt idx="4">
                  <c:v>186.65</c:v>
                </c:pt>
                <c:pt idx="5">
                  <c:v>308.14</c:v>
                </c:pt>
                <c:pt idx="6">
                  <c:v>473.71</c:v>
                </c:pt>
                <c:pt idx="7">
                  <c:v>1123.2</c:v>
                </c:pt>
                <c:pt idx="8">
                  <c:v>3784.42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Cenas!$L$4</c:f>
              <c:strCache>
                <c:ptCount val="1"/>
                <c:pt idx="0">
                  <c:v>Fortran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Cenas!$H$5:$H$20</c:f>
              <c:numCache>
                <c:formatCode>General</c:formatCode>
                <c:ptCount val="16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Cenas!$L$5:$L$15</c:f>
              <c:numCache>
                <c:formatCode>General</c:formatCode>
                <c:ptCount val="11"/>
                <c:pt idx="0">
                  <c:v>3.1199999999999999E-2</c:v>
                </c:pt>
                <c:pt idx="1">
                  <c:v>0.1404</c:v>
                </c:pt>
                <c:pt idx="2">
                  <c:v>0.42120000000000002</c:v>
                </c:pt>
                <c:pt idx="3">
                  <c:v>1.248</c:v>
                </c:pt>
                <c:pt idx="4">
                  <c:v>2.496</c:v>
                </c:pt>
                <c:pt idx="5">
                  <c:v>4.1496000000000004</c:v>
                </c:pt>
                <c:pt idx="6">
                  <c:v>6.4740000000000002</c:v>
                </c:pt>
                <c:pt idx="7">
                  <c:v>15.475300000000001</c:v>
                </c:pt>
                <c:pt idx="8">
                  <c:v>60.918399999999998</c:v>
                </c:pt>
                <c:pt idx="9">
                  <c:v>143.03729999999999</c:v>
                </c:pt>
                <c:pt idx="10">
                  <c:v>267.4325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6000"/>
        <c:axId val="57067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Cenas!$H$4</c15:sqref>
                        </c15:formulaRef>
                      </c:ext>
                    </c:extLst>
                    <c:strCache>
                      <c:ptCount val="1"/>
                      <c:pt idx="0">
                        <c:v>Dimension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Cenas!$H$5:$H$20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600</c:v>
                      </c:pt>
                      <c:pt idx="1">
                        <c:v>1000</c:v>
                      </c:pt>
                      <c:pt idx="2">
                        <c:v>1400</c:v>
                      </c:pt>
                      <c:pt idx="3">
                        <c:v>1800</c:v>
                      </c:pt>
                      <c:pt idx="4">
                        <c:v>2200</c:v>
                      </c:pt>
                      <c:pt idx="5">
                        <c:v>2600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6000</c:v>
                      </c:pt>
                      <c:pt idx="9">
                        <c:v>8000</c:v>
                      </c:pt>
                      <c:pt idx="10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Cenas!$H$5:$H$15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600</c:v>
                      </c:pt>
                      <c:pt idx="1">
                        <c:v>1000</c:v>
                      </c:pt>
                      <c:pt idx="2">
                        <c:v>1400</c:v>
                      </c:pt>
                      <c:pt idx="3">
                        <c:v>1800</c:v>
                      </c:pt>
                      <c:pt idx="4">
                        <c:v>2200</c:v>
                      </c:pt>
                      <c:pt idx="5">
                        <c:v>2600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6000</c:v>
                      </c:pt>
                      <c:pt idx="9">
                        <c:v>8000</c:v>
                      </c:pt>
                      <c:pt idx="10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8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067776"/>
        <c:crosses val="autoZero"/>
        <c:auto val="1"/>
        <c:lblAlgn val="ctr"/>
        <c:lblOffset val="100"/>
        <c:noMultiLvlLbl val="0"/>
      </c:catAx>
      <c:valAx>
        <c:axId val="5706777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8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C</a:t>
            </a:r>
            <a:r>
              <a:rPr lang="pt-PT" b="1" baseline="0"/>
              <a:t> &amp; Java Algorithm Comparison</a:t>
            </a:r>
            <a:endParaRPr lang="pt-PT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Cenas!$C$4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Cenas!$H$5:$H$20</c:f>
              <c:numCache>
                <c:formatCode>General</c:formatCode>
                <c:ptCount val="16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Cenas!$C$5:$C$12</c:f>
              <c:numCache>
                <c:formatCode>0.000</c:formatCode>
                <c:ptCount val="8"/>
                <c:pt idx="0">
                  <c:v>0.187</c:v>
                </c:pt>
                <c:pt idx="1">
                  <c:v>1.42</c:v>
                </c:pt>
                <c:pt idx="2">
                  <c:v>18.986999999999998</c:v>
                </c:pt>
                <c:pt idx="3">
                  <c:v>40.140999999999998</c:v>
                </c:pt>
                <c:pt idx="4">
                  <c:v>75.784999999999997</c:v>
                </c:pt>
                <c:pt idx="5">
                  <c:v>144.59100000000001</c:v>
                </c:pt>
                <c:pt idx="6">
                  <c:v>243.69800000000001</c:v>
                </c:pt>
              </c:numCache>
            </c:numRef>
          </c:val>
          <c:smooth val="0"/>
        </c:ser>
        <c:ser>
          <c:idx val="2"/>
          <c:order val="1"/>
          <c:tx>
            <c:v>C++ Alt.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Cenas!$H$5:$H$20</c:f>
              <c:numCache>
                <c:formatCode>General</c:formatCode>
                <c:ptCount val="16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Cenas!$I$5:$I$15</c:f>
              <c:numCache>
                <c:formatCode>0.000</c:formatCode>
                <c:ptCount val="11"/>
                <c:pt idx="0">
                  <c:v>0.125</c:v>
                </c:pt>
                <c:pt idx="1">
                  <c:v>0.56200000000000006</c:v>
                </c:pt>
                <c:pt idx="2">
                  <c:v>1.7010000000000001</c:v>
                </c:pt>
                <c:pt idx="3">
                  <c:v>3.7130000000000001</c:v>
                </c:pt>
                <c:pt idx="4">
                  <c:v>6.8949999999999996</c:v>
                </c:pt>
                <c:pt idx="5">
                  <c:v>11.529</c:v>
                </c:pt>
                <c:pt idx="6">
                  <c:v>17.643999999999998</c:v>
                </c:pt>
                <c:pt idx="7">
                  <c:v>41.978999999999999</c:v>
                </c:pt>
                <c:pt idx="8">
                  <c:v>141.32</c:v>
                </c:pt>
                <c:pt idx="9">
                  <c:v>335.596</c:v>
                </c:pt>
                <c:pt idx="10">
                  <c:v>670.19</c:v>
                </c:pt>
              </c:numCache>
            </c:numRef>
          </c:val>
          <c:smooth val="0"/>
        </c:ser>
        <c:ser>
          <c:idx val="3"/>
          <c:order val="2"/>
          <c:tx>
            <c:v>Java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Cenas!$H$5:$H$20</c:f>
              <c:numCache>
                <c:formatCode>General</c:formatCode>
                <c:ptCount val="16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Cenas!$D$5:$D$12</c:f>
              <c:numCache>
                <c:formatCode>General</c:formatCode>
                <c:ptCount val="8"/>
                <c:pt idx="0">
                  <c:v>0.312</c:v>
                </c:pt>
                <c:pt idx="1">
                  <c:v>9.016</c:v>
                </c:pt>
                <c:pt idx="2">
                  <c:v>32.835999999999999</c:v>
                </c:pt>
                <c:pt idx="3">
                  <c:v>82.361999999999995</c:v>
                </c:pt>
                <c:pt idx="4">
                  <c:v>168.15199999999999</c:v>
                </c:pt>
                <c:pt idx="5">
                  <c:v>276.19600000000003</c:v>
                </c:pt>
                <c:pt idx="6">
                  <c:v>486.76900000000001</c:v>
                </c:pt>
              </c:numCache>
            </c:numRef>
          </c:val>
          <c:smooth val="0"/>
        </c:ser>
        <c:ser>
          <c:idx val="4"/>
          <c:order val="3"/>
          <c:tx>
            <c:v>Java Alt.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Cenas!$H$5:$H$20</c:f>
              <c:numCache>
                <c:formatCode>General</c:formatCode>
                <c:ptCount val="16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Cenas!$J$5:$J$15</c:f>
              <c:numCache>
                <c:formatCode>0.000</c:formatCode>
                <c:ptCount val="11"/>
                <c:pt idx="0">
                  <c:v>0.109</c:v>
                </c:pt>
                <c:pt idx="1">
                  <c:v>0.54600000000000004</c:v>
                </c:pt>
                <c:pt idx="2">
                  <c:v>1.7470000000000001</c:v>
                </c:pt>
                <c:pt idx="3">
                  <c:v>3.7909999999999999</c:v>
                </c:pt>
                <c:pt idx="4">
                  <c:v>7.1449999999999996</c:v>
                </c:pt>
                <c:pt idx="5">
                  <c:v>12.167999999999999</c:v>
                </c:pt>
                <c:pt idx="6">
                  <c:v>20.420000000000002</c:v>
                </c:pt>
                <c:pt idx="7">
                  <c:v>45.161000000000001</c:v>
                </c:pt>
                <c:pt idx="8">
                  <c:v>167.26300000000001</c:v>
                </c:pt>
                <c:pt idx="9">
                  <c:v>396.863</c:v>
                </c:pt>
                <c:pt idx="10">
                  <c:v>689.27499999999998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6512"/>
        <c:axId val="57070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Cenas!$B$4</c15:sqref>
                        </c15:formulaRef>
                      </c:ext>
                    </c:extLst>
                    <c:strCache>
                      <c:ptCount val="1"/>
                      <c:pt idx="0">
                        <c:v>Dimension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Cenas!$H$5:$H$20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600</c:v>
                      </c:pt>
                      <c:pt idx="1">
                        <c:v>1000</c:v>
                      </c:pt>
                      <c:pt idx="2">
                        <c:v>1400</c:v>
                      </c:pt>
                      <c:pt idx="3">
                        <c:v>1800</c:v>
                      </c:pt>
                      <c:pt idx="4">
                        <c:v>2200</c:v>
                      </c:pt>
                      <c:pt idx="5">
                        <c:v>2600</c:v>
                      </c:pt>
                      <c:pt idx="6">
                        <c:v>3000</c:v>
                      </c:pt>
                      <c:pt idx="7">
                        <c:v>4000</c:v>
                      </c:pt>
                      <c:pt idx="8">
                        <c:v>6000</c:v>
                      </c:pt>
                      <c:pt idx="9">
                        <c:v>8000</c:v>
                      </c:pt>
                      <c:pt idx="10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Cenas!$B$5:$B$12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600</c:v>
                      </c:pt>
                      <c:pt idx="1">
                        <c:v>1000</c:v>
                      </c:pt>
                      <c:pt idx="2">
                        <c:v>1400</c:v>
                      </c:pt>
                      <c:pt idx="3">
                        <c:v>1800</c:v>
                      </c:pt>
                      <c:pt idx="4">
                        <c:v>2200</c:v>
                      </c:pt>
                      <c:pt idx="5">
                        <c:v>2600</c:v>
                      </c:pt>
                      <c:pt idx="6">
                        <c:v>3000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8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070080"/>
        <c:crosses val="autoZero"/>
        <c:auto val="1"/>
        <c:lblAlgn val="ctr"/>
        <c:lblOffset val="100"/>
        <c:noMultiLvlLbl val="0"/>
      </c:catAx>
      <c:valAx>
        <c:axId val="5707008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8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Base Algorithm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'CPAR - Geral'!$D$4</c:f>
              <c:strCache>
                <c:ptCount val="1"/>
                <c:pt idx="0">
                  <c:v>C++ MFlops/s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'CPAR - Geral'!$B$6:$B$12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Geral'!$D$5:$D$12</c:f>
              <c:numCache>
                <c:formatCode>General</c:formatCode>
                <c:ptCount val="8"/>
                <c:pt idx="1">
                  <c:v>2310.1604278074865</c:v>
                </c:pt>
                <c:pt idx="2">
                  <c:v>1408.4507042253522</c:v>
                </c:pt>
                <c:pt idx="3">
                  <c:v>289.03986938431564</c:v>
                </c:pt>
                <c:pt idx="4">
                  <c:v>290.5757205849381</c:v>
                </c:pt>
                <c:pt idx="5">
                  <c:v>281.00547601768159</c:v>
                </c:pt>
                <c:pt idx="6">
                  <c:v>243.1133334716545</c:v>
                </c:pt>
                <c:pt idx="7">
                  <c:v>221.58573316153598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'CPAR - Geral'!$F$4</c:f>
              <c:strCache>
                <c:ptCount val="1"/>
                <c:pt idx="0">
                  <c:v>Java MFlops/s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'CPAR - Geral'!$B$6:$B$12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Geral'!$F$5:$F$12</c:f>
              <c:numCache>
                <c:formatCode>General</c:formatCode>
                <c:ptCount val="8"/>
                <c:pt idx="1">
                  <c:v>1384.6153846153845</c:v>
                </c:pt>
                <c:pt idx="2">
                  <c:v>221.82786157941436</c:v>
                </c:pt>
                <c:pt idx="3">
                  <c:v>167.13363381654284</c:v>
                </c:pt>
                <c:pt idx="4">
                  <c:v>141.61870765644352</c:v>
                </c:pt>
                <c:pt idx="5">
                  <c:v>126.64731909224989</c:v>
                </c:pt>
                <c:pt idx="6">
                  <c:v>127.27193731987428</c:v>
                </c:pt>
                <c:pt idx="7">
                  <c:v>110.93557724505874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'CPAR - Geral'!$H$4</c:f>
              <c:strCache>
                <c:ptCount val="1"/>
                <c:pt idx="0">
                  <c:v>Pascal MFlops/s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'CPAR - Geral'!$B$6:$B$12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Geral'!$H$5:$H$12</c:f>
              <c:numCache>
                <c:formatCode>General</c:formatCode>
                <c:ptCount val="8"/>
                <c:pt idx="1">
                  <c:v>205.71428571428569</c:v>
                </c:pt>
                <c:pt idx="2">
                  <c:v>129.87012987012986</c:v>
                </c:pt>
                <c:pt idx="3">
                  <c:v>93.651877133105799</c:v>
                </c:pt>
                <c:pt idx="4">
                  <c:v>89.379310344827587</c:v>
                </c:pt>
                <c:pt idx="5">
                  <c:v>85.753402593218965</c:v>
                </c:pt>
                <c:pt idx="6">
                  <c:v>82.944785276073617</c:v>
                </c:pt>
                <c:pt idx="7">
                  <c:v>82.124281412537655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'CPAR - Geral'!$J$4</c:f>
              <c:strCache>
                <c:ptCount val="1"/>
                <c:pt idx="0">
                  <c:v>Fortran MFlops/s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'CPAR - Geral'!$B$6:$B$12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Geral'!$J$5:$J$12</c:f>
              <c:numCache>
                <c:formatCode>General</c:formatCode>
                <c:ptCount val="8"/>
                <c:pt idx="1">
                  <c:v>2517.4825174825173</c:v>
                </c:pt>
                <c:pt idx="2">
                  <c:v>2172.9682746631897</c:v>
                </c:pt>
                <c:pt idx="3">
                  <c:v>340.88438627766425</c:v>
                </c:pt>
                <c:pt idx="4">
                  <c:v>335.88859003968236</c:v>
                </c:pt>
                <c:pt idx="5">
                  <c:v>329.97818326061088</c:v>
                </c:pt>
                <c:pt idx="6">
                  <c:v>323.10278679830247</c:v>
                </c:pt>
                <c:pt idx="7">
                  <c:v>267.54646514142058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44128"/>
        <c:axId val="105835904"/>
      </c:lineChart>
      <c:catAx>
        <c:axId val="1081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835904"/>
        <c:crosses val="autoZero"/>
        <c:auto val="1"/>
        <c:lblAlgn val="ctr"/>
        <c:lblOffset val="100"/>
        <c:noMultiLvlLbl val="0"/>
      </c:catAx>
      <c:valAx>
        <c:axId val="1058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MFlops/s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1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C++/Java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C++ Mflops Alt.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'CPAR - Geral'!$B$17:$B$27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'CPAR - Geral'!$D$17:$D$27</c:f>
              <c:numCache>
                <c:formatCode>0.000</c:formatCode>
                <c:ptCount val="11"/>
                <c:pt idx="0">
                  <c:v>1728</c:v>
                </c:pt>
                <c:pt idx="1">
                  <c:v>1779.3594306049822</c:v>
                </c:pt>
                <c:pt idx="2">
                  <c:v>1613.1687242798353</c:v>
                </c:pt>
                <c:pt idx="3">
                  <c:v>1570.6975491516293</c:v>
                </c:pt>
                <c:pt idx="4">
                  <c:v>1544.3074691805659</c:v>
                </c:pt>
                <c:pt idx="5">
                  <c:v>1524.5034261427704</c:v>
                </c:pt>
                <c:pt idx="6">
                  <c:v>1530.2652459759693</c:v>
                </c:pt>
                <c:pt idx="7">
                  <c:v>1524.5718097143811</c:v>
                </c:pt>
                <c:pt idx="8">
                  <c:v>1528.4460798188511</c:v>
                </c:pt>
                <c:pt idx="9">
                  <c:v>1525.643929009881</c:v>
                </c:pt>
                <c:pt idx="10">
                  <c:v>1492.1141765767916</c:v>
                </c:pt>
              </c:numCache>
            </c:numRef>
          </c:val>
          <c:smooth val="0"/>
        </c:ser>
        <c:ser>
          <c:idx val="2"/>
          <c:order val="1"/>
          <c:tx>
            <c:v>Java Mflops Alt.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'CPAR - Geral'!$B$17:$B$27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'CPAR - Geral'!$F$17:$F$27</c:f>
              <c:numCache>
                <c:formatCode>0.000</c:formatCode>
                <c:ptCount val="11"/>
                <c:pt idx="0">
                  <c:v>1981.6513761467891</c:v>
                </c:pt>
                <c:pt idx="1">
                  <c:v>1831.5018315018312</c:v>
                </c:pt>
                <c:pt idx="2">
                  <c:v>1570.6926159129937</c:v>
                </c:pt>
                <c:pt idx="3">
                  <c:v>1538.3803745713533</c:v>
                </c:pt>
                <c:pt idx="4">
                  <c:v>1490.2729181245627</c:v>
                </c:pt>
                <c:pt idx="5">
                  <c:v>1444.4444444444443</c:v>
                </c:pt>
                <c:pt idx="6">
                  <c:v>1322.2331047992163</c:v>
                </c:pt>
                <c:pt idx="7">
                  <c:v>1417.1519674055046</c:v>
                </c:pt>
                <c:pt idx="8">
                  <c:v>1291.3794443481224</c:v>
                </c:pt>
                <c:pt idx="9">
                  <c:v>1290.1177484421576</c:v>
                </c:pt>
                <c:pt idx="10">
                  <c:v>1450.7997533640421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'CPAR - Geral'!$D$4</c:f>
              <c:strCache>
                <c:ptCount val="1"/>
                <c:pt idx="0">
                  <c:v>C++ MFlops/s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'CPAR - Geral'!$B$17:$B$27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'CPAR - Geral'!$D$5:$D$12</c:f>
              <c:numCache>
                <c:formatCode>General</c:formatCode>
                <c:ptCount val="8"/>
                <c:pt idx="1">
                  <c:v>2310.1604278074865</c:v>
                </c:pt>
                <c:pt idx="2">
                  <c:v>1408.4507042253522</c:v>
                </c:pt>
                <c:pt idx="3">
                  <c:v>289.03986938431564</c:v>
                </c:pt>
                <c:pt idx="4">
                  <c:v>290.5757205849381</c:v>
                </c:pt>
                <c:pt idx="5">
                  <c:v>281.00547601768159</c:v>
                </c:pt>
                <c:pt idx="6">
                  <c:v>243.1133334716545</c:v>
                </c:pt>
                <c:pt idx="7">
                  <c:v>221.58573316153598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'CPAR - Geral'!$F$4</c:f>
              <c:strCache>
                <c:ptCount val="1"/>
                <c:pt idx="0">
                  <c:v>Java MFlops/s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'CPAR - Geral'!$B$17:$B$27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'CPAR - Geral'!$F$5:$F$12</c:f>
              <c:numCache>
                <c:formatCode>General</c:formatCode>
                <c:ptCount val="8"/>
                <c:pt idx="1">
                  <c:v>1384.6153846153845</c:v>
                </c:pt>
                <c:pt idx="2">
                  <c:v>221.82786157941436</c:v>
                </c:pt>
                <c:pt idx="3">
                  <c:v>167.13363381654284</c:v>
                </c:pt>
                <c:pt idx="4">
                  <c:v>141.61870765644352</c:v>
                </c:pt>
                <c:pt idx="5">
                  <c:v>126.64731909224989</c:v>
                </c:pt>
                <c:pt idx="6">
                  <c:v>127.27193731987428</c:v>
                </c:pt>
                <c:pt idx="7">
                  <c:v>110.93557724505874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46176"/>
        <c:axId val="105838208"/>
      </c:lineChart>
      <c:catAx>
        <c:axId val="1081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838208"/>
        <c:crosses val="autoZero"/>
        <c:auto val="1"/>
        <c:lblAlgn val="ctr"/>
        <c:lblOffset val="100"/>
        <c:noMultiLvlLbl val="0"/>
      </c:catAx>
      <c:valAx>
        <c:axId val="1058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MFlops/s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1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Algorithm Sequencial/Parallel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Sequential Mflops/s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'CPAR - Geral'!$B$41:$B$47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Geral'!$D$6:$D$12</c:f>
              <c:numCache>
                <c:formatCode>General</c:formatCode>
                <c:ptCount val="7"/>
                <c:pt idx="0">
                  <c:v>2310.1604278074865</c:v>
                </c:pt>
                <c:pt idx="1">
                  <c:v>1408.4507042253522</c:v>
                </c:pt>
                <c:pt idx="2">
                  <c:v>289.03986938431564</c:v>
                </c:pt>
                <c:pt idx="3">
                  <c:v>290.5757205849381</c:v>
                </c:pt>
                <c:pt idx="4">
                  <c:v>281.00547601768159</c:v>
                </c:pt>
                <c:pt idx="5">
                  <c:v>243.1133334716545</c:v>
                </c:pt>
                <c:pt idx="6">
                  <c:v>221.58573316153598</c:v>
                </c:pt>
              </c:numCache>
            </c:numRef>
          </c:val>
          <c:smooth val="0"/>
        </c:ser>
        <c:ser>
          <c:idx val="0"/>
          <c:order val="1"/>
          <c:tx>
            <c:v>Parallel 1 Thread Mflops/s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'CPAR - Geral'!$B$41:$B$47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Geral'!$D$31:$D$37</c:f>
              <c:numCache>
                <c:formatCode>General</c:formatCode>
                <c:ptCount val="7"/>
                <c:pt idx="0">
                  <c:v>1728</c:v>
                </c:pt>
                <c:pt idx="1">
                  <c:v>1269.8412698412699</c:v>
                </c:pt>
                <c:pt idx="2">
                  <c:v>298.63416226805248</c:v>
                </c:pt>
                <c:pt idx="3">
                  <c:v>292.06730769230774</c:v>
                </c:pt>
                <c:pt idx="4">
                  <c:v>280.60189211268346</c:v>
                </c:pt>
                <c:pt idx="5">
                  <c:v>245.51429349686055</c:v>
                </c:pt>
                <c:pt idx="6">
                  <c:v>222.39244854085845</c:v>
                </c:pt>
              </c:numCache>
            </c:numRef>
          </c:val>
          <c:smooth val="0"/>
        </c:ser>
        <c:ser>
          <c:idx val="1"/>
          <c:order val="2"/>
          <c:tx>
            <c:v>Parallel 2 Thread Mflops/s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'CPAR - Geral'!$B$41:$B$47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Geral'!$F$31:$F$37</c:f>
              <c:numCache>
                <c:formatCode>General</c:formatCode>
                <c:ptCount val="7"/>
                <c:pt idx="0">
                  <c:v>2769.2307692307691</c:v>
                </c:pt>
                <c:pt idx="1">
                  <c:v>2100.840336134454</c:v>
                </c:pt>
                <c:pt idx="2">
                  <c:v>549.67948717948718</c:v>
                </c:pt>
                <c:pt idx="3">
                  <c:v>539.85004165509577</c:v>
                </c:pt>
                <c:pt idx="4">
                  <c:v>517.68480929576776</c:v>
                </c:pt>
                <c:pt idx="5">
                  <c:v>451.30311978431115</c:v>
                </c:pt>
                <c:pt idx="6">
                  <c:v>409.03513157296732</c:v>
                </c:pt>
              </c:numCache>
            </c:numRef>
          </c:val>
          <c:smooth val="0"/>
        </c:ser>
        <c:ser>
          <c:idx val="2"/>
          <c:order val="3"/>
          <c:tx>
            <c:v>Parallel 3 Thread Mflops/s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'CPAR - Geral'!$B$41:$B$47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Geral'!$H$31:$H$37</c:f>
              <c:numCache>
                <c:formatCode>General</c:formatCode>
                <c:ptCount val="7"/>
                <c:pt idx="0">
                  <c:v>3963.3027522935781</c:v>
                </c:pt>
                <c:pt idx="1">
                  <c:v>2915.4518950437318</c:v>
                </c:pt>
                <c:pt idx="2">
                  <c:v>787.035709163918</c:v>
                </c:pt>
                <c:pt idx="3">
                  <c:v>766.05805858400106</c:v>
                </c:pt>
                <c:pt idx="4">
                  <c:v>713.98397425151711</c:v>
                </c:pt>
                <c:pt idx="5">
                  <c:v>625.58060899432292</c:v>
                </c:pt>
                <c:pt idx="6">
                  <c:v>572.91998217582272</c:v>
                </c:pt>
              </c:numCache>
            </c:numRef>
          </c:val>
          <c:smooth val="0"/>
        </c:ser>
        <c:ser>
          <c:idx val="3"/>
          <c:order val="4"/>
          <c:tx>
            <c:v>Parallel 4 Thread Mflops/s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'CPAR - Geral'!$B$41:$B$47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Geral'!$J$31:$J$37</c:f>
              <c:numCache>
                <c:formatCode>General</c:formatCode>
                <c:ptCount val="7"/>
                <c:pt idx="0">
                  <c:v>2769.2307692307691</c:v>
                </c:pt>
                <c:pt idx="1">
                  <c:v>2564.102564102564</c:v>
                </c:pt>
                <c:pt idx="2">
                  <c:v>993.66286438529789</c:v>
                </c:pt>
                <c:pt idx="3">
                  <c:v>961.02826069045068</c:v>
                </c:pt>
                <c:pt idx="4">
                  <c:v>914.34459662530594</c:v>
                </c:pt>
                <c:pt idx="5">
                  <c:v>805.55491899076469</c:v>
                </c:pt>
                <c:pt idx="6">
                  <c:v>726.46065677424565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85664"/>
        <c:axId val="108511232"/>
      </c:lineChart>
      <c:catAx>
        <c:axId val="1087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511232"/>
        <c:crosses val="autoZero"/>
        <c:auto val="1"/>
        <c:lblAlgn val="ctr"/>
        <c:lblOffset val="100"/>
        <c:noMultiLvlLbl val="0"/>
      </c:catAx>
      <c:valAx>
        <c:axId val="108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MFlops/s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7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Alternative Algorithm Sequencial/Parallel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Mflops/s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'CPAR - Geral'!$B$41:$B$47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Geral'!$D$17:$D$23</c:f>
              <c:numCache>
                <c:formatCode>0.000</c:formatCode>
                <c:ptCount val="7"/>
                <c:pt idx="0">
                  <c:v>1728</c:v>
                </c:pt>
                <c:pt idx="1">
                  <c:v>1779.3594306049822</c:v>
                </c:pt>
                <c:pt idx="2">
                  <c:v>1613.1687242798353</c:v>
                </c:pt>
                <c:pt idx="3">
                  <c:v>1570.6975491516293</c:v>
                </c:pt>
                <c:pt idx="4">
                  <c:v>1544.3074691805659</c:v>
                </c:pt>
                <c:pt idx="5">
                  <c:v>1524.5034261427704</c:v>
                </c:pt>
                <c:pt idx="6">
                  <c:v>1530.2652459759693</c:v>
                </c:pt>
              </c:numCache>
            </c:numRef>
          </c:val>
          <c:smooth val="0"/>
        </c:ser>
        <c:ser>
          <c:idx val="2"/>
          <c:order val="1"/>
          <c:tx>
            <c:v>Parallel 1 Thread MFlops/s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'CPAR - Geral'!$B$41:$B$47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Geral'!$D$41:$D$47</c:f>
              <c:numCache>
                <c:formatCode>General</c:formatCode>
                <c:ptCount val="7"/>
                <c:pt idx="0">
                  <c:v>692.30769230769226</c:v>
                </c:pt>
                <c:pt idx="1">
                  <c:v>689.17987594762235</c:v>
                </c:pt>
                <c:pt idx="2">
                  <c:v>687.03054581872811</c:v>
                </c:pt>
                <c:pt idx="3">
                  <c:v>682.1850508831443</c:v>
                </c:pt>
                <c:pt idx="4">
                  <c:v>679.81868096788605</c:v>
                </c:pt>
                <c:pt idx="5">
                  <c:v>670.63492063492072</c:v>
                </c:pt>
                <c:pt idx="6">
                  <c:v>665.68047337278108</c:v>
                </c:pt>
              </c:numCache>
            </c:numRef>
          </c:val>
          <c:smooth val="0"/>
        </c:ser>
        <c:ser>
          <c:idx val="3"/>
          <c:order val="2"/>
          <c:tx>
            <c:v>Parallel 2 Thread MFlops/s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'CPAR - Geral'!$B$41:$B$47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Geral'!$F$41:$F$47</c:f>
              <c:numCache>
                <c:formatCode>General</c:formatCode>
                <c:ptCount val="7"/>
                <c:pt idx="0">
                  <c:v>1384.6153846153845</c:v>
                </c:pt>
                <c:pt idx="1">
                  <c:v>1335.113484646195</c:v>
                </c:pt>
                <c:pt idx="2">
                  <c:v>975.47102737291141</c:v>
                </c:pt>
                <c:pt idx="3">
                  <c:v>1364.5297145531117</c:v>
                </c:pt>
                <c:pt idx="4">
                  <c:v>1348.8725614390676</c:v>
                </c:pt>
                <c:pt idx="5">
                  <c:v>1323.8927387767401</c:v>
                </c:pt>
                <c:pt idx="6">
                  <c:v>1292.5463162429987</c:v>
                </c:pt>
              </c:numCache>
            </c:numRef>
          </c:val>
          <c:smooth val="0"/>
        </c:ser>
        <c:ser>
          <c:idx val="4"/>
          <c:order val="3"/>
          <c:tx>
            <c:v>Parallel 3 Thread MFlops/s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'CPAR - Geral'!$B$41:$B$47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Geral'!$H$41:$H$47</c:f>
              <c:numCache>
                <c:formatCode>General</c:formatCode>
                <c:ptCount val="7"/>
                <c:pt idx="0">
                  <c:v>1981.6513761467891</c:v>
                </c:pt>
                <c:pt idx="1">
                  <c:v>1941.7475728155339</c:v>
                </c:pt>
                <c:pt idx="2">
                  <c:v>1831.7757009345794</c:v>
                </c:pt>
                <c:pt idx="3">
                  <c:v>1907.1288423806409</c:v>
                </c:pt>
                <c:pt idx="4">
                  <c:v>1939.173192496813</c:v>
                </c:pt>
                <c:pt idx="5">
                  <c:v>1843.8942509441879</c:v>
                </c:pt>
                <c:pt idx="6">
                  <c:v>1875.2604528406723</c:v>
                </c:pt>
              </c:numCache>
            </c:numRef>
          </c:val>
          <c:smooth val="0"/>
        </c:ser>
        <c:ser>
          <c:idx val="5"/>
          <c:order val="4"/>
          <c:tx>
            <c:v>Parallel 4 Thread MFlops/s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'CPAR - Geral'!$B$41:$B$47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'CPAR - Geral'!$J$41:$J$47</c:f>
              <c:numCache>
                <c:formatCode>General</c:formatCode>
                <c:ptCount val="7"/>
                <c:pt idx="0">
                  <c:v>2769.2307692307691</c:v>
                </c:pt>
                <c:pt idx="1">
                  <c:v>1841.6206261510126</c:v>
                </c:pt>
                <c:pt idx="2">
                  <c:v>2345.299145299145</c:v>
                </c:pt>
                <c:pt idx="3">
                  <c:v>2322.5806451612902</c:v>
                </c:pt>
                <c:pt idx="4">
                  <c:v>2305.7600692940664</c:v>
                </c:pt>
                <c:pt idx="5">
                  <c:v>2323.0240549828181</c:v>
                </c:pt>
                <c:pt idx="6">
                  <c:v>2417.1888988361684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86688"/>
        <c:axId val="108513536"/>
      </c:lineChart>
      <c:catAx>
        <c:axId val="1087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513536"/>
        <c:crosses val="autoZero"/>
        <c:auto val="1"/>
        <c:lblAlgn val="ctr"/>
        <c:lblOffset val="100"/>
        <c:noMultiLvlLbl val="0"/>
      </c:catAx>
      <c:valAx>
        <c:axId val="1085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MFlops/s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7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Alternative Algorithm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'CPAR - Geral'!$D$16</c:f>
              <c:strCache>
                <c:ptCount val="1"/>
                <c:pt idx="0">
                  <c:v>C++ MFlops/s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'CPAR - Geral'!$B$17:$B$27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'CPAR - Geral'!$D$17:$D$27</c:f>
              <c:numCache>
                <c:formatCode>0.000</c:formatCode>
                <c:ptCount val="11"/>
                <c:pt idx="0">
                  <c:v>1728</c:v>
                </c:pt>
                <c:pt idx="1">
                  <c:v>1779.3594306049822</c:v>
                </c:pt>
                <c:pt idx="2">
                  <c:v>1613.1687242798353</c:v>
                </c:pt>
                <c:pt idx="3">
                  <c:v>1570.6975491516293</c:v>
                </c:pt>
                <c:pt idx="4">
                  <c:v>1544.3074691805659</c:v>
                </c:pt>
                <c:pt idx="5">
                  <c:v>1524.5034261427704</c:v>
                </c:pt>
                <c:pt idx="6">
                  <c:v>1530.2652459759693</c:v>
                </c:pt>
                <c:pt idx="7">
                  <c:v>1524.5718097143811</c:v>
                </c:pt>
                <c:pt idx="8">
                  <c:v>1528.4460798188511</c:v>
                </c:pt>
                <c:pt idx="9">
                  <c:v>1525.643929009881</c:v>
                </c:pt>
                <c:pt idx="10">
                  <c:v>1492.1141765767916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'CPAR - Geral'!$F$16</c:f>
              <c:strCache>
                <c:ptCount val="1"/>
                <c:pt idx="0">
                  <c:v>Java MFlops/s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'CPAR - Geral'!$B$17:$B$27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'CPAR - Geral'!$F$17:$F$27</c:f>
              <c:numCache>
                <c:formatCode>0.000</c:formatCode>
                <c:ptCount val="11"/>
                <c:pt idx="0">
                  <c:v>1981.6513761467891</c:v>
                </c:pt>
                <c:pt idx="1">
                  <c:v>1831.5018315018312</c:v>
                </c:pt>
                <c:pt idx="2">
                  <c:v>1570.6926159129937</c:v>
                </c:pt>
                <c:pt idx="3">
                  <c:v>1538.3803745713533</c:v>
                </c:pt>
                <c:pt idx="4">
                  <c:v>1490.2729181245627</c:v>
                </c:pt>
                <c:pt idx="5">
                  <c:v>1444.4444444444443</c:v>
                </c:pt>
                <c:pt idx="6">
                  <c:v>1322.2331047992163</c:v>
                </c:pt>
                <c:pt idx="7">
                  <c:v>1417.1519674055046</c:v>
                </c:pt>
                <c:pt idx="8">
                  <c:v>1291.3794443481224</c:v>
                </c:pt>
                <c:pt idx="9">
                  <c:v>1290.1177484421576</c:v>
                </c:pt>
                <c:pt idx="10">
                  <c:v>1450.7997533640421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'CPAR - Geral'!$H$16</c:f>
              <c:strCache>
                <c:ptCount val="1"/>
                <c:pt idx="0">
                  <c:v>Pascal MFlops/s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'CPAR - Geral'!$B$17:$B$27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'CPAR - Geral'!$H$17:$H$25</c:f>
              <c:numCache>
                <c:formatCode>0.000</c:formatCode>
                <c:ptCount val="9"/>
                <c:pt idx="0">
                  <c:v>51.428571428571423</c:v>
                </c:pt>
                <c:pt idx="1">
                  <c:v>57.077625570776256</c:v>
                </c:pt>
                <c:pt idx="2">
                  <c:v>56.894049346879541</c:v>
                </c:pt>
                <c:pt idx="3">
                  <c:v>56.936444401054374</c:v>
                </c:pt>
                <c:pt idx="4">
                  <c:v>57.047950709884809</c:v>
                </c:pt>
                <c:pt idx="5">
                  <c:v>57.039008243006428</c:v>
                </c:pt>
                <c:pt idx="6">
                  <c:v>56.996896835616731</c:v>
                </c:pt>
                <c:pt idx="7">
                  <c:v>56.980056980056979</c:v>
                </c:pt>
                <c:pt idx="8">
                  <c:v>57.076117344269392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'CPAR - Geral'!$J$16</c:f>
              <c:strCache>
                <c:ptCount val="1"/>
                <c:pt idx="0">
                  <c:v>Fortran MFlops/s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'CPAR - Geral'!$B$17:$B$27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'CPAR - Geral'!$J$17:$J$27</c:f>
              <c:numCache>
                <c:formatCode>0.000</c:formatCode>
                <c:ptCount val="11"/>
                <c:pt idx="0">
                  <c:v>6923.0769230769238</c:v>
                </c:pt>
                <c:pt idx="1">
                  <c:v>7122.5071225071233</c:v>
                </c:pt>
                <c:pt idx="2">
                  <c:v>6514.7198480531806</c:v>
                </c:pt>
                <c:pt idx="3">
                  <c:v>4673.0769230769238</c:v>
                </c:pt>
                <c:pt idx="4">
                  <c:v>4266.0256410256407</c:v>
                </c:pt>
                <c:pt idx="5">
                  <c:v>4235.5889724310773</c:v>
                </c:pt>
                <c:pt idx="6">
                  <c:v>4170.5282669138087</c:v>
                </c:pt>
                <c:pt idx="7">
                  <c:v>4135.6225727449546</c:v>
                </c:pt>
                <c:pt idx="8">
                  <c:v>3545.7267426590324</c:v>
                </c:pt>
                <c:pt idx="9">
                  <c:v>3579.4859103184976</c:v>
                </c:pt>
                <c:pt idx="10">
                  <c:v>3739.2613089284209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87712"/>
        <c:axId val="108515840"/>
      </c:lineChart>
      <c:catAx>
        <c:axId val="1087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515840"/>
        <c:crosses val="autoZero"/>
        <c:auto val="1"/>
        <c:lblAlgn val="ctr"/>
        <c:lblOffset val="100"/>
        <c:noMultiLvlLbl val="0"/>
      </c:catAx>
      <c:valAx>
        <c:axId val="1085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MFlops/s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7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376237</xdr:colOff>
      <xdr:row>15</xdr:row>
      <xdr:rowOff>157162</xdr:rowOff>
    </xdr:from>
    <xdr:to>
      <xdr:col>6</xdr:col>
      <xdr:colOff>566737</xdr:colOff>
      <xdr:row>30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</xdr:colOff>
      <xdr:row>15</xdr:row>
      <xdr:rowOff>138112</xdr:rowOff>
    </xdr:from>
    <xdr:to>
      <xdr:col>13</xdr:col>
      <xdr:colOff>252412</xdr:colOff>
      <xdr:row>30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123826</xdr:colOff>
      <xdr:row>30</xdr:row>
      <xdr:rowOff>152400</xdr:rowOff>
    </xdr:from>
    <xdr:to>
      <xdr:col>13</xdr:col>
      <xdr:colOff>123825</xdr:colOff>
      <xdr:row>45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376237</xdr:colOff>
      <xdr:row>30</xdr:row>
      <xdr:rowOff>157162</xdr:rowOff>
    </xdr:from>
    <xdr:to>
      <xdr:col>6</xdr:col>
      <xdr:colOff>566737</xdr:colOff>
      <xdr:row>45</xdr:row>
      <xdr:rowOff>42862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0</xdr:row>
      <xdr:rowOff>66675</xdr:rowOff>
    </xdr:from>
    <xdr:to>
      <xdr:col>18</xdr:col>
      <xdr:colOff>257175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14</xdr:row>
      <xdr:rowOff>185738</xdr:rowOff>
    </xdr:from>
    <xdr:to>
      <xdr:col>18</xdr:col>
      <xdr:colOff>266700</xdr:colOff>
      <xdr:row>29</xdr:row>
      <xdr:rowOff>71438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576263</xdr:colOff>
      <xdr:row>29</xdr:row>
      <xdr:rowOff>138113</xdr:rowOff>
    </xdr:from>
    <xdr:to>
      <xdr:col>18</xdr:col>
      <xdr:colOff>271463</xdr:colOff>
      <xdr:row>44</xdr:row>
      <xdr:rowOff>23813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561976</xdr:colOff>
      <xdr:row>44</xdr:row>
      <xdr:rowOff>133350</xdr:rowOff>
    </xdr:from>
    <xdr:to>
      <xdr:col>18</xdr:col>
      <xdr:colOff>242454</xdr:colOff>
      <xdr:row>59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342899</xdr:colOff>
      <xdr:row>0</xdr:row>
      <xdr:rowOff>57150</xdr:rowOff>
    </xdr:from>
    <xdr:to>
      <xdr:col>26</xdr:col>
      <xdr:colOff>38099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333374</xdr:colOff>
      <xdr:row>29</xdr:row>
      <xdr:rowOff>152400</xdr:rowOff>
    </xdr:from>
    <xdr:to>
      <xdr:col>26</xdr:col>
      <xdr:colOff>28574</xdr:colOff>
      <xdr:row>44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318219</xdr:colOff>
      <xdr:row>44</xdr:row>
      <xdr:rowOff>139412</xdr:rowOff>
    </xdr:from>
    <xdr:to>
      <xdr:col>26</xdr:col>
      <xdr:colOff>41129</xdr:colOff>
      <xdr:row>59</xdr:row>
      <xdr:rowOff>25112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577804</xdr:colOff>
      <xdr:row>60</xdr:row>
      <xdr:rowOff>10925</xdr:rowOff>
    </xdr:from>
    <xdr:to>
      <xdr:col>18</xdr:col>
      <xdr:colOff>196804</xdr:colOff>
      <xdr:row>74</xdr:row>
      <xdr:rowOff>87125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308162</xdr:colOff>
      <xdr:row>59</xdr:row>
      <xdr:rowOff>186018</xdr:rowOff>
    </xdr:from>
    <xdr:to>
      <xdr:col>26</xdr:col>
      <xdr:colOff>39221</xdr:colOff>
      <xdr:row>74</xdr:row>
      <xdr:rowOff>71718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5</xdr:col>
      <xdr:colOff>854704</xdr:colOff>
      <xdr:row>87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8</xdr:row>
      <xdr:rowOff>104775</xdr:rowOff>
    </xdr:from>
    <xdr:to>
      <xdr:col>6</xdr:col>
      <xdr:colOff>1435319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B4:F11" totalsRowShown="0" headerRowDxfId="72" dataDxfId="71">
  <tableColumns count="5">
    <tableColumn id="1" name="Dimension" dataDxfId="70"/>
    <tableColumn id="2" name="C++" dataDxfId="69"/>
    <tableColumn id="3" name="Java" dataDxfId="68"/>
    <tableColumn id="4" name="Pascal" dataDxfId="67"/>
    <tableColumn id="5" name="Fortran" dataDxfId="6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50:F58" totalsRowShown="0">
  <tableColumns count="5">
    <tableColumn id="1" name="Dimension"/>
    <tableColumn id="2" name="Parallel 1 Thread">
      <calculatedColumnFormula>C5/C30</calculatedColumnFormula>
    </tableColumn>
    <tableColumn id="3" name="Parallel 2 Thread">
      <calculatedColumnFormula>C5/E30</calculatedColumnFormula>
    </tableColumn>
    <tableColumn id="4" name="Parallel 3 Thread">
      <calculatedColumnFormula>C5/G30</calculatedColumnFormula>
    </tableColumn>
    <tableColumn id="5" name="Parallel 4 Thread">
      <calculatedColumnFormula>C5/I30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e1012" displayName="Table1012" ref="B61:F69" totalsRowShown="0">
  <tableColumns count="5">
    <tableColumn id="1" name="Dimension"/>
    <tableColumn id="2" name="Parallel 1 Thread">
      <calculatedColumnFormula>C16/C41</calculatedColumnFormula>
    </tableColumn>
    <tableColumn id="3" name="Parallel 2 Thread">
      <calculatedColumnFormula>C16/E41</calculatedColumnFormula>
    </tableColumn>
    <tableColumn id="4" name="Parallel 3 Thread">
      <calculatedColumnFormula>C16/G41</calculatedColumnFormula>
    </tableColumn>
    <tableColumn id="5" name="Parallel 4 Thread">
      <calculatedColumnFormula>C16/I41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H4:L15" totalsRowShown="0" headerRowDxfId="65" dataDxfId="64">
  <tableColumns count="5">
    <tableColumn id="1" name="Dimension" dataDxfId="63"/>
    <tableColumn id="2" name="C++" dataDxfId="62"/>
    <tableColumn id="3" name="Java" dataDxfId="61"/>
    <tableColumn id="4" name="Pascal" dataDxfId="60"/>
    <tableColumn id="5" name="Fortran" dataDxfId="5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ela6" displayName="Tabela6" ref="N4:O15" totalsRowShown="0">
  <tableColumns count="2">
    <tableColumn id="1" name="Dimension" dataDxfId="58"/>
    <tableColumn id="2" name="Fortra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Tabela22" displayName="Tabela22" ref="B3:F10" totalsRowShown="0" headerRowDxfId="57" dataDxfId="56">
  <tableColumns count="5">
    <tableColumn id="1" name="Dimension/n.º Threads" dataDxfId="55"/>
    <tableColumn id="2" name="1" dataDxfId="54"/>
    <tableColumn id="3" name="2" dataDxfId="53"/>
    <tableColumn id="4" name="3" dataDxfId="52"/>
    <tableColumn id="5" name="4" dataDxfId="5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ela224" displayName="Tabela224" ref="B14:F21" totalsRowShown="0" headerRowDxfId="50" dataDxfId="49">
  <tableColumns count="5">
    <tableColumn id="1" name="Dimension/n.º Threads" dataDxfId="48"/>
    <tableColumn id="2" name="1" dataDxfId="47"/>
    <tableColumn id="3" name="2" dataDxfId="46"/>
    <tableColumn id="4" name="3" dataDxfId="45"/>
    <tableColumn id="5" name="4" dataDxfId="4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5" name="Tabela26" displayName="Tabela26" ref="B4:J12" totalsRowShown="0" headerRowDxfId="43" dataDxfId="42">
  <tableColumns count="9">
    <tableColumn id="1" name="Dimension" dataDxfId="41"/>
    <tableColumn id="2" name="C++" dataDxfId="40"/>
    <tableColumn id="3" name="C++ MFlops/s" dataDxfId="39">
      <calculatedColumnFormula>2*Tabela26[[#This Row],[Dimension]]^3/Tabela26[[#This Row],[C++]]/10000000</calculatedColumnFormula>
    </tableColumn>
    <tableColumn id="4" name="Java" dataDxfId="38"/>
    <tableColumn id="5" name="Java MFlops/s" dataDxfId="37">
      <calculatedColumnFormula>2*Tabela26[[#This Row],[Dimension]]^3/Tabela26[[#This Row],[C++]]/1000000</calculatedColumnFormula>
    </tableColumn>
    <tableColumn id="6" name="Pascal" dataDxfId="36"/>
    <tableColumn id="7" name="Pascal MFlops/s" dataDxfId="35">
      <calculatedColumnFormula>2*Tabela26[[#This Row],[Dimension]]^3/Tabela26[[#This Row],[Java]]/1000000</calculatedColumnFormula>
    </tableColumn>
    <tableColumn id="8" name="Fortran" dataDxfId="34"/>
    <tableColumn id="9" name="Fortran MFlops/s" dataDxfId="33">
      <calculatedColumnFormula>2*Tabela26[[#This Row],[Dimension]]^3/Tabela26[[#This Row],[Java]]/1000000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8" name="Tabela49" displayName="Tabela49" ref="B16:J27" totalsRowShown="0" headerRowDxfId="32" dataDxfId="31">
  <tableColumns count="9">
    <tableColumn id="1" name="Dimension" dataDxfId="30"/>
    <tableColumn id="2" name="C++" dataDxfId="29"/>
    <tableColumn id="3" name="C++ MFlops/s" dataDxfId="28">
      <calculatedColumnFormula>Tabela49[[#This Row],[Dimension]]^3/C17/1000000</calculatedColumnFormula>
    </tableColumn>
    <tableColumn id="4" name="Java" dataDxfId="27"/>
    <tableColumn id="5" name="Java MFlops/s" dataDxfId="26">
      <calculatedColumnFormula>Tabela49[[#This Row],[Dimension]]^3/E17/1000000</calculatedColumnFormula>
    </tableColumn>
    <tableColumn id="6" name="Pascal" dataDxfId="25"/>
    <tableColumn id="7" name="Pascal MFlops/s" dataDxfId="24">
      <calculatedColumnFormula>Tabela49[[#This Row],[Dimension]]^3/G17/1000000</calculatedColumnFormula>
    </tableColumn>
    <tableColumn id="8" name="Fortran" dataDxfId="23"/>
    <tableColumn id="9" name="Fortran MFlops/s" dataDxfId="22">
      <calculatedColumnFormula>Tabela49[[#This Row],[Dimension]]^3/I17/1000000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7" name="Tabela228" displayName="Tabela228" ref="B30:J37" totalsRowShown="0" headerRowDxfId="21" dataDxfId="20">
  <tableColumns count="9">
    <tableColumn id="1" name="Dimension/n.º Threads" dataDxfId="19"/>
    <tableColumn id="2" name="1" dataDxfId="18"/>
    <tableColumn id="3" name="1 MFlops/s" dataDxfId="17">
      <calculatedColumnFormula>2*Tabela228[[#This Row],[Dimension/n.º Threads]]^3/Tabela228[[#This Row],[1]]/1000000</calculatedColumnFormula>
    </tableColumn>
    <tableColumn id="4" name="2" dataDxfId="16"/>
    <tableColumn id="5" name="2 MFlops/s" dataDxfId="15">
      <calculatedColumnFormula>2*Tabela228[[#This Row],[Dimension/n.º Threads]]^3/Tabela228[[#This Row],[2]]/1000000</calculatedColumnFormula>
    </tableColumn>
    <tableColumn id="6" name="3" dataDxfId="14"/>
    <tableColumn id="7" name="3 MFlops/s" dataDxfId="13">
      <calculatedColumnFormula>2*Tabela228[[#This Row],[Dimension/n.º Threads]]^3/Tabela228[[#This Row],[3]]/1000000</calculatedColumnFormula>
    </tableColumn>
    <tableColumn id="8" name="4" dataDxfId="12"/>
    <tableColumn id="9" name="4 MFlops/s" dataDxfId="11">
      <calculatedColumnFormula>2*Tabela228[[#This Row],[Dimension/n.º Threads]]^3/Tabela228[[#This Row],[4]]/1000000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ela22410" displayName="Tabela22410" ref="B40:J47" totalsRowShown="0" headerRowDxfId="10" dataDxfId="9">
  <tableColumns count="9">
    <tableColumn id="1" name="Dimension/n.º Threads" dataDxfId="8"/>
    <tableColumn id="2" name="1" dataDxfId="7"/>
    <tableColumn id="3" name="1 MFlops/s" dataDxfId="6">
      <calculatedColumnFormula>Tabela22410[[#This Row],[Dimension/n.º Threads]]^3/C41/1000000</calculatedColumnFormula>
    </tableColumn>
    <tableColumn id="4" name="2" dataDxfId="5"/>
    <tableColumn id="5" name="2 MFlops/s" dataDxfId="4">
      <calculatedColumnFormula>Tabela22410[[#This Row],[Dimension/n.º Threads]]^3/E41/1000000</calculatedColumnFormula>
    </tableColumn>
    <tableColumn id="6" name="3" dataDxfId="3"/>
    <tableColumn id="7" name="3 MFlops/s" dataDxfId="2">
      <calculatedColumnFormula>Tabela22410[[#This Row],[Dimension/n.º Threads]]^3/G41/1000000</calculatedColumnFormula>
    </tableColumn>
    <tableColumn id="8" name="4" dataDxfId="1"/>
    <tableColumn id="9" name="4 MFlops/s" dataDxfId="0">
      <calculatedColumnFormula>Tabela22410[[#This Row],[Dimension/n.º Threads]]^3/I41/1000000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5"/>
  <sheetViews>
    <sheetView topLeftCell="A4" zoomScale="70" zoomScaleNormal="70" workbookViewId="0">
      <selection activeCell="C4" activeCellId="1" sqref="K12 C4:C11"/>
    </sheetView>
  </sheetViews>
  <sheetFormatPr defaultRowHeight="15" x14ac:dyDescent="0.25"/>
  <cols>
    <col min="2" max="2" width="13.7109375" customWidth="1"/>
    <col min="3" max="6" width="10.7109375" customWidth="1"/>
    <col min="8" max="8" width="13.7109375" customWidth="1"/>
    <col min="9" max="12" width="10.7109375" customWidth="1"/>
    <col min="14" max="14" width="16" customWidth="1"/>
    <col min="15" max="15" width="14.5703125" customWidth="1"/>
  </cols>
  <sheetData>
    <row r="3" spans="2:15" ht="15.75" x14ac:dyDescent="0.25">
      <c r="B3" s="15" t="s">
        <v>5</v>
      </c>
      <c r="C3" s="15"/>
      <c r="D3" s="15"/>
      <c r="E3" s="15"/>
      <c r="F3" s="15"/>
      <c r="H3" s="14" t="s">
        <v>6</v>
      </c>
      <c r="I3" s="14"/>
      <c r="J3" s="14"/>
      <c r="K3" s="14"/>
      <c r="L3" s="14"/>
      <c r="M3" t="s">
        <v>14</v>
      </c>
      <c r="N3" s="15" t="s">
        <v>7</v>
      </c>
      <c r="O3" s="15"/>
    </row>
    <row r="4" spans="2:15" x14ac:dyDescent="0.25">
      <c r="B4" s="1" t="s">
        <v>1</v>
      </c>
      <c r="C4" s="13" t="s">
        <v>0</v>
      </c>
      <c r="D4" s="1" t="s">
        <v>2</v>
      </c>
      <c r="E4" s="1" t="s">
        <v>3</v>
      </c>
      <c r="F4" s="1" t="s">
        <v>4</v>
      </c>
      <c r="H4" s="1" t="s">
        <v>1</v>
      </c>
      <c r="I4" s="1" t="s">
        <v>0</v>
      </c>
      <c r="J4" s="1" t="s">
        <v>2</v>
      </c>
      <c r="K4" s="1" t="s">
        <v>3</v>
      </c>
      <c r="L4" s="1" t="s">
        <v>4</v>
      </c>
      <c r="N4" s="1" t="s">
        <v>1</v>
      </c>
      <c r="O4" t="s">
        <v>4</v>
      </c>
    </row>
    <row r="5" spans="2:15" x14ac:dyDescent="0.25">
      <c r="B5" s="1">
        <v>600</v>
      </c>
      <c r="C5" s="12">
        <v>0.187</v>
      </c>
      <c r="D5" s="1">
        <v>0.312</v>
      </c>
      <c r="E5" s="5">
        <v>2.1</v>
      </c>
      <c r="F5" s="1">
        <v>0.1716</v>
      </c>
      <c r="H5" s="1">
        <v>600</v>
      </c>
      <c r="I5" s="5">
        <v>0.125</v>
      </c>
      <c r="J5" s="5">
        <v>0.109</v>
      </c>
      <c r="K5" s="5">
        <v>4.2</v>
      </c>
      <c r="L5" s="1">
        <v>3.1199999999999999E-2</v>
      </c>
      <c r="N5" s="1">
        <v>600</v>
      </c>
      <c r="O5" s="1">
        <v>3.1199999999999999E-2</v>
      </c>
    </row>
    <row r="6" spans="2:15" x14ac:dyDescent="0.25">
      <c r="B6" s="1">
        <v>1000</v>
      </c>
      <c r="C6" s="12">
        <v>1.42</v>
      </c>
      <c r="D6" s="1">
        <v>9.016</v>
      </c>
      <c r="E6" s="5">
        <v>15.4</v>
      </c>
      <c r="F6" s="1">
        <v>0.9204</v>
      </c>
      <c r="H6" s="1">
        <v>1000</v>
      </c>
      <c r="I6" s="5">
        <v>0.56200000000000006</v>
      </c>
      <c r="J6" s="5">
        <v>0.54600000000000004</v>
      </c>
      <c r="K6" s="5">
        <v>17.52</v>
      </c>
      <c r="L6" s="1">
        <v>0.1404</v>
      </c>
      <c r="N6" s="2">
        <v>1000</v>
      </c>
      <c r="O6" s="1">
        <v>0.1404</v>
      </c>
    </row>
    <row r="7" spans="2:15" x14ac:dyDescent="0.25">
      <c r="B7" s="1">
        <v>1400</v>
      </c>
      <c r="C7" s="12">
        <v>18.986999999999998</v>
      </c>
      <c r="D7" s="1">
        <v>32.835999999999999</v>
      </c>
      <c r="E7" s="5">
        <v>58.6</v>
      </c>
      <c r="F7" s="1">
        <v>16.099299999999999</v>
      </c>
      <c r="H7" s="1">
        <v>1400</v>
      </c>
      <c r="I7" s="5">
        <v>1.7010000000000001</v>
      </c>
      <c r="J7" s="5">
        <v>1.7470000000000001</v>
      </c>
      <c r="K7" s="5">
        <v>48.23</v>
      </c>
      <c r="L7" s="1">
        <v>0.42120000000000002</v>
      </c>
      <c r="N7" s="1">
        <v>1400</v>
      </c>
      <c r="O7" s="1">
        <v>0.46800000000000003</v>
      </c>
    </row>
    <row r="8" spans="2:15" x14ac:dyDescent="0.25">
      <c r="B8" s="1">
        <v>1800</v>
      </c>
      <c r="C8" s="12">
        <v>40.140999999999998</v>
      </c>
      <c r="D8" s="1">
        <v>82.361999999999995</v>
      </c>
      <c r="E8" s="5">
        <v>130.5</v>
      </c>
      <c r="F8" s="1">
        <v>34.7258</v>
      </c>
      <c r="G8" s="6"/>
      <c r="H8" s="1">
        <v>1800</v>
      </c>
      <c r="I8" s="5">
        <v>3.7130000000000001</v>
      </c>
      <c r="J8" s="5">
        <v>3.7909999999999999</v>
      </c>
      <c r="K8" s="5">
        <v>102.43</v>
      </c>
      <c r="L8" s="1">
        <v>1.248</v>
      </c>
      <c r="N8" s="1">
        <v>1800</v>
      </c>
      <c r="O8" s="1">
        <v>1.2636000000000001</v>
      </c>
    </row>
    <row r="9" spans="2:15" x14ac:dyDescent="0.25">
      <c r="B9" s="1">
        <v>2200</v>
      </c>
      <c r="C9" s="12">
        <v>75.784999999999997</v>
      </c>
      <c r="D9" s="1">
        <v>168.15199999999999</v>
      </c>
      <c r="E9" s="5">
        <v>248.34</v>
      </c>
      <c r="F9" s="1">
        <v>64.537599999999998</v>
      </c>
      <c r="H9" s="1">
        <v>2200</v>
      </c>
      <c r="I9" s="5">
        <v>6.8949999999999996</v>
      </c>
      <c r="J9" s="5">
        <v>7.1449999999999996</v>
      </c>
      <c r="K9" s="5">
        <v>186.65</v>
      </c>
      <c r="L9" s="1">
        <v>2.496</v>
      </c>
      <c r="N9" s="2">
        <v>2200</v>
      </c>
      <c r="O9" s="1">
        <v>2.4647999999999999</v>
      </c>
    </row>
    <row r="10" spans="2:15" x14ac:dyDescent="0.25">
      <c r="B10" s="1">
        <v>2600</v>
      </c>
      <c r="C10" s="12">
        <v>144.59100000000001</v>
      </c>
      <c r="D10" s="1">
        <v>276.19600000000003</v>
      </c>
      <c r="E10" s="5">
        <v>423.8</v>
      </c>
      <c r="F10" s="1">
        <v>108.79510000000001</v>
      </c>
      <c r="H10" s="1">
        <v>2600</v>
      </c>
      <c r="I10" s="5">
        <v>11.529</v>
      </c>
      <c r="J10" s="5">
        <v>12.167999999999999</v>
      </c>
      <c r="K10" s="5">
        <v>308.14</v>
      </c>
      <c r="L10" s="1">
        <v>4.1496000000000004</v>
      </c>
      <c r="N10" s="1">
        <v>2600</v>
      </c>
      <c r="O10" s="1">
        <v>4.1496000000000004</v>
      </c>
    </row>
    <row r="11" spans="2:15" x14ac:dyDescent="0.25">
      <c r="B11" s="1">
        <v>3000</v>
      </c>
      <c r="C11" s="12">
        <v>243.69800000000001</v>
      </c>
      <c r="D11" s="1">
        <v>486.76900000000001</v>
      </c>
      <c r="E11" s="5">
        <v>657.54</v>
      </c>
      <c r="F11" s="1">
        <v>201.83410000000001</v>
      </c>
      <c r="H11" s="1">
        <v>3000</v>
      </c>
      <c r="I11" s="5">
        <v>17.643999999999998</v>
      </c>
      <c r="J11" s="5">
        <v>20.420000000000002</v>
      </c>
      <c r="K11" s="5">
        <v>473.71</v>
      </c>
      <c r="L11" s="1">
        <v>6.4740000000000002</v>
      </c>
      <c r="N11" s="1">
        <v>3000</v>
      </c>
      <c r="O11" s="1">
        <v>6.3960999999999997</v>
      </c>
    </row>
    <row r="12" spans="2:15" x14ac:dyDescent="0.25">
      <c r="H12" s="1">
        <v>4000</v>
      </c>
      <c r="I12" s="5">
        <v>41.978999999999999</v>
      </c>
      <c r="J12" s="5">
        <v>45.161000000000001</v>
      </c>
      <c r="K12" s="12">
        <v>1123.2</v>
      </c>
      <c r="L12" s="1">
        <v>15.475300000000001</v>
      </c>
      <c r="N12" s="1">
        <v>4000</v>
      </c>
      <c r="O12" s="1">
        <v>15.334899999999999</v>
      </c>
    </row>
    <row r="13" spans="2:15" x14ac:dyDescent="0.25">
      <c r="H13" s="1">
        <v>6000</v>
      </c>
      <c r="I13" s="5">
        <v>141.32</v>
      </c>
      <c r="J13" s="5">
        <v>167.26300000000001</v>
      </c>
      <c r="K13" s="5">
        <v>3784.42</v>
      </c>
      <c r="L13" s="1">
        <v>60.918399999999998</v>
      </c>
      <c r="N13" s="1">
        <v>6000</v>
      </c>
      <c r="O13" s="1">
        <v>56.285200000000003</v>
      </c>
    </row>
    <row r="14" spans="2:15" x14ac:dyDescent="0.25">
      <c r="H14" s="1">
        <v>8000</v>
      </c>
      <c r="I14" s="5">
        <v>335.596</v>
      </c>
      <c r="J14" s="5">
        <v>396.863</v>
      </c>
      <c r="K14" s="4"/>
      <c r="L14" s="1">
        <v>143.03729999999999</v>
      </c>
      <c r="N14" s="1">
        <v>8000</v>
      </c>
      <c r="O14" s="1">
        <v>138.63810000000001</v>
      </c>
    </row>
    <row r="15" spans="2:15" x14ac:dyDescent="0.25">
      <c r="B15" s="3"/>
      <c r="H15" s="1">
        <v>10000</v>
      </c>
      <c r="I15" s="5">
        <v>670.19</v>
      </c>
      <c r="J15" s="5">
        <v>689.27499999999998</v>
      </c>
      <c r="K15" s="4"/>
      <c r="L15" s="1">
        <v>267.4325</v>
      </c>
      <c r="N15" s="1">
        <v>10000</v>
      </c>
      <c r="O15" s="1">
        <v>263.54809999999998</v>
      </c>
    </row>
  </sheetData>
  <mergeCells count="3">
    <mergeCell ref="H3:L3"/>
    <mergeCell ref="B3:F3"/>
    <mergeCell ref="N3:O3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workbookViewId="0">
      <selection activeCell="G14" sqref="G14"/>
    </sheetView>
  </sheetViews>
  <sheetFormatPr defaultRowHeight="15" x14ac:dyDescent="0.25"/>
  <cols>
    <col min="2" max="2" width="22" bestFit="1" customWidth="1"/>
  </cols>
  <sheetData>
    <row r="2" spans="2:14" ht="15.75" x14ac:dyDescent="0.25">
      <c r="B2" s="15" t="s">
        <v>0</v>
      </c>
      <c r="C2" s="15"/>
      <c r="D2" s="15"/>
      <c r="E2" s="15"/>
      <c r="F2" s="15"/>
    </row>
    <row r="3" spans="2:14" x14ac:dyDescent="0.25">
      <c r="B3" s="1" t="s">
        <v>13</v>
      </c>
      <c r="C3" s="1" t="s">
        <v>8</v>
      </c>
      <c r="D3" s="1" t="s">
        <v>9</v>
      </c>
      <c r="E3" s="1" t="s">
        <v>10</v>
      </c>
      <c r="F3" s="1" t="s">
        <v>11</v>
      </c>
      <c r="K3">
        <v>1</v>
      </c>
      <c r="L3">
        <v>2</v>
      </c>
      <c r="M3">
        <v>3</v>
      </c>
      <c r="N3">
        <v>4</v>
      </c>
    </row>
    <row r="4" spans="2:14" x14ac:dyDescent="0.25">
      <c r="B4" s="1">
        <v>600</v>
      </c>
      <c r="C4" s="5">
        <v>0.25</v>
      </c>
      <c r="D4" s="1">
        <v>0.156</v>
      </c>
      <c r="E4" s="5">
        <v>0.109</v>
      </c>
      <c r="F4" s="1">
        <v>0.156</v>
      </c>
      <c r="J4" s="8">
        <v>0.187</v>
      </c>
      <c r="K4">
        <f>$J4/Tabela22[[#This Row],[1]]</f>
        <v>0.748</v>
      </c>
      <c r="L4">
        <f>$J4/Tabela22[[#This Row],[2]]</f>
        <v>1.1987179487179487</v>
      </c>
      <c r="M4">
        <f>$J4/Tabela22[[#This Row],[3]]</f>
        <v>1.7155963302752293</v>
      </c>
      <c r="N4">
        <f>$J4/Tabela22[[#This Row],[4]]</f>
        <v>1.1987179487179487</v>
      </c>
    </row>
    <row r="5" spans="2:14" x14ac:dyDescent="0.25">
      <c r="B5" s="1">
        <v>1000</v>
      </c>
      <c r="C5" s="5">
        <v>1.575</v>
      </c>
      <c r="D5" s="1">
        <v>0.95199999999999996</v>
      </c>
      <c r="E5" s="5">
        <v>0.68600000000000005</v>
      </c>
      <c r="F5" s="1">
        <v>0.78</v>
      </c>
      <c r="J5" s="7">
        <v>1.42</v>
      </c>
      <c r="K5">
        <f>$J5/Tabela22[[#This Row],[1]]</f>
        <v>0.9015873015873016</v>
      </c>
      <c r="L5">
        <f>$J5/Tabela22[[#This Row],[2]]</f>
        <v>1.4915966386554622</v>
      </c>
      <c r="M5">
        <f>$J5/Tabela22[[#This Row],[3]]</f>
        <v>2.0699708454810493</v>
      </c>
      <c r="N5">
        <f>$J5/Tabela22[[#This Row],[4]]</f>
        <v>1.8205128205128203</v>
      </c>
    </row>
    <row r="6" spans="2:14" x14ac:dyDescent="0.25">
      <c r="B6" s="1">
        <v>1400</v>
      </c>
      <c r="C6" s="5">
        <v>18.376999999999999</v>
      </c>
      <c r="D6" s="1">
        <v>9.984</v>
      </c>
      <c r="E6" s="5">
        <v>6.9729999999999999</v>
      </c>
      <c r="F6" s="1">
        <v>5.5229999999999997</v>
      </c>
      <c r="J6" s="8">
        <v>18.986999999999998</v>
      </c>
      <c r="K6">
        <f>$J6/Tabela22[[#This Row],[1]]</f>
        <v>1.0331936659955379</v>
      </c>
      <c r="L6">
        <f>$J6/Tabela22[[#This Row],[2]]</f>
        <v>1.9017427884615383</v>
      </c>
      <c r="M6">
        <f>$J6/Tabela22[[#This Row],[3]]</f>
        <v>2.722931306467804</v>
      </c>
      <c r="N6">
        <f>$J6/Tabela22[[#This Row],[4]]</f>
        <v>3.4378055404671373</v>
      </c>
    </row>
    <row r="7" spans="2:14" x14ac:dyDescent="0.25">
      <c r="B7" s="1">
        <v>1800</v>
      </c>
      <c r="C7" s="5">
        <v>39.936</v>
      </c>
      <c r="D7" s="1">
        <v>21.606000000000002</v>
      </c>
      <c r="E7" s="5">
        <v>15.226000000000001</v>
      </c>
      <c r="F7" s="1">
        <v>12.137</v>
      </c>
      <c r="J7" s="7">
        <v>40.140999999999998</v>
      </c>
      <c r="K7">
        <f>$J7/Tabela22[[#This Row],[1]]</f>
        <v>1.0051332131410255</v>
      </c>
      <c r="L7">
        <f>$J7/Tabela22[[#This Row],[2]]</f>
        <v>1.857863556419513</v>
      </c>
      <c r="M7">
        <f>$J7/Tabela22[[#This Row],[3]]</f>
        <v>2.6363457244187569</v>
      </c>
      <c r="N7">
        <f>$J7/Tabela22[[#This Row],[4]]</f>
        <v>3.3073247095657905</v>
      </c>
    </row>
    <row r="8" spans="2:14" x14ac:dyDescent="0.25">
      <c r="B8" s="1">
        <v>2200</v>
      </c>
      <c r="C8" s="5">
        <v>75.894000000000005</v>
      </c>
      <c r="D8" s="1">
        <v>41.137</v>
      </c>
      <c r="E8" s="5">
        <v>29.827000000000002</v>
      </c>
      <c r="F8" s="1">
        <v>23.291</v>
      </c>
      <c r="J8" s="8">
        <v>75.784999999999997</v>
      </c>
      <c r="K8">
        <f>$J8/Tabela22[[#This Row],[1]]</f>
        <v>0.99856378633357035</v>
      </c>
      <c r="L8">
        <f>$J8/Tabela22[[#This Row],[2]]</f>
        <v>1.8422587937866153</v>
      </c>
      <c r="M8">
        <f>$J8/Tabela22[[#This Row],[3]]</f>
        <v>2.540818721292788</v>
      </c>
      <c r="N8">
        <f>$J8/Tabela22[[#This Row],[4]]</f>
        <v>3.253831952256236</v>
      </c>
    </row>
    <row r="9" spans="2:14" x14ac:dyDescent="0.25">
      <c r="B9" s="1">
        <v>2600</v>
      </c>
      <c r="C9" s="5">
        <v>143.17699999999999</v>
      </c>
      <c r="D9" s="1">
        <v>77.89</v>
      </c>
      <c r="E9" s="5">
        <v>56.191000000000003</v>
      </c>
      <c r="F9" s="1">
        <v>43.637</v>
      </c>
      <c r="J9" s="7">
        <v>144.59100000000001</v>
      </c>
      <c r="K9">
        <f>$J9/Tabela22[[#This Row],[1]]</f>
        <v>1.0098758878870211</v>
      </c>
      <c r="L9">
        <f>$J9/Tabela22[[#This Row],[2]]</f>
        <v>1.8563486968802159</v>
      </c>
      <c r="M9">
        <f>$J9/Tabela22[[#This Row],[3]]</f>
        <v>2.5732056735064335</v>
      </c>
      <c r="N9">
        <f>$J9/Tabela22[[#This Row],[4]]</f>
        <v>3.3134954281916724</v>
      </c>
    </row>
    <row r="10" spans="2:14" x14ac:dyDescent="0.25">
      <c r="B10" s="1">
        <v>3000</v>
      </c>
      <c r="C10" s="5">
        <v>242.81399999999999</v>
      </c>
      <c r="D10" s="1">
        <v>132.018</v>
      </c>
      <c r="E10" s="5">
        <v>94.254000000000005</v>
      </c>
      <c r="F10" s="1">
        <v>74.332999999999998</v>
      </c>
      <c r="J10" s="9">
        <v>243.69800000000001</v>
      </c>
      <c r="K10">
        <f>$J10/Tabela22[[#This Row],[1]]</f>
        <v>1.0036406467501875</v>
      </c>
      <c r="L10">
        <f>$J10/Tabela22[[#This Row],[2]]</f>
        <v>1.8459452498901665</v>
      </c>
      <c r="M10">
        <f>$J10/Tabela22[[#This Row],[3]]</f>
        <v>2.58554544104229</v>
      </c>
      <c r="N10">
        <f>$J10/Tabela22[[#This Row],[4]]</f>
        <v>3.2784631321216691</v>
      </c>
    </row>
    <row r="13" spans="2:14" ht="15.75" x14ac:dyDescent="0.25">
      <c r="B13" s="15" t="s">
        <v>12</v>
      </c>
      <c r="C13" s="15"/>
      <c r="D13" s="15"/>
      <c r="E13" s="15"/>
      <c r="F13" s="15"/>
    </row>
    <row r="14" spans="2:14" x14ac:dyDescent="0.25">
      <c r="B14" s="1" t="s">
        <v>13</v>
      </c>
      <c r="C14" s="1" t="s">
        <v>8</v>
      </c>
      <c r="D14" s="1" t="s">
        <v>9</v>
      </c>
      <c r="E14" s="1" t="s">
        <v>10</v>
      </c>
      <c r="F14" s="1" t="s">
        <v>11</v>
      </c>
      <c r="J14" s="10"/>
      <c r="K14">
        <v>2</v>
      </c>
      <c r="L14">
        <v>3</v>
      </c>
      <c r="N14">
        <v>4</v>
      </c>
    </row>
    <row r="15" spans="2:14" x14ac:dyDescent="0.25">
      <c r="B15" s="1">
        <v>600</v>
      </c>
      <c r="C15" s="1">
        <v>0.312</v>
      </c>
      <c r="D15" s="1">
        <v>0.156</v>
      </c>
      <c r="E15" s="5">
        <v>0.109</v>
      </c>
      <c r="F15" s="1">
        <v>7.8E-2</v>
      </c>
      <c r="J15" s="8">
        <v>0.125</v>
      </c>
      <c r="K15">
        <f>$J15/Tabela224[[#This Row],[2]]</f>
        <v>0.80128205128205132</v>
      </c>
      <c r="L15">
        <f>$J15/Tabela224[[#This Row],[3]]</f>
        <v>1.1467889908256881</v>
      </c>
      <c r="N15">
        <f>$J15/Tabela224[[#This Row],[4]]</f>
        <v>1.6025641025641026</v>
      </c>
    </row>
    <row r="16" spans="2:14" x14ac:dyDescent="0.25">
      <c r="B16" s="1">
        <v>1000</v>
      </c>
      <c r="C16" s="5">
        <v>1.4510000000000001</v>
      </c>
      <c r="D16" s="1">
        <v>0.749</v>
      </c>
      <c r="E16" s="5">
        <v>0.51500000000000001</v>
      </c>
      <c r="F16" s="1">
        <v>0.54300000000000004</v>
      </c>
      <c r="J16" s="7">
        <v>0.56200000000000006</v>
      </c>
      <c r="K16">
        <f>$J16/Tabela224[[#This Row],[2]]</f>
        <v>0.75033377837116166</v>
      </c>
      <c r="L16">
        <f>$J16/Tabela224[[#This Row],[3]]</f>
        <v>1.0912621359223302</v>
      </c>
      <c r="N16">
        <f>$J16/Tabela224[[#This Row],[4]]</f>
        <v>1.0349907918968693</v>
      </c>
    </row>
    <row r="17" spans="2:14" x14ac:dyDescent="0.25">
      <c r="B17" s="1">
        <v>1400</v>
      </c>
      <c r="C17" s="5">
        <v>3.9940000000000002</v>
      </c>
      <c r="D17" s="1">
        <v>2.8130000000000002</v>
      </c>
      <c r="E17" s="5">
        <v>1.498</v>
      </c>
      <c r="F17" s="1">
        <v>1.17</v>
      </c>
      <c r="J17" s="8">
        <v>1.7010000000000001</v>
      </c>
      <c r="K17">
        <f>$J17/Tabela224[[#This Row],[2]]</f>
        <v>0.6046924991112691</v>
      </c>
      <c r="L17">
        <f>$J17/Tabela224[[#This Row],[3]]</f>
        <v>1.1355140186915889</v>
      </c>
      <c r="N17">
        <f>$J17/Tabela224[[#This Row],[4]]</f>
        <v>1.453846153846154</v>
      </c>
    </row>
    <row r="18" spans="2:14" x14ac:dyDescent="0.25">
      <c r="B18" s="1">
        <v>1800</v>
      </c>
      <c r="C18" s="5">
        <v>8.5489999999999995</v>
      </c>
      <c r="D18" s="1">
        <v>4.274</v>
      </c>
      <c r="E18" s="5">
        <v>3.0579999999999998</v>
      </c>
      <c r="F18" s="1">
        <v>2.5110000000000001</v>
      </c>
      <c r="J18" s="7">
        <v>3.7130000000000001</v>
      </c>
      <c r="K18">
        <f>$J18/Tabela224[[#This Row],[2]]</f>
        <v>0.86874122601778192</v>
      </c>
      <c r="L18">
        <f>$J18/Tabela224[[#This Row],[3]]</f>
        <v>1.2141922825376064</v>
      </c>
      <c r="N18">
        <f>$J18/Tabela224[[#This Row],[4]]</f>
        <v>1.4786937475109518</v>
      </c>
    </row>
    <row r="19" spans="2:14" x14ac:dyDescent="0.25">
      <c r="B19" s="1">
        <v>2200</v>
      </c>
      <c r="C19" s="5">
        <v>15.663</v>
      </c>
      <c r="D19" s="1">
        <v>7.8940000000000001</v>
      </c>
      <c r="E19" s="5">
        <v>5.4909999999999997</v>
      </c>
      <c r="F19" s="1">
        <v>4.6180000000000003</v>
      </c>
      <c r="J19" s="8">
        <v>6.8949999999999996</v>
      </c>
      <c r="K19">
        <f>$J19/Tabela224[[#This Row],[2]]</f>
        <v>0.87344818849759309</v>
      </c>
      <c r="L19">
        <f>$J19/Tabela224[[#This Row],[3]]</f>
        <v>1.2556911309415406</v>
      </c>
      <c r="N19">
        <f>$J19/Tabela224[[#This Row],[4]]</f>
        <v>1.4930705933304458</v>
      </c>
    </row>
    <row r="20" spans="2:14" x14ac:dyDescent="0.25">
      <c r="B20" s="1">
        <v>2600</v>
      </c>
      <c r="C20" s="5">
        <v>26.207999999999998</v>
      </c>
      <c r="D20" s="1">
        <v>13.276</v>
      </c>
      <c r="E20" s="5">
        <v>9.532</v>
      </c>
      <c r="F20" s="1">
        <v>7.5659999999999998</v>
      </c>
      <c r="J20" s="7">
        <v>11.529</v>
      </c>
      <c r="K20">
        <f>$J20/Tabela224[[#This Row],[2]]</f>
        <v>0.86840915938535701</v>
      </c>
      <c r="L20">
        <f>$J20/Tabela224[[#This Row],[3]]</f>
        <v>1.2095048258497691</v>
      </c>
      <c r="N20">
        <f>$J20/Tabela224[[#This Row],[4]]</f>
        <v>1.5237906423473433</v>
      </c>
    </row>
    <row r="21" spans="2:14" x14ac:dyDescent="0.25">
      <c r="B21" s="1">
        <v>3000</v>
      </c>
      <c r="C21" s="5">
        <v>40.56</v>
      </c>
      <c r="D21" s="1">
        <v>20.888999999999999</v>
      </c>
      <c r="E21" s="5">
        <v>14.398</v>
      </c>
      <c r="F21" s="1">
        <v>11.17</v>
      </c>
      <c r="J21" s="8">
        <v>17.643999999999998</v>
      </c>
      <c r="K21">
        <f>$J21/Tabela224[[#This Row],[2]]</f>
        <v>0.84465508162190617</v>
      </c>
      <c r="L21">
        <f>$J21/Tabela224[[#This Row],[3]]</f>
        <v>1.2254479788859562</v>
      </c>
      <c r="N21">
        <f>$J21/Tabela224[[#This Row],[4]]</f>
        <v>1.5795881826320499</v>
      </c>
    </row>
    <row r="22" spans="2:14" x14ac:dyDescent="0.25">
      <c r="J22" s="10"/>
    </row>
    <row r="23" spans="2:14" x14ac:dyDescent="0.25">
      <c r="J23" s="10"/>
    </row>
  </sheetData>
  <mergeCells count="2">
    <mergeCell ref="B2:F2"/>
    <mergeCell ref="B13:F13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8"/>
  <sheetViews>
    <sheetView tabSelected="1" zoomScale="85" zoomScaleNormal="85" workbookViewId="0">
      <selection activeCell="I57" sqref="I57"/>
    </sheetView>
  </sheetViews>
  <sheetFormatPr defaultRowHeight="15" x14ac:dyDescent="0.25"/>
  <cols>
    <col min="2" max="2" width="18" customWidth="1"/>
    <col min="3" max="3" width="11.28515625" customWidth="1"/>
    <col min="4" max="4" width="14.7109375" bestFit="1" customWidth="1"/>
    <col min="5" max="5" width="11.5703125" customWidth="1"/>
    <col min="6" max="6" width="14.7109375" bestFit="1" customWidth="1"/>
    <col min="10" max="10" width="10.5703125" bestFit="1" customWidth="1"/>
  </cols>
  <sheetData>
    <row r="3" spans="2:10" ht="15.75" x14ac:dyDescent="0.25">
      <c r="B3" s="15" t="s">
        <v>5</v>
      </c>
      <c r="C3" s="15"/>
      <c r="D3" s="15"/>
      <c r="E3" s="15"/>
      <c r="F3" s="15"/>
    </row>
    <row r="4" spans="2:10" x14ac:dyDescent="0.25">
      <c r="B4" s="1" t="s">
        <v>1</v>
      </c>
      <c r="C4" s="1" t="s">
        <v>0</v>
      </c>
      <c r="D4" s="1" t="s">
        <v>25</v>
      </c>
      <c r="E4" s="1" t="s">
        <v>2</v>
      </c>
      <c r="F4" s="1" t="s">
        <v>26</v>
      </c>
      <c r="G4" s="1" t="s">
        <v>3</v>
      </c>
      <c r="H4" s="1" t="s">
        <v>27</v>
      </c>
      <c r="I4" s="1" t="s">
        <v>4</v>
      </c>
      <c r="J4" s="1" t="s">
        <v>28</v>
      </c>
    </row>
    <row r="5" spans="2:10" x14ac:dyDescent="0.25">
      <c r="B5" s="1"/>
      <c r="C5" s="5"/>
      <c r="D5" s="1"/>
      <c r="E5" s="5"/>
      <c r="F5" s="1"/>
      <c r="G5" s="1"/>
      <c r="H5" s="1"/>
      <c r="I5" s="1"/>
      <c r="J5" s="1"/>
    </row>
    <row r="6" spans="2:10" x14ac:dyDescent="0.25">
      <c r="B6" s="1">
        <v>600</v>
      </c>
      <c r="C6" s="5">
        <v>0.187</v>
      </c>
      <c r="D6" s="1">
        <f>2*Tabela26[[#This Row],[Dimension]]^3/Tabela26[[#This Row],[C++]]/1000000</f>
        <v>2310.1604278074865</v>
      </c>
      <c r="E6" s="5">
        <v>0.312</v>
      </c>
      <c r="F6" s="1">
        <f>2*Tabela26[[#This Row],[Dimension]]^3/Tabela26[[#This Row],[Java]]/1000000</f>
        <v>1384.6153846153845</v>
      </c>
      <c r="G6" s="5">
        <v>2.1</v>
      </c>
      <c r="H6" s="1">
        <f>2*Tabela26[[#This Row],[Dimension]]^3/Tabela26[[#This Row],[Pascal]]/1000000</f>
        <v>205.71428571428569</v>
      </c>
      <c r="I6" s="1">
        <v>0.1716</v>
      </c>
      <c r="J6" s="1">
        <f>2*Tabela26[[#This Row],[Dimension]]^3/Tabela26[[#This Row],[Fortran]]/1000000</f>
        <v>2517.4825174825173</v>
      </c>
    </row>
    <row r="7" spans="2:10" x14ac:dyDescent="0.25">
      <c r="B7" s="1">
        <v>1000</v>
      </c>
      <c r="C7" s="5">
        <v>1.42</v>
      </c>
      <c r="D7" s="1">
        <f>2*Tabela26[[#This Row],[Dimension]]^3/Tabela26[[#This Row],[C++]]/1000000</f>
        <v>1408.4507042253522</v>
      </c>
      <c r="E7" s="5">
        <v>9.016</v>
      </c>
      <c r="F7" s="1">
        <f>2*Tabela26[[#This Row],[Dimension]]^3/Tabela26[[#This Row],[Java]]/1000000</f>
        <v>221.82786157941436</v>
      </c>
      <c r="G7" s="5">
        <v>15.4</v>
      </c>
      <c r="H7" s="1">
        <f>2*Tabela26[[#This Row],[Dimension]]^3/Tabela26[[#This Row],[Pascal]]/1000000</f>
        <v>129.87012987012986</v>
      </c>
      <c r="I7" s="1">
        <v>0.9204</v>
      </c>
      <c r="J7" s="1">
        <f>2*Tabela26[[#This Row],[Dimension]]^3/Tabela26[[#This Row],[Fortran]]/1000000</f>
        <v>2172.9682746631897</v>
      </c>
    </row>
    <row r="8" spans="2:10" x14ac:dyDescent="0.25">
      <c r="B8" s="1">
        <v>1400</v>
      </c>
      <c r="C8" s="5">
        <v>18.986999999999998</v>
      </c>
      <c r="D8" s="1">
        <f>2*Tabela26[[#This Row],[Dimension]]^3/Tabela26[[#This Row],[C++]]/1000000</f>
        <v>289.03986938431564</v>
      </c>
      <c r="E8" s="5">
        <v>32.835999999999999</v>
      </c>
      <c r="F8" s="1">
        <f>2*Tabela26[[#This Row],[Dimension]]^3/Tabela26[[#This Row],[Java]]/1000000</f>
        <v>167.13363381654284</v>
      </c>
      <c r="G8" s="5">
        <v>58.6</v>
      </c>
      <c r="H8" s="1">
        <f>2*Tabela26[[#This Row],[Dimension]]^3/Tabela26[[#This Row],[Pascal]]/1000000</f>
        <v>93.651877133105799</v>
      </c>
      <c r="I8" s="1">
        <v>16.099299999999999</v>
      </c>
      <c r="J8" s="1">
        <f>2*Tabela26[[#This Row],[Dimension]]^3/Tabela26[[#This Row],[Fortran]]/1000000</f>
        <v>340.88438627766425</v>
      </c>
    </row>
    <row r="9" spans="2:10" x14ac:dyDescent="0.25">
      <c r="B9" s="1">
        <v>1800</v>
      </c>
      <c r="C9" s="5">
        <v>40.140999999999998</v>
      </c>
      <c r="D9" s="1">
        <f>2*Tabela26[[#This Row],[Dimension]]^3/Tabela26[[#This Row],[C++]]/1000000</f>
        <v>290.5757205849381</v>
      </c>
      <c r="E9" s="5">
        <v>82.361999999999995</v>
      </c>
      <c r="F9" s="1">
        <f>2*Tabela26[[#This Row],[Dimension]]^3/Tabela26[[#This Row],[Java]]/1000000</f>
        <v>141.61870765644352</v>
      </c>
      <c r="G9" s="5">
        <v>130.5</v>
      </c>
      <c r="H9" s="1">
        <f>2*Tabela26[[#This Row],[Dimension]]^3/Tabela26[[#This Row],[Pascal]]/1000000</f>
        <v>89.379310344827587</v>
      </c>
      <c r="I9" s="1">
        <v>34.7258</v>
      </c>
      <c r="J9" s="1">
        <f>2*Tabela26[[#This Row],[Dimension]]^3/Tabela26[[#This Row],[Fortran]]/1000000</f>
        <v>335.88859003968236</v>
      </c>
    </row>
    <row r="10" spans="2:10" x14ac:dyDescent="0.25">
      <c r="B10" s="1">
        <v>2200</v>
      </c>
      <c r="C10" s="5">
        <v>75.784999999999997</v>
      </c>
      <c r="D10" s="1">
        <f>2*Tabela26[[#This Row],[Dimension]]^3/Tabela26[[#This Row],[C++]]/1000000</f>
        <v>281.00547601768159</v>
      </c>
      <c r="E10" s="5">
        <v>168.15199999999999</v>
      </c>
      <c r="F10" s="1">
        <f>2*Tabela26[[#This Row],[Dimension]]^3/Tabela26[[#This Row],[Java]]/1000000</f>
        <v>126.64731909224989</v>
      </c>
      <c r="G10" s="5">
        <v>248.34</v>
      </c>
      <c r="H10" s="1">
        <f>2*Tabela26[[#This Row],[Dimension]]^3/Tabela26[[#This Row],[Pascal]]/1000000</f>
        <v>85.753402593218965</v>
      </c>
      <c r="I10" s="1">
        <v>64.537599999999998</v>
      </c>
      <c r="J10" s="1">
        <f>2*Tabela26[[#This Row],[Dimension]]^3/Tabela26[[#This Row],[Fortran]]/1000000</f>
        <v>329.97818326061088</v>
      </c>
    </row>
    <row r="11" spans="2:10" x14ac:dyDescent="0.25">
      <c r="B11" s="1">
        <v>2600</v>
      </c>
      <c r="C11" s="5">
        <v>144.59100000000001</v>
      </c>
      <c r="D11" s="1">
        <f>2*Tabela26[[#This Row],[Dimension]]^3/Tabela26[[#This Row],[C++]]/1000000</f>
        <v>243.1133334716545</v>
      </c>
      <c r="E11" s="5">
        <v>276.19600000000003</v>
      </c>
      <c r="F11" s="1">
        <f>2*Tabela26[[#This Row],[Dimension]]^3/Tabela26[[#This Row],[Java]]/1000000</f>
        <v>127.27193731987428</v>
      </c>
      <c r="G11" s="5">
        <v>423.8</v>
      </c>
      <c r="H11" s="1">
        <f>2*Tabela26[[#This Row],[Dimension]]^3/Tabela26[[#This Row],[Pascal]]/1000000</f>
        <v>82.944785276073617</v>
      </c>
      <c r="I11" s="1">
        <v>108.79510000000001</v>
      </c>
      <c r="J11" s="1">
        <f>2*Tabela26[[#This Row],[Dimension]]^3/Tabela26[[#This Row],[Fortran]]/1000000</f>
        <v>323.10278679830247</v>
      </c>
    </row>
    <row r="12" spans="2:10" x14ac:dyDescent="0.25">
      <c r="B12" s="1">
        <v>3000</v>
      </c>
      <c r="C12" s="5">
        <v>243.69800000000001</v>
      </c>
      <c r="D12" s="1">
        <f>2*Tabela26[[#This Row],[Dimension]]^3/Tabela26[[#This Row],[C++]]/1000000</f>
        <v>221.58573316153598</v>
      </c>
      <c r="E12" s="5">
        <v>486.76900000000001</v>
      </c>
      <c r="F12" s="1">
        <f>2*Tabela26[[#This Row],[Dimension]]^3/Tabela26[[#This Row],[Java]]/1000000</f>
        <v>110.93557724505874</v>
      </c>
      <c r="G12" s="5">
        <v>657.54</v>
      </c>
      <c r="H12" s="1">
        <f>2*Tabela26[[#This Row],[Dimension]]^3/Tabela26[[#This Row],[Pascal]]/1000000</f>
        <v>82.124281412537655</v>
      </c>
      <c r="I12" s="1">
        <v>201.83410000000001</v>
      </c>
      <c r="J12" s="1">
        <f>2*Tabela26[[#This Row],[Dimension]]^3/Tabela26[[#This Row],[Fortran]]/1000000</f>
        <v>267.54646514142058</v>
      </c>
    </row>
    <row r="15" spans="2:10" ht="15.75" x14ac:dyDescent="0.25">
      <c r="B15" s="14" t="s">
        <v>6</v>
      </c>
      <c r="C15" s="14"/>
      <c r="D15" s="14"/>
      <c r="E15" s="14"/>
      <c r="F15" s="14"/>
    </row>
    <row r="16" spans="2:10" x14ac:dyDescent="0.25">
      <c r="B16" s="1" t="s">
        <v>1</v>
      </c>
      <c r="C16" s="1" t="s">
        <v>0</v>
      </c>
      <c r="D16" s="1" t="s">
        <v>25</v>
      </c>
      <c r="E16" s="1" t="s">
        <v>2</v>
      </c>
      <c r="F16" s="1" t="s">
        <v>26</v>
      </c>
      <c r="G16" s="1" t="s">
        <v>3</v>
      </c>
      <c r="H16" s="1" t="s">
        <v>27</v>
      </c>
      <c r="I16" s="1" t="s">
        <v>4</v>
      </c>
      <c r="J16" s="1" t="s">
        <v>28</v>
      </c>
    </row>
    <row r="17" spans="2:10" x14ac:dyDescent="0.25">
      <c r="B17" s="1">
        <v>600</v>
      </c>
      <c r="C17" s="5">
        <v>0.125</v>
      </c>
      <c r="D17" s="5">
        <f>Tabela49[[#This Row],[Dimension]]^3/C17/1000000</f>
        <v>1728</v>
      </c>
      <c r="E17" s="5">
        <v>0.109</v>
      </c>
      <c r="F17" s="5">
        <f>Tabela49[[#This Row],[Dimension]]^3/E17/1000000</f>
        <v>1981.6513761467891</v>
      </c>
      <c r="G17" s="5">
        <v>4.2</v>
      </c>
      <c r="H17" s="5">
        <f>Tabela49[[#This Row],[Dimension]]^3/G17/1000000</f>
        <v>51.428571428571423</v>
      </c>
      <c r="I17" s="5">
        <v>3.1199999999999999E-2</v>
      </c>
      <c r="J17" s="5">
        <f>Tabela49[[#This Row],[Dimension]]^3/I17/1000000</f>
        <v>6923.0769230769238</v>
      </c>
    </row>
    <row r="18" spans="2:10" x14ac:dyDescent="0.25">
      <c r="B18" s="1">
        <v>1000</v>
      </c>
      <c r="C18" s="5">
        <v>0.56200000000000006</v>
      </c>
      <c r="D18" s="5">
        <f>Tabela49[[#This Row],[Dimension]]^3/C18/1000000</f>
        <v>1779.3594306049822</v>
      </c>
      <c r="E18" s="5">
        <v>0.54600000000000004</v>
      </c>
      <c r="F18" s="5">
        <f>Tabela49[[#This Row],[Dimension]]^3/E18/1000000</f>
        <v>1831.5018315018312</v>
      </c>
      <c r="G18" s="5">
        <v>17.52</v>
      </c>
      <c r="H18" s="5">
        <f>Tabela49[[#This Row],[Dimension]]^3/G18/1000000</f>
        <v>57.077625570776256</v>
      </c>
      <c r="I18" s="5">
        <v>0.1404</v>
      </c>
      <c r="J18" s="5">
        <f>Tabela49[[#This Row],[Dimension]]^3/I18/1000000</f>
        <v>7122.5071225071233</v>
      </c>
    </row>
    <row r="19" spans="2:10" x14ac:dyDescent="0.25">
      <c r="B19" s="1">
        <v>1400</v>
      </c>
      <c r="C19" s="5">
        <v>1.7010000000000001</v>
      </c>
      <c r="D19" s="5">
        <f>Tabela49[[#This Row],[Dimension]]^3/C19/1000000</f>
        <v>1613.1687242798353</v>
      </c>
      <c r="E19" s="5">
        <v>1.7470000000000001</v>
      </c>
      <c r="F19" s="5">
        <f>Tabela49[[#This Row],[Dimension]]^3/E19/1000000</f>
        <v>1570.6926159129937</v>
      </c>
      <c r="G19" s="5">
        <v>48.23</v>
      </c>
      <c r="H19" s="5">
        <f>Tabela49[[#This Row],[Dimension]]^3/G19/1000000</f>
        <v>56.894049346879541</v>
      </c>
      <c r="I19" s="5">
        <v>0.42120000000000002</v>
      </c>
      <c r="J19" s="5">
        <f>Tabela49[[#This Row],[Dimension]]^3/I19/1000000</f>
        <v>6514.7198480531806</v>
      </c>
    </row>
    <row r="20" spans="2:10" x14ac:dyDescent="0.25">
      <c r="B20" s="1">
        <v>1800</v>
      </c>
      <c r="C20" s="5">
        <v>3.7130000000000001</v>
      </c>
      <c r="D20" s="5">
        <f>Tabela49[[#This Row],[Dimension]]^3/C20/1000000</f>
        <v>1570.6975491516293</v>
      </c>
      <c r="E20" s="5">
        <v>3.7909999999999999</v>
      </c>
      <c r="F20" s="5">
        <f>Tabela49[[#This Row],[Dimension]]^3/E20/1000000</f>
        <v>1538.3803745713533</v>
      </c>
      <c r="G20" s="5">
        <v>102.43</v>
      </c>
      <c r="H20" s="5">
        <f>Tabela49[[#This Row],[Dimension]]^3/G20/1000000</f>
        <v>56.936444401054374</v>
      </c>
      <c r="I20" s="5">
        <v>1.248</v>
      </c>
      <c r="J20" s="5">
        <f>Tabela49[[#This Row],[Dimension]]^3/I20/1000000</f>
        <v>4673.0769230769238</v>
      </c>
    </row>
    <row r="21" spans="2:10" x14ac:dyDescent="0.25">
      <c r="B21" s="1">
        <v>2200</v>
      </c>
      <c r="C21" s="5">
        <v>6.8949999999999996</v>
      </c>
      <c r="D21" s="5">
        <f>Tabela49[[#This Row],[Dimension]]^3/C21/1000000</f>
        <v>1544.3074691805659</v>
      </c>
      <c r="E21" s="5">
        <v>7.1449999999999996</v>
      </c>
      <c r="F21" s="5">
        <f>Tabela49[[#This Row],[Dimension]]^3/E21/1000000</f>
        <v>1490.2729181245627</v>
      </c>
      <c r="G21" s="5">
        <v>186.65</v>
      </c>
      <c r="H21" s="5">
        <f>Tabela49[[#This Row],[Dimension]]^3/G21/1000000</f>
        <v>57.047950709884809</v>
      </c>
      <c r="I21" s="5">
        <v>2.496</v>
      </c>
      <c r="J21" s="5">
        <f>Tabela49[[#This Row],[Dimension]]^3/I21/1000000</f>
        <v>4266.0256410256407</v>
      </c>
    </row>
    <row r="22" spans="2:10" x14ac:dyDescent="0.25">
      <c r="B22" s="1">
        <v>2600</v>
      </c>
      <c r="C22" s="5">
        <v>11.529</v>
      </c>
      <c r="D22" s="5">
        <f>Tabela49[[#This Row],[Dimension]]^3/C22/1000000</f>
        <v>1524.5034261427704</v>
      </c>
      <c r="E22" s="5">
        <v>12.167999999999999</v>
      </c>
      <c r="F22" s="5">
        <f>Tabela49[[#This Row],[Dimension]]^3/E22/1000000</f>
        <v>1444.4444444444443</v>
      </c>
      <c r="G22" s="5">
        <v>308.14</v>
      </c>
      <c r="H22" s="5">
        <f>Tabela49[[#This Row],[Dimension]]^3/G22/1000000</f>
        <v>57.039008243006428</v>
      </c>
      <c r="I22" s="5">
        <v>4.1496000000000004</v>
      </c>
      <c r="J22" s="5">
        <f>Tabela49[[#This Row],[Dimension]]^3/I22/1000000</f>
        <v>4235.5889724310773</v>
      </c>
    </row>
    <row r="23" spans="2:10" x14ac:dyDescent="0.25">
      <c r="B23" s="1">
        <v>3000</v>
      </c>
      <c r="C23" s="5">
        <v>17.643999999999998</v>
      </c>
      <c r="D23" s="5">
        <f>Tabela49[[#This Row],[Dimension]]^3/C23/1000000</f>
        <v>1530.2652459759693</v>
      </c>
      <c r="E23" s="5">
        <v>20.420000000000002</v>
      </c>
      <c r="F23" s="5">
        <f>Tabela49[[#This Row],[Dimension]]^3/E23/1000000</f>
        <v>1322.2331047992163</v>
      </c>
      <c r="G23" s="5">
        <v>473.71</v>
      </c>
      <c r="H23" s="5">
        <f>Tabela49[[#This Row],[Dimension]]^3/G23/1000000</f>
        <v>56.996896835616731</v>
      </c>
      <c r="I23" s="5">
        <v>6.4740000000000002</v>
      </c>
      <c r="J23" s="5">
        <f>Tabela49[[#This Row],[Dimension]]^3/I23/1000000</f>
        <v>4170.5282669138087</v>
      </c>
    </row>
    <row r="24" spans="2:10" x14ac:dyDescent="0.25">
      <c r="B24" s="1">
        <v>4000</v>
      </c>
      <c r="C24" s="5">
        <v>41.978999999999999</v>
      </c>
      <c r="D24" s="5">
        <f>Tabela49[[#This Row],[Dimension]]^3/C24/1000000</f>
        <v>1524.5718097143811</v>
      </c>
      <c r="E24" s="5">
        <v>45.161000000000001</v>
      </c>
      <c r="F24" s="5">
        <f>Tabela49[[#This Row],[Dimension]]^3/E24/1000000</f>
        <v>1417.1519674055046</v>
      </c>
      <c r="G24" s="5">
        <v>1123.2</v>
      </c>
      <c r="H24" s="5">
        <f>Tabela49[[#This Row],[Dimension]]^3/G24/1000000</f>
        <v>56.980056980056979</v>
      </c>
      <c r="I24" s="5">
        <v>15.475300000000001</v>
      </c>
      <c r="J24" s="5">
        <f>Tabela49[[#This Row],[Dimension]]^3/I24/1000000</f>
        <v>4135.6225727449546</v>
      </c>
    </row>
    <row r="25" spans="2:10" x14ac:dyDescent="0.25">
      <c r="B25" s="1">
        <v>6000</v>
      </c>
      <c r="C25" s="5">
        <v>141.32</v>
      </c>
      <c r="D25" s="5">
        <f>Tabela49[[#This Row],[Dimension]]^3/C25/1000000</f>
        <v>1528.4460798188511</v>
      </c>
      <c r="E25" s="5">
        <v>167.26300000000001</v>
      </c>
      <c r="F25" s="5">
        <f>Tabela49[[#This Row],[Dimension]]^3/E25/1000000</f>
        <v>1291.3794443481224</v>
      </c>
      <c r="G25" s="5">
        <v>3784.42</v>
      </c>
      <c r="H25" s="5">
        <f>Tabela49[[#This Row],[Dimension]]^3/G25/1000000</f>
        <v>57.076117344269392</v>
      </c>
      <c r="I25" s="5">
        <v>60.918399999999998</v>
      </c>
      <c r="J25" s="5">
        <f>Tabela49[[#This Row],[Dimension]]^3/I25/1000000</f>
        <v>3545.7267426590324</v>
      </c>
    </row>
    <row r="26" spans="2:10" x14ac:dyDescent="0.25">
      <c r="B26" s="1">
        <v>8000</v>
      </c>
      <c r="C26" s="5">
        <v>335.596</v>
      </c>
      <c r="D26" s="5">
        <f>Tabela49[[#This Row],[Dimension]]^3/C26/1000000</f>
        <v>1525.643929009881</v>
      </c>
      <c r="E26" s="5">
        <v>396.863</v>
      </c>
      <c r="F26" s="5">
        <f>Tabela49[[#This Row],[Dimension]]^3/E26/1000000</f>
        <v>1290.1177484421576</v>
      </c>
      <c r="G26" s="11"/>
      <c r="H26" s="5"/>
      <c r="I26" s="5">
        <v>143.03729999999999</v>
      </c>
      <c r="J26" s="5">
        <f>Tabela49[[#This Row],[Dimension]]^3/I26/1000000</f>
        <v>3579.4859103184976</v>
      </c>
    </row>
    <row r="27" spans="2:10" x14ac:dyDescent="0.25">
      <c r="B27" s="1">
        <v>10000</v>
      </c>
      <c r="C27" s="5">
        <v>670.19</v>
      </c>
      <c r="D27" s="5">
        <f>Tabela49[[#This Row],[Dimension]]^3/C27/1000000</f>
        <v>1492.1141765767916</v>
      </c>
      <c r="E27" s="5">
        <v>689.27499999999998</v>
      </c>
      <c r="F27" s="5">
        <f>Tabela49[[#This Row],[Dimension]]^3/E27/1000000</f>
        <v>1450.7997533640421</v>
      </c>
      <c r="G27" s="11"/>
      <c r="H27" s="5"/>
      <c r="I27" s="5">
        <v>267.4325</v>
      </c>
      <c r="J27" s="5">
        <f>Tabela49[[#This Row],[Dimension]]^3/I27/1000000</f>
        <v>3739.2613089284209</v>
      </c>
    </row>
    <row r="29" spans="2:10" x14ac:dyDescent="0.25">
      <c r="B29" t="s">
        <v>15</v>
      </c>
      <c r="C29" t="s">
        <v>16</v>
      </c>
    </row>
    <row r="30" spans="2:10" x14ac:dyDescent="0.25">
      <c r="B30" s="1" t="s">
        <v>13</v>
      </c>
      <c r="C30" s="1" t="s">
        <v>8</v>
      </c>
      <c r="D30" s="1" t="s">
        <v>29</v>
      </c>
      <c r="E30" s="1" t="s">
        <v>9</v>
      </c>
      <c r="F30" s="1" t="s">
        <v>30</v>
      </c>
      <c r="G30" s="1" t="s">
        <v>10</v>
      </c>
      <c r="H30" s="1" t="s">
        <v>31</v>
      </c>
      <c r="I30" s="1" t="s">
        <v>11</v>
      </c>
      <c r="J30" s="1" t="s">
        <v>32</v>
      </c>
    </row>
    <row r="31" spans="2:10" x14ac:dyDescent="0.25">
      <c r="B31" s="1">
        <v>600</v>
      </c>
      <c r="C31" s="5">
        <v>0.25</v>
      </c>
      <c r="D31" s="1">
        <f>2*Tabela228[[#This Row],[Dimension/n.º Threads]]^3/Tabela228[[#This Row],[1]]/1000000</f>
        <v>1728</v>
      </c>
      <c r="E31" s="5">
        <v>0.156</v>
      </c>
      <c r="F31" s="1">
        <f>2*Tabela228[[#This Row],[Dimension/n.º Threads]]^3/Tabela228[[#This Row],[2]]/1000000</f>
        <v>2769.2307692307691</v>
      </c>
      <c r="G31" s="5">
        <v>0.109</v>
      </c>
      <c r="H31" s="1">
        <f>2*Tabela228[[#This Row],[Dimension/n.º Threads]]^3/Tabela228[[#This Row],[3]]/1000000</f>
        <v>3963.3027522935781</v>
      </c>
      <c r="I31" s="5">
        <v>0.156</v>
      </c>
      <c r="J31" s="1">
        <f>2*Tabela228[[#This Row],[Dimension/n.º Threads]]^3/Tabela228[[#This Row],[4]]/1000000</f>
        <v>2769.2307692307691</v>
      </c>
    </row>
    <row r="32" spans="2:10" x14ac:dyDescent="0.25">
      <c r="B32" s="1">
        <v>1000</v>
      </c>
      <c r="C32" s="5">
        <v>1.575</v>
      </c>
      <c r="D32" s="1">
        <f>2*Tabela228[[#This Row],[Dimension/n.º Threads]]^3/Tabela228[[#This Row],[1]]/1000000</f>
        <v>1269.8412698412699</v>
      </c>
      <c r="E32" s="5">
        <v>0.95199999999999996</v>
      </c>
      <c r="F32" s="1">
        <f>2*Tabela228[[#This Row],[Dimension/n.º Threads]]^3/Tabela228[[#This Row],[2]]/1000000</f>
        <v>2100.840336134454</v>
      </c>
      <c r="G32" s="5">
        <v>0.68600000000000005</v>
      </c>
      <c r="H32" s="1">
        <f>2*Tabela228[[#This Row],[Dimension/n.º Threads]]^3/Tabela228[[#This Row],[3]]/1000000</f>
        <v>2915.4518950437318</v>
      </c>
      <c r="I32" s="5">
        <v>0.78</v>
      </c>
      <c r="J32" s="1">
        <f>2*Tabela228[[#This Row],[Dimension/n.º Threads]]^3/Tabela228[[#This Row],[4]]/1000000</f>
        <v>2564.102564102564</v>
      </c>
    </row>
    <row r="33" spans="2:10" x14ac:dyDescent="0.25">
      <c r="B33" s="1">
        <v>1400</v>
      </c>
      <c r="C33" s="5">
        <v>18.376999999999999</v>
      </c>
      <c r="D33" s="1">
        <f>2*Tabela228[[#This Row],[Dimension/n.º Threads]]^3/Tabela228[[#This Row],[1]]/1000000</f>
        <v>298.63416226805248</v>
      </c>
      <c r="E33" s="5">
        <v>9.984</v>
      </c>
      <c r="F33" s="1">
        <f>2*Tabela228[[#This Row],[Dimension/n.º Threads]]^3/Tabela228[[#This Row],[2]]/1000000</f>
        <v>549.67948717948718</v>
      </c>
      <c r="G33" s="5">
        <v>6.9729999999999999</v>
      </c>
      <c r="H33" s="1">
        <f>2*Tabela228[[#This Row],[Dimension/n.º Threads]]^3/Tabela228[[#This Row],[3]]/1000000</f>
        <v>787.035709163918</v>
      </c>
      <c r="I33" s="5">
        <v>5.5229999999999997</v>
      </c>
      <c r="J33" s="1">
        <f>2*Tabela228[[#This Row],[Dimension/n.º Threads]]^3/Tabela228[[#This Row],[4]]/1000000</f>
        <v>993.66286438529789</v>
      </c>
    </row>
    <row r="34" spans="2:10" x14ac:dyDescent="0.25">
      <c r="B34" s="1">
        <v>1800</v>
      </c>
      <c r="C34" s="5">
        <v>39.936</v>
      </c>
      <c r="D34" s="1">
        <f>2*Tabela228[[#This Row],[Dimension/n.º Threads]]^3/Tabela228[[#This Row],[1]]/1000000</f>
        <v>292.06730769230774</v>
      </c>
      <c r="E34" s="5">
        <v>21.606000000000002</v>
      </c>
      <c r="F34" s="1">
        <f>2*Tabela228[[#This Row],[Dimension/n.º Threads]]^3/Tabela228[[#This Row],[2]]/1000000</f>
        <v>539.85004165509577</v>
      </c>
      <c r="G34" s="5">
        <v>15.226000000000001</v>
      </c>
      <c r="H34" s="1">
        <f>2*Tabela228[[#This Row],[Dimension/n.º Threads]]^3/Tabela228[[#This Row],[3]]/1000000</f>
        <v>766.05805858400106</v>
      </c>
      <c r="I34" s="5">
        <v>12.137</v>
      </c>
      <c r="J34" s="1">
        <f>2*Tabela228[[#This Row],[Dimension/n.º Threads]]^3/Tabela228[[#This Row],[4]]/1000000</f>
        <v>961.02826069045068</v>
      </c>
    </row>
    <row r="35" spans="2:10" x14ac:dyDescent="0.25">
      <c r="B35" s="1">
        <v>2200</v>
      </c>
      <c r="C35" s="5">
        <v>75.894000000000005</v>
      </c>
      <c r="D35" s="1">
        <f>2*Tabela228[[#This Row],[Dimension/n.º Threads]]^3/Tabela228[[#This Row],[1]]/1000000</f>
        <v>280.60189211268346</v>
      </c>
      <c r="E35" s="5">
        <v>41.137</v>
      </c>
      <c r="F35" s="1">
        <f>2*Tabela228[[#This Row],[Dimension/n.º Threads]]^3/Tabela228[[#This Row],[2]]/1000000</f>
        <v>517.68480929576776</v>
      </c>
      <c r="G35" s="5">
        <v>29.827000000000002</v>
      </c>
      <c r="H35" s="1">
        <f>2*Tabela228[[#This Row],[Dimension/n.º Threads]]^3/Tabela228[[#This Row],[3]]/1000000</f>
        <v>713.98397425151711</v>
      </c>
      <c r="I35" s="5">
        <v>23.291</v>
      </c>
      <c r="J35" s="1">
        <f>2*Tabela228[[#This Row],[Dimension/n.º Threads]]^3/Tabela228[[#This Row],[4]]/1000000</f>
        <v>914.34459662530594</v>
      </c>
    </row>
    <row r="36" spans="2:10" x14ac:dyDescent="0.25">
      <c r="B36" s="1">
        <v>2600</v>
      </c>
      <c r="C36" s="5">
        <v>143.17699999999999</v>
      </c>
      <c r="D36" s="1">
        <f>2*Tabela228[[#This Row],[Dimension/n.º Threads]]^3/Tabela228[[#This Row],[1]]/1000000</f>
        <v>245.51429349686055</v>
      </c>
      <c r="E36" s="5">
        <v>77.89</v>
      </c>
      <c r="F36" s="1">
        <f>2*Tabela228[[#This Row],[Dimension/n.º Threads]]^3/Tabela228[[#This Row],[2]]/1000000</f>
        <v>451.30311978431115</v>
      </c>
      <c r="G36" s="5">
        <v>56.191000000000003</v>
      </c>
      <c r="H36" s="1">
        <f>2*Tabela228[[#This Row],[Dimension/n.º Threads]]^3/Tabela228[[#This Row],[3]]/1000000</f>
        <v>625.58060899432292</v>
      </c>
      <c r="I36" s="5">
        <v>43.637</v>
      </c>
      <c r="J36" s="1">
        <f>2*Tabela228[[#This Row],[Dimension/n.º Threads]]^3/Tabela228[[#This Row],[4]]/1000000</f>
        <v>805.55491899076469</v>
      </c>
    </row>
    <row r="37" spans="2:10" x14ac:dyDescent="0.25">
      <c r="B37" s="1">
        <v>3000</v>
      </c>
      <c r="C37" s="5">
        <v>242.81399999999999</v>
      </c>
      <c r="D37" s="1">
        <f>2*Tabela228[[#This Row],[Dimension/n.º Threads]]^3/Tabela228[[#This Row],[1]]/1000000</f>
        <v>222.39244854085845</v>
      </c>
      <c r="E37" s="5">
        <v>132.018</v>
      </c>
      <c r="F37" s="1">
        <f>2*Tabela228[[#This Row],[Dimension/n.º Threads]]^3/Tabela228[[#This Row],[2]]/1000000</f>
        <v>409.03513157296732</v>
      </c>
      <c r="G37" s="5">
        <v>94.254000000000005</v>
      </c>
      <c r="H37" s="1">
        <f>2*Tabela228[[#This Row],[Dimension/n.º Threads]]^3/Tabela228[[#This Row],[3]]/1000000</f>
        <v>572.91998217582272</v>
      </c>
      <c r="I37" s="5">
        <v>74.332999999999998</v>
      </c>
      <c r="J37" s="1">
        <f>2*Tabela228[[#This Row],[Dimension/n.º Threads]]^3/Tabela228[[#This Row],[4]]/1000000</f>
        <v>726.46065677424565</v>
      </c>
    </row>
    <row r="39" spans="2:10" x14ac:dyDescent="0.25">
      <c r="B39" t="s">
        <v>17</v>
      </c>
      <c r="C39" t="s">
        <v>18</v>
      </c>
    </row>
    <row r="40" spans="2:10" x14ac:dyDescent="0.25">
      <c r="B40" s="1" t="s">
        <v>13</v>
      </c>
      <c r="C40" s="1" t="s">
        <v>8</v>
      </c>
      <c r="D40" s="1" t="s">
        <v>29</v>
      </c>
      <c r="E40" s="1" t="s">
        <v>9</v>
      </c>
      <c r="F40" s="1" t="s">
        <v>30</v>
      </c>
      <c r="G40" s="1" t="s">
        <v>10</v>
      </c>
      <c r="H40" s="1" t="s">
        <v>31</v>
      </c>
      <c r="I40" s="1" t="s">
        <v>11</v>
      </c>
      <c r="J40" s="1" t="s">
        <v>32</v>
      </c>
    </row>
    <row r="41" spans="2:10" x14ac:dyDescent="0.25">
      <c r="B41" s="1">
        <v>600</v>
      </c>
      <c r="C41" s="1">
        <v>0.312</v>
      </c>
      <c r="D41" s="1">
        <f>Tabela22410[[#This Row],[Dimension/n.º Threads]]^3/C41/1000000</f>
        <v>692.30769230769226</v>
      </c>
      <c r="E41" s="5">
        <v>0.156</v>
      </c>
      <c r="F41" s="1">
        <f>Tabela22410[[#This Row],[Dimension/n.º Threads]]^3/E41/1000000</f>
        <v>1384.6153846153845</v>
      </c>
      <c r="G41" s="5">
        <v>0.109</v>
      </c>
      <c r="H41" s="1">
        <f>Tabela22410[[#This Row],[Dimension/n.º Threads]]^3/G41/1000000</f>
        <v>1981.6513761467891</v>
      </c>
      <c r="I41" s="5">
        <v>7.8E-2</v>
      </c>
      <c r="J41" s="1">
        <f>Tabela22410[[#This Row],[Dimension/n.º Threads]]^3/I41/1000000</f>
        <v>2769.2307692307691</v>
      </c>
    </row>
    <row r="42" spans="2:10" x14ac:dyDescent="0.25">
      <c r="B42" s="1">
        <v>1000</v>
      </c>
      <c r="C42" s="5">
        <v>1.4510000000000001</v>
      </c>
      <c r="D42" s="1">
        <f>Tabela22410[[#This Row],[Dimension/n.º Threads]]^3/C42/1000000</f>
        <v>689.17987594762235</v>
      </c>
      <c r="E42" s="5">
        <v>0.749</v>
      </c>
      <c r="F42" s="1">
        <f>Tabela22410[[#This Row],[Dimension/n.º Threads]]^3/E42/1000000</f>
        <v>1335.113484646195</v>
      </c>
      <c r="G42" s="5">
        <v>0.51500000000000001</v>
      </c>
      <c r="H42" s="1">
        <f>Tabela22410[[#This Row],[Dimension/n.º Threads]]^3/G42/1000000</f>
        <v>1941.7475728155339</v>
      </c>
      <c r="I42" s="5">
        <v>0.54300000000000004</v>
      </c>
      <c r="J42" s="1">
        <f>Tabela22410[[#This Row],[Dimension/n.º Threads]]^3/I42/1000000</f>
        <v>1841.6206261510126</v>
      </c>
    </row>
    <row r="43" spans="2:10" x14ac:dyDescent="0.25">
      <c r="B43" s="1">
        <v>1400</v>
      </c>
      <c r="C43" s="5">
        <v>3.9940000000000002</v>
      </c>
      <c r="D43" s="1">
        <f>Tabela22410[[#This Row],[Dimension/n.º Threads]]^3/C43/1000000</f>
        <v>687.03054581872811</v>
      </c>
      <c r="E43" s="5">
        <v>2.8130000000000002</v>
      </c>
      <c r="F43" s="1">
        <f>Tabela22410[[#This Row],[Dimension/n.º Threads]]^3/E43/1000000</f>
        <v>975.47102737291141</v>
      </c>
      <c r="G43" s="5">
        <v>1.498</v>
      </c>
      <c r="H43" s="1">
        <f>Tabela22410[[#This Row],[Dimension/n.º Threads]]^3/G43/1000000</f>
        <v>1831.7757009345794</v>
      </c>
      <c r="I43" s="5">
        <v>1.17</v>
      </c>
      <c r="J43" s="1">
        <f>Tabela22410[[#This Row],[Dimension/n.º Threads]]^3/I43/1000000</f>
        <v>2345.299145299145</v>
      </c>
    </row>
    <row r="44" spans="2:10" x14ac:dyDescent="0.25">
      <c r="B44" s="1">
        <v>1800</v>
      </c>
      <c r="C44" s="5">
        <v>8.5489999999999995</v>
      </c>
      <c r="D44" s="1">
        <f>Tabela22410[[#This Row],[Dimension/n.º Threads]]^3/C44/1000000</f>
        <v>682.1850508831443</v>
      </c>
      <c r="E44" s="5">
        <v>4.274</v>
      </c>
      <c r="F44" s="1">
        <f>Tabela22410[[#This Row],[Dimension/n.º Threads]]^3/E44/1000000</f>
        <v>1364.5297145531117</v>
      </c>
      <c r="G44" s="5">
        <v>3.0579999999999998</v>
      </c>
      <c r="H44" s="1">
        <f>Tabela22410[[#This Row],[Dimension/n.º Threads]]^3/G44/1000000</f>
        <v>1907.1288423806409</v>
      </c>
      <c r="I44" s="5">
        <v>2.5110000000000001</v>
      </c>
      <c r="J44" s="1">
        <f>Tabela22410[[#This Row],[Dimension/n.º Threads]]^3/I44/1000000</f>
        <v>2322.5806451612902</v>
      </c>
    </row>
    <row r="45" spans="2:10" x14ac:dyDescent="0.25">
      <c r="B45" s="1">
        <v>2200</v>
      </c>
      <c r="C45" s="5">
        <v>15.663</v>
      </c>
      <c r="D45" s="1">
        <f>Tabela22410[[#This Row],[Dimension/n.º Threads]]^3/C45/1000000</f>
        <v>679.81868096788605</v>
      </c>
      <c r="E45" s="5">
        <v>7.8940000000000001</v>
      </c>
      <c r="F45" s="1">
        <f>Tabela22410[[#This Row],[Dimension/n.º Threads]]^3/E45/1000000</f>
        <v>1348.8725614390676</v>
      </c>
      <c r="G45" s="5">
        <v>5.4909999999999997</v>
      </c>
      <c r="H45" s="1">
        <f>Tabela22410[[#This Row],[Dimension/n.º Threads]]^3/G45/1000000</f>
        <v>1939.173192496813</v>
      </c>
      <c r="I45" s="5">
        <v>4.6180000000000003</v>
      </c>
      <c r="J45" s="1">
        <f>Tabela22410[[#This Row],[Dimension/n.º Threads]]^3/I45/1000000</f>
        <v>2305.7600692940664</v>
      </c>
    </row>
    <row r="46" spans="2:10" x14ac:dyDescent="0.25">
      <c r="B46" s="1">
        <v>2600</v>
      </c>
      <c r="C46" s="5">
        <v>26.207999999999998</v>
      </c>
      <c r="D46" s="1">
        <f>Tabela22410[[#This Row],[Dimension/n.º Threads]]^3/C46/1000000</f>
        <v>670.63492063492072</v>
      </c>
      <c r="E46" s="5">
        <v>13.276</v>
      </c>
      <c r="F46" s="1">
        <f>Tabela22410[[#This Row],[Dimension/n.º Threads]]^3/E46/1000000</f>
        <v>1323.8927387767401</v>
      </c>
      <c r="G46" s="5">
        <v>9.532</v>
      </c>
      <c r="H46" s="1">
        <f>Tabela22410[[#This Row],[Dimension/n.º Threads]]^3/G46/1000000</f>
        <v>1843.8942509441879</v>
      </c>
      <c r="I46" s="5">
        <v>7.5659999999999998</v>
      </c>
      <c r="J46" s="1">
        <f>Tabela22410[[#This Row],[Dimension/n.º Threads]]^3/I46/1000000</f>
        <v>2323.0240549828181</v>
      </c>
    </row>
    <row r="47" spans="2:10" x14ac:dyDescent="0.25">
      <c r="B47" s="1">
        <v>3000</v>
      </c>
      <c r="C47" s="5">
        <v>40.56</v>
      </c>
      <c r="D47" s="1">
        <f>Tabela22410[[#This Row],[Dimension/n.º Threads]]^3/C47/1000000</f>
        <v>665.68047337278108</v>
      </c>
      <c r="E47" s="5">
        <v>20.888999999999999</v>
      </c>
      <c r="F47" s="1">
        <f>Tabela22410[[#This Row],[Dimension/n.º Threads]]^3/E47/1000000</f>
        <v>1292.5463162429987</v>
      </c>
      <c r="G47" s="5">
        <v>14.398</v>
      </c>
      <c r="H47" s="1">
        <f>Tabela22410[[#This Row],[Dimension/n.º Threads]]^3/G47/1000000</f>
        <v>1875.2604528406723</v>
      </c>
      <c r="I47" s="5">
        <v>11.17</v>
      </c>
      <c r="J47" s="1">
        <f>Tabela22410[[#This Row],[Dimension/n.º Threads]]^3/I47/1000000</f>
        <v>2417.1888988361684</v>
      </c>
    </row>
    <row r="49" spans="2:6" x14ac:dyDescent="0.25">
      <c r="B49" t="s">
        <v>19</v>
      </c>
    </row>
    <row r="50" spans="2:6" x14ac:dyDescent="0.25">
      <c r="B50" t="s">
        <v>1</v>
      </c>
      <c r="C50" t="s">
        <v>20</v>
      </c>
      <c r="D50" t="s">
        <v>21</v>
      </c>
      <c r="E50" t="s">
        <v>22</v>
      </c>
      <c r="F50" t="s">
        <v>23</v>
      </c>
    </row>
    <row r="51" spans="2:6" x14ac:dyDescent="0.25">
      <c r="B51">
        <v>600</v>
      </c>
      <c r="C51">
        <f t="shared" ref="C51:C57" si="0">C6/C31</f>
        <v>0.748</v>
      </c>
      <c r="D51">
        <f t="shared" ref="D51:D57" si="1">C6/E31</f>
        <v>1.1987179487179487</v>
      </c>
      <c r="E51">
        <f t="shared" ref="E51:E57" si="2">C6/G31</f>
        <v>1.7155963302752293</v>
      </c>
      <c r="F51">
        <f t="shared" ref="F51:F57" si="3">C6/I31</f>
        <v>1.1987179487179487</v>
      </c>
    </row>
    <row r="52" spans="2:6" x14ac:dyDescent="0.25">
      <c r="B52">
        <v>1000</v>
      </c>
      <c r="C52">
        <f t="shared" si="0"/>
        <v>0.9015873015873016</v>
      </c>
      <c r="D52">
        <f t="shared" si="1"/>
        <v>1.4915966386554622</v>
      </c>
      <c r="E52">
        <f t="shared" si="2"/>
        <v>2.0699708454810493</v>
      </c>
      <c r="F52">
        <f t="shared" si="3"/>
        <v>1.8205128205128203</v>
      </c>
    </row>
    <row r="53" spans="2:6" x14ac:dyDescent="0.25">
      <c r="B53">
        <v>1400</v>
      </c>
      <c r="C53">
        <f t="shared" si="0"/>
        <v>1.0331936659955379</v>
      </c>
      <c r="D53">
        <f t="shared" si="1"/>
        <v>1.9017427884615383</v>
      </c>
      <c r="E53">
        <f t="shared" si="2"/>
        <v>2.722931306467804</v>
      </c>
      <c r="F53">
        <f t="shared" si="3"/>
        <v>3.4378055404671373</v>
      </c>
    </row>
    <row r="54" spans="2:6" x14ac:dyDescent="0.25">
      <c r="B54">
        <v>1800</v>
      </c>
      <c r="C54">
        <f t="shared" si="0"/>
        <v>1.0051332131410255</v>
      </c>
      <c r="D54">
        <f t="shared" si="1"/>
        <v>1.857863556419513</v>
      </c>
      <c r="E54">
        <f t="shared" si="2"/>
        <v>2.6363457244187569</v>
      </c>
      <c r="F54">
        <f t="shared" si="3"/>
        <v>3.3073247095657905</v>
      </c>
    </row>
    <row r="55" spans="2:6" x14ac:dyDescent="0.25">
      <c r="B55">
        <v>2200</v>
      </c>
      <c r="C55">
        <f t="shared" si="0"/>
        <v>0.99856378633357035</v>
      </c>
      <c r="D55">
        <f t="shared" si="1"/>
        <v>1.8422587937866153</v>
      </c>
      <c r="E55">
        <f t="shared" si="2"/>
        <v>2.540818721292788</v>
      </c>
      <c r="F55">
        <f t="shared" si="3"/>
        <v>3.253831952256236</v>
      </c>
    </row>
    <row r="56" spans="2:6" x14ac:dyDescent="0.25">
      <c r="B56">
        <v>2600</v>
      </c>
      <c r="C56">
        <f t="shared" si="0"/>
        <v>1.0098758878870211</v>
      </c>
      <c r="D56">
        <f t="shared" si="1"/>
        <v>1.8563486968802159</v>
      </c>
      <c r="E56">
        <f t="shared" si="2"/>
        <v>2.5732056735064335</v>
      </c>
      <c r="F56">
        <f t="shared" si="3"/>
        <v>3.3134954281916724</v>
      </c>
    </row>
    <row r="57" spans="2:6" x14ac:dyDescent="0.25">
      <c r="B57">
        <v>3000</v>
      </c>
      <c r="C57">
        <f t="shared" si="0"/>
        <v>1.0036406467501875</v>
      </c>
      <c r="D57">
        <f t="shared" si="1"/>
        <v>1.8459452498901665</v>
      </c>
      <c r="E57">
        <f t="shared" si="2"/>
        <v>2.58554544104229</v>
      </c>
      <c r="F57">
        <f t="shared" si="3"/>
        <v>3.2784631321216691</v>
      </c>
    </row>
    <row r="60" spans="2:6" x14ac:dyDescent="0.25">
      <c r="B60" t="s">
        <v>24</v>
      </c>
    </row>
    <row r="61" spans="2:6" x14ac:dyDescent="0.25">
      <c r="B61" t="s">
        <v>1</v>
      </c>
      <c r="C61" t="s">
        <v>20</v>
      </c>
      <c r="D61" t="s">
        <v>21</v>
      </c>
      <c r="E61" t="s">
        <v>22</v>
      </c>
      <c r="F61" t="s">
        <v>23</v>
      </c>
    </row>
    <row r="62" spans="2:6" x14ac:dyDescent="0.25">
      <c r="B62">
        <v>600</v>
      </c>
      <c r="C62">
        <f>C17/C41</f>
        <v>0.40064102564102566</v>
      </c>
      <c r="D62">
        <f>C17/E41</f>
        <v>0.80128205128205132</v>
      </c>
      <c r="E62">
        <f>C17/G41</f>
        <v>1.1467889908256881</v>
      </c>
      <c r="F62">
        <f>C17/I41</f>
        <v>1.6025641025641026</v>
      </c>
    </row>
    <row r="63" spans="2:6" x14ac:dyDescent="0.25">
      <c r="B63">
        <v>1000</v>
      </c>
      <c r="C63">
        <f t="shared" ref="C63:C67" si="4">C18/C42</f>
        <v>0.38731909028256378</v>
      </c>
      <c r="D63">
        <f t="shared" ref="D63:D68" si="5">C18/E42</f>
        <v>0.75033377837116166</v>
      </c>
      <c r="E63">
        <f t="shared" ref="E63:E68" si="6">C18/G42</f>
        <v>1.0912621359223302</v>
      </c>
      <c r="F63">
        <f t="shared" ref="F63:F68" si="7">C18/I42</f>
        <v>1.0349907918968693</v>
      </c>
    </row>
    <row r="64" spans="2:6" x14ac:dyDescent="0.25">
      <c r="B64">
        <v>1400</v>
      </c>
      <c r="C64">
        <f t="shared" si="4"/>
        <v>0.42588883324987481</v>
      </c>
      <c r="D64">
        <f t="shared" si="5"/>
        <v>0.6046924991112691</v>
      </c>
      <c r="E64">
        <f t="shared" si="6"/>
        <v>1.1355140186915889</v>
      </c>
      <c r="F64">
        <f t="shared" si="7"/>
        <v>1.453846153846154</v>
      </c>
    </row>
    <row r="65" spans="2:6" x14ac:dyDescent="0.25">
      <c r="B65">
        <v>1800</v>
      </c>
      <c r="C65">
        <f t="shared" si="4"/>
        <v>0.43431980348578786</v>
      </c>
      <c r="D65">
        <f t="shared" si="5"/>
        <v>0.86874122601778192</v>
      </c>
      <c r="E65">
        <f t="shared" si="6"/>
        <v>1.2141922825376064</v>
      </c>
      <c r="F65">
        <f t="shared" si="7"/>
        <v>1.4786937475109518</v>
      </c>
    </row>
    <row r="66" spans="2:6" x14ac:dyDescent="0.25">
      <c r="B66">
        <v>2200</v>
      </c>
      <c r="C66">
        <f t="shared" si="4"/>
        <v>0.44020941071314562</v>
      </c>
      <c r="D66">
        <f t="shared" si="5"/>
        <v>0.87344818849759309</v>
      </c>
      <c r="E66">
        <f t="shared" si="6"/>
        <v>1.2556911309415406</v>
      </c>
      <c r="F66">
        <f t="shared" si="7"/>
        <v>1.4930705933304458</v>
      </c>
    </row>
    <row r="67" spans="2:6" x14ac:dyDescent="0.25">
      <c r="B67">
        <v>2600</v>
      </c>
      <c r="C67">
        <f t="shared" si="4"/>
        <v>0.4399038461538462</v>
      </c>
      <c r="D67">
        <f t="shared" si="5"/>
        <v>0.86840915938535701</v>
      </c>
      <c r="E67">
        <f t="shared" si="6"/>
        <v>1.2095048258497691</v>
      </c>
      <c r="F67">
        <f t="shared" si="7"/>
        <v>1.5237906423473433</v>
      </c>
    </row>
    <row r="68" spans="2:6" x14ac:dyDescent="0.25">
      <c r="B68">
        <v>3000</v>
      </c>
      <c r="C68">
        <f>C23/C47</f>
        <v>0.43500986193293878</v>
      </c>
      <c r="D68">
        <f t="shared" si="5"/>
        <v>0.84465508162190617</v>
      </c>
      <c r="E68">
        <f t="shared" si="6"/>
        <v>1.2254479788859562</v>
      </c>
      <c r="F68">
        <f t="shared" si="7"/>
        <v>1.5795881826320499</v>
      </c>
    </row>
  </sheetData>
  <mergeCells count="2">
    <mergeCell ref="B3:F3"/>
    <mergeCell ref="B15:F15"/>
  </mergeCells>
  <pageMargins left="0.7" right="0.7" top="0.75" bottom="0.75" header="0.3" footer="0.3"/>
  <ignoredErrors>
    <ignoredError sqref="C51:F57" calculatedColumn="1"/>
  </ignoredErrors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6"/>
  <sheetViews>
    <sheetView topLeftCell="A22" workbookViewId="0">
      <selection activeCell="H13" sqref="H13"/>
    </sheetView>
  </sheetViews>
  <sheetFormatPr defaultRowHeight="15" x14ac:dyDescent="0.25"/>
  <cols>
    <col min="4" max="4" width="18.28515625" customWidth="1"/>
    <col min="5" max="5" width="23.7109375" customWidth="1"/>
    <col min="6" max="6" width="23" customWidth="1"/>
    <col min="7" max="7" width="36.42578125" customWidth="1"/>
  </cols>
  <sheetData>
    <row r="1" spans="3:7" x14ac:dyDescent="0.25">
      <c r="D1" s="16" t="s">
        <v>33</v>
      </c>
      <c r="E1" s="16"/>
      <c r="F1" s="16" t="s">
        <v>34</v>
      </c>
      <c r="G1" s="16"/>
    </row>
    <row r="2" spans="3:7" x14ac:dyDescent="0.25">
      <c r="D2" t="s">
        <v>35</v>
      </c>
      <c r="E2" t="s">
        <v>36</v>
      </c>
      <c r="F2" t="s">
        <v>37</v>
      </c>
      <c r="G2" t="s">
        <v>38</v>
      </c>
    </row>
    <row r="3" spans="3:7" x14ac:dyDescent="0.25">
      <c r="C3">
        <v>600</v>
      </c>
      <c r="D3">
        <v>1.82</v>
      </c>
      <c r="E3">
        <v>0.74</v>
      </c>
      <c r="F3">
        <v>2.79</v>
      </c>
      <c r="G3">
        <v>7.0000000000000007E-2</v>
      </c>
    </row>
    <row r="4" spans="3:7" x14ac:dyDescent="0.25">
      <c r="C4">
        <v>1000</v>
      </c>
      <c r="D4">
        <v>9.0299999999999994</v>
      </c>
      <c r="E4">
        <v>5.3</v>
      </c>
      <c r="F4">
        <v>16.73</v>
      </c>
      <c r="G4">
        <v>0.7</v>
      </c>
    </row>
    <row r="5" spans="3:7" x14ac:dyDescent="0.25">
      <c r="C5">
        <v>1400</v>
      </c>
      <c r="D5">
        <v>25.49</v>
      </c>
      <c r="E5">
        <v>15.5</v>
      </c>
      <c r="F5">
        <v>46.83</v>
      </c>
      <c r="G5">
        <v>2.21</v>
      </c>
    </row>
    <row r="6" spans="3:7" x14ac:dyDescent="0.25">
      <c r="C6">
        <v>1800</v>
      </c>
      <c r="D6">
        <v>55.17</v>
      </c>
      <c r="E6">
        <v>34.1</v>
      </c>
      <c r="F6">
        <v>101.38</v>
      </c>
      <c r="G6">
        <v>4.7300000000000004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Cenas</vt:lpstr>
      <vt:lpstr>OpenMP</vt:lpstr>
      <vt:lpstr>CPAR - Geral</vt:lpstr>
      <vt:lpstr>Caso Fortran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Esteves</dc:creator>
  <cp:lastModifiedBy>João Manuel Ferreira Trindade</cp:lastModifiedBy>
  <dcterms:created xsi:type="dcterms:W3CDTF">2015-03-21T15:09:04Z</dcterms:created>
  <dcterms:modified xsi:type="dcterms:W3CDTF">2015-04-07T14:10:30Z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8d05da3d-842c-4cf5-802e-3c838400cf6b</vt:lpwstr>
  </property>
</Properties>
</file>