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esktop\"/>
    </mc:Choice>
  </mc:AlternateContent>
  <xr:revisionPtr revIDLastSave="0" documentId="13_ncr:1_{058F5D45-94AC-408E-AF7D-105F19EC82B8}" xr6:coauthVersionLast="47" xr6:coauthVersionMax="47" xr10:uidLastSave="{00000000-0000-0000-0000-000000000000}"/>
  <bookViews>
    <workbookView xWindow="-108" yWindow="-108" windowWidth="23256" windowHeight="12456" xr2:uid="{384749DC-7BCD-407F-B3C0-5A0E9CA678E9}"/>
  </bookViews>
  <sheets>
    <sheet name="Estatis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E10" i="1"/>
  <c r="H7" i="1"/>
  <c r="I9" i="1" l="1"/>
  <c r="I7" i="1"/>
  <c r="D28" i="1"/>
  <c r="E28" i="1"/>
  <c r="E29" i="1" s="1"/>
  <c r="B29" i="1"/>
  <c r="D29" i="1"/>
  <c r="B30" i="1"/>
  <c r="B31" i="1" s="1"/>
  <c r="B32" i="1" s="1"/>
  <c r="B33" i="1" s="1"/>
  <c r="D33" i="1"/>
  <c r="E33" i="1" s="1"/>
  <c r="D35" i="1" s="1"/>
  <c r="B22" i="1"/>
  <c r="G22" i="1" l="1"/>
  <c r="H22" i="1" s="1"/>
  <c r="J18" i="1"/>
  <c r="J9" i="1"/>
  <c r="J8" i="1"/>
  <c r="J10" i="1"/>
  <c r="J11" i="1"/>
  <c r="J12" i="1"/>
  <c r="J13" i="1"/>
  <c r="J14" i="1"/>
  <c r="J15" i="1"/>
  <c r="J16" i="1"/>
  <c r="J17" i="1"/>
  <c r="J7" i="1"/>
  <c r="I18" i="1"/>
  <c r="I8" i="1"/>
  <c r="I10" i="1"/>
  <c r="I11" i="1"/>
  <c r="I12" i="1"/>
  <c r="I13" i="1"/>
  <c r="I14" i="1"/>
  <c r="I15" i="1"/>
  <c r="I16" i="1"/>
  <c r="I17" i="1"/>
  <c r="H18" i="1"/>
  <c r="F22" i="1" l="1"/>
  <c r="H8" i="1"/>
  <c r="H9" i="1"/>
  <c r="H10" i="1"/>
  <c r="H11" i="1"/>
  <c r="H12" i="1"/>
  <c r="H13" i="1"/>
  <c r="H14" i="1"/>
  <c r="H15" i="1"/>
  <c r="H16" i="1"/>
  <c r="H17" i="1"/>
  <c r="E22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E8" i="1"/>
  <c r="E9" i="1" s="1"/>
  <c r="E11" i="1" s="1"/>
  <c r="E12" i="1" s="1"/>
  <c r="E13" i="1" s="1"/>
  <c r="E14" i="1" s="1"/>
  <c r="E18" i="1"/>
  <c r="E15" i="1" l="1"/>
  <c r="E16" i="1" s="1"/>
  <c r="E17" i="1" s="1"/>
</calcChain>
</file>

<file path=xl/sharedStrings.xml><?xml version="1.0" encoding="utf-8"?>
<sst xmlns="http://schemas.openxmlformats.org/spreadsheetml/2006/main" count="19" uniqueCount="19">
  <si>
    <t>Numero de Clientes
(Frequencia Absoluta)</t>
  </si>
  <si>
    <t>Frenquencias Relativas</t>
  </si>
  <si>
    <t>Frequencias Relativas
Acumuladas</t>
  </si>
  <si>
    <t>Frequências Acumuladas</t>
  </si>
  <si>
    <t>Salario Mensal Bruto em Reais dos Clientes (R$)</t>
  </si>
  <si>
    <t>Xi 
(Ponto Médio)</t>
  </si>
  <si>
    <t>TOTAL</t>
  </si>
  <si>
    <t>Media Aritmética</t>
  </si>
  <si>
    <t>Moda</t>
  </si>
  <si>
    <t>fi</t>
  </si>
  <si>
    <t>Salario Mediana</t>
  </si>
  <si>
    <t>1º Quartil</t>
  </si>
  <si>
    <t>3º Quartil</t>
  </si>
  <si>
    <t>xi*fi</t>
  </si>
  <si>
    <t>(xi)².fi</t>
  </si>
  <si>
    <t>Desvio Padrão</t>
  </si>
  <si>
    <t>Coeficiente de Variação</t>
  </si>
  <si>
    <t>RESOLUÇÕES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</si>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</sst>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000%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applyNumberFormat="1"/>
    <xf numFmtId="8" fontId="0" fillId="0" borderId="0" xfId="0" applyNumberFormat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0" fontId="0" fillId="5" borderId="3" xfId="0" applyFill="1" applyBorder="1"/>
    <xf numFmtId="9" fontId="2" fillId="5" borderId="3" xfId="0" applyNumberFormat="1" applyFont="1" applyFill="1" applyBorder="1" applyAlignment="1">
      <alignment horizontal="center" vertical="center"/>
    </xf>
    <xf numFmtId="44" fontId="0" fillId="5" borderId="3" xfId="0" applyNumberForma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44" fontId="0" fillId="3" borderId="2" xfId="1" applyFont="1" applyFill="1" applyBorder="1" applyAlignment="1"/>
    <xf numFmtId="0" fontId="0" fillId="3" borderId="2" xfId="0" applyFill="1" applyBorder="1"/>
    <xf numFmtId="164" fontId="0" fillId="3" borderId="2" xfId="0" applyNumberFormat="1" applyFill="1" applyBorder="1"/>
    <xf numFmtId="1" fontId="0" fillId="3" borderId="2" xfId="0" applyNumberFormat="1" applyFill="1" applyBorder="1"/>
    <xf numFmtId="44" fontId="0" fillId="3" borderId="3" xfId="1" applyFont="1" applyFill="1" applyBorder="1" applyAlignment="1"/>
    <xf numFmtId="164" fontId="0" fillId="3" borderId="3" xfId="0" applyNumberFormat="1" applyFill="1" applyBorder="1"/>
    <xf numFmtId="9" fontId="0" fillId="3" borderId="2" xfId="0" applyNumberFormat="1" applyFill="1" applyBorder="1"/>
    <xf numFmtId="0" fontId="3" fillId="6" borderId="0" xfId="0" applyFont="1" applyFill="1"/>
    <xf numFmtId="44" fontId="0" fillId="2" borderId="2" xfId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44" fontId="0" fillId="4" borderId="2" xfId="0" applyNumberFormat="1" applyFill="1" applyBorder="1" applyAlignment="1">
      <alignment horizontal="center" vertical="center"/>
    </xf>
    <xf numFmtId="44" fontId="0" fillId="4" borderId="2" xfId="0" applyNumberFormat="1" applyFill="1" applyBorder="1"/>
    <xf numFmtId="165" fontId="0" fillId="4" borderId="2" xfId="0" applyNumberFormat="1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44" fontId="0" fillId="3" borderId="2" xfId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FF68-F099-4068-93BD-49EAF68C4AD9}">
  <dimension ref="B1:M35"/>
  <sheetViews>
    <sheetView tabSelected="1" topLeftCell="B1" zoomScale="102" zoomScaleNormal="102" workbookViewId="0">
      <selection activeCell="E5" sqref="E5"/>
    </sheetView>
  </sheetViews>
  <sheetFormatPr defaultRowHeight="14.4" x14ac:dyDescent="0.3"/>
  <cols>
    <col min="2" max="2" width="32" bestFit="1" customWidth="1"/>
    <col min="3" max="3" width="32" customWidth="1"/>
    <col min="4" max="4" width="20.88671875" style="2" bestFit="1" customWidth="1"/>
    <col min="5" max="5" width="19.33203125" style="3" customWidth="1"/>
    <col min="6" max="6" width="21.6640625" bestFit="1" customWidth="1"/>
    <col min="7" max="7" width="21.109375" customWidth="1"/>
    <col min="8" max="8" width="24.5546875" bestFit="1" customWidth="1"/>
    <col min="9" max="9" width="24.44140625" bestFit="1" customWidth="1"/>
    <col min="10" max="10" width="23.33203125" bestFit="1" customWidth="1"/>
  </cols>
  <sheetData>
    <row r="1" spans="2:10" x14ac:dyDescent="0.3">
      <c r="C1" s="1"/>
    </row>
    <row r="5" spans="2:10" x14ac:dyDescent="0.3">
      <c r="D5" t="s">
        <v>9</v>
      </c>
      <c r="E5" s="1"/>
    </row>
    <row r="6" spans="2:10" ht="42" customHeight="1" x14ac:dyDescent="0.3">
      <c r="B6" s="31" t="s">
        <v>4</v>
      </c>
      <c r="C6" s="32"/>
      <c r="D6" s="14" t="s">
        <v>0</v>
      </c>
      <c r="E6" s="14" t="s">
        <v>3</v>
      </c>
      <c r="F6" s="15" t="s">
        <v>1</v>
      </c>
      <c r="G6" s="14" t="s">
        <v>2</v>
      </c>
      <c r="H6" s="14" t="s">
        <v>5</v>
      </c>
      <c r="I6" s="14" t="s">
        <v>13</v>
      </c>
      <c r="J6" s="14" t="s">
        <v>14</v>
      </c>
    </row>
    <row r="7" spans="2:10" x14ac:dyDescent="0.3">
      <c r="B7" s="16">
        <v>1200</v>
      </c>
      <c r="C7" s="16">
        <v>2000</v>
      </c>
      <c r="D7" s="17">
        <v>89</v>
      </c>
      <c r="E7" s="17">
        <v>89</v>
      </c>
      <c r="F7" s="18">
        <v>0.1540427</v>
      </c>
      <c r="G7" s="18">
        <v>0.1540427</v>
      </c>
      <c r="H7" s="16">
        <f>(B7+C7)/2</f>
        <v>1600</v>
      </c>
      <c r="I7" s="16">
        <f>H7*D7</f>
        <v>142400</v>
      </c>
      <c r="J7" s="16">
        <f>H7^2*D7</f>
        <v>227840000</v>
      </c>
    </row>
    <row r="8" spans="2:10" x14ac:dyDescent="0.3">
      <c r="B8" s="16">
        <v>2000</v>
      </c>
      <c r="C8" s="16">
        <v>2800</v>
      </c>
      <c r="D8" s="17">
        <v>101</v>
      </c>
      <c r="E8" s="17">
        <f>D8+D7</f>
        <v>190</v>
      </c>
      <c r="F8" s="18">
        <v>0.17481250000000001</v>
      </c>
      <c r="G8" s="18">
        <f>F7+F8</f>
        <v>0.32885520000000001</v>
      </c>
      <c r="H8" s="16">
        <f t="shared" ref="H8:H17" si="0">(B8+C8)/2</f>
        <v>2400</v>
      </c>
      <c r="I8" s="16">
        <f t="shared" ref="I8:I17" si="1">H8*D8</f>
        <v>242400</v>
      </c>
      <c r="J8" s="16">
        <f>H8^2*D8</f>
        <v>581760000</v>
      </c>
    </row>
    <row r="9" spans="2:10" x14ac:dyDescent="0.3">
      <c r="B9" s="16">
        <v>2800</v>
      </c>
      <c r="C9" s="16">
        <v>3600</v>
      </c>
      <c r="D9" s="17">
        <v>67</v>
      </c>
      <c r="E9" s="17">
        <f>D9+E8</f>
        <v>257</v>
      </c>
      <c r="F9" s="18">
        <v>0.1159647</v>
      </c>
      <c r="G9" s="18">
        <f>SUM(G8+F9)</f>
        <v>0.44481990000000005</v>
      </c>
      <c r="H9" s="16">
        <f t="shared" si="0"/>
        <v>3200</v>
      </c>
      <c r="I9" s="16">
        <f>H9*D9</f>
        <v>214400</v>
      </c>
      <c r="J9" s="16">
        <f>H9^2*D9</f>
        <v>686080000</v>
      </c>
    </row>
    <row r="10" spans="2:10" x14ac:dyDescent="0.3">
      <c r="B10" s="16">
        <v>3600</v>
      </c>
      <c r="C10" s="16">
        <v>4400</v>
      </c>
      <c r="D10" s="17">
        <v>55</v>
      </c>
      <c r="E10" s="17">
        <f>D10+E9</f>
        <v>312</v>
      </c>
      <c r="F10" s="18">
        <v>9.5194920000000002E-2</v>
      </c>
      <c r="G10" s="18">
        <f t="shared" ref="G10:G16" si="2">SUM(G9+F10)</f>
        <v>0.54001482000000001</v>
      </c>
      <c r="H10" s="16">
        <f t="shared" si="0"/>
        <v>4000</v>
      </c>
      <c r="I10" s="16">
        <f t="shared" si="1"/>
        <v>220000</v>
      </c>
      <c r="J10" s="16">
        <f t="shared" ref="J10:J17" si="3">H10^2*D10</f>
        <v>880000000</v>
      </c>
    </row>
    <row r="11" spans="2:10" x14ac:dyDescent="0.3">
      <c r="B11" s="16">
        <v>4400</v>
      </c>
      <c r="C11" s="16">
        <v>5200</v>
      </c>
      <c r="D11" s="17">
        <v>49</v>
      </c>
      <c r="E11" s="17">
        <f t="shared" ref="E11:E17" si="4">D11+E10</f>
        <v>361</v>
      </c>
      <c r="F11" s="18">
        <v>8.481002E-2</v>
      </c>
      <c r="G11" s="18">
        <f t="shared" si="2"/>
        <v>0.62482484000000005</v>
      </c>
      <c r="H11" s="16">
        <f t="shared" si="0"/>
        <v>4800</v>
      </c>
      <c r="I11" s="16">
        <f t="shared" si="1"/>
        <v>235200</v>
      </c>
      <c r="J11" s="16">
        <f t="shared" si="3"/>
        <v>1128960000</v>
      </c>
    </row>
    <row r="12" spans="2:10" x14ac:dyDescent="0.3">
      <c r="B12" s="16">
        <v>5200</v>
      </c>
      <c r="C12" s="16">
        <v>6000</v>
      </c>
      <c r="D12" s="17">
        <v>69</v>
      </c>
      <c r="E12" s="17">
        <f t="shared" si="4"/>
        <v>430</v>
      </c>
      <c r="F12" s="18">
        <v>0.1194264</v>
      </c>
      <c r="G12" s="18">
        <f t="shared" si="2"/>
        <v>0.74425124000000009</v>
      </c>
      <c r="H12" s="16">
        <f t="shared" si="0"/>
        <v>5600</v>
      </c>
      <c r="I12" s="16">
        <f t="shared" si="1"/>
        <v>386400</v>
      </c>
      <c r="J12" s="16">
        <f t="shared" si="3"/>
        <v>2163840000</v>
      </c>
    </row>
    <row r="13" spans="2:10" x14ac:dyDescent="0.3">
      <c r="B13" s="33">
        <v>6000</v>
      </c>
      <c r="C13" s="16">
        <v>6800</v>
      </c>
      <c r="D13" s="19">
        <v>44.866666666666703</v>
      </c>
      <c r="E13" s="19">
        <f t="shared" si="4"/>
        <v>474.86666666666667</v>
      </c>
      <c r="F13" s="18">
        <v>7.7655979999999999E-2</v>
      </c>
      <c r="G13" s="18">
        <f t="shared" si="2"/>
        <v>0.82190722000000005</v>
      </c>
      <c r="H13" s="16">
        <f t="shared" si="0"/>
        <v>6400</v>
      </c>
      <c r="I13" s="16">
        <f t="shared" si="1"/>
        <v>287146.66666666692</v>
      </c>
      <c r="J13" s="16">
        <f t="shared" si="3"/>
        <v>1837738666.6666682</v>
      </c>
    </row>
    <row r="14" spans="2:10" x14ac:dyDescent="0.3">
      <c r="B14" s="16">
        <v>6800</v>
      </c>
      <c r="C14" s="16">
        <v>7600</v>
      </c>
      <c r="D14" s="19">
        <v>37.209523809523802</v>
      </c>
      <c r="E14" s="19">
        <f t="shared" si="4"/>
        <v>512.0761904761905</v>
      </c>
      <c r="F14" s="18">
        <v>6.4402870000000001E-2</v>
      </c>
      <c r="G14" s="18">
        <f t="shared" si="2"/>
        <v>0.88631009000000005</v>
      </c>
      <c r="H14" s="16">
        <f t="shared" si="0"/>
        <v>7200</v>
      </c>
      <c r="I14" s="16">
        <f t="shared" si="1"/>
        <v>267908.57142857136</v>
      </c>
      <c r="J14" s="16">
        <f t="shared" si="3"/>
        <v>1928941714.2857139</v>
      </c>
    </row>
    <row r="15" spans="2:10" x14ac:dyDescent="0.3">
      <c r="B15" s="16">
        <v>7600</v>
      </c>
      <c r="C15" s="16">
        <v>8400</v>
      </c>
      <c r="D15" s="19">
        <v>29.552380952380901</v>
      </c>
      <c r="E15" s="19">
        <f>D15+E14</f>
        <v>541.62857142857138</v>
      </c>
      <c r="F15" s="18">
        <v>5.1149760000000002E-2</v>
      </c>
      <c r="G15" s="18">
        <f t="shared" si="2"/>
        <v>0.93745985000000009</v>
      </c>
      <c r="H15" s="16">
        <f t="shared" si="0"/>
        <v>8000</v>
      </c>
      <c r="I15" s="16">
        <f t="shared" si="1"/>
        <v>236419.0476190472</v>
      </c>
      <c r="J15" s="16">
        <f t="shared" si="3"/>
        <v>1891352380.9523776</v>
      </c>
    </row>
    <row r="16" spans="2:10" x14ac:dyDescent="0.3">
      <c r="B16" s="16">
        <v>8400</v>
      </c>
      <c r="C16" s="16">
        <v>9200</v>
      </c>
      <c r="D16" s="19">
        <v>21.895238095238099</v>
      </c>
      <c r="E16" s="19">
        <f t="shared" si="4"/>
        <v>563.52380952380952</v>
      </c>
      <c r="F16" s="18">
        <v>3.7896649999999997E-2</v>
      </c>
      <c r="G16" s="18">
        <f t="shared" si="2"/>
        <v>0.97535650000000007</v>
      </c>
      <c r="H16" s="16">
        <f t="shared" si="0"/>
        <v>8800</v>
      </c>
      <c r="I16" s="16">
        <f t="shared" si="1"/>
        <v>192678.09523809527</v>
      </c>
      <c r="J16" s="16">
        <f t="shared" si="3"/>
        <v>1695567238.0952384</v>
      </c>
    </row>
    <row r="17" spans="2:13" x14ac:dyDescent="0.3">
      <c r="B17" s="20">
        <v>9200</v>
      </c>
      <c r="C17" s="20">
        <v>10000</v>
      </c>
      <c r="D17" s="19">
        <v>14.2380952380952</v>
      </c>
      <c r="E17" s="19">
        <f t="shared" si="4"/>
        <v>577.7619047619047</v>
      </c>
      <c r="F17" s="21">
        <v>2.464353E-2</v>
      </c>
      <c r="G17" s="22">
        <f>SUM(G16+F17)</f>
        <v>1.00000003</v>
      </c>
      <c r="H17" s="16">
        <f t="shared" si="0"/>
        <v>9600</v>
      </c>
      <c r="I17" s="16">
        <f t="shared" si="1"/>
        <v>136685.71428571391</v>
      </c>
      <c r="J17" s="16">
        <f t="shared" si="3"/>
        <v>1312182857.1428537</v>
      </c>
    </row>
    <row r="18" spans="2:13" x14ac:dyDescent="0.3">
      <c r="B18" s="8" t="s">
        <v>6</v>
      </c>
      <c r="C18" s="8"/>
      <c r="D18" s="9"/>
      <c r="E18" s="10">
        <f>D7+D8+D9+D10+D11+D12+D13+D14+D15+D16+D17</f>
        <v>577.7619047619047</v>
      </c>
      <c r="F18" s="11"/>
      <c r="G18" s="12">
        <v>1</v>
      </c>
      <c r="H18" s="13">
        <f>SUM(H7:H17)</f>
        <v>61600</v>
      </c>
      <c r="I18" s="13">
        <f>SUM(I7:I17)</f>
        <v>2561638.0952380947</v>
      </c>
      <c r="J18" s="13">
        <f>SUM(J7:J17)</f>
        <v>14334262857.142849</v>
      </c>
    </row>
    <row r="20" spans="2:13" x14ac:dyDescent="0.3">
      <c r="B20" s="23" t="s">
        <v>17</v>
      </c>
    </row>
    <row r="21" spans="2:13" x14ac:dyDescent="0.3">
      <c r="B21" s="24" t="s">
        <v>7</v>
      </c>
      <c r="C21" s="24" t="s">
        <v>11</v>
      </c>
      <c r="D21" s="24" t="s">
        <v>12</v>
      </c>
      <c r="E21" s="24" t="s">
        <v>8</v>
      </c>
      <c r="F21" s="24" t="s">
        <v>10</v>
      </c>
      <c r="G21" s="25" t="s">
        <v>15</v>
      </c>
      <c r="H21" s="25" t="s">
        <v>16</v>
      </c>
      <c r="I21" s="24" t="s">
        <v>18</v>
      </c>
    </row>
    <row r="22" spans="2:13" x14ac:dyDescent="0.3">
      <c r="B22" s="26">
        <f>I18/E18</f>
        <v>4433.7262012692654</v>
      </c>
      <c r="C22" s="26">
        <v>2439.6</v>
      </c>
      <c r="D22" s="26">
        <v>6062.41</v>
      </c>
      <c r="E22" s="26">
        <f>(2000+2800)/2</f>
        <v>2400</v>
      </c>
      <c r="F22" s="27">
        <f>B10+B32</f>
        <v>3604.6372294372295</v>
      </c>
      <c r="G22" s="28">
        <f>SQRT(J18/E18-B22^2)</f>
        <v>2269.8137950084347</v>
      </c>
      <c r="H22" s="29">
        <f>G22/B22</f>
        <v>0.51194270732338942</v>
      </c>
      <c r="I22" s="30">
        <f>((0.5*(E18)-E9)*B10)/D10</f>
        <v>2086.7532467532446</v>
      </c>
    </row>
    <row r="23" spans="2:13" x14ac:dyDescent="0.3">
      <c r="D23" s="3"/>
      <c r="E23"/>
    </row>
    <row r="24" spans="2:13" x14ac:dyDescent="0.3">
      <c r="D24" s="3"/>
      <c r="E24"/>
      <c r="G24" s="1"/>
    </row>
    <row r="25" spans="2:13" x14ac:dyDescent="0.3">
      <c r="I25" s="2"/>
    </row>
    <row r="26" spans="2:13" x14ac:dyDescent="0.3">
      <c r="I26" s="2"/>
    </row>
    <row r="27" spans="2:13" x14ac:dyDescent="0.3">
      <c r="I27" s="2"/>
    </row>
    <row r="28" spans="2:13" x14ac:dyDescent="0.3">
      <c r="D28" s="2">
        <f>(0.25*578-E7)*800</f>
        <v>44400</v>
      </c>
      <c r="E28" s="3">
        <f>D28/101</f>
        <v>439.60396039603961</v>
      </c>
      <c r="I28" s="1"/>
      <c r="M28" s="1"/>
    </row>
    <row r="29" spans="2:13" x14ac:dyDescent="0.3">
      <c r="B29" s="5">
        <f>0.5*E18</f>
        <v>288.88095238095235</v>
      </c>
      <c r="D29" s="2">
        <f>0.25*E18</f>
        <v>144.44047619047618</v>
      </c>
      <c r="E29" s="4">
        <f>2000+E28</f>
        <v>2439.6039603960398</v>
      </c>
    </row>
    <row r="30" spans="2:13" x14ac:dyDescent="0.3">
      <c r="B30" s="5">
        <f>B29-E9</f>
        <v>31.880952380952351</v>
      </c>
      <c r="F30" s="1"/>
    </row>
    <row r="31" spans="2:13" x14ac:dyDescent="0.3">
      <c r="B31">
        <f>B30*8</f>
        <v>255.04761904761881</v>
      </c>
    </row>
    <row r="32" spans="2:13" x14ac:dyDescent="0.3">
      <c r="B32">
        <f>B31/D10</f>
        <v>4.6372294372294327</v>
      </c>
    </row>
    <row r="33" spans="2:6" x14ac:dyDescent="0.3">
      <c r="B33" s="6">
        <f>B10+B32</f>
        <v>3604.6372294372295</v>
      </c>
      <c r="D33" s="2">
        <f>(0.75*578-E12)*800</f>
        <v>2800</v>
      </c>
      <c r="E33" s="3">
        <f>D33/D13</f>
        <v>62.407132243684941</v>
      </c>
      <c r="F33" s="5"/>
    </row>
    <row r="35" spans="2:6" x14ac:dyDescent="0.3">
      <c r="D35" s="7">
        <f>B13+E33</f>
        <v>6062.4071322436848</v>
      </c>
    </row>
  </sheetData>
  <mergeCells count="1">
    <mergeCell ref="B6:C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3980e9-c1f4-4f6f-8358-183bfc26b82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335C09AA12894FAC61F14953FB06E1" ma:contentTypeVersion="6" ma:contentTypeDescription="Crie um novo documento." ma:contentTypeScope="" ma:versionID="b1bfceaf74affc324edfca9e65b544c5">
  <xsd:schema xmlns:xsd="http://www.w3.org/2001/XMLSchema" xmlns:xs="http://www.w3.org/2001/XMLSchema" xmlns:p="http://schemas.microsoft.com/office/2006/metadata/properties" xmlns:ns3="69cfdf47-a4ac-4561-8db0-b8325093065a" xmlns:ns4="073980e9-c1f4-4f6f-8358-183bfc26b821" targetNamespace="http://schemas.microsoft.com/office/2006/metadata/properties" ma:root="true" ma:fieldsID="977bcd1696ad853e246819c7f3045239" ns3:_="" ns4:_="">
    <xsd:import namespace="69cfdf47-a4ac-4561-8db0-b8325093065a"/>
    <xsd:import namespace="073980e9-c1f4-4f6f-8358-183bfc26b82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fdf47-a4ac-4561-8db0-b832509306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980e9-c1f4-4f6f-8358-183bfc26b8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778FC9-7A10-415D-8C9C-4D8F0F4DB07F}">
  <ds:schemaRefs>
    <ds:schemaRef ds:uri="073980e9-c1f4-4f6f-8358-183bfc26b82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9cfdf47-a4ac-4561-8db0-b8325093065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679352-6F4E-4774-AC29-58326191C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fdf47-a4ac-4561-8db0-b8325093065a"/>
    <ds:schemaRef ds:uri="073980e9-c1f4-4f6f-8358-183bfc26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4517E3-F46D-4C1B-A794-9A3AC55E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Baron</dc:creator>
  <cp:lastModifiedBy>joao</cp:lastModifiedBy>
  <cp:lastPrinted>2023-05-12T13:08:30Z</cp:lastPrinted>
  <dcterms:created xsi:type="dcterms:W3CDTF">2023-05-12T12:16:29Z</dcterms:created>
  <dcterms:modified xsi:type="dcterms:W3CDTF">2023-08-26T01:59:30Z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0x01010030335C09AA12894FAC61F14953FB06E1</vt:lpwstr>
  </property>
</Properties>
</file>