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codeName="EstaPastaDeTrabalho" defaultThemeVersion="124226"/>
  <mc:AlternateContent xmlns:mc="http://schemas.openxmlformats.org/markup-compatibility/2006">
    <mc:Choice Requires="x15">
      <x15ac:absPath xmlns:x15ac="http://schemas.microsoft.com/office/spreadsheetml/2010/11/ac" url="C:\Users\thiag\Desktop\Meus Documentos\00. Planejamento Financeiro e Pessoal\01. Empresa Thiago\01. InPay Soluções\00. INPAY\17. Case e MVP\"/>
    </mc:Choice>
  </mc:AlternateContent>
  <xr:revisionPtr revIDLastSave="0" documentId="13_ncr:1_{CA5335FF-0B4C-4897-B0D5-FC77F98121B9}" xr6:coauthVersionLast="40" xr6:coauthVersionMax="40" xr10:uidLastSave="{00000000-0000-0000-0000-000000000000}"/>
  <bookViews>
    <workbookView showSheetTabs="0" xWindow="32760" yWindow="32760" windowWidth="20490" windowHeight="7545" xr2:uid="{00000000-000D-0000-FFFF-FFFF00000000}"/>
  </bookViews>
  <sheets>
    <sheet name="Board" sheetId="3" r:id="rId1"/>
    <sheet name="Listas de itens" sheetId="2" r:id="rId2"/>
    <sheet name="Onde Investir" sheetId="5" r:id="rId3"/>
  </sheets>
  <definedNames>
    <definedName name="Despesa">Board!$W$4:$AH$4</definedName>
    <definedName name="despesas">Board!$W$41:$W$57</definedName>
    <definedName name="despesas_split">Board!$W$5:$AH$10</definedName>
    <definedName name="Investimentos">Board!$W$5:$AH$5</definedName>
    <definedName name="Listagem">Board!$W$14:$AH$22</definedName>
    <definedName name="Mes_seleção">Board!$W$62</definedName>
    <definedName name="meses">Board!$X$40:$AI$40</definedName>
    <definedName name="MOTOR_Despesa">IF(Board!$AK$4=TRUE,Despesa,VAZIO)</definedName>
    <definedName name="MOTOR_Investimentos">IF(Board!$AK$5=TRUE,Investimentos,VAZIO)</definedName>
    <definedName name="MOTOR_RECEITA">IF(Board!$AK$3=TRUE,Receita,VAZIO)</definedName>
    <definedName name="Receita">Board!$W$3:$AH$3</definedName>
    <definedName name="tab_ref">Board!$X$41:$AI$57</definedName>
    <definedName name="_xlnm.Print_Titles" localSheetId="1">'Listas de itens'!$1:$5</definedName>
    <definedName name="VAZIO">Board!$W$11:$AH$11</definedName>
  </definedNames>
  <calcPr calcId="191029"/>
</workbook>
</file>

<file path=xl/calcChain.xml><?xml version="1.0" encoding="utf-8"?>
<calcChain xmlns="http://schemas.openxmlformats.org/spreadsheetml/2006/main">
  <c r="G138" i="2" l="1"/>
  <c r="H138" i="2"/>
  <c r="I138" i="2"/>
  <c r="J138" i="2"/>
  <c r="K138" i="2"/>
  <c r="L138" i="2"/>
  <c r="M138" i="2"/>
  <c r="N138" i="2"/>
  <c r="O138" i="2"/>
  <c r="P138" i="2"/>
  <c r="W5" i="3"/>
  <c r="Y55" i="3"/>
  <c r="Z55" i="3"/>
  <c r="AA55" i="3"/>
  <c r="AB55" i="3"/>
  <c r="AC55" i="3"/>
  <c r="AD55" i="3"/>
  <c r="AE55" i="3"/>
  <c r="AF55" i="3"/>
  <c r="AG55" i="3"/>
  <c r="AH55" i="3"/>
  <c r="AI55" i="3"/>
  <c r="X55" i="3"/>
  <c r="Y4" i="3"/>
  <c r="Z4" i="3"/>
  <c r="AA4" i="3"/>
  <c r="AB4" i="3"/>
  <c r="AC4" i="3"/>
  <c r="AD4" i="3"/>
  <c r="AE4" i="3"/>
  <c r="AF4" i="3"/>
  <c r="AG4" i="3"/>
  <c r="AH4" i="3"/>
  <c r="L19" i="5" l="1"/>
  <c r="L24" i="5" s="1"/>
  <c r="C19" i="5"/>
  <c r="C24" i="5" s="1"/>
  <c r="C18" i="5"/>
  <c r="E143" i="2" l="1"/>
  <c r="V11" i="3" l="1"/>
  <c r="V10" i="3"/>
  <c r="E142" i="2" l="1"/>
  <c r="E144" i="2"/>
  <c r="E145" i="2"/>
  <c r="E146" i="2"/>
  <c r="E147" i="2"/>
  <c r="E141" i="2"/>
  <c r="G17" i="2" l="1"/>
  <c r="G32" i="2"/>
  <c r="G66" i="2"/>
  <c r="G95" i="2"/>
  <c r="G109" i="2"/>
  <c r="W15" i="3"/>
  <c r="W17" i="3"/>
  <c r="W18" i="3"/>
  <c r="W20" i="3"/>
  <c r="W16" i="3"/>
  <c r="D164" i="2"/>
  <c r="D159" i="2"/>
  <c r="D160" i="2"/>
  <c r="D161" i="2"/>
  <c r="D162" i="2"/>
  <c r="D163" i="2"/>
  <c r="D158" i="2"/>
  <c r="X41" i="3"/>
  <c r="D51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35" i="3"/>
  <c r="Y56" i="3"/>
  <c r="Z56" i="3"/>
  <c r="AA56" i="3"/>
  <c r="AB56" i="3"/>
  <c r="AC56" i="3"/>
  <c r="AD56" i="3"/>
  <c r="AE56" i="3"/>
  <c r="AF56" i="3"/>
  <c r="AG56" i="3"/>
  <c r="AH56" i="3"/>
  <c r="AI56" i="3"/>
  <c r="Y57" i="3"/>
  <c r="Z57" i="3"/>
  <c r="AA57" i="3"/>
  <c r="AB57" i="3"/>
  <c r="AC57" i="3"/>
  <c r="AD57" i="3"/>
  <c r="AE57" i="3"/>
  <c r="AF57" i="3"/>
  <c r="AG57" i="3"/>
  <c r="AH57" i="3"/>
  <c r="AI57" i="3"/>
  <c r="X57" i="3"/>
  <c r="X56" i="3"/>
  <c r="Y52" i="3"/>
  <c r="Z52" i="3"/>
  <c r="AA52" i="3"/>
  <c r="AB52" i="3"/>
  <c r="AC52" i="3"/>
  <c r="AD52" i="3"/>
  <c r="AE52" i="3"/>
  <c r="AF52" i="3"/>
  <c r="AG52" i="3"/>
  <c r="AH52" i="3"/>
  <c r="AI52" i="3"/>
  <c r="Y53" i="3"/>
  <c r="Z53" i="3"/>
  <c r="AA53" i="3"/>
  <c r="AB53" i="3"/>
  <c r="AC53" i="3"/>
  <c r="AD53" i="3"/>
  <c r="AE53" i="3"/>
  <c r="AF53" i="3"/>
  <c r="AG53" i="3"/>
  <c r="AH53" i="3"/>
  <c r="AI53" i="3"/>
  <c r="Y54" i="3"/>
  <c r="Z54" i="3"/>
  <c r="AA54" i="3"/>
  <c r="AB54" i="3"/>
  <c r="AC54" i="3"/>
  <c r="AD54" i="3"/>
  <c r="AE54" i="3"/>
  <c r="AF54" i="3"/>
  <c r="AG54" i="3"/>
  <c r="AH54" i="3"/>
  <c r="AI54" i="3"/>
  <c r="X54" i="3"/>
  <c r="X53" i="3"/>
  <c r="X52" i="3"/>
  <c r="Y47" i="3"/>
  <c r="Z47" i="3"/>
  <c r="AA47" i="3"/>
  <c r="AB47" i="3"/>
  <c r="AC47" i="3"/>
  <c r="AD47" i="3"/>
  <c r="AE47" i="3"/>
  <c r="AF47" i="3"/>
  <c r="AG47" i="3"/>
  <c r="AH47" i="3"/>
  <c r="AI47" i="3"/>
  <c r="Y48" i="3"/>
  <c r="Z48" i="3"/>
  <c r="AA48" i="3"/>
  <c r="AB48" i="3"/>
  <c r="AC48" i="3"/>
  <c r="AD48" i="3"/>
  <c r="AE48" i="3"/>
  <c r="AF48" i="3"/>
  <c r="AG48" i="3"/>
  <c r="AH48" i="3"/>
  <c r="AI48" i="3"/>
  <c r="Y49" i="3"/>
  <c r="Z49" i="3"/>
  <c r="AA49" i="3"/>
  <c r="AB49" i="3"/>
  <c r="AC49" i="3"/>
  <c r="AD49" i="3"/>
  <c r="AE49" i="3"/>
  <c r="AF49" i="3"/>
  <c r="AG49" i="3"/>
  <c r="AH49" i="3"/>
  <c r="AI49" i="3"/>
  <c r="Y50" i="3"/>
  <c r="Z50" i="3"/>
  <c r="AA50" i="3"/>
  <c r="AB50" i="3"/>
  <c r="AC50" i="3"/>
  <c r="AD50" i="3"/>
  <c r="AE50" i="3"/>
  <c r="AF50" i="3"/>
  <c r="AG50" i="3"/>
  <c r="AH50" i="3"/>
  <c r="AI50" i="3"/>
  <c r="Y51" i="3"/>
  <c r="Z51" i="3"/>
  <c r="AA51" i="3"/>
  <c r="AB51" i="3"/>
  <c r="AC51" i="3"/>
  <c r="AD51" i="3"/>
  <c r="AE51" i="3"/>
  <c r="AF51" i="3"/>
  <c r="AG51" i="3"/>
  <c r="AH51" i="3"/>
  <c r="AI51" i="3"/>
  <c r="X51" i="3"/>
  <c r="X50" i="3"/>
  <c r="X49" i="3"/>
  <c r="X48" i="3"/>
  <c r="X47" i="3"/>
  <c r="Y41" i="3"/>
  <c r="Z41" i="3"/>
  <c r="AA41" i="3"/>
  <c r="AB41" i="3"/>
  <c r="AC41" i="3"/>
  <c r="AD41" i="3"/>
  <c r="AE41" i="3"/>
  <c r="AF41" i="3"/>
  <c r="AG41" i="3"/>
  <c r="AH41" i="3"/>
  <c r="AI41" i="3"/>
  <c r="Y42" i="3"/>
  <c r="Z42" i="3"/>
  <c r="AA42" i="3"/>
  <c r="AB42" i="3"/>
  <c r="AC42" i="3"/>
  <c r="AD42" i="3"/>
  <c r="AE42" i="3"/>
  <c r="AF42" i="3"/>
  <c r="AG42" i="3"/>
  <c r="AH42" i="3"/>
  <c r="AI42" i="3"/>
  <c r="Y43" i="3"/>
  <c r="Z43" i="3"/>
  <c r="AA43" i="3"/>
  <c r="AB43" i="3"/>
  <c r="AC43" i="3"/>
  <c r="AD43" i="3"/>
  <c r="AE43" i="3"/>
  <c r="AF43" i="3"/>
  <c r="AG43" i="3"/>
  <c r="AH43" i="3"/>
  <c r="AI43" i="3"/>
  <c r="Y44" i="3"/>
  <c r="Z44" i="3"/>
  <c r="AA44" i="3"/>
  <c r="AB44" i="3"/>
  <c r="AC44" i="3"/>
  <c r="AD44" i="3"/>
  <c r="AE44" i="3"/>
  <c r="AF44" i="3"/>
  <c r="AG44" i="3"/>
  <c r="AH44" i="3"/>
  <c r="AI44" i="3"/>
  <c r="Y45" i="3"/>
  <c r="Z45" i="3"/>
  <c r="AA45" i="3"/>
  <c r="AB45" i="3"/>
  <c r="AC45" i="3"/>
  <c r="AD45" i="3"/>
  <c r="AE45" i="3"/>
  <c r="AF45" i="3"/>
  <c r="AG45" i="3"/>
  <c r="AH45" i="3"/>
  <c r="AI45" i="3"/>
  <c r="Y46" i="3"/>
  <c r="Z46" i="3"/>
  <c r="AA46" i="3"/>
  <c r="AB46" i="3"/>
  <c r="AC46" i="3"/>
  <c r="AD46" i="3"/>
  <c r="AE46" i="3"/>
  <c r="AF46" i="3"/>
  <c r="AG46" i="3"/>
  <c r="AH46" i="3"/>
  <c r="AI46" i="3"/>
  <c r="X46" i="3"/>
  <c r="X45" i="3"/>
  <c r="X44" i="3"/>
  <c r="X43" i="3"/>
  <c r="X42" i="3"/>
  <c r="W19" i="3"/>
  <c r="W21" i="3"/>
  <c r="F130" i="2" l="1"/>
  <c r="G130" i="2"/>
  <c r="H130" i="2"/>
  <c r="I130" i="2"/>
  <c r="J130" i="2"/>
  <c r="K130" i="2"/>
  <c r="L130" i="2"/>
  <c r="M130" i="2"/>
  <c r="N130" i="2"/>
  <c r="O130" i="2"/>
  <c r="P130" i="2"/>
  <c r="E130" i="2"/>
  <c r="F140" i="2"/>
  <c r="G140" i="2"/>
  <c r="H140" i="2"/>
  <c r="I140" i="2"/>
  <c r="J140" i="2"/>
  <c r="K140" i="2"/>
  <c r="L140" i="2"/>
  <c r="M140" i="2"/>
  <c r="N140" i="2"/>
  <c r="O140" i="2"/>
  <c r="P140" i="2"/>
  <c r="E140" i="2"/>
  <c r="V22" i="3"/>
  <c r="X14" i="3"/>
  <c r="Y14" i="3"/>
  <c r="Z14" i="3"/>
  <c r="AA14" i="3"/>
  <c r="AB14" i="3"/>
  <c r="AC14" i="3"/>
  <c r="AD14" i="3"/>
  <c r="AE14" i="3"/>
  <c r="AF14" i="3"/>
  <c r="AG14" i="3"/>
  <c r="AH14" i="3"/>
  <c r="W14" i="3"/>
  <c r="V21" i="3"/>
  <c r="O41" i="3" s="1"/>
  <c r="V20" i="3"/>
  <c r="O40" i="3" s="1"/>
  <c r="V16" i="3"/>
  <c r="O36" i="3" s="1"/>
  <c r="V17" i="3"/>
  <c r="O37" i="3" s="1"/>
  <c r="V18" i="3"/>
  <c r="O38" i="3" s="1"/>
  <c r="V19" i="3"/>
  <c r="O39" i="3" s="1"/>
  <c r="V15" i="3"/>
  <c r="O35" i="3" s="1"/>
  <c r="AE40" i="3" l="1"/>
  <c r="Z34" i="3"/>
  <c r="Z37" i="3"/>
  <c r="AH40" i="3"/>
  <c r="AD40" i="3"/>
  <c r="Z33" i="3"/>
  <c r="AF40" i="3"/>
  <c r="Z35" i="3"/>
  <c r="Z32" i="3"/>
  <c r="AC40" i="3"/>
  <c r="X40" i="3"/>
  <c r="Z27" i="3"/>
  <c r="Z31" i="3"/>
  <c r="AB40" i="3"/>
  <c r="Z38" i="3"/>
  <c r="AI40" i="3"/>
  <c r="AA40" i="3"/>
  <c r="Z30" i="3"/>
  <c r="Z40" i="3"/>
  <c r="Z29" i="3"/>
  <c r="AG40" i="3"/>
  <c r="Z36" i="3"/>
  <c r="Y40" i="3"/>
  <c r="Z28" i="3"/>
  <c r="E149" i="2"/>
  <c r="W22" i="3" s="1"/>
  <c r="E127" i="2"/>
  <c r="E136" i="2" s="1"/>
  <c r="F147" i="2"/>
  <c r="X21" i="3" s="1"/>
  <c r="F127" i="2"/>
  <c r="G127" i="2"/>
  <c r="H127" i="2"/>
  <c r="I127" i="2"/>
  <c r="J127" i="2"/>
  <c r="K127" i="2"/>
  <c r="L127" i="2"/>
  <c r="M127" i="2"/>
  <c r="N127" i="2"/>
  <c r="O127" i="2"/>
  <c r="P127" i="2"/>
  <c r="E66" i="2"/>
  <c r="E133" i="2" s="1"/>
  <c r="W9" i="3" l="1"/>
  <c r="G147" i="2"/>
  <c r="E38" i="3"/>
  <c r="E46" i="3"/>
  <c r="E49" i="3"/>
  <c r="E39" i="3"/>
  <c r="E47" i="3"/>
  <c r="E41" i="3"/>
  <c r="E40" i="3"/>
  <c r="E48" i="3"/>
  <c r="E50" i="3"/>
  <c r="E43" i="3"/>
  <c r="E36" i="3"/>
  <c r="E44" i="3"/>
  <c r="E37" i="3"/>
  <c r="E45" i="3"/>
  <c r="E42" i="3"/>
  <c r="E51" i="3"/>
  <c r="E35" i="3"/>
  <c r="Y21" i="3" l="1"/>
  <c r="H147" i="2"/>
  <c r="E52" i="3"/>
  <c r="F42" i="3" s="1"/>
  <c r="V5" i="3"/>
  <c r="M18" i="3" s="1"/>
  <c r="I147" i="2" l="1"/>
  <c r="Z21" i="3"/>
  <c r="F50" i="3"/>
  <c r="F44" i="3"/>
  <c r="F35" i="3"/>
  <c r="F39" i="3"/>
  <c r="F46" i="3"/>
  <c r="F37" i="3"/>
  <c r="F47" i="3"/>
  <c r="F41" i="3"/>
  <c r="F43" i="3"/>
  <c r="F45" i="3"/>
  <c r="F40" i="3"/>
  <c r="F49" i="3"/>
  <c r="F48" i="3"/>
  <c r="F38" i="3"/>
  <c r="F36" i="3"/>
  <c r="F51" i="3"/>
  <c r="V6" i="3"/>
  <c r="V7" i="3"/>
  <c r="V8" i="3"/>
  <c r="V9" i="3"/>
  <c r="M23" i="3"/>
  <c r="V3" i="3"/>
  <c r="F144" i="2"/>
  <c r="F141" i="2"/>
  <c r="F142" i="2"/>
  <c r="F143" i="2"/>
  <c r="F145" i="2"/>
  <c r="X19" i="3" s="1"/>
  <c r="F146" i="2"/>
  <c r="E155" i="2"/>
  <c r="E17" i="2"/>
  <c r="D17" i="3" s="1"/>
  <c r="E109" i="2"/>
  <c r="E135" i="2" s="1"/>
  <c r="W8" i="3" s="1"/>
  <c r="E95" i="2"/>
  <c r="E134" i="2" s="1"/>
  <c r="F136" i="2"/>
  <c r="G136" i="2"/>
  <c r="Y9" i="3" s="1"/>
  <c r="H136" i="2"/>
  <c r="Z9" i="3" s="1"/>
  <c r="I136" i="2"/>
  <c r="AA9" i="3" s="1"/>
  <c r="J136" i="2"/>
  <c r="AB9" i="3" s="1"/>
  <c r="K136" i="2"/>
  <c r="AC9" i="3" s="1"/>
  <c r="N136" i="2"/>
  <c r="AF9" i="3" s="1"/>
  <c r="O136" i="2"/>
  <c r="AG9" i="3" s="1"/>
  <c r="F17" i="2"/>
  <c r="E32" i="2"/>
  <c r="F109" i="2"/>
  <c r="F135" i="2" s="1"/>
  <c r="X8" i="3" s="1"/>
  <c r="G135" i="2"/>
  <c r="Y8" i="3" s="1"/>
  <c r="H109" i="2"/>
  <c r="I109" i="2"/>
  <c r="I135" i="2" s="1"/>
  <c r="AA8" i="3" s="1"/>
  <c r="J109" i="2"/>
  <c r="J135" i="2" s="1"/>
  <c r="AB8" i="3" s="1"/>
  <c r="K109" i="2"/>
  <c r="K135" i="2" s="1"/>
  <c r="AC8" i="3" s="1"/>
  <c r="L109" i="2"/>
  <c r="L135" i="2" s="1"/>
  <c r="AD8" i="3" s="1"/>
  <c r="M109" i="2"/>
  <c r="M135" i="2" s="1"/>
  <c r="AE8" i="3" s="1"/>
  <c r="N109" i="2"/>
  <c r="N135" i="2" s="1"/>
  <c r="AF8" i="3" s="1"/>
  <c r="O109" i="2"/>
  <c r="P109" i="2"/>
  <c r="P135" i="2"/>
  <c r="AH8" i="3" s="1"/>
  <c r="P17" i="2"/>
  <c r="D28" i="3" s="1"/>
  <c r="P32" i="2"/>
  <c r="P132" i="2" s="1"/>
  <c r="AH5" i="3" s="1"/>
  <c r="P66" i="2"/>
  <c r="P133" i="2" s="1"/>
  <c r="AH6" i="3" s="1"/>
  <c r="P95" i="2"/>
  <c r="P134" i="2" s="1"/>
  <c r="AH7" i="3" s="1"/>
  <c r="O17" i="2"/>
  <c r="O32" i="2"/>
  <c r="O132" i="2" s="1"/>
  <c r="AG5" i="3" s="1"/>
  <c r="O66" i="2"/>
  <c r="O133" i="2"/>
  <c r="AG6" i="3" s="1"/>
  <c r="O95" i="2"/>
  <c r="O97" i="2" s="1"/>
  <c r="N17" i="2"/>
  <c r="D26" i="3" s="1"/>
  <c r="N32" i="2"/>
  <c r="N132" i="2" s="1"/>
  <c r="N66" i="2"/>
  <c r="N133" i="2" s="1"/>
  <c r="AF6" i="3" s="1"/>
  <c r="N95" i="2"/>
  <c r="N134" i="2" s="1"/>
  <c r="AF7" i="3" s="1"/>
  <c r="M17" i="2"/>
  <c r="M32" i="2"/>
  <c r="M132" i="2" s="1"/>
  <c r="M66" i="2"/>
  <c r="M133" i="2"/>
  <c r="AE6" i="3" s="1"/>
  <c r="M95" i="2"/>
  <c r="M134" i="2" s="1"/>
  <c r="AE7" i="3" s="1"/>
  <c r="L17" i="2"/>
  <c r="L111" i="2" s="1"/>
  <c r="L32" i="2"/>
  <c r="L66" i="2"/>
  <c r="L133" i="2" s="1"/>
  <c r="AD6" i="3" s="1"/>
  <c r="L95" i="2"/>
  <c r="L134" i="2" s="1"/>
  <c r="AD7" i="3" s="1"/>
  <c r="K17" i="2"/>
  <c r="K131" i="2" s="1"/>
  <c r="AC3" i="3" s="1"/>
  <c r="K32" i="2"/>
  <c r="K66" i="2"/>
  <c r="K133" i="2" s="1"/>
  <c r="AC6" i="3" s="1"/>
  <c r="K95" i="2"/>
  <c r="K134" i="2" s="1"/>
  <c r="AC7" i="3" s="1"/>
  <c r="J17" i="2"/>
  <c r="J32" i="2"/>
  <c r="J132" i="2" s="1"/>
  <c r="J66" i="2"/>
  <c r="J133" i="2" s="1"/>
  <c r="AB6" i="3" s="1"/>
  <c r="J95" i="2"/>
  <c r="J134" i="2" s="1"/>
  <c r="AB7" i="3" s="1"/>
  <c r="I17" i="2"/>
  <c r="I32" i="2"/>
  <c r="I132" i="2" s="1"/>
  <c r="I66" i="2"/>
  <c r="I133" i="2" s="1"/>
  <c r="AA6" i="3" s="1"/>
  <c r="I95" i="2"/>
  <c r="I134" i="2" s="1"/>
  <c r="AA7" i="3" s="1"/>
  <c r="H17" i="2"/>
  <c r="H111" i="2" s="1"/>
  <c r="H32" i="2"/>
  <c r="H66" i="2"/>
  <c r="H133" i="2" s="1"/>
  <c r="Z6" i="3" s="1"/>
  <c r="H95" i="2"/>
  <c r="H134" i="2" s="1"/>
  <c r="Z7" i="3" s="1"/>
  <c r="H135" i="2"/>
  <c r="Z8" i="3" s="1"/>
  <c r="D19" i="3"/>
  <c r="G132" i="2"/>
  <c r="Y5" i="3" s="1"/>
  <c r="G68" i="2"/>
  <c r="G134" i="2"/>
  <c r="F32" i="2"/>
  <c r="F132" i="2" s="1"/>
  <c r="F66" i="2"/>
  <c r="F133" i="2" s="1"/>
  <c r="X6" i="3" s="1"/>
  <c r="F95" i="2"/>
  <c r="W6" i="3"/>
  <c r="G131" i="2"/>
  <c r="Y3" i="3" s="1"/>
  <c r="O129" i="2"/>
  <c r="F131" i="2"/>
  <c r="X3" i="3" s="1"/>
  <c r="O131" i="2"/>
  <c r="AG3" i="3" s="1"/>
  <c r="I131" i="2"/>
  <c r="D27" i="3"/>
  <c r="D25" i="3"/>
  <c r="M131" i="2"/>
  <c r="AE3" i="3" s="1"/>
  <c r="O68" i="2"/>
  <c r="W7" i="3" l="1"/>
  <c r="W4" i="3" s="1"/>
  <c r="E138" i="2"/>
  <c r="I17" i="3" s="1"/>
  <c r="F34" i="2"/>
  <c r="D18" i="3"/>
  <c r="E18" i="3" s="1"/>
  <c r="F18" i="3" s="1"/>
  <c r="E68" i="2"/>
  <c r="X9" i="3"/>
  <c r="E19" i="3"/>
  <c r="F19" i="3" s="1"/>
  <c r="G19" i="3"/>
  <c r="F97" i="2"/>
  <c r="E111" i="2"/>
  <c r="E129" i="2"/>
  <c r="E25" i="3"/>
  <c r="F25" i="3" s="1"/>
  <c r="G25" i="3"/>
  <c r="F149" i="2"/>
  <c r="E131" i="2"/>
  <c r="E17" i="3"/>
  <c r="F17" i="3" s="1"/>
  <c r="L34" i="2"/>
  <c r="E34" i="2"/>
  <c r="E26" i="3"/>
  <c r="F26" i="3" s="1"/>
  <c r="G26" i="3"/>
  <c r="E28" i="3"/>
  <c r="F28" i="3" s="1"/>
  <c r="G28" i="3"/>
  <c r="E27" i="3"/>
  <c r="F27" i="3" s="1"/>
  <c r="G27" i="3"/>
  <c r="F111" i="2"/>
  <c r="M111" i="2"/>
  <c r="O111" i="2"/>
  <c r="L129" i="2"/>
  <c r="W3" i="3"/>
  <c r="O34" i="2"/>
  <c r="I34" i="2"/>
  <c r="K111" i="2"/>
  <c r="O134" i="2"/>
  <c r="AG7" i="3" s="1"/>
  <c r="M97" i="2"/>
  <c r="J34" i="2"/>
  <c r="P68" i="2"/>
  <c r="N34" i="2"/>
  <c r="L131" i="2"/>
  <c r="AD3" i="3" s="1"/>
  <c r="D23" i="3"/>
  <c r="L68" i="2"/>
  <c r="P34" i="2"/>
  <c r="P131" i="2"/>
  <c r="AH3" i="3" s="1"/>
  <c r="N111" i="2"/>
  <c r="D24" i="3"/>
  <c r="K34" i="2"/>
  <c r="N68" i="2"/>
  <c r="K129" i="2"/>
  <c r="N131" i="2"/>
  <c r="AF3" i="3" s="1"/>
  <c r="J97" i="2"/>
  <c r="P111" i="2"/>
  <c r="H34" i="2"/>
  <c r="H131" i="2"/>
  <c r="Z3" i="3" s="1"/>
  <c r="J147" i="2"/>
  <c r="AA21" i="3"/>
  <c r="G143" i="2"/>
  <c r="X17" i="3"/>
  <c r="G142" i="2"/>
  <c r="X16" i="3"/>
  <c r="G146" i="2"/>
  <c r="X20" i="3"/>
  <c r="G145" i="2"/>
  <c r="G144" i="2"/>
  <c r="X18" i="3"/>
  <c r="G141" i="2"/>
  <c r="Y15" i="3" s="1"/>
  <c r="X15" i="3"/>
  <c r="M22" i="3"/>
  <c r="V55" i="3"/>
  <c r="V56" i="3" s="1"/>
  <c r="V57" i="3" s="1"/>
  <c r="M21" i="3"/>
  <c r="P21" i="3" s="1"/>
  <c r="V52" i="3"/>
  <c r="V53" i="3" s="1"/>
  <c r="V54" i="3" s="1"/>
  <c r="M20" i="3"/>
  <c r="V47" i="3"/>
  <c r="V48" i="3" s="1"/>
  <c r="V49" i="3" s="1"/>
  <c r="V50" i="3" s="1"/>
  <c r="V51" i="3" s="1"/>
  <c r="M19" i="3"/>
  <c r="P19" i="3" s="1"/>
  <c r="V41" i="3"/>
  <c r="V42" i="3" s="1"/>
  <c r="V43" i="3" s="1"/>
  <c r="V44" i="3" s="1"/>
  <c r="V45" i="3" s="1"/>
  <c r="V46" i="3" s="1"/>
  <c r="J129" i="2"/>
  <c r="E97" i="2"/>
  <c r="H129" i="2"/>
  <c r="D22" i="3"/>
  <c r="F68" i="2"/>
  <c r="H132" i="2"/>
  <c r="H137" i="2" s="1"/>
  <c r="Z10" i="3" s="1"/>
  <c r="M68" i="2"/>
  <c r="M129" i="2"/>
  <c r="K132" i="2"/>
  <c r="I23" i="3" s="1"/>
  <c r="J23" i="3" s="1"/>
  <c r="K23" i="3" s="1"/>
  <c r="X5" i="3"/>
  <c r="J131" i="2"/>
  <c r="AB3" i="3" s="1"/>
  <c r="H68" i="2"/>
  <c r="AA5" i="3"/>
  <c r="J111" i="2"/>
  <c r="P97" i="2"/>
  <c r="N97" i="2"/>
  <c r="J68" i="2"/>
  <c r="D20" i="3"/>
  <c r="G133" i="2"/>
  <c r="Y6" i="3" s="1"/>
  <c r="I137" i="2"/>
  <c r="AA10" i="3" s="1"/>
  <c r="G111" i="2"/>
  <c r="G34" i="2"/>
  <c r="K97" i="2"/>
  <c r="L97" i="2"/>
  <c r="AE5" i="3"/>
  <c r="P136" i="2"/>
  <c r="AH9" i="3" s="1"/>
  <c r="P129" i="2"/>
  <c r="AB5" i="3"/>
  <c r="J137" i="2"/>
  <c r="AB10" i="3" s="1"/>
  <c r="Y7" i="3"/>
  <c r="I26" i="3"/>
  <c r="J26" i="3" s="1"/>
  <c r="K26" i="3" s="1"/>
  <c r="AF5" i="3"/>
  <c r="N137" i="2"/>
  <c r="AF10" i="3" s="1"/>
  <c r="M34" i="2"/>
  <c r="AA3" i="3"/>
  <c r="I68" i="2"/>
  <c r="G97" i="2"/>
  <c r="O135" i="2"/>
  <c r="AG8" i="3" s="1"/>
  <c r="AI8" i="3" s="1"/>
  <c r="L136" i="2"/>
  <c r="AD9" i="3" s="1"/>
  <c r="I129" i="2"/>
  <c r="F129" i="2"/>
  <c r="P22" i="3"/>
  <c r="H97" i="2"/>
  <c r="L132" i="2"/>
  <c r="F134" i="2"/>
  <c r="X7" i="3" s="1"/>
  <c r="G129" i="2"/>
  <c r="N129" i="2"/>
  <c r="M136" i="2"/>
  <c r="M137" i="2" s="1"/>
  <c r="AE10" i="3" s="1"/>
  <c r="I111" i="2"/>
  <c r="D21" i="3"/>
  <c r="K68" i="2"/>
  <c r="I97" i="2"/>
  <c r="E132" i="2"/>
  <c r="E137" i="2" s="1"/>
  <c r="F138" i="2" l="1"/>
  <c r="I18" i="3" s="1"/>
  <c r="X4" i="3"/>
  <c r="E23" i="3"/>
  <c r="F23" i="3" s="1"/>
  <c r="G23" i="3"/>
  <c r="P20" i="3"/>
  <c r="E21" i="3"/>
  <c r="F21" i="3" s="1"/>
  <c r="G21" i="3"/>
  <c r="E22" i="3"/>
  <c r="F22" i="3" s="1"/>
  <c r="G22" i="3"/>
  <c r="E20" i="3"/>
  <c r="F20" i="3" s="1"/>
  <c r="G20" i="3"/>
  <c r="E24" i="3"/>
  <c r="F24" i="3" s="1"/>
  <c r="G24" i="3"/>
  <c r="W10" i="3"/>
  <c r="I5" i="3"/>
  <c r="O137" i="2"/>
  <c r="AG10" i="3" s="1"/>
  <c r="H141" i="2"/>
  <c r="Z15" i="3" s="1"/>
  <c r="AI7" i="3"/>
  <c r="K147" i="2"/>
  <c r="AB21" i="3"/>
  <c r="H144" i="2"/>
  <c r="Y18" i="3"/>
  <c r="H143" i="2"/>
  <c r="Y17" i="3"/>
  <c r="H145" i="2"/>
  <c r="Y19" i="3"/>
  <c r="H146" i="2"/>
  <c r="Y20" i="3"/>
  <c r="H142" i="2"/>
  <c r="Y16" i="3"/>
  <c r="F155" i="2"/>
  <c r="G149" i="2" s="1"/>
  <c r="Y22" i="3" s="1"/>
  <c r="X22" i="3"/>
  <c r="AI3" i="3"/>
  <c r="I22" i="3"/>
  <c r="J22" i="3" s="1"/>
  <c r="K22" i="3" s="1"/>
  <c r="I21" i="3"/>
  <c r="J21" i="3" s="1"/>
  <c r="K21" i="3" s="1"/>
  <c r="AJ7" i="3"/>
  <c r="AJ3" i="3"/>
  <c r="AJ8" i="3"/>
  <c r="AI6" i="3"/>
  <c r="AJ6" i="3"/>
  <c r="F151" i="2"/>
  <c r="P137" i="2"/>
  <c r="AH10" i="3" s="1"/>
  <c r="G137" i="2"/>
  <c r="Y10" i="3" s="1"/>
  <c r="I19" i="3"/>
  <c r="J19" i="3" s="1"/>
  <c r="K19" i="3" s="1"/>
  <c r="AC5" i="3"/>
  <c r="K137" i="2"/>
  <c r="AC10" i="3" s="1"/>
  <c r="Z5" i="3"/>
  <c r="E151" i="2"/>
  <c r="G17" i="3"/>
  <c r="I28" i="3"/>
  <c r="J28" i="3" s="1"/>
  <c r="K28" i="3" s="1"/>
  <c r="AD5" i="3"/>
  <c r="I24" i="3"/>
  <c r="J24" i="3" s="1"/>
  <c r="K24" i="3" s="1"/>
  <c r="I27" i="3"/>
  <c r="J27" i="3" s="1"/>
  <c r="K27" i="3" s="1"/>
  <c r="D29" i="3"/>
  <c r="I25" i="3"/>
  <c r="J25" i="3" s="1"/>
  <c r="K25" i="3" s="1"/>
  <c r="AE9" i="3"/>
  <c r="F137" i="2"/>
  <c r="X10" i="3" s="1"/>
  <c r="L137" i="2"/>
  <c r="AD10" i="3" s="1"/>
  <c r="J18" i="3" l="1"/>
  <c r="K18" i="3" s="1"/>
  <c r="G18" i="3"/>
  <c r="I141" i="2"/>
  <c r="AA15" i="3" s="1"/>
  <c r="G155" i="2"/>
  <c r="H149" i="2" s="1"/>
  <c r="Z22" i="3" s="1"/>
  <c r="L147" i="2"/>
  <c r="AC21" i="3"/>
  <c r="I145" i="2"/>
  <c r="Z19" i="3"/>
  <c r="I146" i="2"/>
  <c r="Z20" i="3"/>
  <c r="I143" i="2"/>
  <c r="Z17" i="3"/>
  <c r="I142" i="2"/>
  <c r="Z16" i="3"/>
  <c r="G151" i="2"/>
  <c r="I144" i="2"/>
  <c r="Z18" i="3"/>
  <c r="P18" i="3"/>
  <c r="AI5" i="3"/>
  <c r="I20" i="3"/>
  <c r="I29" i="3" s="1"/>
  <c r="AJ9" i="3"/>
  <c r="AJ5" i="3"/>
  <c r="P23" i="3"/>
  <c r="AI9" i="3"/>
  <c r="AI4" i="3" s="1"/>
  <c r="J17" i="3"/>
  <c r="K17" i="3" s="1"/>
  <c r="J141" i="2" l="1"/>
  <c r="AB15" i="3" s="1"/>
  <c r="H151" i="2"/>
  <c r="H155" i="2"/>
  <c r="M147" i="2"/>
  <c r="AD21" i="3"/>
  <c r="P41" i="3" s="1"/>
  <c r="J146" i="2"/>
  <c r="AA20" i="3"/>
  <c r="J145" i="2"/>
  <c r="AA19" i="3"/>
  <c r="J142" i="2"/>
  <c r="AA16" i="3"/>
  <c r="J143" i="2"/>
  <c r="AA17" i="3"/>
  <c r="J144" i="2"/>
  <c r="AA18" i="3"/>
  <c r="J20" i="3"/>
  <c r="K20" i="3" s="1"/>
  <c r="AI10" i="3"/>
  <c r="AJ10" i="3"/>
  <c r="AJ4" i="3" s="1"/>
  <c r="K141" i="2" l="1"/>
  <c r="AC15" i="3" s="1"/>
  <c r="I6" i="3"/>
  <c r="I149" i="2"/>
  <c r="AA22" i="3" s="1"/>
  <c r="N147" i="2"/>
  <c r="AE21" i="3"/>
  <c r="K146" i="2"/>
  <c r="AB20" i="3"/>
  <c r="K143" i="2"/>
  <c r="AB17" i="3"/>
  <c r="K145" i="2"/>
  <c r="AB19" i="3"/>
  <c r="K142" i="2"/>
  <c r="AB16" i="3"/>
  <c r="K144" i="2"/>
  <c r="AB18" i="3"/>
  <c r="L141" i="2" l="1"/>
  <c r="AD15" i="3" s="1"/>
  <c r="P35" i="3" s="1"/>
  <c r="I151" i="2"/>
  <c r="I155" i="2"/>
  <c r="J149" i="2" s="1"/>
  <c r="AB22" i="3" s="1"/>
  <c r="O147" i="2"/>
  <c r="AF21" i="3"/>
  <c r="L142" i="2"/>
  <c r="AC16" i="3"/>
  <c r="L145" i="2"/>
  <c r="AC19" i="3"/>
  <c r="L143" i="2"/>
  <c r="AC17" i="3"/>
  <c r="L144" i="2"/>
  <c r="AC18" i="3"/>
  <c r="L146" i="2"/>
  <c r="AC20" i="3"/>
  <c r="M141" i="2" l="1"/>
  <c r="AE15" i="3" s="1"/>
  <c r="J155" i="2"/>
  <c r="K149" i="2" s="1"/>
  <c r="AC22" i="3" s="1"/>
  <c r="J151" i="2"/>
  <c r="P147" i="2"/>
  <c r="AH21" i="3" s="1"/>
  <c r="AG21" i="3"/>
  <c r="M144" i="2"/>
  <c r="AD18" i="3"/>
  <c r="P38" i="3" s="1"/>
  <c r="M143" i="2"/>
  <c r="AD17" i="3"/>
  <c r="P37" i="3" s="1"/>
  <c r="M145" i="2"/>
  <c r="AD19" i="3"/>
  <c r="P39" i="3" s="1"/>
  <c r="M146" i="2"/>
  <c r="AD20" i="3"/>
  <c r="P40" i="3" s="1"/>
  <c r="M142" i="2"/>
  <c r="AD16" i="3"/>
  <c r="P36" i="3" s="1"/>
  <c r="N141" i="2" l="1"/>
  <c r="AF15" i="3" s="1"/>
  <c r="K155" i="2"/>
  <c r="L149" i="2" s="1"/>
  <c r="AD22" i="3" s="1"/>
  <c r="K151" i="2"/>
  <c r="N143" i="2"/>
  <c r="AE17" i="3"/>
  <c r="N145" i="2"/>
  <c r="AE19" i="3"/>
  <c r="N142" i="2"/>
  <c r="AE16" i="3"/>
  <c r="N146" i="2"/>
  <c r="AE20" i="3"/>
  <c r="N144" i="2"/>
  <c r="AE18" i="3"/>
  <c r="O141" i="2" l="1"/>
  <c r="AG15" i="3" s="1"/>
  <c r="L155" i="2"/>
  <c r="M149" i="2" s="1"/>
  <c r="AE22" i="3" s="1"/>
  <c r="L151" i="2"/>
  <c r="O146" i="2"/>
  <c r="AF20" i="3"/>
  <c r="O142" i="2"/>
  <c r="AF16" i="3"/>
  <c r="O145" i="2"/>
  <c r="AF19" i="3"/>
  <c r="O144" i="2"/>
  <c r="AF18" i="3"/>
  <c r="O143" i="2"/>
  <c r="AF17" i="3"/>
  <c r="P141" i="2" l="1"/>
  <c r="AH15" i="3" s="1"/>
  <c r="M155" i="2"/>
  <c r="N149" i="2" s="1"/>
  <c r="AF22" i="3" s="1"/>
  <c r="M151" i="2"/>
  <c r="P144" i="2"/>
  <c r="AH18" i="3" s="1"/>
  <c r="AG18" i="3"/>
  <c r="P145" i="2"/>
  <c r="AH19" i="3" s="1"/>
  <c r="AG19" i="3"/>
  <c r="P143" i="2"/>
  <c r="AH17" i="3" s="1"/>
  <c r="AG17" i="3"/>
  <c r="P142" i="2"/>
  <c r="AH16" i="3" s="1"/>
  <c r="AG16" i="3"/>
  <c r="P146" i="2"/>
  <c r="AH20" i="3" s="1"/>
  <c r="AG20" i="3"/>
  <c r="N155" i="2" l="1"/>
  <c r="O149" i="2" s="1"/>
  <c r="AG22" i="3" s="1"/>
  <c r="N151" i="2"/>
  <c r="O151" i="2" l="1"/>
  <c r="O155" i="2"/>
  <c r="P149" i="2" s="1"/>
  <c r="P151" i="2" s="1"/>
  <c r="AH22" i="3" l="1"/>
  <c r="P15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thiago sartori</author>
  </authors>
  <commentList>
    <comment ref="G16" authorId="0" shapeId="0" xr:uid="{D0588F78-0AD2-4950-AF35-CAF0F729F5CE}">
      <text>
        <r>
          <rPr>
            <b/>
            <sz val="9"/>
            <color indexed="81"/>
            <rFont val="Segoe UI"/>
            <family val="2"/>
          </rPr>
          <t>Inidice de Endividamento.
Escala:
Maior que 100% -  Critico, Rever as contas
Entre 80% e 99% - Atenção
Entre 51% ate 79% - Bom, mas precisa melhorar
Menor que 50% - Saudavel financeiramente</t>
        </r>
        <r>
          <rPr>
            <sz val="9"/>
            <color indexed="81"/>
            <rFont val="Segoe UI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thiago sartori</author>
  </authors>
  <commentList>
    <comment ref="D151" authorId="0" shapeId="0" xr:uid="{00000000-0006-0000-0100-000001000000}">
      <text>
        <r>
          <rPr>
            <b/>
            <sz val="9"/>
            <color indexed="81"/>
            <rFont val="Segoe UI"/>
            <family val="2"/>
          </rPr>
          <t>Representa o % do meu aporte sobre capital aplicado</t>
        </r>
      </text>
    </comment>
    <comment ref="D153" authorId="0" shapeId="0" xr:uid="{00000000-0006-0000-0100-000002000000}">
      <text>
        <r>
          <rPr>
            <b/>
            <u/>
            <sz val="9"/>
            <color indexed="81"/>
            <rFont val="Segoe UI"/>
            <family val="2"/>
          </rPr>
          <t>In. Tips:</t>
        </r>
        <r>
          <rPr>
            <b/>
            <sz val="9"/>
            <color indexed="81"/>
            <rFont val="Segoe UI"/>
            <family val="2"/>
          </rPr>
          <t xml:space="preserve"> Inserir a rentabilidade da carteira, você pode usar o app/web real valor ou Kinvo</t>
        </r>
      </text>
    </comment>
    <comment ref="E157" authorId="0" shapeId="0" xr:uid="{11A815F4-1D5F-4E13-A85E-0184BA95F4B4}">
      <text>
        <r>
          <rPr>
            <b/>
            <sz val="9"/>
            <color indexed="81"/>
            <rFont val="Segoe UI"/>
            <family val="2"/>
          </rPr>
          <t>Informações inseridas manualmente do status real de seus inventimento e economias</t>
        </r>
      </text>
    </comment>
  </commentList>
</comments>
</file>

<file path=xl/sharedStrings.xml><?xml version="1.0" encoding="utf-8"?>
<sst xmlns="http://schemas.openxmlformats.org/spreadsheetml/2006/main" count="460" uniqueCount="219">
  <si>
    <t>Receita</t>
  </si>
  <si>
    <t>Salário</t>
  </si>
  <si>
    <t>Aluguel</t>
  </si>
  <si>
    <t>Pensão</t>
  </si>
  <si>
    <t>Horas extras</t>
  </si>
  <si>
    <t>Valor</t>
  </si>
  <si>
    <t>Despesas</t>
  </si>
  <si>
    <t>Luz</t>
  </si>
  <si>
    <t>Água</t>
  </si>
  <si>
    <t>Telefone</t>
  </si>
  <si>
    <t>Gás</t>
  </si>
  <si>
    <t>Condomínio</t>
  </si>
  <si>
    <t>Prestação da casa</t>
  </si>
  <si>
    <t>Diarista</t>
  </si>
  <si>
    <t xml:space="preserve">Mensalista </t>
  </si>
  <si>
    <t>Prestação do carro</t>
  </si>
  <si>
    <t>IPTU</t>
  </si>
  <si>
    <t>IPVA</t>
  </si>
  <si>
    <t>Colégio</t>
  </si>
  <si>
    <t>Faculdade</t>
  </si>
  <si>
    <t>Clube</t>
  </si>
  <si>
    <t>Academia</t>
  </si>
  <si>
    <t>Telefone Celular</t>
  </si>
  <si>
    <t>Transporte</t>
  </si>
  <si>
    <t>Investimentos</t>
  </si>
  <si>
    <t>Ações</t>
  </si>
  <si>
    <t>Tesouro Direto</t>
  </si>
  <si>
    <t>Viagens</t>
  </si>
  <si>
    <t>Médico</t>
  </si>
  <si>
    <t>Dentista</t>
  </si>
  <si>
    <t>Supermercado</t>
  </si>
  <si>
    <t>Vestuário</t>
  </si>
  <si>
    <t>Estacionamento</t>
  </si>
  <si>
    <t>Medicamentos</t>
  </si>
  <si>
    <t>Mês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</si>
  <si>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</si>
  <si>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</si>
  <si>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</si>
  <si>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</si>
  <si>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</si>
  <si>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</si>
  <si>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</si>
  <si>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</si>
  <si>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</si>
  <si>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</si>
  <si>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</si>
  <si>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</si>
  <si>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Saldo</t>
  </si>
  <si>
    <t>Previdência privada</t>
  </si>
  <si>
    <t>Uniforme</t>
  </si>
  <si>
    <t>Total</t>
  </si>
  <si>
    <t>Habitação</t>
  </si>
  <si>
    <t>Metrô</t>
  </si>
  <si>
    <t>Ônibus</t>
  </si>
  <si>
    <t>Combustível</t>
  </si>
  <si>
    <t>Alimentação</t>
  </si>
  <si>
    <t>Feira</t>
  </si>
  <si>
    <t>Padaria</t>
  </si>
  <si>
    <t>Saúde</t>
  </si>
  <si>
    <t>Impostos</t>
  </si>
  <si>
    <t>Educação</t>
  </si>
  <si>
    <t>Curso</t>
  </si>
  <si>
    <t>Internet</t>
  </si>
  <si>
    <t>Seguro do carro</t>
  </si>
  <si>
    <t>Manicure</t>
  </si>
  <si>
    <t>Esteticista</t>
  </si>
  <si>
    <t>Hospital</t>
  </si>
  <si>
    <t>Carro</t>
  </si>
  <si>
    <t>Casa</t>
  </si>
  <si>
    <t>Lazer</t>
  </si>
  <si>
    <t>Roupas</t>
  </si>
  <si>
    <t>Calçados</t>
  </si>
  <si>
    <t>Acessórios</t>
  </si>
  <si>
    <t>Categoria</t>
  </si>
  <si>
    <t>Despesa</t>
  </si>
  <si>
    <t>Mensalidade TV</t>
  </si>
  <si>
    <t>Outros</t>
  </si>
  <si>
    <t>13º salário</t>
  </si>
  <si>
    <t>Férias</t>
  </si>
  <si>
    <t>Renda fixa</t>
  </si>
  <si>
    <t>Seguro da casa</t>
  </si>
  <si>
    <t>Seguro saúde</t>
  </si>
  <si>
    <t>Plano de saúde</t>
  </si>
  <si>
    <t xml:space="preserve">Total despesas fixas </t>
  </si>
  <si>
    <t>Cuidados pessoais</t>
  </si>
  <si>
    <t>Cabeleireiro</t>
  </si>
  <si>
    <t>Total despesas variáveis</t>
  </si>
  <si>
    <t>Cinema/teatro</t>
  </si>
  <si>
    <t>Restaurantes/bares</t>
  </si>
  <si>
    <t>Material escolar</t>
  </si>
  <si>
    <t>Total despesas extras</t>
  </si>
  <si>
    <t>Despesas fixas</t>
  </si>
  <si>
    <t>Despesas variáveis</t>
  </si>
  <si>
    <t>Despesas extras</t>
  </si>
  <si>
    <t>% sobre Receita</t>
  </si>
  <si>
    <t>Despesas adicionais</t>
  </si>
  <si>
    <t>Crediário</t>
  </si>
  <si>
    <t>Imoveis</t>
  </si>
  <si>
    <t>Inv. Exterior ( Em R$)</t>
  </si>
  <si>
    <t>% aport. / Invest.</t>
  </si>
  <si>
    <t>Olá, batia a meta?</t>
  </si>
  <si>
    <t>Receita real mensal</t>
  </si>
  <si>
    <t>Caixa Atual Disponivel</t>
  </si>
  <si>
    <t>Patrimonio Total</t>
  </si>
  <si>
    <t>Despesa real mensal</t>
  </si>
  <si>
    <t>Receita Ano</t>
  </si>
  <si>
    <t>Despesa Ano</t>
  </si>
  <si>
    <t>( adicionar outra desp.)</t>
  </si>
  <si>
    <t>NETLIX / AMAZON</t>
  </si>
  <si>
    <t>Tipos de produto</t>
  </si>
  <si>
    <t>Banco Inter</t>
  </si>
  <si>
    <t>Modal Mais</t>
  </si>
  <si>
    <t>XP</t>
  </si>
  <si>
    <t>Rico</t>
  </si>
  <si>
    <t>LCI</t>
  </si>
  <si>
    <t>LCA</t>
  </si>
  <si>
    <t>CRI</t>
  </si>
  <si>
    <t>CRA</t>
  </si>
  <si>
    <t>Debenture</t>
  </si>
  <si>
    <t>Previdencia Priv.</t>
  </si>
  <si>
    <t>FGC</t>
  </si>
  <si>
    <t>sim</t>
  </si>
  <si>
    <t>não</t>
  </si>
  <si>
    <t>CDB Pre</t>
  </si>
  <si>
    <t>CDB Pos</t>
  </si>
  <si>
    <t>CDB Inflação</t>
  </si>
  <si>
    <t>Fundos de Renda Fixa</t>
  </si>
  <si>
    <t>Não</t>
  </si>
  <si>
    <t>Toro Investimento</t>
  </si>
  <si>
    <t>Corretora</t>
  </si>
  <si>
    <t>Bradesco</t>
  </si>
  <si>
    <t>Itau</t>
  </si>
  <si>
    <t>Banco Digital</t>
  </si>
  <si>
    <t>Santander</t>
  </si>
  <si>
    <t>Banco do Brasil</t>
  </si>
  <si>
    <t>Caixa</t>
  </si>
  <si>
    <t>Banco Tradicional</t>
  </si>
  <si>
    <t>Qual lugar ?</t>
  </si>
  <si>
    <t>FII"s ( fundo Imobiliário )</t>
  </si>
  <si>
    <t>Tipo</t>
  </si>
  <si>
    <t>Renda Fixa</t>
  </si>
  <si>
    <t>Fundos de Ações</t>
  </si>
  <si>
    <t>Clear Corretora</t>
  </si>
  <si>
    <t>Terra Investimetos</t>
  </si>
  <si>
    <t>Fundo Multimercado</t>
  </si>
  <si>
    <t>Renda Variavel</t>
  </si>
  <si>
    <t>Ações Direto</t>
  </si>
  <si>
    <t>Criptomoedas</t>
  </si>
  <si>
    <t>% Taxa Retorno no Mês</t>
  </si>
  <si>
    <t>Evolução Patrimonial</t>
  </si>
  <si>
    <t>Média</t>
  </si>
  <si>
    <t>Desp. Total</t>
  </si>
  <si>
    <t>C1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</si>
  <si>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</si>
  <si>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</si>
  <si>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</si>
  <si>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</si>
  <si>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</si>
  <si>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</si>
  <si>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</si>
  <si>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</si>
  <si>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</si>
  <si>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</si>
  <si>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</si>
  <si>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</si>
  <si>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Inserir Meta : Receita mensal</t>
  </si>
  <si>
    <t>Inserir Meta:Despesa mensal</t>
  </si>
  <si>
    <t>Selecionar mês</t>
  </si>
  <si>
    <t>controle</t>
  </si>
  <si>
    <t>Selecionar Mês</t>
  </si>
  <si>
    <t>Contas de Casa</t>
  </si>
  <si>
    <t>Custos de Transporte</t>
  </si>
  <si>
    <t>Tratamento &amp; Saúde</t>
  </si>
  <si>
    <t>Cuidados Pessoais</t>
  </si>
  <si>
    <t>Consultas &amp; Saúde</t>
  </si>
  <si>
    <t>Manutenção de Bens</t>
  </si>
  <si>
    <t>Material de Educação</t>
  </si>
  <si>
    <t>sub Tipo</t>
  </si>
  <si>
    <t>Despesas Variáveis</t>
  </si>
  <si>
    <t>Despesas Extras</t>
  </si>
  <si>
    <t>Despesas Adicionais</t>
  </si>
  <si>
    <t>C. de Transporte</t>
  </si>
  <si>
    <t>Cons.s &amp; Saude</t>
  </si>
  <si>
    <t>Manut. de Bens</t>
  </si>
  <si>
    <t>Mat. de Educação</t>
  </si>
  <si>
    <t>Tratamento&amp;saude</t>
  </si>
  <si>
    <t>Despesas
 Fixas</t>
  </si>
  <si>
    <t>Outras adicionais</t>
  </si>
  <si>
    <t>Despesa total ( s/ investimentos)</t>
  </si>
  <si>
    <r>
      <rPr>
        <b/>
        <sz val="22"/>
        <color rgb="FF002060"/>
        <rFont val="Abadi"/>
        <family val="2"/>
      </rPr>
      <t>Aportes para Investimentos</t>
    </r>
    <r>
      <rPr>
        <b/>
        <sz val="10"/>
        <color rgb="FF002060"/>
        <rFont val="Abadi"/>
        <family val="2"/>
      </rPr>
      <t xml:space="preserve">
Obs: Inserir aqui todos seus aportes a partir do inicio do uso desta ferramenta</t>
    </r>
  </si>
  <si>
    <r>
      <rPr>
        <b/>
        <sz val="22"/>
        <color rgb="FF002060"/>
        <rFont val="Aharoni"/>
        <charset val="177"/>
      </rPr>
      <t>Receitas</t>
    </r>
    <r>
      <rPr>
        <b/>
        <sz val="36"/>
        <color rgb="FF002060"/>
        <rFont val="Aharoni"/>
        <charset val="177"/>
      </rPr>
      <t xml:space="preserve">
</t>
    </r>
    <r>
      <rPr>
        <b/>
        <sz val="11"/>
        <color rgb="FF002060"/>
        <rFont val="Aharoni"/>
        <charset val="177"/>
      </rPr>
      <t>Obs: Todos os ganhos financeiros , já descontados impostos</t>
    </r>
  </si>
  <si>
    <r>
      <rPr>
        <b/>
        <sz val="22"/>
        <color theme="5" tint="-0.249977111117893"/>
        <rFont val="Aharoni"/>
        <charset val="177"/>
      </rPr>
      <t xml:space="preserve">Desp. Fixas
</t>
    </r>
    <r>
      <rPr>
        <b/>
        <sz val="12"/>
        <color theme="5" tint="-0.249977111117893"/>
        <rFont val="Aharoni"/>
        <charset val="177"/>
      </rPr>
      <t>Obs: São todas as despesas que você terá que pagar todos os mesmes com mesmo valor.</t>
    </r>
  </si>
  <si>
    <r>
      <rPr>
        <b/>
        <sz val="22"/>
        <color theme="5" tint="-0.249977111117893"/>
        <rFont val="Aharoni"/>
        <charset val="177"/>
      </rPr>
      <t>Desp.Variável</t>
    </r>
    <r>
      <rPr>
        <b/>
        <sz val="14"/>
        <color theme="5" tint="-0.249977111117893"/>
        <rFont val="Aharoni"/>
        <charset val="177"/>
      </rPr>
      <t xml:space="preserve">
</t>
    </r>
    <r>
      <rPr>
        <b/>
        <sz val="12"/>
        <color theme="5" tint="-0.249977111117893"/>
        <rFont val="Aharoni"/>
        <charset val="177"/>
      </rPr>
      <t>Obs: São as despesas que paga todos os meses, porém podem ser reduziadas com boas práticas.</t>
    </r>
  </si>
  <si>
    <r>
      <rPr>
        <b/>
        <sz val="22"/>
        <color theme="5" tint="-0.249977111117893"/>
        <rFont val="Myriad Pro"/>
      </rPr>
      <t xml:space="preserve">Dep. Extras
</t>
    </r>
    <r>
      <rPr>
        <b/>
        <sz val="11"/>
        <color theme="5" tint="-0.249977111117893"/>
        <rFont val="Myriad Pro"/>
      </rPr>
      <t>obs: São aquelas que ocorrem de forma inesperada ou de forma esporádica.</t>
    </r>
  </si>
  <si>
    <r>
      <rPr>
        <b/>
        <sz val="22"/>
        <color theme="5" tint="-0.249977111117893"/>
        <rFont val="Myriad Pro"/>
      </rPr>
      <t>Desp. Adicionais</t>
    </r>
    <r>
      <rPr>
        <b/>
        <sz val="14"/>
        <color theme="5" tint="-0.249977111117893"/>
        <rFont val="Myriad Pro"/>
      </rPr>
      <t xml:space="preserve">
</t>
    </r>
    <r>
      <rPr>
        <b/>
        <sz val="12"/>
        <color theme="5" tint="-0.249977111117893"/>
        <rFont val="Myriad Pro"/>
      </rPr>
      <t>Obs: São aquelas que ocorrem de forma "de vez em quando", podem ser reduzidas em casos de ajustar as contas.</t>
    </r>
  </si>
  <si>
    <t>Blanço &amp; Saldo</t>
  </si>
  <si>
    <r>
      <rPr>
        <b/>
        <sz val="22"/>
        <color rgb="FF002060"/>
        <rFont val="Aharoni"/>
        <charset val="177"/>
      </rPr>
      <t xml:space="preserve">Evolução dos Investimentos </t>
    </r>
    <r>
      <rPr>
        <b/>
        <sz val="10"/>
        <color rgb="FF002060"/>
        <rFont val="Aharoni"/>
        <charset val="177"/>
      </rPr>
      <t xml:space="preserve">
</t>
    </r>
    <r>
      <rPr>
        <sz val="10"/>
        <color rgb="FF002060"/>
        <rFont val="Aharoni"/>
        <charset val="177"/>
      </rPr>
      <t>São os valores acumulados ao longo dos meses de tudas suas aplicações. No campo " %Taxa Retorno no Mês" inserir o valor de sua carteira de investimentos e quanto ela rendeu no total.
Você pode usar os app's Kinvo e Real valor para cadastrar suas aplicações e acompanhar o resultado global.</t>
    </r>
  </si>
  <si>
    <t xml:space="preserve">STATUS </t>
  </si>
  <si>
    <r>
      <rPr>
        <b/>
        <u/>
        <sz val="14"/>
        <color rgb="FF002060"/>
        <rFont val="Aharoni"/>
        <charset val="177"/>
      </rPr>
      <t>ATENÇÃO</t>
    </r>
    <r>
      <rPr>
        <b/>
        <sz val="14"/>
        <color rgb="FF002060"/>
        <rFont val="Aharoni"/>
        <charset val="177"/>
      </rPr>
      <t xml:space="preserve">
FAVOR INSERIR AQUI O VALOR DE CADA INVESTIMENTO QUE TEM ANTES DE COMEÇAR USAR A PLANILHA</t>
    </r>
  </si>
  <si>
    <t>Calculadora dos sonhos</t>
  </si>
  <si>
    <t>Quanto tenho que ter o compromisso de guardar todos os meses?</t>
  </si>
  <si>
    <t>1) Digite quanto custa seu sonho ?</t>
  </si>
  <si>
    <t>2) Taxa de Juros anual esperada ?</t>
  </si>
  <si>
    <t>3) Em quantos meses vai se esforçar ?</t>
  </si>
  <si>
    <t>4) Prazo em Nº de Anos</t>
  </si>
  <si>
    <t>5) Taxa de Juros a.m</t>
  </si>
  <si>
    <t>6) Qual valor tenho para Investir hoje?</t>
  </si>
  <si>
    <t xml:space="preserve">Alocação </t>
  </si>
  <si>
    <t xml:space="preserve">alocação </t>
  </si>
  <si>
    <t>Carteira Super conservadora
(Nivel Básico)</t>
  </si>
  <si>
    <t>Carteira Médio para Conservador
(Nivel Intermediário)</t>
  </si>
  <si>
    <t>Carteira Arrojada
(Nível Avançado)</t>
  </si>
  <si>
    <t>A) Quantos meses vai aplicar?</t>
  </si>
  <si>
    <t>B) Quanto vou gaudar nesse tempo?</t>
  </si>
  <si>
    <t>C)Qual rendimento Anual esperado</t>
  </si>
  <si>
    <t>Olha quanto você terá no final do seu esforço, valeu a pena ein !</t>
  </si>
  <si>
    <t>D) Esta será sua taxa mensal ok?!</t>
  </si>
  <si>
    <t>E) Vai começar com algum valor?</t>
  </si>
  <si>
    <t>I E%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</si>
</sst>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8" formatCode="&quot;R$&quot;\ #,##0.00;[Red]\-&quot;R$&quot;\ #,##0.00"/>
    <numFmt numFmtId="164" formatCode="_(&quot;R$ &quot;* #,##0.00_);_(&quot;R$ &quot;* \(#,##0.00\);_(&quot;R$ &quot;* &quot;-&quot;??_);_(@_)"/>
    <numFmt numFmtId="165" formatCode="&quot;R$ &quot;#,##0.00"/>
    <numFmt numFmtId="166" formatCode="_(&quot;R$ &quot;* #,##0_);_(&quot;R$ &quot;* \(#,##0\);_(&quot;R$ &quot;* &quot;-&quot;??_);_(@_)"/>
    <numFmt numFmtId="167" formatCode="[$-416]mmm\-yy;@"/>
    <numFmt numFmtId="168" formatCode="0.0%"/>
  </numFmts>
  <fonts count="84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6"/>
      <name val="Comic Sans MS"/>
      <family val="4"/>
    </font>
    <font>
      <b/>
      <sz val="12"/>
      <name val="Comic Sans MS"/>
      <family val="4"/>
    </font>
    <font>
      <b/>
      <sz val="10"/>
      <name val="Comic Sans MS"/>
      <family val="4"/>
    </font>
    <font>
      <sz val="10"/>
      <name val="Comic Sans MS"/>
      <family val="4"/>
    </font>
    <font>
      <sz val="14"/>
      <name val="Comic Sans MS"/>
      <family val="4"/>
    </font>
    <font>
      <sz val="14"/>
      <name val="Myriad Pro"/>
      <family val="2"/>
    </font>
    <font>
      <sz val="10"/>
      <name val="Myriad Pro"/>
      <family val="2"/>
    </font>
    <font>
      <b/>
      <sz val="14"/>
      <name val="Myriad Pro"/>
    </font>
    <font>
      <sz val="14"/>
      <name val="Myriad Pro"/>
    </font>
    <font>
      <sz val="10"/>
      <name val="Myriad Pro"/>
    </font>
    <font>
      <b/>
      <sz val="10"/>
      <name val="Myriad Pro"/>
    </font>
    <font>
      <b/>
      <sz val="14"/>
      <color indexed="9"/>
      <name val="Myriad Pro"/>
    </font>
    <font>
      <sz val="10"/>
      <color indexed="23"/>
      <name val="Myriad Pro"/>
    </font>
    <font>
      <b/>
      <sz val="10"/>
      <color indexed="9"/>
      <name val="Myriad Pro"/>
    </font>
    <font>
      <sz val="10"/>
      <name val="Arial"/>
      <family val="2"/>
    </font>
    <font>
      <b/>
      <sz val="9"/>
      <color indexed="81"/>
      <name val="Segoe UI"/>
      <family val="2"/>
    </font>
    <font>
      <sz val="9"/>
      <name val="Arial"/>
      <family val="2"/>
    </font>
    <font>
      <b/>
      <u/>
      <sz val="9"/>
      <color indexed="81"/>
      <name val="Segoe UI"/>
      <family val="2"/>
    </font>
    <font>
      <sz val="10"/>
      <name val="Arial"/>
      <family val="2"/>
    </font>
    <font>
      <b/>
      <sz val="10"/>
      <name val="Arial"/>
      <family val="2"/>
    </font>
    <font>
      <sz val="14"/>
      <name val="Wingdings 2"/>
      <family val="1"/>
      <charset val="2"/>
    </font>
    <font>
      <sz val="12"/>
      <name val="Aharoni"/>
      <charset val="177"/>
    </font>
    <font>
      <b/>
      <sz val="11"/>
      <name val="Abadi"/>
      <family val="2"/>
    </font>
    <font>
      <b/>
      <sz val="12"/>
      <name val="Myriad Pro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0"/>
      <name val="Myriad Pro"/>
    </font>
    <font>
      <b/>
      <sz val="10"/>
      <color theme="0"/>
      <name val="Myriad Pro"/>
    </font>
    <font>
      <sz val="10"/>
      <color theme="0" tint="-4.9989318521683403E-2"/>
      <name val="Aharoni"/>
      <charset val="177"/>
    </font>
    <font>
      <b/>
      <sz val="10"/>
      <color theme="1"/>
      <name val="Myriad Pro"/>
    </font>
    <font>
      <b/>
      <sz val="28"/>
      <name val="Calibri"/>
      <family val="2"/>
      <scheme val="minor"/>
    </font>
    <font>
      <b/>
      <sz val="14"/>
      <color theme="0"/>
      <name val="Myriad Pro"/>
    </font>
    <font>
      <sz val="12"/>
      <name val="Aharoni"/>
      <charset val="177"/>
    </font>
    <font>
      <b/>
      <sz val="12"/>
      <name val="Aharoni"/>
      <charset val="177"/>
    </font>
    <font>
      <sz val="10"/>
      <name val="Abadi"/>
      <family val="2"/>
    </font>
    <font>
      <sz val="10"/>
      <color theme="0"/>
      <name val="Abadi"/>
      <family val="2"/>
    </font>
    <font>
      <sz val="10"/>
      <name val="Aharoni"/>
      <charset val="177"/>
    </font>
    <font>
      <sz val="14"/>
      <name val="Abadi"/>
      <family val="2"/>
    </font>
    <font>
      <sz val="10"/>
      <color theme="0"/>
      <name val="Arial"/>
      <family val="2"/>
    </font>
    <font>
      <b/>
      <sz val="14"/>
      <color rgb="FF002060"/>
      <name val="Aharoni"/>
      <charset val="177"/>
    </font>
    <font>
      <b/>
      <sz val="22"/>
      <color rgb="FF002060"/>
      <name val="Aharoni"/>
      <charset val="177"/>
    </font>
    <font>
      <b/>
      <sz val="36"/>
      <color rgb="FF002060"/>
      <name val="Aharoni"/>
      <charset val="177"/>
    </font>
    <font>
      <b/>
      <sz val="11"/>
      <color rgb="FF002060"/>
      <name val="Aharoni"/>
      <charset val="177"/>
    </font>
    <font>
      <b/>
      <sz val="10"/>
      <color rgb="FF002060"/>
      <name val="Aharoni"/>
      <charset val="177"/>
    </font>
    <font>
      <b/>
      <sz val="14"/>
      <color rgb="FF002060"/>
      <name val="Abadi"/>
      <family val="2"/>
    </font>
    <font>
      <b/>
      <sz val="10"/>
      <color rgb="FF002060"/>
      <name val="Abadi"/>
      <family val="2"/>
    </font>
    <font>
      <b/>
      <sz val="22"/>
      <color rgb="FF002060"/>
      <name val="Abadi"/>
      <family val="2"/>
    </font>
    <font>
      <b/>
      <sz val="14"/>
      <color theme="5" tint="-0.249977111117893"/>
      <name val="Myriad Pro"/>
    </font>
    <font>
      <b/>
      <sz val="14"/>
      <color theme="5" tint="-0.249977111117893"/>
      <name val="Aharoni"/>
      <charset val="177"/>
    </font>
    <font>
      <b/>
      <sz val="22"/>
      <color theme="5" tint="-0.249977111117893"/>
      <name val="Aharoni"/>
      <charset val="177"/>
    </font>
    <font>
      <b/>
      <sz val="12"/>
      <color theme="5" tint="-0.249977111117893"/>
      <name val="Aharoni"/>
      <charset val="177"/>
    </font>
    <font>
      <b/>
      <sz val="11"/>
      <color theme="5" tint="-0.249977111117893"/>
      <name val="Myriad Pro"/>
    </font>
    <font>
      <b/>
      <sz val="12"/>
      <color theme="5" tint="-0.249977111117893"/>
      <name val="Myriad Pro"/>
    </font>
    <font>
      <b/>
      <sz val="22"/>
      <color theme="5" tint="-0.249977111117893"/>
      <name val="Myriad Pro"/>
    </font>
    <font>
      <b/>
      <sz val="22"/>
      <color rgb="FF002060"/>
      <name val="Myriad Pro"/>
    </font>
    <font>
      <sz val="10"/>
      <color rgb="FF002060"/>
      <name val="Aharoni"/>
      <charset val="177"/>
    </font>
    <font>
      <b/>
      <u/>
      <sz val="14"/>
      <color rgb="FF002060"/>
      <name val="Aharoni"/>
      <charset val="177"/>
    </font>
    <font>
      <b/>
      <sz val="10"/>
      <color theme="1"/>
      <name val="Abadi"/>
      <family val="2"/>
    </font>
    <font>
      <sz val="9"/>
      <name val="Aharoni"/>
      <charset val="177"/>
    </font>
    <font>
      <b/>
      <sz val="11"/>
      <color theme="0"/>
      <name val="Abadi"/>
      <family val="2"/>
    </font>
    <font>
      <sz val="12"/>
      <name val="Abadi"/>
      <family val="2"/>
    </font>
    <font>
      <b/>
      <sz val="10"/>
      <color theme="0"/>
      <name val="Abadi"/>
      <family val="2"/>
    </font>
    <font>
      <u/>
      <sz val="10"/>
      <name val="Abadi"/>
      <family val="2"/>
    </font>
    <font>
      <sz val="9"/>
      <name val="Abadi"/>
      <family val="2"/>
    </font>
    <font>
      <sz val="11"/>
      <name val="Arial"/>
      <family val="2"/>
    </font>
    <font>
      <sz val="18"/>
      <name val="Abadi"/>
      <family val="2"/>
    </font>
    <font>
      <sz val="18"/>
      <color theme="0"/>
      <name val="Abadi"/>
      <family val="2"/>
    </font>
    <font>
      <sz val="9"/>
      <color theme="0"/>
      <name val="Abadi"/>
      <family val="2"/>
    </font>
    <font>
      <b/>
      <sz val="9"/>
      <color theme="0"/>
      <name val="Abadi"/>
      <family val="2"/>
    </font>
    <font>
      <b/>
      <sz val="9"/>
      <color theme="1"/>
      <name val="Abadi"/>
      <family val="2"/>
    </font>
    <font>
      <sz val="11"/>
      <name val="Abadi"/>
      <family val="2"/>
    </font>
    <font>
      <b/>
      <sz val="10"/>
      <color theme="0" tint="-4.9989318521683403E-2"/>
      <name val="Abadi"/>
      <family val="2"/>
    </font>
    <font>
      <sz val="14"/>
      <color theme="1"/>
      <name val="Abadi"/>
      <family val="2"/>
    </font>
    <font>
      <b/>
      <sz val="14"/>
      <name val="Abadi"/>
      <family val="2"/>
    </font>
    <font>
      <sz val="10"/>
      <color theme="1"/>
      <name val="Arial"/>
      <family val="2"/>
    </font>
    <font>
      <sz val="10"/>
      <color theme="1"/>
      <name val="Myriad Pro"/>
    </font>
    <font>
      <b/>
      <sz val="8"/>
      <name val="Arial"/>
      <family val="2"/>
    </font>
    <font>
      <sz val="9"/>
      <color indexed="81"/>
      <name val="Segoe UI"/>
      <family val="2"/>
    </font>
    <font>
      <b/>
      <sz val="9"/>
      <color theme="0"/>
      <name val="Arial"/>
      <family val="2"/>
    </font>
    <font>
      <sz val="8"/>
      <color theme="0"/>
      <name val="Arial"/>
      <family val="2"/>
    </font>
    <font>
      <b/>
      <sz val="8"/>
      <color theme="0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D1D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7EAE9"/>
        <bgColor indexed="64"/>
      </patternFill>
    </fill>
    <fill>
      <patternFill patternType="solid">
        <fgColor rgb="FFDAE7F6"/>
        <bgColor indexed="64"/>
      </patternFill>
    </fill>
    <fill>
      <patternFill patternType="solid">
        <fgColor rgb="FFF2DBDA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34998626667073579"/>
        <bgColor indexed="64"/>
      </patternFill>
    </fill>
  </fills>
  <borders count="98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23"/>
      </top>
      <bottom style="thin">
        <color indexed="23"/>
      </bottom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/>
      <diagonal/>
    </border>
    <border>
      <left/>
      <right/>
      <top/>
      <bottom style="thin">
        <color theme="0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theme="0" tint="-4.9989318521683403E-2"/>
      </right>
      <top style="thin">
        <color indexed="64"/>
      </top>
      <bottom style="thin">
        <color theme="0" tint="-4.9989318521683403E-2"/>
      </bottom>
      <diagonal/>
    </border>
    <border>
      <left/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/>
      <right style="thin">
        <color theme="0" tint="-4.9989318521683403E-2"/>
      </right>
      <top style="thin">
        <color theme="0" tint="-4.9989318521683403E-2"/>
      </top>
      <bottom style="thin">
        <color indexed="64"/>
      </bottom>
      <diagonal/>
    </border>
    <border>
      <left/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/>
      <top style="thin">
        <color indexed="64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indexed="64"/>
      </bottom>
      <diagonal/>
    </border>
    <border>
      <left/>
      <right style="medium">
        <color theme="0"/>
      </right>
      <top style="medium">
        <color indexed="64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indexed="64"/>
      </top>
      <bottom style="medium">
        <color theme="0"/>
      </bottom>
      <diagonal/>
    </border>
    <border>
      <left style="medium">
        <color theme="0"/>
      </left>
      <right/>
      <top style="medium">
        <color indexed="64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thin">
        <color indexed="64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thin">
        <color indexed="64"/>
      </bottom>
      <diagonal/>
    </border>
    <border>
      <left style="medium">
        <color theme="0"/>
      </left>
      <right/>
      <top style="medium">
        <color theme="0"/>
      </top>
      <bottom style="thin">
        <color indexed="64"/>
      </bottom>
      <diagonal/>
    </border>
    <border>
      <left style="thick">
        <color rgb="FF002060"/>
      </left>
      <right/>
      <top style="thick">
        <color rgb="FF002060"/>
      </top>
      <bottom/>
      <diagonal/>
    </border>
    <border>
      <left/>
      <right/>
      <top style="thick">
        <color rgb="FF002060"/>
      </top>
      <bottom/>
      <diagonal/>
    </border>
    <border>
      <left/>
      <right style="thick">
        <color rgb="FF002060"/>
      </right>
      <top style="thick">
        <color rgb="FF002060"/>
      </top>
      <bottom/>
      <diagonal/>
    </border>
    <border>
      <left style="thick">
        <color rgb="FF002060"/>
      </left>
      <right/>
      <top/>
      <bottom/>
      <diagonal/>
    </border>
    <border>
      <left/>
      <right style="thick">
        <color rgb="FF002060"/>
      </right>
      <top/>
      <bottom/>
      <diagonal/>
    </border>
    <border>
      <left style="thick">
        <color rgb="FF002060"/>
      </left>
      <right/>
      <top/>
      <bottom style="thick">
        <color rgb="FF002060"/>
      </bottom>
      <diagonal/>
    </border>
    <border>
      <left/>
      <right/>
      <top/>
      <bottom style="thick">
        <color rgb="FF002060"/>
      </bottom>
      <diagonal/>
    </border>
    <border>
      <left/>
      <right style="thick">
        <color rgb="FF002060"/>
      </right>
      <top/>
      <bottom style="thick">
        <color rgb="FF002060"/>
      </bottom>
      <diagonal/>
    </border>
    <border>
      <left style="thick">
        <color theme="5" tint="-0.24994659260841701"/>
      </left>
      <right/>
      <top style="thick">
        <color theme="5" tint="-0.24994659260841701"/>
      </top>
      <bottom/>
      <diagonal/>
    </border>
    <border>
      <left style="thick">
        <color theme="5" tint="-0.24994659260841701"/>
      </left>
      <right/>
      <top/>
      <bottom/>
      <diagonal/>
    </border>
    <border>
      <left/>
      <right style="thick">
        <color theme="5" tint="-0.24994659260841701"/>
      </right>
      <top/>
      <bottom/>
      <diagonal/>
    </border>
    <border>
      <left style="thick">
        <color theme="5" tint="-0.24994659260841701"/>
      </left>
      <right/>
      <top/>
      <bottom style="thick">
        <color theme="5" tint="-0.24994659260841701"/>
      </bottom>
      <diagonal/>
    </border>
    <border>
      <left/>
      <right style="thick">
        <color theme="5" tint="-0.24994659260841701"/>
      </right>
      <top/>
      <bottom style="thick">
        <color theme="5" tint="-0.24994659260841701"/>
      </bottom>
      <diagonal/>
    </border>
    <border>
      <left style="thick">
        <color rgb="FFC00000"/>
      </left>
      <right style="thick">
        <color rgb="FFC00000"/>
      </right>
      <top style="thick">
        <color rgb="FFC00000"/>
      </top>
      <bottom style="thick">
        <color rgb="FFC00000"/>
      </bottom>
      <diagonal/>
    </border>
    <border>
      <left style="thick">
        <color rgb="FFC00000"/>
      </left>
      <right/>
      <top style="thick">
        <color rgb="FFC00000"/>
      </top>
      <bottom/>
      <diagonal/>
    </border>
    <border>
      <left/>
      <right style="thick">
        <color rgb="FFC00000"/>
      </right>
      <top style="thick">
        <color rgb="FFC00000"/>
      </top>
      <bottom/>
      <diagonal/>
    </border>
    <border>
      <left style="thick">
        <color rgb="FFC00000"/>
      </left>
      <right/>
      <top/>
      <bottom/>
      <diagonal/>
    </border>
    <border>
      <left/>
      <right style="thick">
        <color rgb="FFC00000"/>
      </right>
      <top/>
      <bottom/>
      <diagonal/>
    </border>
    <border>
      <left style="thick">
        <color rgb="FFC00000"/>
      </left>
      <right/>
      <top/>
      <bottom style="thick">
        <color rgb="FFC00000"/>
      </bottom>
      <diagonal/>
    </border>
    <border>
      <left/>
      <right style="thick">
        <color rgb="FFC00000"/>
      </right>
      <top/>
      <bottom style="thick">
        <color rgb="FFC00000"/>
      </bottom>
      <diagonal/>
    </border>
    <border>
      <left/>
      <right/>
      <top style="thick">
        <color theme="5" tint="-0.24994659260841701"/>
      </top>
      <bottom/>
      <diagonal/>
    </border>
    <border>
      <left/>
      <right/>
      <top style="thick">
        <color rgb="FFC00000"/>
      </top>
      <bottom/>
      <diagonal/>
    </border>
    <border>
      <left/>
      <right/>
      <top style="thin">
        <color indexed="23"/>
      </top>
      <bottom/>
      <diagonal/>
    </border>
    <border>
      <left style="thick">
        <color rgb="FFC00000"/>
      </left>
      <right style="thick">
        <color rgb="FFC00000"/>
      </right>
      <top style="thick">
        <color rgb="FFC00000"/>
      </top>
      <bottom style="thin">
        <color indexed="22"/>
      </bottom>
      <diagonal/>
    </border>
    <border>
      <left style="thick">
        <color rgb="FFC00000"/>
      </left>
      <right style="thick">
        <color rgb="FFC00000"/>
      </right>
      <top style="thin">
        <color indexed="22"/>
      </top>
      <bottom style="thin">
        <color indexed="22"/>
      </bottom>
      <diagonal/>
    </border>
    <border>
      <left style="thick">
        <color rgb="FFC00000"/>
      </left>
      <right style="thick">
        <color rgb="FFC00000"/>
      </right>
      <top style="thin">
        <color indexed="22"/>
      </top>
      <bottom style="thick">
        <color rgb="FFC00000"/>
      </bottom>
      <diagonal/>
    </border>
    <border>
      <left style="thick">
        <color rgb="FFC00000"/>
      </left>
      <right style="thick">
        <color rgb="FFC00000"/>
      </right>
      <top style="thick">
        <color rgb="FFC00000"/>
      </top>
      <bottom/>
      <diagonal/>
    </border>
    <border>
      <left style="thick">
        <color rgb="FFC00000"/>
      </left>
      <right style="thick">
        <color rgb="FFC00000"/>
      </right>
      <top/>
      <bottom/>
      <diagonal/>
    </border>
    <border>
      <left style="thick">
        <color rgb="FFC00000"/>
      </left>
      <right style="thick">
        <color rgb="FFC00000"/>
      </right>
      <top/>
      <bottom style="thick">
        <color rgb="FFC00000"/>
      </bottom>
      <diagonal/>
    </border>
    <border>
      <left/>
      <right style="thick">
        <color rgb="FFC00000"/>
      </right>
      <top style="thick">
        <color rgb="FFC00000"/>
      </top>
      <bottom style="thin">
        <color indexed="22"/>
      </bottom>
      <diagonal/>
    </border>
    <border>
      <left/>
      <right style="thick">
        <color rgb="FFC00000"/>
      </right>
      <top style="thin">
        <color indexed="22"/>
      </top>
      <bottom style="thin">
        <color indexed="22"/>
      </bottom>
      <diagonal/>
    </border>
    <border>
      <left/>
      <right style="thick">
        <color rgb="FFC00000"/>
      </right>
      <top style="thin">
        <color indexed="22"/>
      </top>
      <bottom style="thick">
        <color rgb="FFC00000"/>
      </bottom>
      <diagonal/>
    </border>
    <border>
      <left style="thick">
        <color rgb="FF002060"/>
      </left>
      <right style="thick">
        <color rgb="FF002060"/>
      </right>
      <top style="thick">
        <color rgb="FF002060"/>
      </top>
      <bottom/>
      <diagonal/>
    </border>
    <border>
      <left style="thick">
        <color rgb="FF002060"/>
      </left>
      <right/>
      <top style="thick">
        <color rgb="FF002060"/>
      </top>
      <bottom style="thin">
        <color indexed="22"/>
      </bottom>
      <diagonal/>
    </border>
    <border>
      <left style="thick">
        <color rgb="FF002060"/>
      </left>
      <right/>
      <top style="thin">
        <color indexed="22"/>
      </top>
      <bottom style="thin">
        <color indexed="22"/>
      </bottom>
      <diagonal/>
    </border>
    <border>
      <left style="thick">
        <color rgb="FF002060"/>
      </left>
      <right/>
      <top style="thin">
        <color indexed="22"/>
      </top>
      <bottom style="thick">
        <color rgb="FF002060"/>
      </bottom>
      <diagonal/>
    </border>
    <border>
      <left style="thick">
        <color rgb="FF002060"/>
      </left>
      <right style="thick">
        <color rgb="FF002060"/>
      </right>
      <top style="thick">
        <color rgb="FF002060"/>
      </top>
      <bottom style="thin">
        <color indexed="22"/>
      </bottom>
      <diagonal/>
    </border>
    <border>
      <left style="thick">
        <color rgb="FF002060"/>
      </left>
      <right style="thick">
        <color rgb="FF002060"/>
      </right>
      <top style="thin">
        <color indexed="22"/>
      </top>
      <bottom style="thin">
        <color indexed="22"/>
      </bottom>
      <diagonal/>
    </border>
    <border>
      <left style="thick">
        <color rgb="FF002060"/>
      </left>
      <right style="thick">
        <color rgb="FF002060"/>
      </right>
      <top style="thin">
        <color indexed="22"/>
      </top>
      <bottom style="thick">
        <color rgb="FF002060"/>
      </bottom>
      <diagonal/>
    </border>
    <border>
      <left style="thin">
        <color theme="0" tint="-4.9989318521683403E-2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 tint="-4.9989318521683403E-2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4.9989318521683403E-2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/>
      <right/>
      <top style="thin">
        <color theme="0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65">
    <xf numFmtId="0" fontId="0" fillId="0" borderId="0" xfId="0"/>
    <xf numFmtId="0" fontId="3" fillId="0" borderId="0" xfId="0" applyFont="1" applyBorder="1" applyAlignment="1"/>
    <xf numFmtId="0" fontId="4" fillId="0" borderId="0" xfId="0" applyFont="1" applyBorder="1" applyAlignment="1"/>
    <xf numFmtId="165" fontId="5" fillId="0" borderId="0" xfId="0" applyNumberFormat="1" applyFont="1" applyBorder="1" applyAlignment="1"/>
    <xf numFmtId="0" fontId="6" fillId="0" borderId="0" xfId="0" applyFont="1" applyBorder="1"/>
    <xf numFmtId="165" fontId="6" fillId="0" borderId="0" xfId="0" applyNumberFormat="1" applyFont="1" applyBorder="1"/>
    <xf numFmtId="0" fontId="7" fillId="0" borderId="0" xfId="0" applyFont="1" applyBorder="1"/>
    <xf numFmtId="0" fontId="6" fillId="0" borderId="0" xfId="0" applyFont="1"/>
    <xf numFmtId="0" fontId="8" fillId="0" borderId="0" xfId="0" applyFont="1" applyBorder="1"/>
    <xf numFmtId="0" fontId="9" fillId="0" borderId="0" xfId="0" applyFont="1"/>
    <xf numFmtId="0" fontId="9" fillId="0" borderId="0" xfId="0" applyFont="1" applyBorder="1"/>
    <xf numFmtId="165" fontId="9" fillId="0" borderId="0" xfId="0" applyNumberFormat="1" applyFont="1" applyBorder="1"/>
    <xf numFmtId="0" fontId="11" fillId="0" borderId="0" xfId="0" applyFont="1" applyBorder="1"/>
    <xf numFmtId="0" fontId="12" fillId="0" borderId="0" xfId="0" applyFont="1"/>
    <xf numFmtId="165" fontId="12" fillId="0" borderId="0" xfId="0" applyNumberFormat="1" applyFont="1"/>
    <xf numFmtId="165" fontId="13" fillId="0" borderId="0" xfId="0" applyNumberFormat="1" applyFont="1" applyBorder="1" applyAlignment="1">
      <alignment horizontal="center"/>
    </xf>
    <xf numFmtId="0" fontId="12" fillId="0" borderId="0" xfId="0" applyFont="1" applyBorder="1"/>
    <xf numFmtId="0" fontId="12" fillId="0" borderId="3" xfId="0" applyFont="1" applyFill="1" applyBorder="1"/>
    <xf numFmtId="165" fontId="15" fillId="0" borderId="3" xfId="0" applyNumberFormat="1" applyFont="1" applyFill="1" applyBorder="1" applyAlignment="1">
      <alignment horizontal="right"/>
    </xf>
    <xf numFmtId="0" fontId="13" fillId="2" borderId="2" xfId="0" applyFont="1" applyFill="1" applyBorder="1"/>
    <xf numFmtId="165" fontId="13" fillId="2" borderId="1" xfId="0" applyNumberFormat="1" applyFont="1" applyFill="1" applyBorder="1" applyAlignment="1">
      <alignment horizontal="right" vertical="center"/>
    </xf>
    <xf numFmtId="0" fontId="12" fillId="0" borderId="0" xfId="0" applyFont="1" applyFill="1"/>
    <xf numFmtId="165" fontId="12" fillId="0" borderId="0" xfId="0" applyNumberFormat="1" applyFont="1" applyFill="1"/>
    <xf numFmtId="165" fontId="12" fillId="0" borderId="0" xfId="0" applyNumberFormat="1" applyFont="1" applyFill="1" applyBorder="1"/>
    <xf numFmtId="165" fontId="12" fillId="0" borderId="3" xfId="0" applyNumberFormat="1" applyFont="1" applyFill="1" applyBorder="1" applyAlignment="1">
      <alignment horizontal="right"/>
    </xf>
    <xf numFmtId="0" fontId="13" fillId="0" borderId="0" xfId="0" applyFont="1" applyBorder="1"/>
    <xf numFmtId="165" fontId="12" fillId="0" borderId="0" xfId="0" applyNumberFormat="1" applyFont="1" applyBorder="1"/>
    <xf numFmtId="0" fontId="13" fillId="0" borderId="0" xfId="0" applyFont="1" applyBorder="1" applyAlignment="1">
      <alignment horizontal="center"/>
    </xf>
    <xf numFmtId="0" fontId="13" fillId="0" borderId="0" xfId="0" applyFont="1" applyFill="1" applyBorder="1"/>
    <xf numFmtId="0" fontId="12" fillId="0" borderId="0" xfId="0" applyFont="1" applyFill="1" applyBorder="1"/>
    <xf numFmtId="165" fontId="15" fillId="0" borderId="0" xfId="0" applyNumberFormat="1" applyFont="1" applyFill="1" applyBorder="1"/>
    <xf numFmtId="0" fontId="13" fillId="2" borderId="0" xfId="0" applyFont="1" applyFill="1" applyBorder="1" applyAlignment="1">
      <alignment horizontal="left" vertical="center"/>
    </xf>
    <xf numFmtId="0" fontId="13" fillId="2" borderId="0" xfId="0" applyFont="1" applyFill="1" applyBorder="1"/>
    <xf numFmtId="165" fontId="13" fillId="2" borderId="0" xfId="0" applyNumberFormat="1" applyFont="1" applyFill="1" applyBorder="1"/>
    <xf numFmtId="0" fontId="13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>
      <alignment horizontal="left" vertical="center"/>
    </xf>
    <xf numFmtId="0" fontId="13" fillId="2" borderId="2" xfId="0" applyFont="1" applyFill="1" applyBorder="1" applyAlignment="1">
      <alignment horizontal="left" vertical="center"/>
    </xf>
    <xf numFmtId="0" fontId="13" fillId="2" borderId="1" xfId="0" applyFont="1" applyFill="1" applyBorder="1"/>
    <xf numFmtId="0" fontId="16" fillId="3" borderId="4" xfId="0" applyFont="1" applyFill="1" applyBorder="1"/>
    <xf numFmtId="9" fontId="13" fillId="2" borderId="0" xfId="2" applyFont="1" applyFill="1" applyBorder="1" applyAlignment="1">
      <alignment horizontal="right" vertical="center"/>
    </xf>
    <xf numFmtId="9" fontId="13" fillId="2" borderId="0" xfId="2" applyFont="1" applyFill="1" applyBorder="1" applyAlignment="1">
      <alignment horizontal="right"/>
    </xf>
    <xf numFmtId="165" fontId="9" fillId="0" borderId="0" xfId="0" applyNumberFormat="1" applyFont="1" applyFill="1" applyBorder="1"/>
    <xf numFmtId="0" fontId="0" fillId="0" borderId="0" xfId="0" applyAlignment="1">
      <alignment horizontal="center"/>
    </xf>
    <xf numFmtId="0" fontId="29" fillId="7" borderId="4" xfId="0" applyFont="1" applyFill="1" applyBorder="1"/>
    <xf numFmtId="0" fontId="29" fillId="4" borderId="4" xfId="0" applyFont="1" applyFill="1" applyBorder="1"/>
    <xf numFmtId="0" fontId="6" fillId="0" borderId="0" xfId="0" applyFont="1" applyBorder="1" applyAlignment="1"/>
    <xf numFmtId="0" fontId="9" fillId="0" borderId="0" xfId="0" applyFont="1" applyFill="1" applyBorder="1"/>
    <xf numFmtId="0" fontId="6" fillId="0" borderId="0" xfId="0" applyFont="1" applyFill="1" applyBorder="1"/>
    <xf numFmtId="0" fontId="9" fillId="8" borderId="0" xfId="0" applyFont="1" applyFill="1" applyBorder="1"/>
    <xf numFmtId="0" fontId="14" fillId="0" borderId="0" xfId="0" applyFont="1" applyFill="1" applyBorder="1" applyAlignment="1">
      <alignment horizontal="left" vertical="center"/>
    </xf>
    <xf numFmtId="0" fontId="16" fillId="0" borderId="0" xfId="0" applyFont="1" applyFill="1" applyBorder="1"/>
    <xf numFmtId="165" fontId="30" fillId="0" borderId="0" xfId="0" applyNumberFormat="1" applyFont="1" applyFill="1" applyBorder="1" applyAlignment="1">
      <alignment horizontal="center"/>
    </xf>
    <xf numFmtId="0" fontId="0" fillId="0" borderId="0" xfId="0" applyBorder="1"/>
    <xf numFmtId="164" fontId="0" fillId="0" borderId="0" xfId="1" applyFont="1"/>
    <xf numFmtId="0" fontId="21" fillId="0" borderId="0" xfId="0" applyFont="1"/>
    <xf numFmtId="0" fontId="21" fillId="0" borderId="0" xfId="0" applyFont="1" applyAlignment="1">
      <alignment horizontal="center"/>
    </xf>
    <xf numFmtId="0" fontId="21" fillId="0" borderId="0" xfId="0" applyFont="1" applyAlignment="1">
      <alignment horizontal="left"/>
    </xf>
    <xf numFmtId="0" fontId="31" fillId="7" borderId="17" xfId="0" applyFont="1" applyFill="1" applyBorder="1"/>
    <xf numFmtId="0" fontId="31" fillId="7" borderId="18" xfId="0" applyFont="1" applyFill="1" applyBorder="1"/>
    <xf numFmtId="0" fontId="31" fillId="7" borderId="19" xfId="0" applyFont="1" applyFill="1" applyBorder="1"/>
    <xf numFmtId="0" fontId="26" fillId="2" borderId="12" xfId="0" applyFont="1" applyFill="1" applyBorder="1" applyAlignment="1">
      <alignment horizontal="center"/>
    </xf>
    <xf numFmtId="0" fontId="26" fillId="2" borderId="13" xfId="0" applyFont="1" applyFill="1" applyBorder="1" applyAlignment="1">
      <alignment horizontal="center"/>
    </xf>
    <xf numFmtId="0" fontId="35" fillId="0" borderId="0" xfId="0" applyFont="1" applyAlignment="1">
      <alignment horizontal="center" vertical="center"/>
    </xf>
    <xf numFmtId="0" fontId="0" fillId="0" borderId="5" xfId="0" applyBorder="1"/>
    <xf numFmtId="0" fontId="38" fillId="0" borderId="0" xfId="0" applyFont="1" applyAlignment="1">
      <alignment horizontal="left"/>
    </xf>
    <xf numFmtId="0" fontId="0" fillId="0" borderId="0" xfId="0" applyAlignment="1"/>
    <xf numFmtId="0" fontId="41" fillId="0" borderId="0" xfId="0" applyFont="1"/>
    <xf numFmtId="0" fontId="0" fillId="0" borderId="5" xfId="0" applyBorder="1" applyAlignment="1"/>
    <xf numFmtId="0" fontId="0" fillId="0" borderId="0" xfId="0" applyFill="1" applyBorder="1"/>
    <xf numFmtId="0" fontId="33" fillId="0" borderId="0" xfId="0" applyFont="1" applyBorder="1" applyAlignment="1"/>
    <xf numFmtId="0" fontId="26" fillId="2" borderId="68" xfId="0" applyFont="1" applyFill="1" applyBorder="1" applyAlignment="1">
      <alignment horizontal="center"/>
    </xf>
    <xf numFmtId="165" fontId="46" fillId="0" borderId="78" xfId="0" applyNumberFormat="1" applyFont="1" applyBorder="1" applyAlignment="1">
      <alignment horizontal="center" vertical="center"/>
    </xf>
    <xf numFmtId="0" fontId="13" fillId="0" borderId="79" xfId="0" applyFont="1" applyFill="1" applyBorder="1"/>
    <xf numFmtId="0" fontId="13" fillId="0" borderId="80" xfId="0" applyFont="1" applyFill="1" applyBorder="1"/>
    <xf numFmtId="0" fontId="13" fillId="0" borderId="81" xfId="0" applyFont="1" applyFill="1" applyBorder="1"/>
    <xf numFmtId="0" fontId="27" fillId="0" borderId="0" xfId="0" applyFont="1" applyFill="1" applyBorder="1"/>
    <xf numFmtId="165" fontId="6" fillId="0" borderId="0" xfId="0" applyNumberFormat="1" applyFont="1" applyFill="1" applyBorder="1"/>
    <xf numFmtId="165" fontId="9" fillId="0" borderId="0" xfId="0" applyNumberFormat="1" applyFont="1" applyFill="1" applyBorder="1" applyAlignment="1">
      <alignment horizontal="center"/>
    </xf>
    <xf numFmtId="0" fontId="28" fillId="0" borderId="0" xfId="0" applyFont="1" applyFill="1" applyBorder="1"/>
    <xf numFmtId="9" fontId="9" fillId="0" borderId="0" xfId="2" applyFont="1" applyFill="1" applyBorder="1"/>
    <xf numFmtId="165" fontId="9" fillId="0" borderId="0" xfId="0" applyNumberFormat="1" applyFont="1" applyFill="1" applyBorder="1" applyAlignment="1">
      <alignment horizontal="left"/>
    </xf>
    <xf numFmtId="10" fontId="0" fillId="0" borderId="0" xfId="0" applyNumberFormat="1" applyFill="1" applyBorder="1"/>
    <xf numFmtId="164" fontId="17" fillId="0" borderId="0" xfId="1" applyFont="1" applyFill="1" applyBorder="1"/>
    <xf numFmtId="165" fontId="39" fillId="0" borderId="0" xfId="0" applyNumberFormat="1" applyFont="1" applyBorder="1"/>
    <xf numFmtId="0" fontId="35" fillId="0" borderId="0" xfId="0" applyFont="1" applyAlignment="1">
      <alignment horizontal="center"/>
    </xf>
    <xf numFmtId="0" fontId="63" fillId="0" borderId="0" xfId="0" applyFont="1" applyAlignment="1">
      <alignment horizontal="center"/>
    </xf>
    <xf numFmtId="0" fontId="21" fillId="0" borderId="5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64" fillId="18" borderId="17" xfId="0" applyFont="1" applyFill="1" applyBorder="1"/>
    <xf numFmtId="0" fontId="61" fillId="0" borderId="0" xfId="0" applyFont="1" applyAlignment="1">
      <alignment horizontal="center"/>
    </xf>
    <xf numFmtId="0" fontId="65" fillId="0" borderId="0" xfId="0" applyFont="1" applyAlignment="1">
      <alignment horizontal="left"/>
    </xf>
    <xf numFmtId="0" fontId="21" fillId="0" borderId="5" xfId="0" applyFont="1" applyBorder="1" applyAlignment="1">
      <alignment horizontal="left"/>
    </xf>
    <xf numFmtId="0" fontId="64" fillId="0" borderId="25" xfId="0" applyFont="1" applyFill="1" applyBorder="1" applyAlignment="1">
      <alignment horizontal="center"/>
    </xf>
    <xf numFmtId="0" fontId="62" fillId="0" borderId="25" xfId="0" applyFont="1" applyFill="1" applyBorder="1" applyAlignment="1"/>
    <xf numFmtId="0" fontId="0" fillId="0" borderId="88" xfId="0" applyBorder="1"/>
    <xf numFmtId="0" fontId="66" fillId="0" borderId="4" xfId="0" applyFont="1" applyBorder="1" applyAlignment="1">
      <alignment horizontal="center"/>
    </xf>
    <xf numFmtId="0" fontId="66" fillId="0" borderId="4" xfId="0" applyFont="1" applyBorder="1"/>
    <xf numFmtId="9" fontId="66" fillId="0" borderId="4" xfId="0" applyNumberFormat="1" applyFont="1" applyBorder="1"/>
    <xf numFmtId="9" fontId="66" fillId="0" borderId="0" xfId="0" applyNumberFormat="1" applyFont="1"/>
    <xf numFmtId="0" fontId="66" fillId="0" borderId="4" xfId="0" applyFont="1" applyBorder="1" applyAlignment="1">
      <alignment horizontal="left"/>
    </xf>
    <xf numFmtId="10" fontId="66" fillId="0" borderId="4" xfId="0" applyNumberFormat="1" applyFont="1" applyBorder="1"/>
    <xf numFmtId="0" fontId="66" fillId="0" borderId="0" xfId="0" applyFont="1" applyBorder="1" applyAlignment="1">
      <alignment horizontal="center"/>
    </xf>
    <xf numFmtId="0" fontId="66" fillId="0" borderId="0" xfId="0" applyFont="1" applyBorder="1"/>
    <xf numFmtId="9" fontId="66" fillId="0" borderId="0" xfId="0" applyNumberFormat="1" applyFont="1" applyBorder="1"/>
    <xf numFmtId="0" fontId="66" fillId="0" borderId="5" xfId="0" applyFont="1" applyBorder="1" applyAlignment="1">
      <alignment horizontal="center"/>
    </xf>
    <xf numFmtId="0" fontId="66" fillId="0" borderId="5" xfId="0" applyFont="1" applyBorder="1"/>
    <xf numFmtId="0" fontId="0" fillId="0" borderId="0" xfId="0" applyBorder="1" applyAlignment="1">
      <alignment horizontal="center"/>
    </xf>
    <xf numFmtId="0" fontId="71" fillId="21" borderId="4" xfId="0" applyFont="1" applyFill="1" applyBorder="1" applyAlignment="1">
      <alignment horizontal="center" vertical="center"/>
    </xf>
    <xf numFmtId="0" fontId="71" fillId="21" borderId="4" xfId="0" applyFont="1" applyFill="1" applyBorder="1" applyAlignment="1">
      <alignment vertical="center"/>
    </xf>
    <xf numFmtId="0" fontId="72" fillId="20" borderId="4" xfId="0" applyFont="1" applyFill="1" applyBorder="1" applyAlignment="1">
      <alignment horizontal="center"/>
    </xf>
    <xf numFmtId="0" fontId="72" fillId="20" borderId="4" xfId="0" applyFont="1" applyFill="1" applyBorder="1"/>
    <xf numFmtId="0" fontId="70" fillId="19" borderId="4" xfId="0" applyFont="1" applyFill="1" applyBorder="1" applyAlignment="1">
      <alignment horizontal="center"/>
    </xf>
    <xf numFmtId="0" fontId="70" fillId="19" borderId="4" xfId="0" applyFont="1" applyFill="1" applyBorder="1"/>
    <xf numFmtId="0" fontId="74" fillId="4" borderId="17" xfId="0" applyFont="1" applyFill="1" applyBorder="1"/>
    <xf numFmtId="0" fontId="74" fillId="4" borderId="19" xfId="0" applyFont="1" applyFill="1" applyBorder="1"/>
    <xf numFmtId="0" fontId="74" fillId="4" borderId="18" xfId="0" applyFont="1" applyFill="1" applyBorder="1"/>
    <xf numFmtId="0" fontId="0" fillId="0" borderId="0" xfId="0" applyProtection="1">
      <protection locked="0"/>
    </xf>
    <xf numFmtId="164" fontId="36" fillId="14" borderId="5" xfId="1" applyFont="1" applyFill="1" applyBorder="1" applyAlignment="1" applyProtection="1">
      <alignment horizontal="center" vertical="center"/>
      <protection locked="0"/>
    </xf>
    <xf numFmtId="166" fontId="63" fillId="0" borderId="17" xfId="1" applyNumberFormat="1" applyFont="1" applyFill="1" applyBorder="1" applyProtection="1">
      <protection locked="0"/>
    </xf>
    <xf numFmtId="10" fontId="63" fillId="0" borderId="17" xfId="0" applyNumberFormat="1" applyFont="1" applyFill="1" applyBorder="1" applyProtection="1">
      <protection locked="0"/>
    </xf>
    <xf numFmtId="0" fontId="63" fillId="0" borderId="17" xfId="0" applyFont="1" applyFill="1" applyBorder="1" applyProtection="1">
      <protection locked="0"/>
    </xf>
    <xf numFmtId="164" fontId="63" fillId="0" borderId="17" xfId="1" applyFont="1" applyFill="1" applyBorder="1" applyProtection="1">
      <protection locked="0"/>
    </xf>
    <xf numFmtId="0" fontId="12" fillId="0" borderId="2" xfId="0" applyFont="1" applyFill="1" applyBorder="1" applyProtection="1">
      <protection locked="0"/>
    </xf>
    <xf numFmtId="165" fontId="15" fillId="0" borderId="1" xfId="0" applyNumberFormat="1" applyFont="1" applyFill="1" applyBorder="1" applyAlignment="1" applyProtection="1">
      <alignment horizontal="right"/>
      <protection locked="0"/>
    </xf>
    <xf numFmtId="0" fontId="12" fillId="0" borderId="0" xfId="0" applyFont="1" applyBorder="1" applyProtection="1">
      <protection locked="0"/>
    </xf>
    <xf numFmtId="0" fontId="9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165" fontId="15" fillId="0" borderId="1" xfId="0" applyNumberFormat="1" applyFont="1" applyFill="1" applyBorder="1" applyProtection="1">
      <protection locked="0"/>
    </xf>
    <xf numFmtId="0" fontId="13" fillId="0" borderId="0" xfId="0" applyFont="1" applyFill="1" applyBorder="1" applyProtection="1">
      <protection locked="0"/>
    </xf>
    <xf numFmtId="0" fontId="12" fillId="0" borderId="0" xfId="0" applyFont="1" applyFill="1" applyBorder="1" applyProtection="1">
      <protection locked="0"/>
    </xf>
    <xf numFmtId="165" fontId="12" fillId="0" borderId="0" xfId="0" applyNumberFormat="1" applyFont="1" applyFill="1" applyBorder="1" applyProtection="1">
      <protection locked="0"/>
    </xf>
    <xf numFmtId="165" fontId="15" fillId="0" borderId="0" xfId="0" applyNumberFormat="1" applyFont="1" applyFill="1" applyBorder="1" applyProtection="1">
      <protection locked="0"/>
    </xf>
    <xf numFmtId="0" fontId="13" fillId="0" borderId="0" xfId="0" applyFont="1" applyFill="1" applyBorder="1" applyAlignment="1" applyProtection="1">
      <alignment horizontal="left" vertical="center"/>
      <protection locked="0"/>
    </xf>
    <xf numFmtId="0" fontId="13" fillId="0" borderId="59" xfId="0" applyFont="1" applyFill="1" applyBorder="1" applyAlignment="1" applyProtection="1">
      <alignment horizontal="left" vertical="center"/>
      <protection locked="0"/>
    </xf>
    <xf numFmtId="165" fontId="15" fillId="0" borderId="82" xfId="0" applyNumberFormat="1" applyFont="1" applyFill="1" applyBorder="1" applyAlignment="1" applyProtection="1">
      <alignment horizontal="right"/>
      <protection locked="0"/>
    </xf>
    <xf numFmtId="165" fontId="15" fillId="0" borderId="83" xfId="0" applyNumberFormat="1" applyFont="1" applyFill="1" applyBorder="1" applyAlignment="1" applyProtection="1">
      <alignment horizontal="right"/>
      <protection locked="0"/>
    </xf>
    <xf numFmtId="165" fontId="15" fillId="0" borderId="84" xfId="0" applyNumberFormat="1" applyFont="1" applyFill="1" applyBorder="1" applyAlignment="1" applyProtection="1">
      <alignment horizontal="right"/>
      <protection locked="0"/>
    </xf>
    <xf numFmtId="0" fontId="21" fillId="10" borderId="0" xfId="0" applyFont="1" applyFill="1" applyProtection="1">
      <protection locked="0"/>
    </xf>
    <xf numFmtId="0" fontId="0" fillId="0" borderId="0" xfId="0" applyProtection="1">
      <protection hidden="1"/>
    </xf>
    <xf numFmtId="164" fontId="73" fillId="16" borderId="17" xfId="1" applyFont="1" applyFill="1" applyBorder="1" applyAlignment="1" applyProtection="1">
      <alignment horizontal="center"/>
      <protection hidden="1"/>
    </xf>
    <xf numFmtId="9" fontId="37" fillId="5" borderId="17" xfId="2" applyFont="1" applyFill="1" applyBorder="1" applyAlignment="1" applyProtection="1">
      <alignment horizontal="center"/>
      <protection hidden="1"/>
    </xf>
    <xf numFmtId="0" fontId="23" fillId="5" borderId="17" xfId="0" applyFont="1" applyFill="1" applyBorder="1" applyAlignment="1" applyProtection="1">
      <alignment horizontal="center"/>
      <protection hidden="1"/>
    </xf>
    <xf numFmtId="164" fontId="73" fillId="16" borderId="19" xfId="1" applyFont="1" applyFill="1" applyBorder="1" applyAlignment="1" applyProtection="1">
      <alignment horizontal="center"/>
      <protection hidden="1"/>
    </xf>
    <xf numFmtId="164" fontId="73" fillId="11" borderId="20" xfId="1" applyFont="1" applyFill="1" applyBorder="1" applyAlignment="1" applyProtection="1">
      <alignment horizontal="center"/>
      <protection hidden="1"/>
    </xf>
    <xf numFmtId="164" fontId="73" fillId="15" borderId="17" xfId="1" applyFont="1" applyFill="1" applyBorder="1" applyAlignment="1" applyProtection="1">
      <alignment horizontal="center" vertical="center"/>
      <protection hidden="1"/>
    </xf>
    <xf numFmtId="9" fontId="37" fillId="5" borderId="17" xfId="2" applyFont="1" applyFill="1" applyBorder="1" applyAlignment="1" applyProtection="1">
      <alignment horizontal="center" vertical="center"/>
      <protection hidden="1"/>
    </xf>
    <xf numFmtId="164" fontId="73" fillId="15" borderId="19" xfId="1" applyFont="1" applyFill="1" applyBorder="1" applyAlignment="1" applyProtection="1">
      <alignment horizontal="center" vertical="center"/>
      <protection hidden="1"/>
    </xf>
    <xf numFmtId="164" fontId="35" fillId="12" borderId="0" xfId="0" applyNumberFormat="1" applyFont="1" applyFill="1" applyProtection="1">
      <protection hidden="1"/>
    </xf>
    <xf numFmtId="0" fontId="41" fillId="10" borderId="0" xfId="0" applyFont="1" applyFill="1" applyProtection="1">
      <protection locked="0" hidden="1"/>
    </xf>
    <xf numFmtId="0" fontId="77" fillId="10" borderId="0" xfId="0" applyFont="1" applyFill="1" applyProtection="1">
      <protection locked="0" hidden="1"/>
    </xf>
    <xf numFmtId="0" fontId="77" fillId="10" borderId="0" xfId="0" applyFont="1" applyFill="1" applyProtection="1">
      <protection locked="0"/>
    </xf>
    <xf numFmtId="0" fontId="37" fillId="5" borderId="37" xfId="0" applyFont="1" applyFill="1" applyBorder="1" applyProtection="1">
      <protection hidden="1"/>
    </xf>
    <xf numFmtId="164" fontId="19" fillId="5" borderId="38" xfId="1" applyFont="1" applyFill="1" applyBorder="1" applyProtection="1">
      <protection hidden="1"/>
    </xf>
    <xf numFmtId="9" fontId="19" fillId="5" borderId="39" xfId="2" applyFont="1" applyFill="1" applyBorder="1" applyProtection="1">
      <protection hidden="1"/>
    </xf>
    <xf numFmtId="0" fontId="37" fillId="5" borderId="40" xfId="0" applyFont="1" applyFill="1" applyBorder="1" applyProtection="1">
      <protection hidden="1"/>
    </xf>
    <xf numFmtId="164" fontId="19" fillId="5" borderId="41" xfId="1" applyFont="1" applyFill="1" applyBorder="1" applyProtection="1">
      <protection hidden="1"/>
    </xf>
    <xf numFmtId="168" fontId="19" fillId="5" borderId="42" xfId="2" applyNumberFormat="1" applyFont="1" applyFill="1" applyBorder="1" applyProtection="1">
      <protection hidden="1"/>
    </xf>
    <xf numFmtId="0" fontId="37" fillId="5" borderId="43" xfId="0" applyFont="1" applyFill="1" applyBorder="1" applyProtection="1">
      <protection hidden="1"/>
    </xf>
    <xf numFmtId="164" fontId="19" fillId="5" borderId="44" xfId="1" applyFont="1" applyFill="1" applyBorder="1" applyProtection="1">
      <protection hidden="1"/>
    </xf>
    <xf numFmtId="168" fontId="19" fillId="5" borderId="45" xfId="2" applyNumberFormat="1" applyFont="1" applyFill="1" applyBorder="1" applyProtection="1">
      <protection hidden="1"/>
    </xf>
    <xf numFmtId="0" fontId="37" fillId="5" borderId="85" xfId="0" applyFont="1" applyFill="1" applyBorder="1" applyProtection="1">
      <protection hidden="1"/>
    </xf>
    <xf numFmtId="164" fontId="19" fillId="5" borderId="32" xfId="1" applyFont="1" applyFill="1" applyBorder="1" applyProtection="1">
      <protection hidden="1"/>
    </xf>
    <xf numFmtId="168" fontId="19" fillId="5" borderId="33" xfId="2" applyNumberFormat="1" applyFont="1" applyFill="1" applyBorder="1" applyProtection="1">
      <protection hidden="1"/>
    </xf>
    <xf numFmtId="0" fontId="37" fillId="5" borderId="86" xfId="0" applyFont="1" applyFill="1" applyBorder="1" applyProtection="1">
      <protection hidden="1"/>
    </xf>
    <xf numFmtId="164" fontId="19" fillId="5" borderId="17" xfId="1" applyFont="1" applyFill="1" applyBorder="1" applyProtection="1">
      <protection hidden="1"/>
    </xf>
    <xf numFmtId="168" fontId="19" fillId="5" borderId="21" xfId="2" applyNumberFormat="1" applyFont="1" applyFill="1" applyBorder="1" applyProtection="1">
      <protection hidden="1"/>
    </xf>
    <xf numFmtId="0" fontId="37" fillId="5" borderId="87" xfId="0" applyFont="1" applyFill="1" applyBorder="1" applyProtection="1">
      <protection hidden="1"/>
    </xf>
    <xf numFmtId="164" fontId="19" fillId="5" borderId="35" xfId="1" applyFont="1" applyFill="1" applyBorder="1" applyProtection="1">
      <protection hidden="1"/>
    </xf>
    <xf numFmtId="168" fontId="19" fillId="5" borderId="36" xfId="2" applyNumberFormat="1" applyFont="1" applyFill="1" applyBorder="1" applyProtection="1">
      <protection hidden="1"/>
    </xf>
    <xf numFmtId="0" fontId="37" fillId="5" borderId="31" xfId="0" applyFont="1" applyFill="1" applyBorder="1" applyProtection="1">
      <protection hidden="1"/>
    </xf>
    <xf numFmtId="0" fontId="37" fillId="5" borderId="22" xfId="0" applyFont="1" applyFill="1" applyBorder="1" applyProtection="1">
      <protection hidden="1"/>
    </xf>
    <xf numFmtId="0" fontId="37" fillId="5" borderId="34" xfId="0" applyFont="1" applyFill="1" applyBorder="1" applyProtection="1">
      <protection hidden="1"/>
    </xf>
    <xf numFmtId="164" fontId="19" fillId="5" borderId="5" xfId="0" applyNumberFormat="1" applyFont="1" applyFill="1" applyBorder="1" applyProtection="1">
      <protection hidden="1"/>
    </xf>
    <xf numFmtId="0" fontId="19" fillId="5" borderId="5" xfId="0" applyFont="1" applyFill="1" applyBorder="1" applyProtection="1">
      <protection hidden="1"/>
    </xf>
    <xf numFmtId="164" fontId="73" fillId="0" borderId="0" xfId="1" applyFont="1" applyProtection="1">
      <protection hidden="1"/>
    </xf>
    <xf numFmtId="0" fontId="67" fillId="0" borderId="0" xfId="0" applyFont="1" applyProtection="1">
      <protection hidden="1"/>
    </xf>
    <xf numFmtId="165" fontId="13" fillId="2" borderId="1" xfId="0" applyNumberFormat="1" applyFont="1" applyFill="1" applyBorder="1" applyAlignment="1" applyProtection="1">
      <alignment horizontal="right" vertical="center"/>
      <protection hidden="1"/>
    </xf>
    <xf numFmtId="165" fontId="12" fillId="0" borderId="0" xfId="0" applyNumberFormat="1" applyFont="1" applyFill="1" applyBorder="1" applyProtection="1">
      <protection hidden="1"/>
    </xf>
    <xf numFmtId="9" fontId="13" fillId="2" borderId="0" xfId="2" applyFont="1" applyFill="1" applyBorder="1" applyAlignment="1" applyProtection="1">
      <alignment horizontal="right" vertical="center"/>
      <protection hidden="1"/>
    </xf>
    <xf numFmtId="165" fontId="13" fillId="2" borderId="0" xfId="0" applyNumberFormat="1" applyFont="1" applyFill="1" applyBorder="1" applyProtection="1">
      <protection hidden="1"/>
    </xf>
    <xf numFmtId="9" fontId="13" fillId="2" borderId="0" xfId="2" applyFont="1" applyFill="1" applyBorder="1" applyAlignment="1" applyProtection="1">
      <alignment horizontal="right"/>
      <protection hidden="1"/>
    </xf>
    <xf numFmtId="165" fontId="13" fillId="2" borderId="1" xfId="0" applyNumberFormat="1" applyFont="1" applyFill="1" applyBorder="1" applyProtection="1">
      <protection hidden="1"/>
    </xf>
    <xf numFmtId="0" fontId="12" fillId="0" borderId="0" xfId="0" applyFont="1" applyBorder="1" applyProtection="1">
      <protection hidden="1"/>
    </xf>
    <xf numFmtId="0" fontId="9" fillId="0" borderId="0" xfId="0" applyFont="1" applyBorder="1" applyProtection="1">
      <protection hidden="1"/>
    </xf>
    <xf numFmtId="0" fontId="6" fillId="0" borderId="0" xfId="0" applyFont="1" applyBorder="1" applyProtection="1">
      <protection hidden="1"/>
    </xf>
    <xf numFmtId="165" fontId="12" fillId="5" borderId="4" xfId="0" applyNumberFormat="1" applyFont="1" applyFill="1" applyBorder="1" applyProtection="1">
      <protection hidden="1"/>
    </xf>
    <xf numFmtId="165" fontId="12" fillId="13" borderId="4" xfId="0" applyNumberFormat="1" applyFont="1" applyFill="1" applyBorder="1" applyProtection="1">
      <protection hidden="1"/>
    </xf>
    <xf numFmtId="165" fontId="12" fillId="9" borderId="4" xfId="0" applyNumberFormat="1" applyFont="1" applyFill="1" applyBorder="1" applyProtection="1">
      <protection hidden="1"/>
    </xf>
    <xf numFmtId="165" fontId="16" fillId="3" borderId="4" xfId="0" applyNumberFormat="1" applyFont="1" applyFill="1" applyBorder="1" applyProtection="1">
      <protection hidden="1"/>
    </xf>
    <xf numFmtId="165" fontId="32" fillId="0" borderId="0" xfId="0" applyNumberFormat="1" applyFont="1" applyFill="1" applyBorder="1" applyProtection="1">
      <protection hidden="1"/>
    </xf>
    <xf numFmtId="0" fontId="12" fillId="0" borderId="0" xfId="0" applyFont="1" applyFill="1" applyBorder="1" applyProtection="1">
      <protection hidden="1"/>
    </xf>
    <xf numFmtId="0" fontId="9" fillId="0" borderId="0" xfId="0" applyFont="1" applyFill="1" applyBorder="1" applyProtection="1">
      <protection hidden="1"/>
    </xf>
    <xf numFmtId="0" fontId="6" fillId="0" borderId="0" xfId="0" applyFont="1" applyFill="1" applyBorder="1" applyProtection="1">
      <protection hidden="1"/>
    </xf>
    <xf numFmtId="165" fontId="12" fillId="0" borderId="3" xfId="0" applyNumberFormat="1" applyFont="1" applyFill="1" applyBorder="1" applyAlignment="1" applyProtection="1">
      <alignment horizontal="right"/>
      <protection hidden="1"/>
    </xf>
    <xf numFmtId="10" fontId="13" fillId="2" borderId="0" xfId="2" applyNumberFormat="1" applyFont="1" applyFill="1" applyBorder="1" applyAlignment="1" applyProtection="1">
      <alignment horizontal="right" vertical="center"/>
      <protection hidden="1"/>
    </xf>
    <xf numFmtId="9" fontId="13" fillId="0" borderId="0" xfId="2" applyFont="1" applyFill="1" applyBorder="1" applyAlignment="1" applyProtection="1">
      <alignment horizontal="right" vertical="center"/>
      <protection hidden="1"/>
    </xf>
    <xf numFmtId="9" fontId="9" fillId="0" borderId="0" xfId="2" applyFont="1" applyBorder="1" applyProtection="1">
      <protection hidden="1"/>
    </xf>
    <xf numFmtId="0" fontId="63" fillId="6" borderId="17" xfId="0" applyFont="1" applyFill="1" applyBorder="1" applyProtection="1">
      <protection hidden="1"/>
    </xf>
    <xf numFmtId="10" fontId="63" fillId="6" borderId="17" xfId="0" applyNumberFormat="1" applyFont="1" applyFill="1" applyBorder="1" applyProtection="1">
      <protection hidden="1"/>
    </xf>
    <xf numFmtId="10" fontId="9" fillId="8" borderId="0" xfId="2" applyNumberFormat="1" applyFont="1" applyFill="1" applyBorder="1" applyProtection="1">
      <protection locked="0" hidden="1"/>
    </xf>
    <xf numFmtId="165" fontId="78" fillId="22" borderId="1" xfId="0" applyNumberFormat="1" applyFont="1" applyFill="1" applyBorder="1" applyAlignment="1" applyProtection="1">
      <alignment horizontal="right"/>
      <protection hidden="1"/>
    </xf>
    <xf numFmtId="0" fontId="32" fillId="22" borderId="2" xfId="0" applyFont="1" applyFill="1" applyBorder="1" applyProtection="1">
      <protection locked="0"/>
    </xf>
    <xf numFmtId="8" fontId="39" fillId="0" borderId="0" xfId="0" applyNumberFormat="1" applyFont="1" applyAlignment="1">
      <alignment horizontal="center"/>
    </xf>
    <xf numFmtId="0" fontId="0" fillId="0" borderId="0" xfId="0" applyAlignment="1">
      <alignment wrapText="1"/>
    </xf>
    <xf numFmtId="0" fontId="64" fillId="23" borderId="21" xfId="0" applyFont="1" applyFill="1" applyBorder="1" applyAlignment="1">
      <alignment horizontal="left"/>
    </xf>
    <xf numFmtId="0" fontId="64" fillId="23" borderId="23" xfId="0" applyFont="1" applyFill="1" applyBorder="1" applyAlignment="1">
      <alignment horizontal="left"/>
    </xf>
    <xf numFmtId="0" fontId="64" fillId="23" borderId="22" xfId="0" applyFont="1" applyFill="1" applyBorder="1" applyAlignment="1">
      <alignment horizontal="left"/>
    </xf>
    <xf numFmtId="0" fontId="81" fillId="4" borderId="0" xfId="0" applyFont="1" applyFill="1" applyAlignment="1">
      <alignment horizontal="center"/>
    </xf>
    <xf numFmtId="9" fontId="79" fillId="24" borderId="17" xfId="2" applyFont="1" applyFill="1" applyBorder="1" applyAlignment="1">
      <alignment horizontal="center"/>
    </xf>
    <xf numFmtId="0" fontId="82" fillId="10" borderId="0" xfId="0" applyFont="1" applyFill="1" applyBorder="1" applyProtection="1">
      <protection locked="0" hidden="1"/>
    </xf>
    <xf numFmtId="0" fontId="82" fillId="10" borderId="0" xfId="0" applyFont="1" applyFill="1" applyProtection="1">
      <protection locked="0" hidden="1"/>
    </xf>
    <xf numFmtId="0" fontId="83" fillId="10" borderId="0" xfId="0" applyFont="1" applyFill="1" applyBorder="1" applyAlignment="1" applyProtection="1">
      <alignment vertical="center"/>
      <protection locked="0" hidden="1"/>
    </xf>
    <xf numFmtId="0" fontId="83" fillId="10" borderId="0" xfId="0" applyFont="1" applyFill="1" applyBorder="1" applyAlignment="1" applyProtection="1">
      <alignment horizontal="center" vertical="center"/>
      <protection locked="0" hidden="1"/>
    </xf>
    <xf numFmtId="166" fontId="82" fillId="10" borderId="0" xfId="1" applyNumberFormat="1" applyFont="1" applyFill="1" applyBorder="1" applyProtection="1">
      <protection locked="0" hidden="1"/>
    </xf>
    <xf numFmtId="166" fontId="82" fillId="10" borderId="0" xfId="0" applyNumberFormat="1" applyFont="1" applyFill="1" applyBorder="1" applyProtection="1">
      <protection locked="0" hidden="1"/>
    </xf>
    <xf numFmtId="166" fontId="83" fillId="10" borderId="0" xfId="1" applyNumberFormat="1" applyFont="1" applyFill="1" applyBorder="1" applyAlignment="1" applyProtection="1">
      <alignment horizontal="center" vertical="center"/>
      <protection locked="0" hidden="1"/>
    </xf>
    <xf numFmtId="164" fontId="82" fillId="10" borderId="0" xfId="1" applyFont="1" applyFill="1" applyBorder="1" applyProtection="1">
      <protection locked="0" hidden="1"/>
    </xf>
    <xf numFmtId="0" fontId="83" fillId="10" borderId="0" xfId="0" applyFont="1" applyFill="1" applyBorder="1" applyAlignment="1" applyProtection="1">
      <alignment horizontal="center"/>
      <protection locked="0" hidden="1"/>
    </xf>
    <xf numFmtId="0" fontId="82" fillId="10" borderId="0" xfId="0" applyFont="1" applyFill="1" applyBorder="1" applyAlignment="1" applyProtection="1">
      <alignment horizontal="left"/>
      <protection locked="0" hidden="1"/>
    </xf>
    <xf numFmtId="0" fontId="41" fillId="14" borderId="0" xfId="0" applyFont="1" applyFill="1" applyProtection="1">
      <protection hidden="1"/>
    </xf>
    <xf numFmtId="0" fontId="60" fillId="5" borderId="26" xfId="0" applyFont="1" applyFill="1" applyBorder="1" applyAlignment="1" applyProtection="1">
      <alignment horizontal="center" vertical="center" wrapText="1"/>
      <protection hidden="1"/>
    </xf>
    <xf numFmtId="0" fontId="60" fillId="5" borderId="0" xfId="0" applyFont="1" applyFill="1" applyBorder="1" applyAlignment="1" applyProtection="1">
      <alignment horizontal="center" vertical="center" wrapText="1"/>
      <protection hidden="1"/>
    </xf>
    <xf numFmtId="0" fontId="60" fillId="5" borderId="10" xfId="0" applyFont="1" applyFill="1" applyBorder="1" applyAlignment="1" applyProtection="1">
      <alignment horizontal="center" vertical="center" wrapText="1"/>
      <protection hidden="1"/>
    </xf>
    <xf numFmtId="0" fontId="60" fillId="5" borderId="28" xfId="0" applyFont="1" applyFill="1" applyBorder="1" applyAlignment="1" applyProtection="1">
      <alignment horizontal="center" vertical="center" wrapText="1"/>
      <protection hidden="1"/>
    </xf>
    <xf numFmtId="0" fontId="60" fillId="5" borderId="29" xfId="0" applyFont="1" applyFill="1" applyBorder="1" applyAlignment="1" applyProtection="1">
      <alignment horizontal="center" vertical="center" wrapText="1"/>
      <protection hidden="1"/>
    </xf>
    <xf numFmtId="0" fontId="60" fillId="5" borderId="30" xfId="0" applyFont="1" applyFill="1" applyBorder="1" applyAlignment="1" applyProtection="1">
      <alignment horizontal="center" vertical="center" wrapText="1"/>
      <protection hidden="1"/>
    </xf>
    <xf numFmtId="0" fontId="60" fillId="5" borderId="9" xfId="0" applyFont="1" applyFill="1" applyBorder="1" applyAlignment="1" applyProtection="1">
      <alignment horizontal="center" vertical="center" wrapText="1"/>
      <protection hidden="1"/>
    </xf>
    <xf numFmtId="0" fontId="22" fillId="5" borderId="27" xfId="0" applyFont="1" applyFill="1" applyBorder="1" applyAlignment="1" applyProtection="1">
      <alignment horizontal="left"/>
      <protection hidden="1"/>
    </xf>
    <xf numFmtId="0" fontId="37" fillId="0" borderId="5" xfId="0" applyFont="1" applyBorder="1" applyAlignment="1">
      <alignment horizontal="center"/>
    </xf>
    <xf numFmtId="167" fontId="76" fillId="0" borderId="5" xfId="0" applyNumberFormat="1" applyFont="1" applyBorder="1" applyAlignment="1" applyProtection="1">
      <alignment horizontal="center"/>
      <protection locked="0"/>
    </xf>
    <xf numFmtId="0" fontId="37" fillId="0" borderId="0" xfId="0" applyFont="1" applyAlignment="1">
      <alignment horizontal="left"/>
    </xf>
    <xf numFmtId="0" fontId="24" fillId="16" borderId="17" xfId="0" applyFont="1" applyFill="1" applyBorder="1" applyAlignment="1">
      <alignment horizontal="center"/>
    </xf>
    <xf numFmtId="0" fontId="74" fillId="4" borderId="21" xfId="0" applyFont="1" applyFill="1" applyBorder="1" applyAlignment="1">
      <alignment horizontal="center"/>
    </xf>
    <xf numFmtId="0" fontId="74" fillId="4" borderId="23" xfId="0" applyFont="1" applyFill="1" applyBorder="1" applyAlignment="1">
      <alignment horizontal="center"/>
    </xf>
    <xf numFmtId="0" fontId="74" fillId="4" borderId="21" xfId="0" applyFont="1" applyFill="1" applyBorder="1" applyAlignment="1">
      <alignment horizontal="left"/>
    </xf>
    <xf numFmtId="0" fontId="74" fillId="4" borderId="23" xfId="0" applyFont="1" applyFill="1" applyBorder="1" applyAlignment="1">
      <alignment horizontal="left"/>
    </xf>
    <xf numFmtId="0" fontId="74" fillId="7" borderId="17" xfId="0" applyFont="1" applyFill="1" applyBorder="1" applyAlignment="1">
      <alignment horizontal="left"/>
    </xf>
    <xf numFmtId="0" fontId="74" fillId="7" borderId="17" xfId="0" applyFont="1" applyFill="1" applyBorder="1" applyAlignment="1">
      <alignment horizontal="center"/>
    </xf>
    <xf numFmtId="0" fontId="24" fillId="17" borderId="17" xfId="0" applyFont="1" applyFill="1" applyBorder="1" applyAlignment="1">
      <alignment horizontal="center"/>
    </xf>
    <xf numFmtId="0" fontId="37" fillId="0" borderId="5" xfId="0" applyFont="1" applyBorder="1" applyAlignment="1">
      <alignment horizontal="left"/>
    </xf>
    <xf numFmtId="164" fontId="25" fillId="0" borderId="21" xfId="1" applyFont="1" applyFill="1" applyBorder="1" applyAlignment="1" applyProtection="1">
      <alignment horizontal="center"/>
      <protection locked="0"/>
    </xf>
    <xf numFmtId="164" fontId="25" fillId="0" borderId="22" xfId="1" applyFont="1" applyFill="1" applyBorder="1" applyAlignment="1" applyProtection="1">
      <alignment horizontal="center"/>
      <protection locked="0"/>
    </xf>
    <xf numFmtId="164" fontId="75" fillId="0" borderId="26" xfId="1" applyFont="1" applyFill="1" applyBorder="1" applyAlignment="1" applyProtection="1">
      <alignment horizontal="right"/>
    </xf>
    <xf numFmtId="164" fontId="40" fillId="0" borderId="5" xfId="1" applyFont="1" applyBorder="1" applyAlignment="1" applyProtection="1">
      <alignment horizontal="center"/>
    </xf>
    <xf numFmtId="0" fontId="42" fillId="14" borderId="46" xfId="0" applyFont="1" applyFill="1" applyBorder="1" applyAlignment="1">
      <alignment horizontal="center" vertical="center" wrapText="1"/>
    </xf>
    <xf numFmtId="0" fontId="42" fillId="14" borderId="47" xfId="0" applyFont="1" applyFill="1" applyBorder="1" applyAlignment="1">
      <alignment horizontal="center" vertical="center" wrapText="1"/>
    </xf>
    <xf numFmtId="0" fontId="42" fillId="14" borderId="48" xfId="0" applyFont="1" applyFill="1" applyBorder="1" applyAlignment="1">
      <alignment horizontal="center" vertical="center" wrapText="1"/>
    </xf>
    <xf numFmtId="0" fontId="42" fillId="14" borderId="49" xfId="0" applyFont="1" applyFill="1" applyBorder="1" applyAlignment="1">
      <alignment horizontal="center" vertical="center" wrapText="1"/>
    </xf>
    <xf numFmtId="0" fontId="42" fillId="14" borderId="0" xfId="0" applyFont="1" applyFill="1" applyBorder="1" applyAlignment="1">
      <alignment horizontal="center" vertical="center" wrapText="1"/>
    </xf>
    <xf numFmtId="0" fontId="42" fillId="14" borderId="50" xfId="0" applyFont="1" applyFill="1" applyBorder="1" applyAlignment="1">
      <alignment horizontal="center" vertical="center" wrapText="1"/>
    </xf>
    <xf numFmtId="0" fontId="42" fillId="14" borderId="51" xfId="0" applyFont="1" applyFill="1" applyBorder="1" applyAlignment="1">
      <alignment horizontal="center" vertical="center" wrapText="1"/>
    </xf>
    <xf numFmtId="0" fontId="42" fillId="14" borderId="52" xfId="0" applyFont="1" applyFill="1" applyBorder="1" applyAlignment="1">
      <alignment horizontal="center" vertical="center" wrapText="1"/>
    </xf>
    <xf numFmtId="0" fontId="42" fillId="14" borderId="53" xfId="0" applyFont="1" applyFill="1" applyBorder="1" applyAlignment="1">
      <alignment horizontal="center" vertical="center" wrapText="1"/>
    </xf>
    <xf numFmtId="0" fontId="42" fillId="14" borderId="46" xfId="0" applyFont="1" applyFill="1" applyBorder="1" applyAlignment="1" applyProtection="1">
      <alignment horizontal="center" vertical="center" wrapText="1"/>
      <protection locked="0"/>
    </xf>
    <xf numFmtId="0" fontId="42" fillId="14" borderId="47" xfId="0" applyFont="1" applyFill="1" applyBorder="1" applyAlignment="1" applyProtection="1">
      <alignment horizontal="center" vertical="center" wrapText="1"/>
      <protection locked="0"/>
    </xf>
    <xf numFmtId="0" fontId="42" fillId="14" borderId="48" xfId="0" applyFont="1" applyFill="1" applyBorder="1" applyAlignment="1" applyProtection="1">
      <alignment horizontal="center" vertical="center" wrapText="1"/>
      <protection locked="0"/>
    </xf>
    <xf numFmtId="0" fontId="42" fillId="14" borderId="49" xfId="0" applyFont="1" applyFill="1" applyBorder="1" applyAlignment="1" applyProtection="1">
      <alignment horizontal="center" vertical="center" wrapText="1"/>
      <protection locked="0"/>
    </xf>
    <xf numFmtId="0" fontId="42" fillId="14" borderId="0" xfId="0" applyFont="1" applyFill="1" applyBorder="1" applyAlignment="1" applyProtection="1">
      <alignment horizontal="center" vertical="center" wrapText="1"/>
      <protection locked="0"/>
    </xf>
    <xf numFmtId="0" fontId="42" fillId="14" borderId="50" xfId="0" applyFont="1" applyFill="1" applyBorder="1" applyAlignment="1" applyProtection="1">
      <alignment horizontal="center" vertical="center" wrapText="1"/>
      <protection locked="0"/>
    </xf>
    <xf numFmtId="0" fontId="42" fillId="14" borderId="51" xfId="0" applyFont="1" applyFill="1" applyBorder="1" applyAlignment="1" applyProtection="1">
      <alignment horizontal="center" vertical="center" wrapText="1"/>
      <protection locked="0"/>
    </xf>
    <xf numFmtId="0" fontId="42" fillId="14" borderId="52" xfId="0" applyFont="1" applyFill="1" applyBorder="1" applyAlignment="1" applyProtection="1">
      <alignment horizontal="center" vertical="center" wrapText="1"/>
      <protection locked="0"/>
    </xf>
    <xf numFmtId="0" fontId="42" fillId="14" borderId="53" xfId="0" applyFont="1" applyFill="1" applyBorder="1" applyAlignment="1" applyProtection="1">
      <alignment horizontal="center" vertical="center" wrapText="1"/>
      <protection locked="0"/>
    </xf>
    <xf numFmtId="0" fontId="47" fillId="0" borderId="46" xfId="0" applyFont="1" applyFill="1" applyBorder="1" applyAlignment="1" applyProtection="1">
      <alignment horizontal="center" vertical="center" wrapText="1"/>
      <protection locked="0"/>
    </xf>
    <xf numFmtId="0" fontId="47" fillId="0" borderId="47" xfId="0" applyFont="1" applyFill="1" applyBorder="1" applyAlignment="1" applyProtection="1">
      <alignment horizontal="center" vertical="center" wrapText="1"/>
      <protection locked="0"/>
    </xf>
    <xf numFmtId="0" fontId="47" fillId="0" borderId="48" xfId="0" applyFont="1" applyFill="1" applyBorder="1" applyAlignment="1" applyProtection="1">
      <alignment horizontal="center" vertical="center" wrapText="1"/>
      <protection locked="0"/>
    </xf>
    <xf numFmtId="0" fontId="47" fillId="0" borderId="49" xfId="0" applyFont="1" applyFill="1" applyBorder="1" applyAlignment="1" applyProtection="1">
      <alignment horizontal="center" vertical="center" wrapText="1"/>
      <protection locked="0"/>
    </xf>
    <xf numFmtId="0" fontId="47" fillId="0" borderId="0" xfId="0" applyFont="1" applyFill="1" applyBorder="1" applyAlignment="1" applyProtection="1">
      <alignment horizontal="center" vertical="center" wrapText="1"/>
      <protection locked="0"/>
    </xf>
    <xf numFmtId="0" fontId="47" fillId="0" borderId="50" xfId="0" applyFont="1" applyFill="1" applyBorder="1" applyAlignment="1" applyProtection="1">
      <alignment horizontal="center" vertical="center" wrapText="1"/>
      <protection locked="0"/>
    </xf>
    <xf numFmtId="0" fontId="47" fillId="0" borderId="51" xfId="0" applyFont="1" applyFill="1" applyBorder="1" applyAlignment="1" applyProtection="1">
      <alignment horizontal="center" vertical="center" wrapText="1"/>
      <protection locked="0"/>
    </xf>
    <xf numFmtId="0" fontId="47" fillId="0" borderId="52" xfId="0" applyFont="1" applyFill="1" applyBorder="1" applyAlignment="1" applyProtection="1">
      <alignment horizontal="center" vertical="center" wrapText="1"/>
      <protection locked="0"/>
    </xf>
    <xf numFmtId="0" fontId="47" fillId="0" borderId="53" xfId="0" applyFont="1" applyFill="1" applyBorder="1" applyAlignment="1" applyProtection="1">
      <alignment horizontal="center" vertical="center" wrapText="1"/>
      <protection locked="0"/>
    </xf>
    <xf numFmtId="0" fontId="13" fillId="0" borderId="75" xfId="0" applyFont="1" applyFill="1" applyBorder="1" applyAlignment="1" applyProtection="1">
      <alignment horizontal="left" vertical="center"/>
      <protection locked="0"/>
    </xf>
    <xf numFmtId="0" fontId="13" fillId="0" borderId="76" xfId="0" applyFont="1" applyFill="1" applyBorder="1" applyAlignment="1" applyProtection="1">
      <alignment horizontal="left" vertical="center"/>
      <protection locked="0"/>
    </xf>
    <xf numFmtId="0" fontId="13" fillId="0" borderId="77" xfId="0" applyFont="1" applyFill="1" applyBorder="1" applyAlignment="1" applyProtection="1">
      <alignment horizontal="left" vertical="center"/>
      <protection locked="0"/>
    </xf>
    <xf numFmtId="0" fontId="34" fillId="4" borderId="0" xfId="0" applyFont="1" applyFill="1" applyBorder="1" applyAlignment="1">
      <alignment horizontal="center"/>
    </xf>
    <xf numFmtId="0" fontId="34" fillId="7" borderId="0" xfId="0" applyFont="1" applyFill="1" applyBorder="1" applyAlignment="1">
      <alignment horizontal="center"/>
    </xf>
    <xf numFmtId="0" fontId="13" fillId="0" borderId="61" xfId="0" applyFont="1" applyFill="1" applyBorder="1" applyAlignment="1" applyProtection="1">
      <alignment horizontal="left" vertical="center"/>
      <protection locked="0"/>
    </xf>
    <xf numFmtId="0" fontId="13" fillId="0" borderId="63" xfId="0" applyFont="1" applyFill="1" applyBorder="1" applyAlignment="1" applyProtection="1">
      <alignment horizontal="left" vertical="center"/>
      <protection locked="0"/>
    </xf>
    <xf numFmtId="0" fontId="13" fillId="0" borderId="65" xfId="0" applyFont="1" applyFill="1" applyBorder="1" applyAlignment="1" applyProtection="1">
      <alignment horizontal="left" vertical="center"/>
      <protection locked="0"/>
    </xf>
    <xf numFmtId="0" fontId="57" fillId="14" borderId="8" xfId="0" applyFont="1" applyFill="1" applyBorder="1" applyAlignment="1">
      <alignment horizontal="right" vertical="center"/>
    </xf>
    <xf numFmtId="0" fontId="57" fillId="14" borderId="9" xfId="0" applyFont="1" applyFill="1" applyBorder="1" applyAlignment="1">
      <alignment horizontal="right" vertical="center"/>
    </xf>
    <xf numFmtId="0" fontId="57" fillId="14" borderId="14" xfId="0" applyFont="1" applyFill="1" applyBorder="1" applyAlignment="1">
      <alignment horizontal="right" vertical="center"/>
    </xf>
    <xf numFmtId="0" fontId="57" fillId="14" borderId="6" xfId="0" applyFont="1" applyFill="1" applyBorder="1" applyAlignment="1">
      <alignment horizontal="right" vertical="center"/>
    </xf>
    <xf numFmtId="0" fontId="57" fillId="14" borderId="0" xfId="0" applyFont="1" applyFill="1" applyBorder="1" applyAlignment="1">
      <alignment horizontal="right" vertical="center"/>
    </xf>
    <xf numFmtId="0" fontId="57" fillId="14" borderId="7" xfId="0" applyFont="1" applyFill="1" applyBorder="1" applyAlignment="1">
      <alignment horizontal="right" vertical="center"/>
    </xf>
    <xf numFmtId="0" fontId="57" fillId="14" borderId="11" xfId="0" applyFont="1" applyFill="1" applyBorder="1" applyAlignment="1">
      <alignment horizontal="right" vertical="center"/>
    </xf>
    <xf numFmtId="0" fontId="57" fillId="14" borderId="10" xfId="0" applyFont="1" applyFill="1" applyBorder="1" applyAlignment="1">
      <alignment horizontal="right" vertical="center"/>
    </xf>
    <xf numFmtId="0" fontId="57" fillId="14" borderId="15" xfId="0" applyFont="1" applyFill="1" applyBorder="1" applyAlignment="1">
      <alignment horizontal="right" vertical="center"/>
    </xf>
    <xf numFmtId="0" fontId="13" fillId="0" borderId="72" xfId="0" applyFont="1" applyFill="1" applyBorder="1" applyAlignment="1" applyProtection="1">
      <alignment horizontal="left" vertical="center" wrapText="1"/>
      <protection locked="0"/>
    </xf>
    <xf numFmtId="0" fontId="13" fillId="0" borderId="74" xfId="0" applyFont="1" applyFill="1" applyBorder="1" applyAlignment="1" applyProtection="1">
      <alignment horizontal="left" vertical="center" wrapText="1"/>
      <protection locked="0"/>
    </xf>
    <xf numFmtId="0" fontId="13" fillId="0" borderId="69" xfId="0" applyFont="1" applyFill="1" applyBorder="1" applyAlignment="1" applyProtection="1">
      <alignment horizontal="left" vertical="center"/>
      <protection locked="0"/>
    </xf>
    <xf numFmtId="0" fontId="13" fillId="0" borderId="71" xfId="0" applyFont="1" applyFill="1" applyBorder="1" applyAlignment="1" applyProtection="1">
      <alignment horizontal="left" vertical="center"/>
      <protection locked="0"/>
    </xf>
    <xf numFmtId="0" fontId="50" fillId="14" borderId="60" xfId="0" applyFont="1" applyFill="1" applyBorder="1" applyAlignment="1" applyProtection="1">
      <alignment horizontal="center" wrapText="1"/>
      <protection locked="0"/>
    </xf>
    <xf numFmtId="0" fontId="50" fillId="14" borderId="67" xfId="0" applyFont="1" applyFill="1" applyBorder="1" applyAlignment="1" applyProtection="1">
      <alignment horizontal="center"/>
      <protection locked="0"/>
    </xf>
    <xf numFmtId="0" fontId="50" fillId="14" borderId="62" xfId="0" applyFont="1" applyFill="1" applyBorder="1" applyAlignment="1" applyProtection="1">
      <alignment horizontal="center"/>
      <protection locked="0"/>
    </xf>
    <xf numFmtId="0" fontId="50" fillId="14" borderId="0" xfId="0" applyFont="1" applyFill="1" applyBorder="1" applyAlignment="1" applyProtection="1">
      <alignment horizontal="center"/>
      <protection locked="0"/>
    </xf>
    <xf numFmtId="0" fontId="50" fillId="14" borderId="63" xfId="0" applyFont="1" applyFill="1" applyBorder="1" applyAlignment="1" applyProtection="1">
      <alignment horizontal="center"/>
      <protection locked="0"/>
    </xf>
    <xf numFmtId="0" fontId="50" fillId="14" borderId="64" xfId="0" applyFont="1" applyFill="1" applyBorder="1" applyAlignment="1" applyProtection="1">
      <alignment horizontal="center"/>
      <protection locked="0"/>
    </xf>
    <xf numFmtId="0" fontId="50" fillId="14" borderId="65" xfId="0" applyFont="1" applyFill="1" applyBorder="1" applyAlignment="1" applyProtection="1">
      <alignment horizontal="center"/>
      <protection locked="0"/>
    </xf>
    <xf numFmtId="0" fontId="50" fillId="14" borderId="61" xfId="0" applyFont="1" applyFill="1" applyBorder="1" applyAlignment="1" applyProtection="1">
      <alignment horizontal="center"/>
      <protection locked="0"/>
    </xf>
    <xf numFmtId="0" fontId="10" fillId="2" borderId="16" xfId="0" applyFont="1" applyFill="1" applyBorder="1" applyAlignment="1">
      <alignment horizontal="left"/>
    </xf>
    <xf numFmtId="0" fontId="10" fillId="2" borderId="12" xfId="0" applyFont="1" applyFill="1" applyBorder="1" applyAlignment="1">
      <alignment horizontal="left"/>
    </xf>
    <xf numFmtId="0" fontId="13" fillId="0" borderId="70" xfId="0" applyFont="1" applyFill="1" applyBorder="1" applyAlignment="1" applyProtection="1">
      <alignment horizontal="left" vertical="center"/>
      <protection locked="0"/>
    </xf>
    <xf numFmtId="0" fontId="44" fillId="0" borderId="46" xfId="0" applyFont="1" applyFill="1" applyBorder="1" applyAlignment="1" applyProtection="1">
      <alignment horizontal="center" vertical="center" wrapText="1"/>
      <protection locked="0"/>
    </xf>
    <xf numFmtId="0" fontId="44" fillId="0" borderId="47" xfId="0" applyFont="1" applyFill="1" applyBorder="1" applyAlignment="1" applyProtection="1">
      <alignment horizontal="center" vertical="center"/>
      <protection locked="0"/>
    </xf>
    <xf numFmtId="0" fontId="44" fillId="0" borderId="48" xfId="0" applyFont="1" applyFill="1" applyBorder="1" applyAlignment="1" applyProtection="1">
      <alignment horizontal="center" vertical="center"/>
      <protection locked="0"/>
    </xf>
    <xf numFmtId="0" fontId="44" fillId="0" borderId="49" xfId="0" applyFont="1" applyFill="1" applyBorder="1" applyAlignment="1" applyProtection="1">
      <alignment horizontal="center" vertical="center"/>
      <protection locked="0"/>
    </xf>
    <xf numFmtId="0" fontId="44" fillId="0" borderId="0" xfId="0" applyFont="1" applyFill="1" applyBorder="1" applyAlignment="1" applyProtection="1">
      <alignment horizontal="center" vertical="center"/>
      <protection locked="0"/>
    </xf>
    <xf numFmtId="0" fontId="44" fillId="0" borderId="50" xfId="0" applyFont="1" applyFill="1" applyBorder="1" applyAlignment="1" applyProtection="1">
      <alignment horizontal="center" vertical="center"/>
      <protection locked="0"/>
    </xf>
    <xf numFmtId="0" fontId="44" fillId="0" borderId="51" xfId="0" applyFont="1" applyFill="1" applyBorder="1" applyAlignment="1" applyProtection="1">
      <alignment horizontal="center" vertical="center"/>
      <protection locked="0"/>
    </xf>
    <xf numFmtId="0" fontId="44" fillId="0" borderId="52" xfId="0" applyFont="1" applyFill="1" applyBorder="1" applyAlignment="1" applyProtection="1">
      <alignment horizontal="center" vertical="center"/>
      <protection locked="0"/>
    </xf>
    <xf numFmtId="0" fontId="44" fillId="0" borderId="53" xfId="0" applyFont="1" applyFill="1" applyBorder="1" applyAlignment="1" applyProtection="1">
      <alignment horizontal="center" vertical="center"/>
      <protection locked="0"/>
    </xf>
    <xf numFmtId="0" fontId="13" fillId="0" borderId="0" xfId="0" applyFont="1" applyBorder="1" applyAlignment="1">
      <alignment horizontal="center"/>
    </xf>
    <xf numFmtId="0" fontId="13" fillId="0" borderId="72" xfId="0" applyFont="1" applyFill="1" applyBorder="1" applyAlignment="1" applyProtection="1">
      <alignment horizontal="left" vertical="center"/>
      <protection locked="0"/>
    </xf>
    <xf numFmtId="0" fontId="13" fillId="0" borderId="73" xfId="0" applyFont="1" applyFill="1" applyBorder="1" applyAlignment="1" applyProtection="1">
      <alignment horizontal="left" vertical="center"/>
      <protection locked="0"/>
    </xf>
    <xf numFmtId="0" fontId="13" fillId="0" borderId="74" xfId="0" applyFont="1" applyFill="1" applyBorder="1" applyAlignment="1" applyProtection="1">
      <alignment horizontal="left" vertical="center"/>
      <protection locked="0"/>
    </xf>
    <xf numFmtId="0" fontId="13" fillId="0" borderId="69" xfId="0" applyFont="1" applyFill="1" applyBorder="1" applyAlignment="1" applyProtection="1">
      <alignment horizontal="left" vertical="center" wrapText="1"/>
      <protection locked="0"/>
    </xf>
    <xf numFmtId="0" fontId="13" fillId="0" borderId="70" xfId="0" applyFont="1" applyFill="1" applyBorder="1" applyAlignment="1" applyProtection="1">
      <alignment horizontal="left" vertical="center" wrapText="1"/>
      <protection locked="0"/>
    </xf>
    <xf numFmtId="0" fontId="13" fillId="0" borderId="71" xfId="0" applyFont="1" applyFill="1" applyBorder="1" applyAlignment="1" applyProtection="1">
      <alignment horizontal="left" vertical="center" wrapText="1"/>
      <protection locked="0"/>
    </xf>
    <xf numFmtId="0" fontId="51" fillId="14" borderId="54" xfId="0" applyFont="1" applyFill="1" applyBorder="1" applyAlignment="1" applyProtection="1">
      <alignment horizontal="center" vertical="center" wrapText="1"/>
      <protection locked="0"/>
    </xf>
    <xf numFmtId="0" fontId="50" fillId="14" borderId="66" xfId="0" applyFont="1" applyFill="1" applyBorder="1" applyAlignment="1" applyProtection="1">
      <alignment horizontal="center" vertical="center"/>
      <protection locked="0"/>
    </xf>
    <xf numFmtId="0" fontId="50" fillId="14" borderId="55" xfId="0" applyFont="1" applyFill="1" applyBorder="1" applyAlignment="1" applyProtection="1">
      <alignment horizontal="center" vertical="center"/>
      <protection locked="0"/>
    </xf>
    <xf numFmtId="0" fontId="50" fillId="14" borderId="0" xfId="0" applyFont="1" applyFill="1" applyBorder="1" applyAlignment="1" applyProtection="1">
      <alignment horizontal="center" vertical="center"/>
      <protection locked="0"/>
    </xf>
    <xf numFmtId="0" fontId="50" fillId="14" borderId="56" xfId="0" applyFont="1" applyFill="1" applyBorder="1" applyAlignment="1" applyProtection="1">
      <alignment horizontal="center" vertical="center"/>
      <protection locked="0"/>
    </xf>
    <xf numFmtId="0" fontId="50" fillId="14" borderId="57" xfId="0" applyFont="1" applyFill="1" applyBorder="1" applyAlignment="1" applyProtection="1">
      <alignment horizontal="center" vertical="center"/>
      <protection locked="0"/>
    </xf>
    <xf numFmtId="0" fontId="50" fillId="14" borderId="58" xfId="0" applyFont="1" applyFill="1" applyBorder="1" applyAlignment="1" applyProtection="1">
      <alignment horizontal="center" vertical="center"/>
      <protection locked="0"/>
    </xf>
    <xf numFmtId="0" fontId="51" fillId="14" borderId="66" xfId="0" applyFont="1" applyFill="1" applyBorder="1" applyAlignment="1" applyProtection="1">
      <alignment horizontal="center" vertical="center"/>
      <protection locked="0"/>
    </xf>
    <xf numFmtId="0" fontId="51" fillId="14" borderId="55" xfId="0" applyFont="1" applyFill="1" applyBorder="1" applyAlignment="1" applyProtection="1">
      <alignment horizontal="center" vertical="center"/>
      <protection locked="0"/>
    </xf>
    <xf numFmtId="0" fontId="51" fillId="14" borderId="0" xfId="0" applyFont="1" applyFill="1" applyBorder="1" applyAlignment="1" applyProtection="1">
      <alignment horizontal="center" vertical="center"/>
      <protection locked="0"/>
    </xf>
    <xf numFmtId="0" fontId="51" fillId="14" borderId="56" xfId="0" applyFont="1" applyFill="1" applyBorder="1" applyAlignment="1" applyProtection="1">
      <alignment horizontal="center" vertical="center"/>
      <protection locked="0"/>
    </xf>
    <xf numFmtId="0" fontId="51" fillId="14" borderId="57" xfId="0" applyFont="1" applyFill="1" applyBorder="1" applyAlignment="1" applyProtection="1">
      <alignment horizontal="center" vertical="center"/>
      <protection locked="0"/>
    </xf>
    <xf numFmtId="0" fontId="51" fillId="14" borderId="58" xfId="0" applyFont="1" applyFill="1" applyBorder="1" applyAlignment="1" applyProtection="1">
      <alignment horizontal="center" vertical="center"/>
      <protection locked="0"/>
    </xf>
    <xf numFmtId="164" fontId="40" fillId="6" borderId="95" xfId="1" applyFont="1" applyFill="1" applyBorder="1" applyAlignment="1" applyProtection="1">
      <alignment horizontal="center" vertical="center"/>
    </xf>
    <xf numFmtId="164" fontId="40" fillId="6" borderId="24" xfId="1" applyFont="1" applyFill="1" applyBorder="1" applyAlignment="1" applyProtection="1">
      <alignment horizontal="center" vertical="center"/>
    </xf>
    <xf numFmtId="164" fontId="63" fillId="0" borderId="21" xfId="1" applyFont="1" applyFill="1" applyBorder="1" applyAlignment="1" applyProtection="1">
      <protection locked="0"/>
    </xf>
    <xf numFmtId="164" fontId="63" fillId="0" borderId="22" xfId="1" applyFont="1" applyFill="1" applyBorder="1" applyAlignment="1" applyProtection="1">
      <protection locked="0"/>
    </xf>
    <xf numFmtId="0" fontId="64" fillId="23" borderId="21" xfId="0" applyFont="1" applyFill="1" applyBorder="1" applyAlignment="1">
      <alignment horizontal="left"/>
    </xf>
    <xf numFmtId="0" fontId="64" fillId="23" borderId="23" xfId="0" applyFont="1" applyFill="1" applyBorder="1" applyAlignment="1">
      <alignment horizontal="left"/>
    </xf>
    <xf numFmtId="0" fontId="64" fillId="23" borderId="22" xfId="0" applyFont="1" applyFill="1" applyBorder="1" applyAlignment="1">
      <alignment horizontal="left"/>
    </xf>
    <xf numFmtId="1" fontId="63" fillId="0" borderId="95" xfId="1" applyNumberFormat="1" applyFont="1" applyFill="1" applyBorder="1" applyAlignment="1" applyProtection="1">
      <protection locked="0"/>
    </xf>
    <xf numFmtId="1" fontId="63" fillId="0" borderId="24" xfId="1" applyNumberFormat="1" applyFont="1" applyFill="1" applyBorder="1" applyAlignment="1" applyProtection="1">
      <protection locked="0"/>
    </xf>
    <xf numFmtId="0" fontId="22" fillId="0" borderId="5" xfId="0" applyFont="1" applyBorder="1" applyAlignment="1">
      <alignment horizontal="center"/>
    </xf>
    <xf numFmtId="0" fontId="22" fillId="0" borderId="0" xfId="0" applyFont="1" applyAlignment="1">
      <alignment horizontal="center"/>
    </xf>
    <xf numFmtId="164" fontId="63" fillId="0" borderId="95" xfId="1" applyFont="1" applyFill="1" applyBorder="1" applyAlignment="1" applyProtection="1">
      <protection locked="0"/>
    </xf>
    <xf numFmtId="164" fontId="63" fillId="0" borderId="24" xfId="1" applyFont="1" applyFill="1" applyBorder="1" applyAlignment="1" applyProtection="1">
      <protection locked="0"/>
    </xf>
    <xf numFmtId="10" fontId="63" fillId="6" borderId="96" xfId="0" applyNumberFormat="1" applyFont="1" applyFill="1" applyBorder="1" applyAlignment="1" applyProtection="1"/>
    <xf numFmtId="10" fontId="63" fillId="6" borderId="97" xfId="0" applyNumberFormat="1" applyFont="1" applyFill="1" applyBorder="1" applyAlignment="1" applyProtection="1"/>
    <xf numFmtId="9" fontId="63" fillId="0" borderId="95" xfId="2" applyFont="1" applyFill="1" applyBorder="1" applyAlignment="1" applyProtection="1">
      <protection locked="0"/>
    </xf>
    <xf numFmtId="9" fontId="63" fillId="0" borderId="24" xfId="2" applyFont="1" applyFill="1" applyBorder="1" applyAlignment="1" applyProtection="1">
      <protection locked="0"/>
    </xf>
    <xf numFmtId="0" fontId="64" fillId="4" borderId="0" xfId="0" applyFont="1" applyFill="1" applyBorder="1" applyAlignment="1">
      <alignment horizontal="center" vertical="center" wrapText="1"/>
    </xf>
    <xf numFmtId="0" fontId="64" fillId="4" borderId="24" xfId="0" applyFont="1" applyFill="1" applyBorder="1" applyAlignment="1">
      <alignment horizontal="center" vertical="center" wrapText="1"/>
    </xf>
    <xf numFmtId="0" fontId="69" fillId="21" borderId="91" xfId="0" applyFont="1" applyFill="1" applyBorder="1" applyAlignment="1">
      <alignment horizontal="center" vertical="center" wrapText="1"/>
    </xf>
    <xf numFmtId="0" fontId="69" fillId="21" borderId="92" xfId="0" applyFont="1" applyFill="1" applyBorder="1" applyAlignment="1">
      <alignment horizontal="center" vertical="center" wrapText="1"/>
    </xf>
    <xf numFmtId="0" fontId="69" fillId="21" borderId="93" xfId="0" applyFont="1" applyFill="1" applyBorder="1" applyAlignment="1">
      <alignment horizontal="center" vertical="center" wrapText="1"/>
    </xf>
    <xf numFmtId="0" fontId="71" fillId="21" borderId="89" xfId="0" applyFont="1" applyFill="1" applyBorder="1" applyAlignment="1">
      <alignment horizontal="center" vertical="center"/>
    </xf>
    <xf numFmtId="0" fontId="71" fillId="21" borderId="90" xfId="0" applyFont="1" applyFill="1" applyBorder="1" applyAlignment="1">
      <alignment horizontal="center" vertical="center"/>
    </xf>
    <xf numFmtId="0" fontId="68" fillId="20" borderId="91" xfId="0" applyFont="1" applyFill="1" applyBorder="1" applyAlignment="1">
      <alignment horizontal="center" vertical="center" wrapText="1"/>
    </xf>
    <xf numFmtId="0" fontId="68" fillId="20" borderId="92" xfId="0" applyFont="1" applyFill="1" applyBorder="1" applyAlignment="1">
      <alignment horizontal="center" vertical="center" wrapText="1"/>
    </xf>
    <xf numFmtId="0" fontId="68" fillId="20" borderId="93" xfId="0" applyFont="1" applyFill="1" applyBorder="1" applyAlignment="1">
      <alignment horizontal="center" vertical="center" wrapText="1"/>
    </xf>
    <xf numFmtId="0" fontId="72" fillId="20" borderId="89" xfId="0" applyFont="1" applyFill="1" applyBorder="1" applyAlignment="1">
      <alignment horizontal="center"/>
    </xf>
    <xf numFmtId="0" fontId="72" fillId="20" borderId="90" xfId="0" applyFont="1" applyFill="1" applyBorder="1" applyAlignment="1">
      <alignment horizontal="center"/>
    </xf>
    <xf numFmtId="0" fontId="69" fillId="19" borderId="4" xfId="0" applyFont="1" applyFill="1" applyBorder="1" applyAlignment="1">
      <alignment horizontal="center" vertical="center" wrapText="1"/>
    </xf>
    <xf numFmtId="0" fontId="71" fillId="19" borderId="4" xfId="0" applyFont="1" applyFill="1" applyBorder="1" applyAlignment="1">
      <alignment horizontal="center"/>
    </xf>
    <xf numFmtId="164" fontId="40" fillId="6" borderId="94" xfId="1" applyFont="1" applyFill="1" applyBorder="1" applyAlignment="1" applyProtection="1">
      <alignment horizontal="center" vertical="center"/>
      <protection hidden="1"/>
    </xf>
    <xf numFmtId="164" fontId="40" fillId="6" borderId="20" xfId="1" applyFont="1" applyFill="1" applyBorder="1" applyAlignment="1" applyProtection="1">
      <alignment horizontal="center" vertical="center"/>
      <protection hidden="1"/>
    </xf>
  </cellXfs>
  <cellStyles count="3">
    <cellStyle name="Moeda" xfId="1" builtinId="4"/>
    <cellStyle name="Normal" xfId="0" builtinId="0"/>
    <cellStyle name="Porcentagem" xfId="2" builtinId="5"/>
  </cellStyles>
  <dxfs count="9">
    <dxf>
      <font>
        <condense val="0"/>
        <extend val="0"/>
        <color indexed="10"/>
      </font>
    </dxf>
    <dxf>
      <fill>
        <gradientFill degree="90">
          <stop position="0">
            <color theme="0"/>
          </stop>
          <stop position="0.5">
            <color rgb="FF0070C0"/>
          </stop>
          <stop position="1">
            <color theme="0"/>
          </stop>
        </gradientFill>
      </fill>
    </dxf>
    <dxf>
      <fill>
        <gradientFill degree="90">
          <stop position="0">
            <color theme="0"/>
          </stop>
          <stop position="0.5">
            <color rgb="FFFFC000"/>
          </stop>
          <stop position="1">
            <color theme="0"/>
          </stop>
        </gradientFill>
      </fill>
    </dxf>
    <dxf>
      <fill>
        <gradientFill degree="90">
          <stop position="0">
            <color theme="0"/>
          </stop>
          <stop position="0.5">
            <color rgb="FFFE3CFE"/>
          </stop>
          <stop position="1">
            <color theme="0"/>
          </stop>
        </gradientFill>
      </fill>
    </dxf>
    <dxf>
      <font>
        <condense val="0"/>
        <extend val="0"/>
        <color indexed="10"/>
      </font>
    </dxf>
    <dxf>
      <font>
        <b/>
        <i val="0"/>
        <color rgb="FF002060"/>
      </font>
    </dxf>
    <dxf>
      <font>
        <b/>
        <i val="0"/>
        <color rgb="FFFF0000"/>
      </font>
    </dxf>
    <dxf>
      <font>
        <b/>
        <i val="0"/>
        <color rgb="FF002060"/>
      </font>
    </dxf>
    <dxf>
      <font>
        <b/>
        <i val="0"/>
        <color rgb="FFFF0000"/>
      </font>
    </dxf>
  </dxfs>
  <tableStyles count="0" defaultTableStyle="TableStyleMedium9" defaultPivotStyle="PivotStyleLight16"/>
  <colors>
    <mruColors>
      <color rgb="FFFE3CFE"/>
      <color rgb="FFF2DBDA"/>
      <color rgb="FFDAE7F6"/>
      <color rgb="FFF7EAE9"/>
      <color rgb="FF4FFB6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174874327149785"/>
          <c:y val="0.17433907718056982"/>
          <c:w val="0.76681999495825737"/>
          <c:h val="0.6905909949662089"/>
        </c:manualLayout>
      </c:layout>
      <c:lineChart>
        <c:grouping val="standard"/>
        <c:varyColors val="0"/>
        <c:ser>
          <c:idx val="0"/>
          <c:order val="0"/>
          <c:tx>
            <c:strRef>
              <c:f>Board!$V$3</c:f>
              <c:strCache>
                <c:ptCount val="1"/>
                <c:pt idx="0">
                  <c:v>Receita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Board!$W$2:$AH$2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[0]!MOTOR_RECEITA</c:f>
              <c:numCache>
                <c:formatCode>_("R$ "* #,##0_);_("R$ "* \(#,##0\);_("R$ "*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D0-4860-9A2E-3C2F637BE2C0}"/>
            </c:ext>
          </c:extLst>
        </c:ser>
        <c:ser>
          <c:idx val="1"/>
          <c:order val="1"/>
          <c:tx>
            <c:strRef>
              <c:f>Board!$V$4</c:f>
              <c:strCache>
                <c:ptCount val="1"/>
                <c:pt idx="0">
                  <c:v>Desp. Total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Board!$W$2:$AH$2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[0]!MOTOR_Despesa</c:f>
              <c:numCache>
                <c:formatCode>_("R$ "* #,##0_);_("R$ "* \(#,##0\);_("R$ "*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D0-4860-9A2E-3C2F637BE2C0}"/>
            </c:ext>
          </c:extLst>
        </c:ser>
        <c:ser>
          <c:idx val="2"/>
          <c:order val="2"/>
          <c:tx>
            <c:strRef>
              <c:f>Board!$V$5</c:f>
              <c:strCache>
                <c:ptCount val="1"/>
                <c:pt idx="0">
                  <c:v>Investimentos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Board!$W$2:$AH$2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[0]!MOTOR_Investimentos</c:f>
              <c:numCache>
                <c:formatCode>_("R$ "* #,##0_);_("R$ "* \(#,##0\);_("R$ "*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D0-4860-9A2E-3C2F637BE2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6798671"/>
        <c:axId val="1502369983"/>
      </c:lineChart>
      <c:catAx>
        <c:axId val="1486798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02369983"/>
        <c:crosses val="autoZero"/>
        <c:auto val="1"/>
        <c:lblAlgn val="ctr"/>
        <c:lblOffset val="100"/>
        <c:noMultiLvlLbl val="0"/>
      </c:catAx>
      <c:valAx>
        <c:axId val="1502369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_(&quot;R$ &quot;* #,##0_);_(&quot;R$ &quot;* \(#,##0\);_(&quot;R$ 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86798671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1139967673532333"/>
          <c:y val="4.1062041157898681E-2"/>
          <c:w val="0.86759583018224418"/>
          <c:h val="0.1086964129483814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8658701573975182"/>
          <c:y val="2.8959817079606065E-3"/>
          <c:w val="0.48406832426703761"/>
          <c:h val="0.80763022938540097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1D99-4B0A-9615-0CA129DD67F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D99-4B0A-9615-0CA129DD67FD}"/>
              </c:ext>
            </c:extLst>
          </c:dPt>
          <c:dPt>
            <c:idx val="2"/>
            <c:bubble3D val="0"/>
            <c:spPr>
              <a:solidFill>
                <a:srgbClr val="FFC000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D99-4B0A-9615-0CA129DD67F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1D99-4B0A-9615-0CA129DD67FD}"/>
              </c:ext>
            </c:extLst>
          </c:dPt>
          <c:dPt>
            <c:idx val="4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1D99-4B0A-9615-0CA129DD67FD}"/>
              </c:ext>
            </c:extLst>
          </c:dPt>
          <c:dPt>
            <c:idx val="5"/>
            <c:bubble3D val="0"/>
            <c:spPr>
              <a:solidFill>
                <a:srgbClr val="4FFB63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D99-4B0A-9615-0CA129DD67F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Board!$M$18:$M$23</c:f>
              <c:strCache>
                <c:ptCount val="6"/>
                <c:pt idx="0">
                  <c:v>Investimentos</c:v>
                </c:pt>
                <c:pt idx="1">
                  <c:v>Despesas fixas</c:v>
                </c:pt>
                <c:pt idx="2">
                  <c:v>Despesas variáveis</c:v>
                </c:pt>
                <c:pt idx="3">
                  <c:v>Despesas extras</c:v>
                </c:pt>
                <c:pt idx="4">
                  <c:v>Despesas adicionais</c:v>
                </c:pt>
                <c:pt idx="5">
                  <c:v>Saldo</c:v>
                </c:pt>
              </c:strCache>
            </c:strRef>
          </c:cat>
          <c:val>
            <c:numRef>
              <c:f>Board!$P$18:$P$23</c:f>
              <c:numCache>
                <c:formatCode>_("R$ "* #,##0.00_);_("R$ "* \(#,##0.00\);_("R$ "* "-"??_);_(@_)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99-4B0A-9615-0CA129DD67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"/>
        <c:holeSize val="64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713202984458405"/>
          <c:y val="4.5889967637540455E-2"/>
          <c:w val="0.78961219735173549"/>
          <c:h val="0.80395943225543409"/>
        </c:manualLayout>
      </c:layout>
      <c:lineChart>
        <c:grouping val="standard"/>
        <c:varyColors val="0"/>
        <c:ser>
          <c:idx val="0"/>
          <c:order val="0"/>
          <c:tx>
            <c:strRef>
              <c:f>Board!$V$22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Board!$W$14:$AH$14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Board!$W$22:$AH$22</c:f>
              <c:numCache>
                <c:formatCode>_("R$ "* #,##0_);_("R$ "* \(#,##0\);_("R$ "*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22-4110-B504-4903ABF326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9837519"/>
        <c:axId val="701816943"/>
      </c:lineChart>
      <c:catAx>
        <c:axId val="699837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Abadi" panose="020B0604020104020204" pitchFamily="34" charset="0"/>
                <a:ea typeface="+mn-ea"/>
                <a:cs typeface="+mn-cs"/>
              </a:defRPr>
            </a:pPr>
            <a:endParaRPr lang="pt-BR"/>
          </a:p>
        </c:txPr>
        <c:crossAx val="701816943"/>
        <c:crosses val="autoZero"/>
        <c:auto val="1"/>
        <c:lblAlgn val="ctr"/>
        <c:lblOffset val="100"/>
        <c:noMultiLvlLbl val="0"/>
      </c:catAx>
      <c:valAx>
        <c:axId val="701816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_(&quot;R$ &quot;* #,##0_);_(&quot;R$ &quot;* \(#,##0\);_(&quot;R$ 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99837519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38557748133226"/>
          <c:y val="0.31850784953327144"/>
          <c:w val="0.6736103827223775"/>
          <c:h val="0.53415556824255772"/>
        </c:manualLayout>
      </c:layout>
      <c:doughnutChart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EED-4976-B3CF-A1DE3A1F72BB}"/>
              </c:ext>
            </c:extLst>
          </c:dPt>
          <c:dPt>
            <c:idx val="1"/>
            <c:bubble3D val="0"/>
            <c:spPr>
              <a:solidFill>
                <a:srgbClr val="00206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8EED-4976-B3CF-A1DE3A1F72BB}"/>
              </c:ext>
            </c:extLst>
          </c:dPt>
          <c:dPt>
            <c:idx val="2"/>
            <c:bubble3D val="0"/>
            <c:spPr>
              <a:solidFill>
                <a:schemeClr val="accent5">
                  <a:lumMod val="7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8EED-4976-B3CF-A1DE3A1F72BB}"/>
              </c:ext>
            </c:extLst>
          </c:dPt>
          <c:dPt>
            <c:idx val="3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EED-4976-B3CF-A1DE3A1F72BB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8EED-4976-B3CF-A1DE3A1F72BB}"/>
              </c:ext>
            </c:extLst>
          </c:dPt>
          <c:dPt>
            <c:idx val="5"/>
            <c:bubble3D val="0"/>
            <c:spPr>
              <a:solidFill>
                <a:schemeClr val="accent4">
                  <a:lumMod val="7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8EED-4976-B3CF-A1DE3A1F72BB}"/>
              </c:ext>
            </c:extLst>
          </c:dPt>
          <c:dPt>
            <c:idx val="6"/>
            <c:bubble3D val="0"/>
            <c:spPr>
              <a:solidFill>
                <a:srgbClr val="92D05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8EED-4976-B3CF-A1DE3A1F72B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Board!$O$35:$O$41</c:f>
              <c:strCache>
                <c:ptCount val="7"/>
                <c:pt idx="0">
                  <c:v>Ações</c:v>
                </c:pt>
                <c:pt idx="1">
                  <c:v>Tesouro Direto</c:v>
                </c:pt>
                <c:pt idx="2">
                  <c:v>Renda fixa</c:v>
                </c:pt>
                <c:pt idx="3">
                  <c:v>Previdência privada</c:v>
                </c:pt>
                <c:pt idx="4">
                  <c:v>Imoveis</c:v>
                </c:pt>
                <c:pt idx="5">
                  <c:v>Inv. Exterior ( Em R$)</c:v>
                </c:pt>
                <c:pt idx="6">
                  <c:v>Outros</c:v>
                </c:pt>
              </c:strCache>
            </c:strRef>
          </c:cat>
          <c:val>
            <c:numRef>
              <c:f>Board!$P$35:$P$41</c:f>
              <c:numCache>
                <c:formatCode>_("R$ "* #,##0.00_);_("R$ "* \(#,##0.00\);_("R$ "* "-"??_);_(@_)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ED-4976-B3CF-A1DE3A1F72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0"/>
        <c:holeSize val="64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916758652831947"/>
          <c:y val="5.444991251093613E-2"/>
          <c:w val="0.5914923835455147"/>
          <c:h val="0.8790234033245844"/>
        </c:manualLayout>
      </c:layout>
      <c:doughnutChart>
        <c:varyColors val="1"/>
        <c:ser>
          <c:idx val="0"/>
          <c:order val="0"/>
          <c:tx>
            <c:strRef>
              <c:f>'Onde Investir'!$D$34</c:f>
              <c:strCache>
                <c:ptCount val="1"/>
                <c:pt idx="0">
                  <c:v>Alocação 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0A7-40CC-9B2D-19139527FB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0A7-40CC-9B2D-19139527FBB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0A7-40CC-9B2D-19139527FBB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50A7-40CC-9B2D-19139527FBB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50A7-40CC-9B2D-19139527FBB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50A7-40CC-9B2D-19139527FBB5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50A7-40CC-9B2D-19139527FBB5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50A7-40CC-9B2D-19139527FBB5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50A7-40CC-9B2D-19139527FBB5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50A7-40CC-9B2D-19139527FBB5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50A7-40CC-9B2D-19139527FB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ln>
                      <a:solidFill>
                        <a:schemeClr val="bg1"/>
                      </a:solidFill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'Onde Investir'!$C$35:$C$45</c:f>
              <c:strCache>
                <c:ptCount val="11"/>
                <c:pt idx="0">
                  <c:v>LCI</c:v>
                </c:pt>
                <c:pt idx="1">
                  <c:v>LCA</c:v>
                </c:pt>
                <c:pt idx="2">
                  <c:v>CRI</c:v>
                </c:pt>
                <c:pt idx="3">
                  <c:v>CRA</c:v>
                </c:pt>
                <c:pt idx="4">
                  <c:v>CDB Pre</c:v>
                </c:pt>
                <c:pt idx="5">
                  <c:v>CDB Pos</c:v>
                </c:pt>
                <c:pt idx="6">
                  <c:v>CDB Inflação</c:v>
                </c:pt>
                <c:pt idx="7">
                  <c:v>Tesouro Direto</c:v>
                </c:pt>
                <c:pt idx="8">
                  <c:v>Fundos de Renda Fixa</c:v>
                </c:pt>
                <c:pt idx="9">
                  <c:v>Debenture</c:v>
                </c:pt>
                <c:pt idx="10">
                  <c:v>Previdencia Priv.</c:v>
                </c:pt>
              </c:strCache>
            </c:strRef>
          </c:cat>
          <c:val>
            <c:numRef>
              <c:f>'Onde Investir'!$D$35:$D$45</c:f>
              <c:numCache>
                <c:formatCode>0%</c:formatCode>
                <c:ptCount val="11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0.25</c:v>
                </c:pt>
                <c:pt idx="4">
                  <c:v>0.05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D5-4021-BE24-C5D6F24E71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1"/>
      </c:doughnut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7243849191748229E-2"/>
          <c:y val="4.1664479440069957E-2"/>
          <c:w val="0.35252140211445532"/>
          <c:h val="0.9305577427821520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916758652831947"/>
          <c:y val="5.444991251093613E-2"/>
          <c:w val="0.5914923835455147"/>
          <c:h val="0.8790234033245844"/>
        </c:manualLayout>
      </c:layout>
      <c:doughnutChart>
        <c:varyColors val="1"/>
        <c:ser>
          <c:idx val="0"/>
          <c:order val="0"/>
          <c:tx>
            <c:strRef>
              <c:f>'Onde Investir'!$D$34</c:f>
              <c:strCache>
                <c:ptCount val="1"/>
                <c:pt idx="0">
                  <c:v>Alocação 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689-4C14-B8FB-605B8D533BF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689-4C14-B8FB-605B8D533BF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689-4C14-B8FB-605B8D533BF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689-4C14-B8FB-605B8D533BF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689-4C14-B8FB-605B8D533BF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2689-4C14-B8FB-605B8D533BF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2689-4C14-B8FB-605B8D533BF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2689-4C14-B8FB-605B8D533BF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2689-4C14-B8FB-605B8D533BF1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2689-4C14-B8FB-605B8D533BF1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2689-4C14-B8FB-605B8D533BF1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0190-4823-8A46-C4D7F2A2A778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0190-4823-8A46-C4D7F2A2A77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ln>
                      <a:solidFill>
                        <a:schemeClr val="bg1"/>
                      </a:solidFill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'Onde Investir'!$C$51:$C$63</c:f>
              <c:strCache>
                <c:ptCount val="13"/>
                <c:pt idx="0">
                  <c:v>LCI</c:v>
                </c:pt>
                <c:pt idx="1">
                  <c:v>LCA</c:v>
                </c:pt>
                <c:pt idx="2">
                  <c:v>CRI</c:v>
                </c:pt>
                <c:pt idx="3">
                  <c:v>CRA</c:v>
                </c:pt>
                <c:pt idx="4">
                  <c:v>CDB Pre</c:v>
                </c:pt>
                <c:pt idx="5">
                  <c:v>CDB Pos</c:v>
                </c:pt>
                <c:pt idx="6">
                  <c:v>CDB Inflação</c:v>
                </c:pt>
                <c:pt idx="7">
                  <c:v>Tesouro Direto</c:v>
                </c:pt>
                <c:pt idx="8">
                  <c:v>Fundos de Renda Fixa</c:v>
                </c:pt>
                <c:pt idx="9">
                  <c:v>Debenture</c:v>
                </c:pt>
                <c:pt idx="10">
                  <c:v>Fundos de Ações</c:v>
                </c:pt>
                <c:pt idx="11">
                  <c:v>FII"s ( fundo Imobiliário )</c:v>
                </c:pt>
                <c:pt idx="12">
                  <c:v>Fundo Multimercado</c:v>
                </c:pt>
              </c:strCache>
            </c:strRef>
          </c:cat>
          <c:val>
            <c:numRef>
              <c:f>'Onde Investir'!$D$51:$D$63</c:f>
              <c:numCache>
                <c:formatCode>0%</c:formatCode>
                <c:ptCount val="13"/>
                <c:pt idx="0">
                  <c:v>2.5000000000000001E-2</c:v>
                </c:pt>
                <c:pt idx="1">
                  <c:v>0.05</c:v>
                </c:pt>
                <c:pt idx="2">
                  <c:v>2.5000000000000001E-2</c:v>
                </c:pt>
                <c:pt idx="3">
                  <c:v>0.25</c:v>
                </c:pt>
                <c:pt idx="4" formatCode="0.00%">
                  <c:v>2.5000000000000001E-2</c:v>
                </c:pt>
                <c:pt idx="5">
                  <c:v>2.5000000000000001E-2</c:v>
                </c:pt>
                <c:pt idx="6">
                  <c:v>0.05</c:v>
                </c:pt>
                <c:pt idx="7">
                  <c:v>0.05</c:v>
                </c:pt>
                <c:pt idx="8">
                  <c:v>0.05</c:v>
                </c:pt>
                <c:pt idx="9">
                  <c:v>0.15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2689-4C14-B8FB-605B8D533B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1"/>
      </c:doughnut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7243849191748229E-2"/>
          <c:y val="4.1664479440069957E-2"/>
          <c:w val="0.35252140211445532"/>
          <c:h val="0.9305577427821520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916758652831947"/>
          <c:y val="5.444991251093613E-2"/>
          <c:w val="0.5914923835455147"/>
          <c:h val="0.8790234033245844"/>
        </c:manualLayout>
      </c:layout>
      <c:doughnutChart>
        <c:varyColors val="1"/>
        <c:ser>
          <c:idx val="0"/>
          <c:order val="0"/>
          <c:tx>
            <c:strRef>
              <c:f>'Onde Investir'!$D$34</c:f>
              <c:strCache>
                <c:ptCount val="1"/>
                <c:pt idx="0">
                  <c:v>Alocação 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57E-4788-8276-661C3E4DCCC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57E-4788-8276-661C3E4DCCC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57E-4788-8276-661C3E4DCCC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357E-4788-8276-661C3E4DCCC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357E-4788-8276-661C3E4DCCC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357E-4788-8276-661C3E4DCCC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357E-4788-8276-661C3E4DCCC3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357E-4788-8276-661C3E4DCCC3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357E-4788-8276-661C3E4DCCC3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357E-4788-8276-661C3E4DCCC3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357E-4788-8276-661C3E4DCCC3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357E-4788-8276-661C3E4DCCC3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357E-4788-8276-661C3E4DCCC3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EB73-4344-AD6E-15E4437A5D23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EB73-4344-AD6E-15E4437A5D2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ln>
                      <a:solidFill>
                        <a:schemeClr val="bg1"/>
                      </a:solidFill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'Onde Investir'!$C$69:$C$83</c:f>
              <c:strCache>
                <c:ptCount val="15"/>
                <c:pt idx="0">
                  <c:v>LCI</c:v>
                </c:pt>
                <c:pt idx="1">
                  <c:v>LCA</c:v>
                </c:pt>
                <c:pt idx="2">
                  <c:v>CRI</c:v>
                </c:pt>
                <c:pt idx="3">
                  <c:v>CRA</c:v>
                </c:pt>
                <c:pt idx="4">
                  <c:v>CDB Pre</c:v>
                </c:pt>
                <c:pt idx="5">
                  <c:v>CDB Pos</c:v>
                </c:pt>
                <c:pt idx="6">
                  <c:v>CDB Inflação</c:v>
                </c:pt>
                <c:pt idx="7">
                  <c:v>Tesouro Direto</c:v>
                </c:pt>
                <c:pt idx="8">
                  <c:v>Fundos de Renda Fixa</c:v>
                </c:pt>
                <c:pt idx="9">
                  <c:v>Debenture</c:v>
                </c:pt>
                <c:pt idx="10">
                  <c:v>Fundos de Ações</c:v>
                </c:pt>
                <c:pt idx="11">
                  <c:v>FII"s ( fundo Imobiliário )</c:v>
                </c:pt>
                <c:pt idx="12">
                  <c:v>Fundo Multimercado</c:v>
                </c:pt>
                <c:pt idx="13">
                  <c:v>Ações Direto</c:v>
                </c:pt>
                <c:pt idx="14">
                  <c:v>Criptomoedas</c:v>
                </c:pt>
              </c:strCache>
            </c:strRef>
          </c:cat>
          <c:val>
            <c:numRef>
              <c:f>'Onde Investir'!$D$69:$D$83</c:f>
              <c:numCache>
                <c:formatCode>0.00%</c:formatCode>
                <c:ptCount val="15"/>
                <c:pt idx="0">
                  <c:v>2.5000000000000001E-2</c:v>
                </c:pt>
                <c:pt idx="1">
                  <c:v>2.5000000000000001E-2</c:v>
                </c:pt>
                <c:pt idx="2">
                  <c:v>7.4999999999999997E-2</c:v>
                </c:pt>
                <c:pt idx="3" formatCode="0%">
                  <c:v>0.2</c:v>
                </c:pt>
                <c:pt idx="4" formatCode="0%">
                  <c:v>0.05</c:v>
                </c:pt>
                <c:pt idx="5" formatCode="0%">
                  <c:v>0.02</c:v>
                </c:pt>
                <c:pt idx="6" formatCode="0%">
                  <c:v>0.02</c:v>
                </c:pt>
                <c:pt idx="7">
                  <c:v>2.5000000000000001E-2</c:v>
                </c:pt>
                <c:pt idx="8" formatCode="0%">
                  <c:v>0</c:v>
                </c:pt>
                <c:pt idx="9" formatCode="0%">
                  <c:v>0.15</c:v>
                </c:pt>
                <c:pt idx="10" formatCode="0%">
                  <c:v>0.05</c:v>
                </c:pt>
                <c:pt idx="11">
                  <c:v>0.125</c:v>
                </c:pt>
                <c:pt idx="12" formatCode="0%">
                  <c:v>0.05</c:v>
                </c:pt>
                <c:pt idx="13">
                  <c:v>0.17499999999999999</c:v>
                </c:pt>
                <c:pt idx="14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357E-4788-8276-661C3E4DCC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1"/>
      </c:doughnut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7243849191748229E-2"/>
          <c:y val="4.1664479440069957E-2"/>
          <c:w val="0.35252140211445532"/>
          <c:h val="0.9305577427821520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CheckBox" checked="Checked" fmlaLink="$AK$3" lockText="1" noThreeD="1"/>
</file>

<file path=xl/ctrlProps/ctrlProp2.xml><?xml version="1.0" encoding="utf-8"?>
<formControlPr xmlns="http://schemas.microsoft.com/office/spreadsheetml/2009/9/main" objectType="CheckBox" checked="Checked" fmlaLink="$AK$4" lockText="1" noThreeD="1"/>
</file>

<file path=xl/ctrlProps/ctrlProp3.xml><?xml version="1.0" encoding="utf-8"?>
<formControlPr xmlns="http://schemas.microsoft.com/office/spreadsheetml/2009/9/main" objectType="CheckBox" checked="Checked" fmlaLink="$AK$5" lockText="1" noThreeD="1"/>
</file>

<file path=xl/ctrlProps/ctrlProp4.xml><?xml version="1.0" encoding="utf-8"?>
<formControlPr xmlns="http://schemas.microsoft.com/office/spreadsheetml/2009/9/main" objectType="Drop" dropLines="12" dropStyle="combo" dx="22" fmlaLink="$Y$27" fmlaRange="$Z$27:$Z$38" sel="1" val="0"/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png"/><Relationship Id="rId13" Type="http://schemas.openxmlformats.org/officeDocument/2006/relationships/image" Target="../media/image8.png"/><Relationship Id="rId3" Type="http://schemas.openxmlformats.org/officeDocument/2006/relationships/chart" Target="../charts/chart1.xml"/><Relationship Id="rId7" Type="http://schemas.openxmlformats.org/officeDocument/2006/relationships/chart" Target="../charts/chart3.xml"/><Relationship Id="rId12" Type="http://schemas.openxmlformats.org/officeDocument/2006/relationships/hyperlink" Target="#'Onde Investir'!A1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chart" Target="../charts/chart2.xml"/><Relationship Id="rId11" Type="http://schemas.openxmlformats.org/officeDocument/2006/relationships/image" Target="../media/image7.png"/><Relationship Id="rId5" Type="http://schemas.openxmlformats.org/officeDocument/2006/relationships/image" Target="../media/image5.png"/><Relationship Id="rId15" Type="http://schemas.openxmlformats.org/officeDocument/2006/relationships/image" Target="../media/image10.png"/><Relationship Id="rId10" Type="http://schemas.openxmlformats.org/officeDocument/2006/relationships/hyperlink" Target="#'Listas de itens'!A1"/><Relationship Id="rId4" Type="http://schemas.openxmlformats.org/officeDocument/2006/relationships/image" Target="../media/image4.png"/><Relationship Id="rId9" Type="http://schemas.openxmlformats.org/officeDocument/2006/relationships/chart" Target="../charts/chart4.xml"/><Relationship Id="rId14" Type="http://schemas.openxmlformats.org/officeDocument/2006/relationships/image" Target="../media/image9.jpe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7.png"/><Relationship Id="rId3" Type="http://schemas.openxmlformats.org/officeDocument/2006/relationships/image" Target="../media/image12.png"/><Relationship Id="rId7" Type="http://schemas.openxmlformats.org/officeDocument/2006/relationships/image" Target="../media/image16.png"/><Relationship Id="rId2" Type="http://schemas.openxmlformats.org/officeDocument/2006/relationships/image" Target="../media/image11.png"/><Relationship Id="rId1" Type="http://schemas.openxmlformats.org/officeDocument/2006/relationships/hyperlink" Target="#Board!A1"/><Relationship Id="rId6" Type="http://schemas.openxmlformats.org/officeDocument/2006/relationships/image" Target="../media/image15.png"/><Relationship Id="rId11" Type="http://schemas.openxmlformats.org/officeDocument/2006/relationships/image" Target="../media/image20.png"/><Relationship Id="rId5" Type="http://schemas.openxmlformats.org/officeDocument/2006/relationships/image" Target="../media/image14.png"/><Relationship Id="rId10" Type="http://schemas.openxmlformats.org/officeDocument/2006/relationships/image" Target="../media/image19.png"/><Relationship Id="rId4" Type="http://schemas.openxmlformats.org/officeDocument/2006/relationships/image" Target="../media/image13.png"/><Relationship Id="rId9" Type="http://schemas.openxmlformats.org/officeDocument/2006/relationships/image" Target="../media/image18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1.png"/><Relationship Id="rId7" Type="http://schemas.openxmlformats.org/officeDocument/2006/relationships/image" Target="../media/image22.png"/><Relationship Id="rId2" Type="http://schemas.openxmlformats.org/officeDocument/2006/relationships/image" Target="../media/image11.png"/><Relationship Id="rId1" Type="http://schemas.openxmlformats.org/officeDocument/2006/relationships/hyperlink" Target="#Board!A1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123825</xdr:colOff>
      <xdr:row>0</xdr:row>
      <xdr:rowOff>133350</xdr:rowOff>
    </xdr:from>
    <xdr:to>
      <xdr:col>4</xdr:col>
      <xdr:colOff>247650</xdr:colOff>
      <xdr:row>7</xdr:row>
      <xdr:rowOff>76200</xdr:rowOff>
    </xdr:to>
    <xdr:sp macro="" textlink="">
      <xdr:nvSpPr>
        <xdr:cNvPr id="24" name="Retângulo: Canto Dobrado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/>
      </xdr:nvSpPr>
      <xdr:spPr>
        <a:xfrm>
          <a:off x="352425" y="133350"/>
          <a:ext cx="2266950" cy="1247775"/>
        </a:xfrm>
        <a:prstGeom prst="foldedCorner">
          <a:avLst/>
        </a:prstGeom>
        <a:solidFill>
          <a:schemeClr val="tx2">
            <a:lumMod val="60000"/>
            <a:lumOff val="40000"/>
          </a:schemeClr>
        </a:solidFill>
        <a:ln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2</xdr:col>
      <xdr:colOff>179675</xdr:colOff>
      <xdr:row>9</xdr:row>
      <xdr:rowOff>9525</xdr:rowOff>
    </xdr:from>
    <xdr:to>
      <xdr:col>3</xdr:col>
      <xdr:colOff>9524</xdr:colOff>
      <xdr:row>13</xdr:row>
      <xdr:rowOff>0</xdr:rowOff>
    </xdr:to>
    <xdr:pic>
      <xdr:nvPicPr>
        <xdr:cNvPr id="3342" name="Imagem 5">
          <a:extLst>
            <a:ext uri="{FF2B5EF4-FFF2-40B4-BE49-F238E27FC236}">
              <a16:creationId xmlns:a16="http://schemas.microsoft.com/office/drawing/2014/main" id="{00000000-0008-0000-0000-00000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250" y="1638300"/>
          <a:ext cx="725199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203704</xdr:colOff>
      <xdr:row>8</xdr:row>
      <xdr:rowOff>142875</xdr:rowOff>
    </xdr:from>
    <xdr:to>
      <xdr:col>8</xdr:col>
      <xdr:colOff>19049</xdr:colOff>
      <xdr:row>12</xdr:row>
      <xdr:rowOff>111594</xdr:rowOff>
    </xdr:to>
    <xdr:pic>
      <xdr:nvPicPr>
        <xdr:cNvPr id="3343" name="Imagem 6">
          <a:extLst>
            <a:ext uri="{FF2B5EF4-FFF2-40B4-BE49-F238E27FC236}">
              <a16:creationId xmlns:a16="http://schemas.microsoft.com/office/drawing/2014/main" id="{00000000-0008-0000-0000-00000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18604" y="1609725"/>
          <a:ext cx="710695" cy="6164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342900</xdr:colOff>
      <xdr:row>8</xdr:row>
      <xdr:rowOff>76200</xdr:rowOff>
    </xdr:from>
    <xdr:to>
      <xdr:col>5</xdr:col>
      <xdr:colOff>581025</xdr:colOff>
      <xdr:row>13</xdr:row>
      <xdr:rowOff>76200</xdr:rowOff>
    </xdr:to>
    <xdr:sp macro="" textlink="">
      <xdr:nvSpPr>
        <xdr:cNvPr id="2" name="Retângulo: Cantos Arredondados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647825" y="1543050"/>
          <a:ext cx="2476500" cy="809625"/>
        </a:xfrm>
        <a:prstGeom prst="roundRect">
          <a:avLst/>
        </a:prstGeom>
        <a:solidFill>
          <a:srgbClr val="00206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1">
              <a:latin typeface="Aharoni" panose="02010803020104030203" pitchFamily="2" charset="-79"/>
              <a:cs typeface="Aharoni" panose="02010803020104030203" pitchFamily="2" charset="-79"/>
            </a:rPr>
            <a:t>Total das </a:t>
          </a:r>
          <a:r>
            <a:rPr lang="pt-BR" sz="1600" b="1" baseline="0">
              <a:latin typeface="Aharoni" panose="02010803020104030203" pitchFamily="2" charset="-79"/>
              <a:cs typeface="Aharoni" panose="02010803020104030203" pitchFamily="2" charset="-79"/>
            </a:rPr>
            <a:t>Receitas Cadastradas</a:t>
          </a:r>
          <a:endParaRPr lang="pt-BR" sz="1600" b="1">
            <a:latin typeface="Aharoni" panose="02010803020104030203" pitchFamily="2" charset="-79"/>
            <a:cs typeface="Aharoni" panose="02010803020104030203" pitchFamily="2" charset="-79"/>
          </a:endParaRPr>
        </a:p>
      </xdr:txBody>
    </xdr:sp>
    <xdr:clientData/>
  </xdr:twoCellAnchor>
  <xdr:twoCellAnchor>
    <xdr:from>
      <xdr:col>8</xdr:col>
      <xdr:colOff>180975</xdr:colOff>
      <xdr:row>8</xdr:row>
      <xdr:rowOff>85725</xdr:rowOff>
    </xdr:from>
    <xdr:to>
      <xdr:col>10</xdr:col>
      <xdr:colOff>714375</xdr:colOff>
      <xdr:row>13</xdr:row>
      <xdr:rowOff>85725</xdr:rowOff>
    </xdr:to>
    <xdr:sp macro="" textlink="">
      <xdr:nvSpPr>
        <xdr:cNvPr id="9" name="Retângulo: Cantos Arredondados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5838825" y="1552575"/>
          <a:ext cx="2552700" cy="809625"/>
        </a:xfrm>
        <a:prstGeom prst="round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>
            <a:lnSpc>
              <a:spcPts val="1300"/>
            </a:lnSpc>
          </a:pPr>
          <a:r>
            <a:rPr lang="pt-BR" sz="1600" b="0">
              <a:latin typeface="Aharoni" panose="02010803020104030203" pitchFamily="2" charset="-79"/>
              <a:cs typeface="Aharoni" panose="02010803020104030203" pitchFamily="2" charset="-79"/>
            </a:rPr>
            <a:t>Total</a:t>
          </a:r>
          <a:r>
            <a:rPr lang="pt-BR" sz="1600" b="0" baseline="0">
              <a:latin typeface="Aharoni" panose="02010803020104030203" pitchFamily="2" charset="-79"/>
              <a:cs typeface="Aharoni" panose="02010803020104030203" pitchFamily="2" charset="-79"/>
            </a:rPr>
            <a:t> das Despesas e Aplicações Cadastradas.</a:t>
          </a:r>
          <a:endParaRPr lang="pt-BR" sz="1600" b="0">
            <a:latin typeface="Aharoni" panose="02010803020104030203" pitchFamily="2" charset="-79"/>
            <a:cs typeface="Aharoni" panose="02010803020104030203" pitchFamily="2" charset="-79"/>
          </a:endParaRPr>
        </a:p>
      </xdr:txBody>
    </xdr:sp>
    <xdr:clientData/>
  </xdr:twoCellAnchor>
  <xdr:twoCellAnchor editAs="oneCell">
    <xdr:from>
      <xdr:col>6</xdr:col>
      <xdr:colOff>0</xdr:colOff>
      <xdr:row>10</xdr:row>
      <xdr:rowOff>0</xdr:rowOff>
    </xdr:from>
    <xdr:to>
      <xdr:col>6</xdr:col>
      <xdr:colOff>304800</xdr:colOff>
      <xdr:row>11</xdr:row>
      <xdr:rowOff>142874</xdr:rowOff>
    </xdr:to>
    <xdr:sp macro="" textlink="">
      <xdr:nvSpPr>
        <xdr:cNvPr id="3346" name="AutoShape 41" descr="https://image.flaticon.com/icons/svg/2933/2933116.svg">
          <a:extLst>
            <a:ext uri="{FF2B5EF4-FFF2-40B4-BE49-F238E27FC236}">
              <a16:creationId xmlns:a16="http://schemas.microsoft.com/office/drawing/2014/main" id="{00000000-0008-0000-0000-0000120D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5906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66675</xdr:colOff>
      <xdr:row>3</xdr:row>
      <xdr:rowOff>209550</xdr:rowOff>
    </xdr:from>
    <xdr:to>
      <xdr:col>16</xdr:col>
      <xdr:colOff>142875</xdr:colOff>
      <xdr:row>15</xdr:row>
      <xdr:rowOff>76200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238125</xdr:colOff>
          <xdr:row>4</xdr:row>
          <xdr:rowOff>19050</xdr:rowOff>
        </xdr:from>
        <xdr:to>
          <xdr:col>14</xdr:col>
          <xdr:colOff>238125</xdr:colOff>
          <xdr:row>4</xdr:row>
          <xdr:rowOff>228600</xdr:rowOff>
        </xdr:to>
        <xdr:sp macro="" textlink="">
          <xdr:nvSpPr>
            <xdr:cNvPr id="3178" name="Check Box 106" hidden="1">
              <a:extLst>
                <a:ext uri="{63B3BB69-23CF-44E3-9099-C40C66FF867C}">
                  <a14:compatExt spid="_x0000_s3178"/>
                </a:ext>
                <a:ext uri="{FF2B5EF4-FFF2-40B4-BE49-F238E27FC236}">
                  <a16:creationId xmlns:a16="http://schemas.microsoft.com/office/drawing/2014/main" id="{00000000-0008-0000-0000-00006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428625</xdr:colOff>
          <xdr:row>4</xdr:row>
          <xdr:rowOff>0</xdr:rowOff>
        </xdr:from>
        <xdr:to>
          <xdr:col>15</xdr:col>
          <xdr:colOff>533400</xdr:colOff>
          <xdr:row>4</xdr:row>
          <xdr:rowOff>209550</xdr:rowOff>
        </xdr:to>
        <xdr:sp macro="" textlink="">
          <xdr:nvSpPr>
            <xdr:cNvPr id="3184" name="Check Box 112" hidden="1">
              <a:extLst>
                <a:ext uri="{63B3BB69-23CF-44E3-9099-C40C66FF867C}">
                  <a14:compatExt spid="_x0000_s3184"/>
                </a:ext>
                <a:ext uri="{FF2B5EF4-FFF2-40B4-BE49-F238E27FC236}">
                  <a16:creationId xmlns:a16="http://schemas.microsoft.com/office/drawing/2014/main" id="{00000000-0008-0000-0000-00007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257175</xdr:colOff>
          <xdr:row>4</xdr:row>
          <xdr:rowOff>9525</xdr:rowOff>
        </xdr:from>
        <xdr:to>
          <xdr:col>15</xdr:col>
          <xdr:colOff>1476375</xdr:colOff>
          <xdr:row>4</xdr:row>
          <xdr:rowOff>219075</xdr:rowOff>
        </xdr:to>
        <xdr:sp macro="" textlink="">
          <xdr:nvSpPr>
            <xdr:cNvPr id="3192" name="Check Box 120" hidden="1">
              <a:extLst>
                <a:ext uri="{63B3BB69-23CF-44E3-9099-C40C66FF867C}">
                  <a14:compatExt spid="_x0000_s3192"/>
                </a:ext>
                <a:ext uri="{FF2B5EF4-FFF2-40B4-BE49-F238E27FC236}">
                  <a16:creationId xmlns:a16="http://schemas.microsoft.com/office/drawing/2014/main" id="{00000000-0008-0000-0000-00007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xdr:twoCellAnchor editAs="oneCell">
    <xdr:from>
      <xdr:col>4</xdr:col>
      <xdr:colOff>1133473</xdr:colOff>
      <xdr:row>0</xdr:row>
      <xdr:rowOff>85724</xdr:rowOff>
    </xdr:from>
    <xdr:to>
      <xdr:col>5</xdr:col>
      <xdr:colOff>255569</xdr:colOff>
      <xdr:row>3</xdr:row>
      <xdr:rowOff>38100</xdr:rowOff>
    </xdr:to>
    <xdr:pic>
      <xdr:nvPicPr>
        <xdr:cNvPr id="30" name="Imagem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05198" y="85724"/>
          <a:ext cx="446070" cy="4381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11</xdr:col>
      <xdr:colOff>257176</xdr:colOff>
      <xdr:row>15</xdr:row>
      <xdr:rowOff>47625</xdr:rowOff>
    </xdr:from>
    <xdr:to>
      <xdr:col>14</xdr:col>
      <xdr:colOff>371476</xdr:colOff>
      <xdr:row>17</xdr:row>
      <xdr:rowOff>19050</xdr:rowOff>
    </xdr:to>
    <xdr:sp macro="" textlink="">
      <xdr:nvSpPr>
        <xdr:cNvPr id="15" name="CaixaDeTexto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 txBox="1"/>
      </xdr:nvSpPr>
      <xdr:spPr>
        <a:xfrm>
          <a:off x="8677276" y="2838450"/>
          <a:ext cx="1943100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200">
              <a:latin typeface="Aharoni" panose="02010803020104030203" pitchFamily="2" charset="-79"/>
              <a:cs typeface="Aharoni" panose="02010803020104030203" pitchFamily="2" charset="-79"/>
            </a:rPr>
            <a:t>Onde foi o </a:t>
          </a:r>
          <a:r>
            <a:rPr lang="pt-BR" sz="1200" baseline="0">
              <a:latin typeface="Aharoni" panose="02010803020104030203" pitchFamily="2" charset="-79"/>
              <a:cs typeface="Aharoni" panose="02010803020104030203" pitchFamily="2" charset="-79"/>
            </a:rPr>
            <a:t>dinheiro?</a:t>
          </a:r>
        </a:p>
        <a:p>
          <a:pPr algn="ctr"/>
          <a:r>
            <a:rPr lang="pt-BR" sz="1200" baseline="0">
              <a:latin typeface="Aharoni" panose="02010803020104030203" pitchFamily="2" charset="-79"/>
              <a:cs typeface="Aharoni" panose="02010803020104030203" pitchFamily="2" charset="-79"/>
            </a:rPr>
            <a:t>Categorias abaixo:</a:t>
          </a:r>
        </a:p>
      </xdr:txBody>
    </xdr:sp>
    <xdr:clientData/>
  </xdr:twoCellAnchor>
  <xdr:twoCellAnchor editAs="oneCell">
    <xdr:from>
      <xdr:col>11</xdr:col>
      <xdr:colOff>400050</xdr:colOff>
      <xdr:row>17</xdr:row>
      <xdr:rowOff>9525</xdr:rowOff>
    </xdr:from>
    <xdr:to>
      <xdr:col>14</xdr:col>
      <xdr:colOff>361752</xdr:colOff>
      <xdr:row>23</xdr:row>
      <xdr:rowOff>85724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820150" y="3038475"/>
          <a:ext cx="1580952" cy="1447800"/>
        </a:xfrm>
        <a:prstGeom prst="rect">
          <a:avLst/>
        </a:prstGeom>
      </xdr:spPr>
    </xdr:pic>
    <xdr:clientData/>
  </xdr:twoCellAnchor>
  <xdr:twoCellAnchor>
    <xdr:from>
      <xdr:col>11</xdr:col>
      <xdr:colOff>314324</xdr:colOff>
      <xdr:row>22</xdr:row>
      <xdr:rowOff>209550</xdr:rowOff>
    </xdr:from>
    <xdr:to>
      <xdr:col>16</xdr:col>
      <xdr:colOff>171449</xdr:colOff>
      <xdr:row>31</xdr:row>
      <xdr:rowOff>114299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285750</xdr:colOff>
      <xdr:row>35</xdr:row>
      <xdr:rowOff>214311</xdr:rowOff>
    </xdr:from>
    <xdr:to>
      <xdr:col>11</xdr:col>
      <xdr:colOff>35718</xdr:colOff>
      <xdr:row>51</xdr:row>
      <xdr:rowOff>197642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276225</xdr:colOff>
      <xdr:row>32</xdr:row>
      <xdr:rowOff>47625</xdr:rowOff>
    </xdr:from>
    <xdr:to>
      <xdr:col>10</xdr:col>
      <xdr:colOff>457201</xdr:colOff>
      <xdr:row>33</xdr:row>
      <xdr:rowOff>104775</xdr:rowOff>
    </xdr:to>
    <xdr:sp macro="" textlink="">
      <xdr:nvSpPr>
        <xdr:cNvPr id="18" name="CaixaDeTexto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 txBox="1"/>
      </xdr:nvSpPr>
      <xdr:spPr>
        <a:xfrm>
          <a:off x="5038725" y="6334125"/>
          <a:ext cx="3095626" cy="295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200">
              <a:latin typeface="Aharoni" panose="02010803020104030203" pitchFamily="2" charset="-79"/>
              <a:cs typeface="Aharoni" panose="02010803020104030203" pitchFamily="2" charset="-79"/>
            </a:rPr>
            <a:t>Evolução das minhas Ecônomias Anual</a:t>
          </a:r>
          <a:endParaRPr lang="pt-BR" sz="1200" baseline="0">
            <a:latin typeface="Aharoni" panose="02010803020104030203" pitchFamily="2" charset="-79"/>
            <a:cs typeface="Aharoni" panose="02010803020104030203" pitchFamily="2" charset="-79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38100</xdr:colOff>
          <xdr:row>32</xdr:row>
          <xdr:rowOff>66675</xdr:rowOff>
        </xdr:from>
        <xdr:to>
          <xdr:col>15</xdr:col>
          <xdr:colOff>885825</xdr:colOff>
          <xdr:row>33</xdr:row>
          <xdr:rowOff>66675</xdr:rowOff>
        </xdr:to>
        <xdr:sp macro="" textlink="">
          <xdr:nvSpPr>
            <xdr:cNvPr id="3196" name="Drop Down 124" hidden="1">
              <a:extLst>
                <a:ext uri="{63B3BB69-23CF-44E3-9099-C40C66FF867C}">
                  <a14:compatExt spid="_x0000_s3196"/>
                </a:ext>
                <a:ext uri="{FF2B5EF4-FFF2-40B4-BE49-F238E27FC236}">
                  <a16:creationId xmlns:a16="http://schemas.microsoft.com/office/drawing/2014/main" id="{00000000-0008-0000-0000-00007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xdr:twoCellAnchor editAs="oneCell">
    <xdr:from>
      <xdr:col>12</xdr:col>
      <xdr:colOff>9525</xdr:colOff>
      <xdr:row>34</xdr:row>
      <xdr:rowOff>47625</xdr:rowOff>
    </xdr:from>
    <xdr:to>
      <xdr:col>14</xdr:col>
      <xdr:colOff>352230</xdr:colOff>
      <xdr:row>41</xdr:row>
      <xdr:rowOff>190293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9039225" y="6810375"/>
          <a:ext cx="1561905" cy="1609517"/>
        </a:xfrm>
        <a:prstGeom prst="rect">
          <a:avLst/>
        </a:prstGeom>
      </xdr:spPr>
    </xdr:pic>
    <xdr:clientData/>
  </xdr:twoCellAnchor>
  <xdr:twoCellAnchor>
    <xdr:from>
      <xdr:col>12</xdr:col>
      <xdr:colOff>307181</xdr:colOff>
      <xdr:row>37</xdr:row>
      <xdr:rowOff>166687</xdr:rowOff>
    </xdr:from>
    <xdr:to>
      <xdr:col>15</xdr:col>
      <xdr:colOff>1012030</xdr:colOff>
      <xdr:row>52</xdr:row>
      <xdr:rowOff>138112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247650</xdr:colOff>
      <xdr:row>32</xdr:row>
      <xdr:rowOff>38100</xdr:rowOff>
    </xdr:from>
    <xdr:to>
      <xdr:col>14</xdr:col>
      <xdr:colOff>361950</xdr:colOff>
      <xdr:row>33</xdr:row>
      <xdr:rowOff>209550</xdr:rowOff>
    </xdr:to>
    <xdr:sp macro="" textlink="">
      <xdr:nvSpPr>
        <xdr:cNvPr id="23" name="CaixaDeTexto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 txBox="1"/>
      </xdr:nvSpPr>
      <xdr:spPr>
        <a:xfrm>
          <a:off x="8667750" y="6324600"/>
          <a:ext cx="1943100" cy="409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200" baseline="0">
              <a:latin typeface="Aharoni" panose="02010803020104030203" pitchFamily="2" charset="-79"/>
              <a:cs typeface="Aharoni" panose="02010803020104030203" pitchFamily="2" charset="-79"/>
            </a:rPr>
            <a:t>Minhas Aplicações</a:t>
          </a:r>
        </a:p>
        <a:p>
          <a:pPr algn="ctr"/>
          <a:r>
            <a:rPr lang="pt-BR" sz="1200" baseline="0">
              <a:latin typeface="Aharoni" panose="02010803020104030203" pitchFamily="2" charset="-79"/>
              <a:cs typeface="Aharoni" panose="02010803020104030203" pitchFamily="2" charset="-79"/>
            </a:rPr>
            <a:t>por tipo</a:t>
          </a:r>
        </a:p>
      </xdr:txBody>
    </xdr:sp>
    <xdr:clientData/>
  </xdr:twoCellAnchor>
  <xdr:twoCellAnchor>
    <xdr:from>
      <xdr:col>0</xdr:col>
      <xdr:colOff>28575</xdr:colOff>
      <xdr:row>0</xdr:row>
      <xdr:rowOff>9525</xdr:rowOff>
    </xdr:from>
    <xdr:to>
      <xdr:col>16</xdr:col>
      <xdr:colOff>133350</xdr:colOff>
      <xdr:row>57</xdr:row>
      <xdr:rowOff>38100</xdr:rowOff>
    </xdr:to>
    <xdr:sp macro="" textlink="">
      <xdr:nvSpPr>
        <xdr:cNvPr id="10" name="Retângulo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28575" y="9525"/>
          <a:ext cx="12296775" cy="11391900"/>
        </a:xfrm>
        <a:prstGeom prst="rect">
          <a:avLst/>
        </a:prstGeom>
        <a:noFill/>
        <a:ln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11</xdr:col>
      <xdr:colOff>523876</xdr:colOff>
      <xdr:row>2</xdr:row>
      <xdr:rowOff>152400</xdr:rowOff>
    </xdr:from>
    <xdr:to>
      <xdr:col>16</xdr:col>
      <xdr:colOff>219076</xdr:colOff>
      <xdr:row>4</xdr:row>
      <xdr:rowOff>76200</xdr:rowOff>
    </xdr:to>
    <xdr:sp macro="" textlink="">
      <xdr:nvSpPr>
        <xdr:cNvPr id="27" name="CaixaDeTexto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 txBox="1"/>
      </xdr:nvSpPr>
      <xdr:spPr>
        <a:xfrm>
          <a:off x="8943976" y="476250"/>
          <a:ext cx="3028950" cy="295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200">
              <a:latin typeface="Aharoni" panose="02010803020104030203" pitchFamily="2" charset="-79"/>
              <a:cs typeface="Aharoni" panose="02010803020104030203" pitchFamily="2" charset="-79"/>
            </a:rPr>
            <a:t>Balanço Total</a:t>
          </a:r>
          <a:endParaRPr lang="pt-BR" sz="1200" baseline="0">
            <a:latin typeface="Aharoni" panose="02010803020104030203" pitchFamily="2" charset="-79"/>
            <a:cs typeface="Aharoni" panose="02010803020104030203" pitchFamily="2" charset="-79"/>
          </a:endParaRPr>
        </a:p>
      </xdr:txBody>
    </xdr:sp>
    <xdr:clientData/>
  </xdr:twoCellAnchor>
  <xdr:twoCellAnchor>
    <xdr:from>
      <xdr:col>12</xdr:col>
      <xdr:colOff>19050</xdr:colOff>
      <xdr:row>3</xdr:row>
      <xdr:rowOff>190500</xdr:rowOff>
    </xdr:from>
    <xdr:to>
      <xdr:col>16</xdr:col>
      <xdr:colOff>76200</xdr:colOff>
      <xdr:row>3</xdr:row>
      <xdr:rowOff>190500</xdr:rowOff>
    </xdr:to>
    <xdr:cxnSp macro="">
      <xdr:nvCxnSpPr>
        <xdr:cNvPr id="17" name="Conector reto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CxnSpPr/>
      </xdr:nvCxnSpPr>
      <xdr:spPr>
        <a:xfrm>
          <a:off x="9048750" y="676275"/>
          <a:ext cx="2781300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38100</xdr:colOff>
      <xdr:row>32</xdr:row>
      <xdr:rowOff>28575</xdr:rowOff>
    </xdr:from>
    <xdr:to>
      <xdr:col>4</xdr:col>
      <xdr:colOff>914401</xdr:colOff>
      <xdr:row>34</xdr:row>
      <xdr:rowOff>38100</xdr:rowOff>
    </xdr:to>
    <xdr:sp macro="" textlink="">
      <xdr:nvSpPr>
        <xdr:cNvPr id="31" name="CaixaDeTexto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 txBox="1"/>
      </xdr:nvSpPr>
      <xdr:spPr>
        <a:xfrm>
          <a:off x="38100" y="6324600"/>
          <a:ext cx="3248026" cy="4857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200" baseline="0">
              <a:latin typeface="Aharoni" panose="02010803020104030203" pitchFamily="2" charset="-79"/>
              <a:cs typeface="Aharoni" panose="02010803020104030203" pitchFamily="2" charset="-79"/>
            </a:rPr>
            <a:t>Resumo de  despesas</a:t>
          </a:r>
        </a:p>
        <a:p>
          <a:pPr algn="ctr"/>
          <a:r>
            <a:rPr lang="pt-BR" sz="1200" baseline="0">
              <a:latin typeface="Aharoni" panose="02010803020104030203" pitchFamily="2" charset="-79"/>
              <a:cs typeface="Aharoni" panose="02010803020104030203" pitchFamily="2" charset="-79"/>
            </a:rPr>
            <a:t>mensal por categoria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561975</xdr:colOff>
          <xdr:row>32</xdr:row>
          <xdr:rowOff>66675</xdr:rowOff>
        </xdr:from>
        <xdr:to>
          <xdr:col>6</xdr:col>
          <xdr:colOff>38100</xdr:colOff>
          <xdr:row>33</xdr:row>
          <xdr:rowOff>85725</xdr:rowOff>
        </xdr:to>
        <xdr:sp macro="" textlink="">
          <xdr:nvSpPr>
            <xdr:cNvPr id="3208" name="ComboBox1" hidden="1">
              <a:extLst>
                <a:ext uri="{63B3BB69-23CF-44E3-9099-C40C66FF867C}">
                  <a14:compatExt spid="_x0000_s3208"/>
                </a:ext>
                <a:ext uri="{FF2B5EF4-FFF2-40B4-BE49-F238E27FC236}">
                  <a16:creationId xmlns:a16="http://schemas.microsoft.com/office/drawing/2014/main" id="{00000000-0008-0000-0000-00008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38100</xdr:colOff>
      <xdr:row>2</xdr:row>
      <xdr:rowOff>114300</xdr:rowOff>
    </xdr:from>
    <xdr:to>
      <xdr:col>3</xdr:col>
      <xdr:colOff>180974</xdr:colOff>
      <xdr:row>7</xdr:row>
      <xdr:rowOff>41942</xdr:rowOff>
    </xdr:to>
    <xdr:grpSp>
      <xdr:nvGrpSpPr>
        <xdr:cNvPr id="22" name="Agrupar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GrpSpPr/>
      </xdr:nvGrpSpPr>
      <xdr:grpSpPr>
        <a:xfrm>
          <a:off x="285750" y="438150"/>
          <a:ext cx="1219199" cy="984917"/>
          <a:chOff x="1638300" y="552450"/>
          <a:chExt cx="1219199" cy="908717"/>
        </a:xfrm>
      </xdr:grpSpPr>
      <xdr:pic>
        <xdr:nvPicPr>
          <xdr:cNvPr id="20" name="Imagem 19">
            <a:hlinkClick xmlns:r="http://schemas.openxmlformats.org/officeDocument/2006/relationships" r:id="rId10"/>
            <a:extLst>
              <a:ext uri="{FF2B5EF4-FFF2-40B4-BE49-F238E27FC236}">
                <a16:creationId xmlns:a16="http://schemas.microsoft.com/office/drawing/2014/main" id="{00000000-0008-0000-0000-00001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/>
          <a:stretch>
            <a:fillRect/>
          </a:stretch>
        </xdr:blipFill>
        <xdr:spPr>
          <a:xfrm>
            <a:off x="2057402" y="552450"/>
            <a:ext cx="380998" cy="537114"/>
          </a:xfrm>
          <a:prstGeom prst="rect">
            <a:avLst/>
          </a:prstGeom>
        </xdr:spPr>
      </xdr:pic>
      <xdr:sp macro="" textlink="">
        <xdr:nvSpPr>
          <xdr:cNvPr id="21" name="CaixaDeTexto 20">
            <a:extLst>
              <a:ext uri="{FF2B5EF4-FFF2-40B4-BE49-F238E27FC236}">
                <a16:creationId xmlns:a16="http://schemas.microsoft.com/office/drawing/2014/main" id="{00000000-0008-0000-0000-000015000000}"/>
              </a:ext>
            </a:extLst>
          </xdr:cNvPr>
          <xdr:cNvSpPr txBox="1"/>
        </xdr:nvSpPr>
        <xdr:spPr>
          <a:xfrm>
            <a:off x="1638300" y="1090168"/>
            <a:ext cx="1219199" cy="37099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spAutoFit/>
          </a:bodyPr>
          <a:lstStyle/>
          <a:p>
            <a:pPr algn="ctr"/>
            <a:r>
              <a:rPr lang="pt-BR" sz="1050" b="1">
                <a:solidFill>
                  <a:schemeClr val="bg1"/>
                </a:solidFill>
                <a:latin typeface="Aharoni" panose="02010803020104030203" pitchFamily="2" charset="-79"/>
                <a:cs typeface="Aharoni" panose="02010803020104030203" pitchFamily="2" charset="-79"/>
              </a:rPr>
              <a:t>Resgistrar</a:t>
            </a:r>
          </a:p>
          <a:p>
            <a:pPr algn="ctr"/>
            <a:r>
              <a:rPr lang="pt-BR" sz="1050" b="1">
                <a:solidFill>
                  <a:schemeClr val="bg1"/>
                </a:solidFill>
                <a:latin typeface="Aharoni" panose="02010803020104030203" pitchFamily="2" charset="-79"/>
                <a:cs typeface="Aharoni" panose="02010803020104030203" pitchFamily="2" charset="-79"/>
              </a:rPr>
              <a:t>Informações</a:t>
            </a:r>
          </a:p>
        </xdr:txBody>
      </xdr:sp>
    </xdr:grpSp>
    <xdr:clientData/>
  </xdr:twoCellAnchor>
  <xdr:oneCellAnchor>
    <xdr:from>
      <xdr:col>2</xdr:col>
      <xdr:colOff>409575</xdr:colOff>
      <xdr:row>0</xdr:row>
      <xdr:rowOff>89046</xdr:rowOff>
    </xdr:from>
    <xdr:ext cx="1219199" cy="353943"/>
    <xdr:sp macro="" textlink="">
      <xdr:nvSpPr>
        <xdr:cNvPr id="43" name="CaixaDeTexto 42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SpPr txBox="1"/>
      </xdr:nvSpPr>
      <xdr:spPr>
        <a:xfrm>
          <a:off x="814388" y="89046"/>
          <a:ext cx="1219199" cy="35394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pt-BR" sz="1800" b="1">
              <a:solidFill>
                <a:schemeClr val="bg1"/>
              </a:solidFill>
              <a:latin typeface="Abadi" panose="020B0604020104020204" pitchFamily="34" charset="0"/>
              <a:cs typeface="Aharoni" panose="02010803020104030203" pitchFamily="2" charset="-79"/>
            </a:rPr>
            <a:t>Menu</a:t>
          </a:r>
        </a:p>
      </xdr:txBody>
    </xdr:sp>
    <xdr:clientData/>
  </xdr:oneCellAnchor>
  <xdr:twoCellAnchor>
    <xdr:from>
      <xdr:col>3</xdr:col>
      <xdr:colOff>66675</xdr:colOff>
      <xdr:row>2</xdr:row>
      <xdr:rowOff>111500</xdr:rowOff>
    </xdr:from>
    <xdr:to>
      <xdr:col>4</xdr:col>
      <xdr:colOff>219074</xdr:colOff>
      <xdr:row>7</xdr:row>
      <xdr:rowOff>66199</xdr:rowOff>
    </xdr:to>
    <xdr:grpSp>
      <xdr:nvGrpSpPr>
        <xdr:cNvPr id="26" name="Agrupar 25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GrpSpPr/>
      </xdr:nvGrpSpPr>
      <xdr:grpSpPr>
        <a:xfrm>
          <a:off x="1390650" y="435350"/>
          <a:ext cx="1400174" cy="1011974"/>
          <a:chOff x="2514600" y="435350"/>
          <a:chExt cx="1219199" cy="935774"/>
        </a:xfrm>
      </xdr:grpSpPr>
      <xdr:pic>
        <xdr:nvPicPr>
          <xdr:cNvPr id="25" name="Imagem 24">
            <a:extLst>
              <a:ext uri="{FF2B5EF4-FFF2-40B4-BE49-F238E27FC236}">
                <a16:creationId xmlns:a16="http://schemas.microsoft.com/office/drawing/2014/main" id="{00000000-0008-0000-0000-000019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3"/>
          <a:stretch>
            <a:fillRect/>
          </a:stretch>
        </xdr:blipFill>
        <xdr:spPr>
          <a:xfrm>
            <a:off x="2895601" y="435350"/>
            <a:ext cx="438149" cy="555250"/>
          </a:xfrm>
          <a:prstGeom prst="rect">
            <a:avLst/>
          </a:prstGeom>
        </xdr:spPr>
      </xdr:pic>
      <xdr:sp macro="" textlink="">
        <xdr:nvSpPr>
          <xdr:cNvPr id="47" name="CaixaDeTexto 46">
            <a:extLst>
              <a:ext uri="{FF2B5EF4-FFF2-40B4-BE49-F238E27FC236}">
                <a16:creationId xmlns:a16="http://schemas.microsoft.com/office/drawing/2014/main" id="{00000000-0008-0000-0000-00002F000000}"/>
              </a:ext>
            </a:extLst>
          </xdr:cNvPr>
          <xdr:cNvSpPr txBox="1"/>
        </xdr:nvSpPr>
        <xdr:spPr>
          <a:xfrm>
            <a:off x="2514600" y="1000125"/>
            <a:ext cx="1219199" cy="37099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ctr"/>
            <a:r>
              <a:rPr lang="pt-BR" sz="1050" b="1">
                <a:solidFill>
                  <a:schemeClr val="bg1"/>
                </a:solidFill>
                <a:latin typeface="Aharoni" panose="02010803020104030203" pitchFamily="2" charset="-79"/>
                <a:cs typeface="Aharoni" panose="02010803020104030203" pitchFamily="2" charset="-79"/>
              </a:rPr>
              <a:t>Como Montar</a:t>
            </a:r>
          </a:p>
          <a:p>
            <a:pPr algn="ctr"/>
            <a:r>
              <a:rPr lang="pt-BR" sz="1050" b="1">
                <a:solidFill>
                  <a:schemeClr val="bg1"/>
                </a:solidFill>
                <a:latin typeface="Aharoni" panose="02010803020104030203" pitchFamily="2" charset="-79"/>
                <a:cs typeface="Aharoni" panose="02010803020104030203" pitchFamily="2" charset="-79"/>
              </a:rPr>
              <a:t>uma</a:t>
            </a:r>
            <a:r>
              <a:rPr lang="pt-BR" sz="1050" b="1" baseline="0">
                <a:solidFill>
                  <a:schemeClr val="bg1"/>
                </a:solidFill>
                <a:latin typeface="Aharoni" panose="02010803020104030203" pitchFamily="2" charset="-79"/>
                <a:cs typeface="Aharoni" panose="02010803020104030203" pitchFamily="2" charset="-79"/>
              </a:rPr>
              <a:t> Carteira</a:t>
            </a:r>
            <a:endParaRPr lang="pt-BR" sz="1050" b="1">
              <a:solidFill>
                <a:schemeClr val="bg1"/>
              </a:solidFill>
              <a:latin typeface="Aharoni" panose="02010803020104030203" pitchFamily="2" charset="-79"/>
              <a:cs typeface="Aharoni" panose="02010803020104030203" pitchFamily="2" charset="-79"/>
            </a:endParaRPr>
          </a:p>
        </xdr:txBody>
      </xdr:sp>
    </xdr:grpSp>
    <xdr:clientData/>
  </xdr:twoCellAnchor>
  <xdr:twoCellAnchor editAs="oneCell">
    <xdr:from>
      <xdr:col>15</xdr:col>
      <xdr:colOff>657225</xdr:colOff>
      <xdr:row>0</xdr:row>
      <xdr:rowOff>85725</xdr:rowOff>
    </xdr:from>
    <xdr:to>
      <xdr:col>15</xdr:col>
      <xdr:colOff>921544</xdr:colOff>
      <xdr:row>2</xdr:row>
      <xdr:rowOff>28575</xdr:rowOff>
    </xdr:to>
    <xdr:pic>
      <xdr:nvPicPr>
        <xdr:cNvPr id="49" name="Imagem 2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68125" y="85725"/>
          <a:ext cx="2667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1060608</xdr:colOff>
      <xdr:row>0</xdr:row>
      <xdr:rowOff>95251</xdr:rowOff>
    </xdr:from>
    <xdr:to>
      <xdr:col>15</xdr:col>
      <xdr:colOff>1314449</xdr:colOff>
      <xdr:row>2</xdr:row>
      <xdr:rowOff>19051</xdr:rowOff>
    </xdr:to>
    <xdr:pic>
      <xdr:nvPicPr>
        <xdr:cNvPr id="50" name="Imagem 3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4333" y="95251"/>
          <a:ext cx="253841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12</xdr:col>
      <xdr:colOff>266700</xdr:colOff>
      <xdr:row>0</xdr:row>
      <xdr:rowOff>104775</xdr:rowOff>
    </xdr:from>
    <xdr:to>
      <xdr:col>16</xdr:col>
      <xdr:colOff>19049</xdr:colOff>
      <xdr:row>1</xdr:row>
      <xdr:rowOff>142875</xdr:rowOff>
    </xdr:to>
    <xdr:sp macro="" textlink="">
      <xdr:nvSpPr>
        <xdr:cNvPr id="28" name="CaixaDeTexto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 txBox="1"/>
      </xdr:nvSpPr>
      <xdr:spPr>
        <a:xfrm>
          <a:off x="9448800" y="104775"/>
          <a:ext cx="2476499" cy="200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>
              <a:latin typeface="Aharoni" panose="02010803020104030203" pitchFamily="2" charset="-79"/>
              <a:cs typeface="Aharoni" panose="02010803020104030203" pitchFamily="2" charset="-79"/>
            </a:rPr>
            <a:t>Mais</a:t>
          </a:r>
          <a:r>
            <a:rPr lang="pt-BR" sz="1100" baseline="0">
              <a:latin typeface="Aharoni" panose="02010803020104030203" pitchFamily="2" charset="-79"/>
              <a:cs typeface="Aharoni" panose="02010803020104030203" pitchFamily="2" charset="-79"/>
            </a:rPr>
            <a:t> informações em : @in.pay</a:t>
          </a:r>
          <a:endParaRPr lang="pt-BR" sz="1100">
            <a:latin typeface="Aharoni" panose="02010803020104030203" pitchFamily="2" charset="-79"/>
            <a:cs typeface="Aharoni" panose="02010803020104030203" pitchFamily="2" charset="-79"/>
          </a:endParaRPr>
        </a:p>
      </xdr:txBody>
    </xdr:sp>
    <xdr:clientData/>
  </xdr:twoCellAnchor>
  <xdr:twoCellAnchor>
    <xdr:from>
      <xdr:col>5</xdr:col>
      <xdr:colOff>295276</xdr:colOff>
      <xdr:row>0</xdr:row>
      <xdr:rowOff>114301</xdr:rowOff>
    </xdr:from>
    <xdr:to>
      <xdr:col>11</xdr:col>
      <xdr:colOff>133350</xdr:colOff>
      <xdr:row>2</xdr:row>
      <xdr:rowOff>57151</xdr:rowOff>
    </xdr:to>
    <xdr:sp macro="" textlink="">
      <xdr:nvSpPr>
        <xdr:cNvPr id="29" name="CaixaDeTexto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 txBox="1"/>
      </xdr:nvSpPr>
      <xdr:spPr>
        <a:xfrm>
          <a:off x="3990976" y="114301"/>
          <a:ext cx="4714874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800" b="1">
              <a:latin typeface="Aharoni" panose="02010803020104030203" pitchFamily="2" charset="-79"/>
              <a:cs typeface="Aharoni" panose="02010803020104030203" pitchFamily="2" charset="-79"/>
            </a:rPr>
            <a:t>CONTROLE DE FINANÇAS PESSOAIS</a:t>
          </a:r>
        </a:p>
      </xdr:txBody>
    </xdr:sp>
    <xdr:clientData/>
  </xdr:twoCellAnchor>
  <xdr:twoCellAnchor>
    <xdr:from>
      <xdr:col>8</xdr:col>
      <xdr:colOff>999066</xdr:colOff>
      <xdr:row>14</xdr:row>
      <xdr:rowOff>35983</xdr:rowOff>
    </xdr:from>
    <xdr:to>
      <xdr:col>8</xdr:col>
      <xdr:colOff>1164167</xdr:colOff>
      <xdr:row>15</xdr:row>
      <xdr:rowOff>0</xdr:rowOff>
    </xdr:to>
    <xdr:sp macro="" textlink="">
      <xdr:nvSpPr>
        <xdr:cNvPr id="39" name="Seta: para a Direita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/>
      </xdr:nvSpPr>
      <xdr:spPr>
        <a:xfrm>
          <a:off x="6650566" y="2512483"/>
          <a:ext cx="165101" cy="154517"/>
        </a:xfrm>
        <a:prstGeom prst="rightArrow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1066800</xdr:colOff>
      <xdr:row>14</xdr:row>
      <xdr:rowOff>50800</xdr:rowOff>
    </xdr:from>
    <xdr:to>
      <xdr:col>3</xdr:col>
      <xdr:colOff>1231901</xdr:colOff>
      <xdr:row>15</xdr:row>
      <xdr:rowOff>14817</xdr:rowOff>
    </xdr:to>
    <xdr:sp macro="" textlink="">
      <xdr:nvSpPr>
        <xdr:cNvPr id="40" name="Seta: para a Direita 39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/>
      </xdr:nvSpPr>
      <xdr:spPr>
        <a:xfrm>
          <a:off x="2379133" y="2527300"/>
          <a:ext cx="165101" cy="154517"/>
        </a:xfrm>
        <a:prstGeom prst="rightArrow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511970</xdr:colOff>
      <xdr:row>0</xdr:row>
      <xdr:rowOff>119062</xdr:rowOff>
    </xdr:from>
    <xdr:to>
      <xdr:col>12</xdr:col>
      <xdr:colOff>23814</xdr:colOff>
      <xdr:row>1</xdr:row>
      <xdr:rowOff>345281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2416970" y="119062"/>
          <a:ext cx="11108532" cy="70246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2400">
              <a:latin typeface="Aharoni" panose="02010803020104030203" pitchFamily="2" charset="-79"/>
              <a:cs typeface="Aharoni" panose="02010803020104030203" pitchFamily="2" charset="-79"/>
            </a:rPr>
            <a:t>Painel de Lançamento de Informações:  Receitas , Despesas e Investimentos</a:t>
          </a:r>
        </a:p>
      </xdr:txBody>
    </xdr:sp>
    <xdr:clientData/>
  </xdr:twoCellAnchor>
  <xdr:twoCellAnchor>
    <xdr:from>
      <xdr:col>0</xdr:col>
      <xdr:colOff>92870</xdr:colOff>
      <xdr:row>0</xdr:row>
      <xdr:rowOff>47625</xdr:rowOff>
    </xdr:from>
    <xdr:to>
      <xdr:col>1</xdr:col>
      <xdr:colOff>1178719</xdr:colOff>
      <xdr:row>2</xdr:row>
      <xdr:rowOff>107156</xdr:rowOff>
    </xdr:to>
    <xdr:grpSp>
      <xdr:nvGrpSpPr>
        <xdr:cNvPr id="4" name="Agrupar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pSpPr/>
      </xdr:nvGrpSpPr>
      <xdr:grpSpPr>
        <a:xfrm>
          <a:off x="92870" y="47625"/>
          <a:ext cx="1300162" cy="1012031"/>
          <a:chOff x="92870" y="47625"/>
          <a:chExt cx="1300162" cy="1012031"/>
        </a:xfrm>
      </xdr:grpSpPr>
      <xdr:pic>
        <xdr:nvPicPr>
          <xdr:cNvPr id="2" name="Imagem 1">
            <a:extLst>
              <a:ext uri="{FF2B5EF4-FFF2-40B4-BE49-F238E27FC236}">
                <a16:creationId xmlns:a16="http://schemas.microsoft.com/office/drawing/2014/main" id="{00000000-0008-0000-0100-000002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500063" y="47625"/>
            <a:ext cx="714373" cy="690692"/>
          </a:xfrm>
          <a:prstGeom prst="rect">
            <a:avLst/>
          </a:prstGeom>
        </xdr:spPr>
      </xdr:pic>
      <xdr:sp macro="" textlink="">
        <xdr:nvSpPr>
          <xdr:cNvPr id="7" name="CaixaDeTexto 6">
            <a:extLst>
              <a:ext uri="{FF2B5EF4-FFF2-40B4-BE49-F238E27FC236}">
                <a16:creationId xmlns:a16="http://schemas.microsoft.com/office/drawing/2014/main" id="{00000000-0008-0000-0100-000007000000}"/>
              </a:ext>
            </a:extLst>
          </xdr:cNvPr>
          <xdr:cNvSpPr txBox="1"/>
        </xdr:nvSpPr>
        <xdr:spPr>
          <a:xfrm>
            <a:off x="92870" y="569119"/>
            <a:ext cx="1300162" cy="49053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pt-BR" sz="1100">
                <a:latin typeface="Aharoni" panose="02010803020104030203" pitchFamily="2" charset="-79"/>
                <a:cs typeface="Aharoni" panose="02010803020104030203" pitchFamily="2" charset="-79"/>
              </a:rPr>
              <a:t>Voltar ao Board</a:t>
            </a:r>
          </a:p>
        </xdr:txBody>
      </xdr:sp>
    </xdr:grpSp>
    <xdr:clientData/>
  </xdr:twoCellAnchor>
  <xdr:twoCellAnchor editAs="oneCell">
    <xdr:from>
      <xdr:col>1</xdr:col>
      <xdr:colOff>1095376</xdr:colOff>
      <xdr:row>5</xdr:row>
      <xdr:rowOff>178593</xdr:rowOff>
    </xdr:from>
    <xdr:to>
      <xdr:col>2</xdr:col>
      <xdr:colOff>94711</xdr:colOff>
      <xdr:row>9</xdr:row>
      <xdr:rowOff>11907</xdr:rowOff>
    </xdr:to>
    <xdr:pic>
      <xdr:nvPicPr>
        <xdr:cNvPr id="9" name="Imagem 5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9689" y="1833562"/>
          <a:ext cx="690022" cy="6072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1107283</xdr:colOff>
      <xdr:row>20</xdr:row>
      <xdr:rowOff>47625</xdr:rowOff>
    </xdr:from>
    <xdr:to>
      <xdr:col>2</xdr:col>
      <xdr:colOff>202407</xdr:colOff>
      <xdr:row>24</xdr:row>
      <xdr:rowOff>22426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21596" y="4500563"/>
          <a:ext cx="785811" cy="736801"/>
        </a:xfrm>
        <a:prstGeom prst="rect">
          <a:avLst/>
        </a:prstGeom>
      </xdr:spPr>
    </xdr:pic>
    <xdr:clientData/>
  </xdr:twoCellAnchor>
  <xdr:twoCellAnchor editAs="oneCell">
    <xdr:from>
      <xdr:col>1</xdr:col>
      <xdr:colOff>476250</xdr:colOff>
      <xdr:row>73</xdr:row>
      <xdr:rowOff>107157</xdr:rowOff>
    </xdr:from>
    <xdr:to>
      <xdr:col>1</xdr:col>
      <xdr:colOff>1095373</xdr:colOff>
      <xdr:row>77</xdr:row>
      <xdr:rowOff>98695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90563" y="13275470"/>
          <a:ext cx="619123" cy="622569"/>
        </a:xfrm>
        <a:prstGeom prst="rect">
          <a:avLst/>
        </a:prstGeom>
      </xdr:spPr>
    </xdr:pic>
    <xdr:clientData/>
  </xdr:twoCellAnchor>
  <xdr:twoCellAnchor editAs="oneCell">
    <xdr:from>
      <xdr:col>1</xdr:col>
      <xdr:colOff>321467</xdr:colOff>
      <xdr:row>41</xdr:row>
      <xdr:rowOff>83344</xdr:rowOff>
    </xdr:from>
    <xdr:to>
      <xdr:col>1</xdr:col>
      <xdr:colOff>1119186</xdr:colOff>
      <xdr:row>46</xdr:row>
      <xdr:rowOff>157981</xdr:rowOff>
    </xdr:to>
    <xdr:pic>
      <xdr:nvPicPr>
        <xdr:cNvPr id="10" name="Imagem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35780" y="8286750"/>
          <a:ext cx="797719" cy="908075"/>
        </a:xfrm>
        <a:prstGeom prst="rect">
          <a:avLst/>
        </a:prstGeom>
      </xdr:spPr>
    </xdr:pic>
    <xdr:clientData/>
  </xdr:twoCellAnchor>
  <xdr:twoCellAnchor editAs="oneCell">
    <xdr:from>
      <xdr:col>1</xdr:col>
      <xdr:colOff>321469</xdr:colOff>
      <xdr:row>98</xdr:row>
      <xdr:rowOff>107155</xdr:rowOff>
    </xdr:from>
    <xdr:to>
      <xdr:col>1</xdr:col>
      <xdr:colOff>1166812</xdr:colOff>
      <xdr:row>102</xdr:row>
      <xdr:rowOff>139515</xdr:rowOff>
    </xdr:to>
    <xdr:pic>
      <xdr:nvPicPr>
        <xdr:cNvPr id="11" name="Imagem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35782" y="17049749"/>
          <a:ext cx="845343" cy="675297"/>
        </a:xfrm>
        <a:prstGeom prst="rect">
          <a:avLst/>
        </a:prstGeom>
      </xdr:spPr>
    </xdr:pic>
    <xdr:clientData/>
  </xdr:twoCellAnchor>
  <xdr:twoCellAnchor editAs="oneCell">
    <xdr:from>
      <xdr:col>1</xdr:col>
      <xdr:colOff>416718</xdr:colOff>
      <xdr:row>112</xdr:row>
      <xdr:rowOff>178595</xdr:rowOff>
    </xdr:from>
    <xdr:to>
      <xdr:col>1</xdr:col>
      <xdr:colOff>1154905</xdr:colOff>
      <xdr:row>117</xdr:row>
      <xdr:rowOff>36752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31031" y="19431001"/>
          <a:ext cx="738187" cy="691595"/>
        </a:xfrm>
        <a:prstGeom prst="rect">
          <a:avLst/>
        </a:prstGeom>
      </xdr:spPr>
    </xdr:pic>
    <xdr:clientData/>
  </xdr:twoCellAnchor>
  <xdr:twoCellAnchor editAs="oneCell">
    <xdr:from>
      <xdr:col>0</xdr:col>
      <xdr:colOff>68237</xdr:colOff>
      <xdr:row>130</xdr:row>
      <xdr:rowOff>166687</xdr:rowOff>
    </xdr:from>
    <xdr:to>
      <xdr:col>1</xdr:col>
      <xdr:colOff>763689</xdr:colOff>
      <xdr:row>135</xdr:row>
      <xdr:rowOff>59530</xdr:rowOff>
    </xdr:to>
    <xdr:pic>
      <xdr:nvPicPr>
        <xdr:cNvPr id="13" name="Imagem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8237" y="22217062"/>
          <a:ext cx="909765" cy="845343"/>
        </a:xfrm>
        <a:prstGeom prst="rect">
          <a:avLst/>
        </a:prstGeom>
      </xdr:spPr>
    </xdr:pic>
    <xdr:clientData/>
  </xdr:twoCellAnchor>
  <xdr:twoCellAnchor editAs="oneCell">
    <xdr:from>
      <xdr:col>1</xdr:col>
      <xdr:colOff>440533</xdr:colOff>
      <xdr:row>157</xdr:row>
      <xdr:rowOff>107155</xdr:rowOff>
    </xdr:from>
    <xdr:to>
      <xdr:col>1</xdr:col>
      <xdr:colOff>821531</xdr:colOff>
      <xdr:row>159</xdr:row>
      <xdr:rowOff>47440</xdr:rowOff>
    </xdr:to>
    <xdr:pic>
      <xdr:nvPicPr>
        <xdr:cNvPr id="14" name="Imagem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654846" y="26729530"/>
          <a:ext cx="380998" cy="321285"/>
        </a:xfrm>
        <a:prstGeom prst="rect">
          <a:avLst/>
        </a:prstGeom>
      </xdr:spPr>
    </xdr:pic>
    <xdr:clientData/>
  </xdr:twoCellAnchor>
  <xdr:twoCellAnchor editAs="oneCell">
    <xdr:from>
      <xdr:col>2</xdr:col>
      <xdr:colOff>330996</xdr:colOff>
      <xdr:row>157</xdr:row>
      <xdr:rowOff>116681</xdr:rowOff>
    </xdr:from>
    <xdr:to>
      <xdr:col>2</xdr:col>
      <xdr:colOff>711994</xdr:colOff>
      <xdr:row>159</xdr:row>
      <xdr:rowOff>56966</xdr:rowOff>
    </xdr:to>
    <xdr:pic>
      <xdr:nvPicPr>
        <xdr:cNvPr id="18" name="Imagem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235996" y="26739056"/>
          <a:ext cx="380998" cy="321285"/>
        </a:xfrm>
        <a:prstGeom prst="rect">
          <a:avLst/>
        </a:prstGeom>
      </xdr:spPr>
    </xdr:pic>
    <xdr:clientData/>
  </xdr:twoCellAnchor>
  <xdr:twoCellAnchor editAs="oneCell">
    <xdr:from>
      <xdr:col>0</xdr:col>
      <xdr:colOff>83344</xdr:colOff>
      <xdr:row>141</xdr:row>
      <xdr:rowOff>98603</xdr:rowOff>
    </xdr:from>
    <xdr:to>
      <xdr:col>1</xdr:col>
      <xdr:colOff>488156</xdr:colOff>
      <xdr:row>144</xdr:row>
      <xdr:rowOff>142875</xdr:rowOff>
    </xdr:to>
    <xdr:pic>
      <xdr:nvPicPr>
        <xdr:cNvPr id="15" name="Imagem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83344" y="24208759"/>
          <a:ext cx="619125" cy="615772"/>
        </a:xfrm>
        <a:prstGeom prst="rect">
          <a:avLst/>
        </a:prstGeom>
      </xdr:spPr>
    </xdr:pic>
    <xdr:clientData/>
  </xdr:twoCellAnchor>
  <xdr:twoCellAnchor>
    <xdr:from>
      <xdr:col>2</xdr:col>
      <xdr:colOff>190500</xdr:colOff>
      <xdr:row>1</xdr:row>
      <xdr:rowOff>190500</xdr:rowOff>
    </xdr:from>
    <xdr:to>
      <xdr:col>12</xdr:col>
      <xdr:colOff>345281</xdr:colOff>
      <xdr:row>1</xdr:row>
      <xdr:rowOff>202406</xdr:rowOff>
    </xdr:to>
    <xdr:cxnSp macro="">
      <xdr:nvCxnSpPr>
        <xdr:cNvPr id="17" name="Conector reto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CxnSpPr/>
      </xdr:nvCxnSpPr>
      <xdr:spPr>
        <a:xfrm flipV="1">
          <a:off x="2095500" y="666750"/>
          <a:ext cx="11751469" cy="11906"/>
        </a:xfrm>
        <a:prstGeom prst="line">
          <a:avLst/>
        </a:prstGeom>
        <a:ln w="285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66676</xdr:rowOff>
    </xdr:from>
    <xdr:to>
      <xdr:col>1</xdr:col>
      <xdr:colOff>228600</xdr:colOff>
      <xdr:row>4</xdr:row>
      <xdr:rowOff>114300</xdr:rowOff>
    </xdr:to>
    <xdr:grpSp>
      <xdr:nvGrpSpPr>
        <xdr:cNvPr id="2" name="Agrupar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pSpPr/>
      </xdr:nvGrpSpPr>
      <xdr:grpSpPr>
        <a:xfrm>
          <a:off x="9525" y="66676"/>
          <a:ext cx="1000125" cy="704849"/>
          <a:chOff x="92870" y="47625"/>
          <a:chExt cx="1300162" cy="1211119"/>
        </a:xfrm>
      </xdr:grpSpPr>
      <xdr:pic>
        <xdr:nvPicPr>
          <xdr:cNvPr id="3" name="Imagem 2">
            <a:extLst>
              <a:ext uri="{FF2B5EF4-FFF2-40B4-BE49-F238E27FC236}">
                <a16:creationId xmlns:a16="http://schemas.microsoft.com/office/drawing/2014/main" id="{00000000-0008-0000-0200-000003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500063" y="47625"/>
            <a:ext cx="714373" cy="690692"/>
          </a:xfrm>
          <a:prstGeom prst="rect">
            <a:avLst/>
          </a:prstGeom>
        </xdr:spPr>
      </xdr:pic>
      <xdr:sp macro="" textlink="">
        <xdr:nvSpPr>
          <xdr:cNvPr id="4" name="CaixaDeTexto 3">
            <a:extLst>
              <a:ext uri="{FF2B5EF4-FFF2-40B4-BE49-F238E27FC236}">
                <a16:creationId xmlns:a16="http://schemas.microsoft.com/office/drawing/2014/main" id="{00000000-0008-0000-0200-000004000000}"/>
              </a:ext>
            </a:extLst>
          </xdr:cNvPr>
          <xdr:cNvSpPr txBox="1"/>
        </xdr:nvSpPr>
        <xdr:spPr>
          <a:xfrm>
            <a:off x="92870" y="569116"/>
            <a:ext cx="1300162" cy="68962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pt-BR" sz="1100">
                <a:latin typeface="Aharoni" panose="02010803020104030203" pitchFamily="2" charset="-79"/>
                <a:cs typeface="Aharoni" panose="02010803020104030203" pitchFamily="2" charset="-79"/>
              </a:rPr>
              <a:t>Voltar ao Board</a:t>
            </a:r>
          </a:p>
        </xdr:txBody>
      </xdr:sp>
    </xdr:grpSp>
    <xdr:clientData/>
  </xdr:twoCellAnchor>
  <xdr:twoCellAnchor>
    <xdr:from>
      <xdr:col>1</xdr:col>
      <xdr:colOff>1638300</xdr:colOff>
      <xdr:row>0</xdr:row>
      <xdr:rowOff>104775</xdr:rowOff>
    </xdr:from>
    <xdr:to>
      <xdr:col>10</xdr:col>
      <xdr:colOff>421482</xdr:colOff>
      <xdr:row>3</xdr:row>
      <xdr:rowOff>104775</xdr:rowOff>
    </xdr:to>
    <xdr:sp macro="" textlink="">
      <xdr:nvSpPr>
        <xdr:cNvPr id="5" name="CaixaDeTexto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 txBox="1"/>
      </xdr:nvSpPr>
      <xdr:spPr>
        <a:xfrm>
          <a:off x="2419350" y="104775"/>
          <a:ext cx="7689057" cy="4857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2400">
              <a:latin typeface="Aharoni" panose="02010803020104030203" pitchFamily="2" charset="-79"/>
              <a:cs typeface="Aharoni" panose="02010803020104030203" pitchFamily="2" charset="-79"/>
            </a:rPr>
            <a:t>Vamos </a:t>
          </a:r>
          <a:r>
            <a:rPr lang="pt-BR" sz="2400" baseline="0">
              <a:latin typeface="Aharoni" panose="02010803020104030203" pitchFamily="2" charset="-79"/>
              <a:cs typeface="Aharoni" panose="02010803020104030203" pitchFamily="2" charset="-79"/>
            </a:rPr>
            <a:t>estudar como montar sua carteira?!</a:t>
          </a:r>
          <a:endParaRPr lang="pt-BR" sz="2400">
            <a:latin typeface="Aharoni" panose="02010803020104030203" pitchFamily="2" charset="-79"/>
            <a:cs typeface="Aharoni" panose="02010803020104030203" pitchFamily="2" charset="-79"/>
          </a:endParaRPr>
        </a:p>
      </xdr:txBody>
    </xdr:sp>
    <xdr:clientData/>
  </xdr:twoCellAnchor>
  <xdr:twoCellAnchor>
    <xdr:from>
      <xdr:col>3</xdr:col>
      <xdr:colOff>266700</xdr:colOff>
      <xdr:row>8</xdr:row>
      <xdr:rowOff>123824</xdr:rowOff>
    </xdr:from>
    <xdr:to>
      <xdr:col>7</xdr:col>
      <xdr:colOff>561975</xdr:colOff>
      <xdr:row>25</xdr:row>
      <xdr:rowOff>28575</xdr:rowOff>
    </xdr:to>
    <xdr:sp macro="" textlink="">
      <xdr:nvSpPr>
        <xdr:cNvPr id="6" name="CaixaDeTexto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 txBox="1"/>
      </xdr:nvSpPr>
      <xdr:spPr>
        <a:xfrm>
          <a:off x="4781550" y="1428749"/>
          <a:ext cx="3419475" cy="3276601"/>
        </a:xfrm>
        <a:prstGeom prst="rect">
          <a:avLst/>
        </a:prstGeom>
        <a:ln/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000">
              <a:latin typeface="Abadi" panose="020B0604020104020204" pitchFamily="34" charset="0"/>
            </a:rPr>
            <a:t>Calculadora</a:t>
          </a:r>
          <a:r>
            <a:rPr lang="pt-BR" sz="1000" baseline="0">
              <a:latin typeface="Abadi" panose="020B0604020104020204" pitchFamily="34" charset="0"/>
            </a:rPr>
            <a:t> dos seu sonho. Como assim?!  </a:t>
          </a:r>
        </a:p>
        <a:p>
          <a:r>
            <a:rPr lang="pt-BR" sz="1000" baseline="0">
              <a:latin typeface="Abadi" panose="020B0604020104020204" pitchFamily="34" charset="0"/>
            </a:rPr>
            <a:t>Isso mesmo, quase todos tipos de sonhos precisamos de dinheiro para alcança-los ou viabilizar o caminho ate ele, com estes simples simuladores, você pode estipular através do valor que você precisa para realziar o sonho, quais são os objetivos que precisa orgzanizar para que seu sonho seja alcançado.</a:t>
          </a:r>
        </a:p>
        <a:p>
          <a:pPr algn="ctr"/>
          <a:endParaRPr lang="pt-BR" sz="1000" b="1" u="sng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ctr"/>
          <a:endParaRPr lang="pt-BR" sz="1000" b="1" u="sng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pt-BR" sz="1200" b="1" u="non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Dicas : </a:t>
          </a:r>
        </a:p>
        <a:p>
          <a:pPr algn="ctr"/>
          <a:endParaRPr lang="pt-BR" sz="1000">
            <a:effectLst/>
          </a:endParaRPr>
        </a:p>
        <a:p>
          <a:r>
            <a:rPr lang="pt-BR" sz="10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Como saber minha retabilidade? -  </a:t>
          </a:r>
          <a:r>
            <a:rPr lang="pt-BR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Quando se investe em fundos em geral ou produtos de renda fixa você consegue a informação no proprio prospecto no seu banco ou na corretora. No caso de renda variável na propria HB de sua corretora.</a:t>
          </a:r>
        </a:p>
        <a:p>
          <a:r>
            <a:rPr lang="pt-BR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Aplicativos como KIVO ou REAL VALOR  são app's gratis para acompanhar todos seus investimentos juntos e saber a taxa de retorno em % real no mês, la você pode lançar todas sua aplicações renda fixa ou renda variavel.</a:t>
          </a:r>
          <a:endParaRPr lang="pt-BR" sz="1000">
            <a:effectLst/>
          </a:endParaRPr>
        </a:p>
        <a:p>
          <a:endParaRPr lang="pt-BR" sz="1050" baseline="0">
            <a:latin typeface="Abadi" panose="020B0604020104020204" pitchFamily="34" charset="0"/>
          </a:endParaRPr>
        </a:p>
      </xdr:txBody>
    </xdr:sp>
    <xdr:clientData/>
  </xdr:twoCellAnchor>
  <xdr:twoCellAnchor>
    <xdr:from>
      <xdr:col>1</xdr:col>
      <xdr:colOff>0</xdr:colOff>
      <xdr:row>20</xdr:row>
      <xdr:rowOff>190500</xdr:rowOff>
    </xdr:from>
    <xdr:to>
      <xdr:col>3</xdr:col>
      <xdr:colOff>171450</xdr:colOff>
      <xdr:row>23</xdr:row>
      <xdr:rowOff>104775</xdr:rowOff>
    </xdr:to>
    <xdr:sp macro="" textlink="">
      <xdr:nvSpPr>
        <xdr:cNvPr id="8" name="CaixaDeTexto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 txBox="1"/>
      </xdr:nvSpPr>
      <xdr:spPr>
        <a:xfrm>
          <a:off x="781050" y="3724275"/>
          <a:ext cx="3905250" cy="5238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200">
              <a:latin typeface="Abadi" panose="020B0604020104020204" pitchFamily="34" charset="0"/>
            </a:rPr>
            <a:t>Este valor informado abaixo;</a:t>
          </a:r>
          <a:r>
            <a:rPr lang="pt-BR" sz="1200" baseline="0">
              <a:latin typeface="Abadi" panose="020B0604020104020204" pitchFamily="34" charset="0"/>
            </a:rPr>
            <a:t> será o valor que precisará se comprometer para guardar todos meses ok?!</a:t>
          </a:r>
          <a:endParaRPr lang="pt-BR" sz="1200">
            <a:latin typeface="Abadi" panose="020B0604020104020204" pitchFamily="34" charset="0"/>
          </a:endParaRPr>
        </a:p>
      </xdr:txBody>
    </xdr:sp>
    <xdr:clientData/>
  </xdr:twoCellAnchor>
  <xdr:twoCellAnchor editAs="oneCell">
    <xdr:from>
      <xdr:col>3</xdr:col>
      <xdr:colOff>295276</xdr:colOff>
      <xdr:row>4</xdr:row>
      <xdr:rowOff>57150</xdr:rowOff>
    </xdr:from>
    <xdr:to>
      <xdr:col>4</xdr:col>
      <xdr:colOff>109172</xdr:colOff>
      <xdr:row>8</xdr:row>
      <xdr:rowOff>95250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810126" y="714375"/>
          <a:ext cx="594946" cy="685800"/>
        </a:xfrm>
        <a:prstGeom prst="rect">
          <a:avLst/>
        </a:prstGeom>
      </xdr:spPr>
    </xdr:pic>
    <xdr:clientData/>
  </xdr:twoCellAnchor>
  <xdr:twoCellAnchor>
    <xdr:from>
      <xdr:col>4</xdr:col>
      <xdr:colOff>381001</xdr:colOff>
      <xdr:row>4</xdr:row>
      <xdr:rowOff>66676</xdr:rowOff>
    </xdr:from>
    <xdr:to>
      <xdr:col>7</xdr:col>
      <xdr:colOff>542925</xdr:colOff>
      <xdr:row>8</xdr:row>
      <xdr:rowOff>66675</xdr:rowOff>
    </xdr:to>
    <xdr:sp macro="" textlink="">
      <xdr:nvSpPr>
        <xdr:cNvPr id="10" name="Retângulo: Cantos Arredondados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/>
      </xdr:nvSpPr>
      <xdr:spPr>
        <a:xfrm>
          <a:off x="5676901" y="723901"/>
          <a:ext cx="2505074" cy="647699"/>
        </a:xfrm>
        <a:prstGeom prst="roundRect">
          <a:avLst/>
        </a:prstGeom>
        <a:solidFill>
          <a:srgbClr val="002060"/>
        </a:solidFill>
        <a:ln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>
              <a:latin typeface="Abadi" panose="020B0604020104020204" pitchFamily="34" charset="0"/>
            </a:rPr>
            <a:t>Calculadora</a:t>
          </a:r>
          <a:r>
            <a:rPr lang="pt-BR" sz="1400" baseline="0">
              <a:latin typeface="Abadi" panose="020B0604020104020204" pitchFamily="34" charset="0"/>
            </a:rPr>
            <a:t> dos Sonhos</a:t>
          </a:r>
          <a:endParaRPr lang="pt-BR" sz="1400">
            <a:latin typeface="Abadi" panose="020B0604020104020204" pitchFamily="34" charset="0"/>
          </a:endParaRPr>
        </a:p>
      </xdr:txBody>
    </xdr:sp>
    <xdr:clientData/>
  </xdr:twoCellAnchor>
  <xdr:twoCellAnchor>
    <xdr:from>
      <xdr:col>7</xdr:col>
      <xdr:colOff>714376</xdr:colOff>
      <xdr:row>30</xdr:row>
      <xdr:rowOff>0</xdr:rowOff>
    </xdr:from>
    <xdr:to>
      <xdr:col>12</xdr:col>
      <xdr:colOff>581026</xdr:colOff>
      <xdr:row>46</xdr:row>
      <xdr:rowOff>57150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714375</xdr:colOff>
      <xdr:row>48</xdr:row>
      <xdr:rowOff>9525</xdr:rowOff>
    </xdr:from>
    <xdr:to>
      <xdr:col>13</xdr:col>
      <xdr:colOff>104775</xdr:colOff>
      <xdr:row>64</xdr:row>
      <xdr:rowOff>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695325</xdr:colOff>
      <xdr:row>68</xdr:row>
      <xdr:rowOff>142875</xdr:rowOff>
    </xdr:from>
    <xdr:to>
      <xdr:col>13</xdr:col>
      <xdr:colOff>85725</xdr:colOff>
      <xdr:row>83</xdr:row>
      <xdr:rowOff>114300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895350</xdr:colOff>
      <xdr:row>26</xdr:row>
      <xdr:rowOff>152399</xdr:rowOff>
    </xdr:from>
    <xdr:to>
      <xdr:col>8</xdr:col>
      <xdr:colOff>142875</xdr:colOff>
      <xdr:row>34</xdr:row>
      <xdr:rowOff>19050</xdr:rowOff>
    </xdr:to>
    <xdr:sp macro="" textlink="">
      <xdr:nvSpPr>
        <xdr:cNvPr id="14" name="CaixaDeTexto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 txBox="1"/>
      </xdr:nvSpPr>
      <xdr:spPr>
        <a:xfrm>
          <a:off x="1676400" y="4924424"/>
          <a:ext cx="6886575" cy="116205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300">
              <a:latin typeface="Abadi" panose="020B0604020104020204" pitchFamily="34" charset="0"/>
            </a:rPr>
            <a:t>Para te ajudar, estamos</a:t>
          </a:r>
          <a:r>
            <a:rPr lang="pt-BR" sz="1300" baseline="0">
              <a:latin typeface="Abadi" panose="020B0604020104020204" pitchFamily="34" charset="0"/>
            </a:rPr>
            <a:t> mandando para você um </a:t>
          </a:r>
          <a:r>
            <a:rPr lang="pt-BR" sz="1300" b="1" baseline="0">
              <a:solidFill>
                <a:srgbClr val="0070C0"/>
              </a:solidFill>
              <a:latin typeface="Abadi" panose="020B0604020104020204" pitchFamily="34" charset="0"/>
            </a:rPr>
            <a:t>"exemplo" </a:t>
          </a:r>
          <a:r>
            <a:rPr lang="pt-BR" sz="1300" baseline="0">
              <a:latin typeface="Abadi" panose="020B0604020104020204" pitchFamily="34" charset="0"/>
            </a:rPr>
            <a:t>de como montar uma carteira em 3 niveis diferentes, BASICA, INTERMEDIÁRIA e AVANÇADA, mas lembre-se isso é uma dica para você começar a estudar "</a:t>
          </a:r>
          <a:r>
            <a:rPr lang="pt-BR" sz="1300" b="1" baseline="0">
              <a:solidFill>
                <a:srgbClr val="FF0000"/>
              </a:solidFill>
              <a:latin typeface="Abadi" panose="020B0604020104020204" pitchFamily="34" charset="0"/>
            </a:rPr>
            <a:t>NÃO É RECOMENDAÇÃO DE COMPRA</a:t>
          </a:r>
          <a:r>
            <a:rPr lang="pt-BR" sz="1300" baseline="0">
              <a:latin typeface="Abadi" panose="020B0604020104020204" pitchFamily="34" charset="0"/>
            </a:rPr>
            <a:t>".</a:t>
          </a:r>
        </a:p>
        <a:p>
          <a:r>
            <a:rPr lang="pt-BR" sz="1300" baseline="0">
              <a:latin typeface="Abadi" panose="020B0604020104020204" pitchFamily="34" charset="0"/>
            </a:rPr>
            <a:t>Sugerimos procurar um acessor de investimento de sua corretora ou do seu banco para melhor atende-lo. Boa Sorte e Bons investimentos. </a:t>
          </a:r>
          <a:endParaRPr lang="pt-BR" sz="1300">
            <a:latin typeface="Abadi" panose="020B0604020104020204" pitchFamily="34" charset="0"/>
          </a:endParaRPr>
        </a:p>
      </xdr:txBody>
    </xdr:sp>
    <xdr:clientData/>
  </xdr:twoCellAnchor>
  <xdr:twoCellAnchor editAs="oneCell">
    <xdr:from>
      <xdr:col>0</xdr:col>
      <xdr:colOff>762000</xdr:colOff>
      <xdr:row>27</xdr:row>
      <xdr:rowOff>76200</xdr:rowOff>
    </xdr:from>
    <xdr:to>
      <xdr:col>1</xdr:col>
      <xdr:colOff>857250</xdr:colOff>
      <xdr:row>32</xdr:row>
      <xdr:rowOff>142875</xdr:rowOff>
    </xdr:to>
    <xdr:pic>
      <xdr:nvPicPr>
        <xdr:cNvPr id="15" name="Imagem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62000" y="5010150"/>
          <a:ext cx="876300" cy="876300"/>
        </a:xfrm>
        <a:prstGeom prst="rect">
          <a:avLst/>
        </a:prstGeom>
      </xdr:spPr>
    </xdr:pic>
    <xdr:clientData/>
  </xdr:twoCellAnchor>
  <xdr:twoCellAnchor>
    <xdr:from>
      <xdr:col>7</xdr:col>
      <xdr:colOff>742950</xdr:colOff>
      <xdr:row>21</xdr:row>
      <xdr:rowOff>9525</xdr:rowOff>
    </xdr:from>
    <xdr:to>
      <xdr:col>12</xdr:col>
      <xdr:colOff>609600</xdr:colOff>
      <xdr:row>23</xdr:row>
      <xdr:rowOff>142875</xdr:rowOff>
    </xdr:to>
    <xdr:sp macro="" textlink="">
      <xdr:nvSpPr>
        <xdr:cNvPr id="16" name="CaixaDeTexto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SpPr txBox="1"/>
      </xdr:nvSpPr>
      <xdr:spPr>
        <a:xfrm>
          <a:off x="8382000" y="3733800"/>
          <a:ext cx="3771900" cy="533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200">
              <a:latin typeface="Abadi" panose="020B0604020104020204" pitchFamily="34" charset="0"/>
            </a:rPr>
            <a:t>Este valor informado abaixo;</a:t>
          </a:r>
          <a:r>
            <a:rPr lang="pt-BR" sz="1200" baseline="0">
              <a:latin typeface="Abadi" panose="020B0604020104020204" pitchFamily="34" charset="0"/>
            </a:rPr>
            <a:t> será o valor terá no final da sua ultma aplicação.</a:t>
          </a:r>
          <a:endParaRPr lang="pt-BR" sz="1200">
            <a:latin typeface="Abadi" panose="020B0604020104020204" pitchFamily="34" charset="0"/>
          </a:endParaRPr>
        </a:p>
      </xdr:txBody>
    </xdr:sp>
    <xdr:clientData/>
  </xdr:twoCellAnchor>
  <xdr:twoCellAnchor>
    <xdr:from>
      <xdr:col>7</xdr:col>
      <xdr:colOff>771525</xdr:colOff>
      <xdr:row>4</xdr:row>
      <xdr:rowOff>85726</xdr:rowOff>
    </xdr:from>
    <xdr:to>
      <xdr:col>12</xdr:col>
      <xdr:colOff>752475</xdr:colOff>
      <xdr:row>13</xdr:row>
      <xdr:rowOff>171451</xdr:rowOff>
    </xdr:to>
    <xdr:sp macro="" textlink="">
      <xdr:nvSpPr>
        <xdr:cNvPr id="17" name="CaixaDeTexto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SpPr txBox="1"/>
      </xdr:nvSpPr>
      <xdr:spPr>
        <a:xfrm>
          <a:off x="8410575" y="742951"/>
          <a:ext cx="3886200" cy="1543050"/>
        </a:xfrm>
        <a:prstGeom prst="rect">
          <a:avLst/>
        </a:prstGeom>
        <a:solidFill>
          <a:schemeClr val="lt1"/>
        </a:solidFill>
        <a:ln w="28575" cmpd="sng">
          <a:solidFill>
            <a:srgbClr val="00206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050" b="1" u="sng">
              <a:latin typeface="Abadi" panose="020B0604020104020204" pitchFamily="34" charset="0"/>
            </a:rPr>
            <a:t>Instruções</a:t>
          </a:r>
          <a:r>
            <a:rPr lang="pt-BR" sz="1050" b="1" u="sng" baseline="0">
              <a:latin typeface="Abadi" panose="020B0604020104020204" pitchFamily="34" charset="0"/>
            </a:rPr>
            <a:t> Simulador de suas reservas e invetimentos</a:t>
          </a:r>
        </a:p>
        <a:p>
          <a:r>
            <a:rPr lang="pt-BR" sz="1000" baseline="0">
              <a:latin typeface="Abadi" panose="020B0604020104020204" pitchFamily="34" charset="0"/>
            </a:rPr>
            <a:t>Olá , com este simulador você pode saber quanto vai ter em determinado tempo:</a:t>
          </a:r>
        </a:p>
        <a:p>
          <a:r>
            <a:rPr lang="pt-BR" sz="1000" b="0" baseline="0">
              <a:latin typeface="Abadi" panose="020B0604020104020204" pitchFamily="34" charset="0"/>
            </a:rPr>
            <a:t>Campo A)  Informe o numero de meses de seu esforço.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0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Campo B)  </a:t>
          </a:r>
          <a:r>
            <a:rPr lang="pt-BR" sz="10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Qual valor irá aplicar todos os meses.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0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Campo C)  </a:t>
          </a:r>
          <a:r>
            <a:rPr lang="pt-BR" sz="10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Qual  a taxa de retorno no ano esperada.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0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Campo D)  </a:t>
          </a:r>
          <a:r>
            <a:rPr lang="pt-BR" sz="10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Já Calcula a sua taxa de juros no mês sozinho , ok?!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0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Campo E)  </a:t>
          </a:r>
          <a:r>
            <a:rPr lang="pt-BR" sz="10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 já tiver um valor guardado pode inserir, se não tiver deixe vazio.</a:t>
          </a:r>
          <a:endParaRPr lang="pt-BR" sz="1000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pt-BR" sz="800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pt-BR" sz="8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pt-BR" sz="800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pt-BR" sz="800">
            <a:effectLst/>
          </a:endParaRPr>
        </a:p>
        <a:p>
          <a:endParaRPr lang="pt-BR" sz="800" b="0" baseline="0">
            <a:latin typeface="Abadi" panose="020B0604020104020204" pitchFamily="34" charset="0"/>
          </a:endParaRPr>
        </a:p>
        <a:p>
          <a:endParaRPr lang="pt-BR" sz="800" baseline="0">
            <a:latin typeface="Abadi" panose="020B0604020104020204" pitchFamily="34" charset="0"/>
          </a:endParaRPr>
        </a:p>
        <a:p>
          <a:endParaRPr lang="pt-BR" sz="1100">
            <a:latin typeface="Abadi" panose="020B0604020104020204" pitchFamily="34" charset="0"/>
          </a:endParaRPr>
        </a:p>
      </xdr:txBody>
    </xdr:sp>
    <xdr:clientData/>
  </xdr:twoCellAnchor>
  <xdr:twoCellAnchor>
    <xdr:from>
      <xdr:col>1</xdr:col>
      <xdr:colOff>47625</xdr:colOff>
      <xdr:row>4</xdr:row>
      <xdr:rowOff>38101</xdr:rowOff>
    </xdr:from>
    <xdr:to>
      <xdr:col>3</xdr:col>
      <xdr:colOff>104775</xdr:colOff>
      <xdr:row>13</xdr:row>
      <xdr:rowOff>123826</xdr:rowOff>
    </xdr:to>
    <xdr:sp macro="" textlink="">
      <xdr:nvSpPr>
        <xdr:cNvPr id="19" name="CaixaDeTexto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SpPr txBox="1"/>
      </xdr:nvSpPr>
      <xdr:spPr>
        <a:xfrm>
          <a:off x="828675" y="695326"/>
          <a:ext cx="3790950" cy="1543050"/>
        </a:xfrm>
        <a:prstGeom prst="rect">
          <a:avLst/>
        </a:prstGeom>
        <a:solidFill>
          <a:schemeClr val="lt1"/>
        </a:solidFill>
        <a:ln w="28575" cmpd="sng">
          <a:solidFill>
            <a:srgbClr val="00206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050" b="1" u="sng">
              <a:latin typeface="Abadi" panose="020B0604020104020204" pitchFamily="34" charset="0"/>
            </a:rPr>
            <a:t>Instruções</a:t>
          </a:r>
          <a:r>
            <a:rPr lang="pt-BR" sz="1050" b="1" u="sng" baseline="0">
              <a:latin typeface="Abadi" panose="020B0604020104020204" pitchFamily="34" charset="0"/>
            </a:rPr>
            <a:t> para calcular como chegar no seus sonhos</a:t>
          </a:r>
        </a:p>
        <a:p>
          <a:r>
            <a:rPr lang="pt-BR" sz="1000" b="0" baseline="0">
              <a:latin typeface="Abadi" panose="020B0604020104020204" pitchFamily="34" charset="0"/>
            </a:rPr>
            <a:t>Campo 1)  Coloque quanto custa esse sonho em R$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0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Campo 2)  </a:t>
          </a:r>
          <a:r>
            <a:rPr lang="pt-BR" sz="10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Qual  a taxa de retorno no ano esperada.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0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Campo 3)  </a:t>
          </a:r>
          <a:r>
            <a:rPr lang="pt-BR" sz="10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Informe o numero de meses que vai guardar dinheiro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0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Campo 4)  </a:t>
          </a:r>
          <a:r>
            <a:rPr lang="pt-BR" sz="1000" b="1" u="sng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Essa informção é automatica</a:t>
          </a:r>
          <a:r>
            <a:rPr lang="pt-BR" sz="10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nº de anos</a:t>
          </a:r>
        </a:p>
        <a:p>
          <a:pPr eaLnBrk="1" fontAlgn="auto" latinLnBrk="0" hangingPunct="1"/>
          <a:r>
            <a:rPr lang="pt-BR" sz="10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Campo 5)  </a:t>
          </a:r>
          <a:r>
            <a:rPr lang="pt-BR" sz="1000" b="1" u="sng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Essa informção é automatica</a:t>
          </a:r>
          <a:r>
            <a:rPr lang="pt-BR" sz="10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sua taxa % retorno no mês</a:t>
          </a:r>
        </a:p>
        <a:p>
          <a:pPr eaLnBrk="1" fontAlgn="auto" latinLnBrk="0" hangingPunct="1"/>
          <a:r>
            <a:rPr lang="pt-BR" sz="10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Campo 6)  </a:t>
          </a:r>
          <a:r>
            <a:rPr lang="pt-B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 já tiver um valor guardado pode inserir, se não tiver deixe vazio.</a:t>
          </a:r>
          <a:endParaRPr lang="pt-BR">
            <a:effectLst/>
          </a:endParaRPr>
        </a:p>
        <a:p>
          <a:pPr eaLnBrk="1" fontAlgn="auto" latinLnBrk="0" hangingPunct="1"/>
          <a:endParaRPr lang="pt-BR" sz="1000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pt-BR" sz="800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pt-BR" sz="8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pt-BR" sz="800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pt-BR" sz="800">
            <a:effectLst/>
          </a:endParaRPr>
        </a:p>
        <a:p>
          <a:endParaRPr lang="pt-BR" sz="800" b="0" baseline="0">
            <a:latin typeface="Abadi" panose="020B0604020104020204" pitchFamily="34" charset="0"/>
          </a:endParaRPr>
        </a:p>
        <a:p>
          <a:endParaRPr lang="pt-BR" sz="800" baseline="0">
            <a:latin typeface="Abadi" panose="020B0604020104020204" pitchFamily="34" charset="0"/>
          </a:endParaRPr>
        </a:p>
        <a:p>
          <a:endParaRPr lang="pt-BR" sz="1100">
            <a:latin typeface="Abadi" panose="020B0604020104020204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1.xml"/><Relationship Id="rId5" Type="http://schemas.openxmlformats.org/officeDocument/2006/relationships/image" Target="../media/image1.emf"/><Relationship Id="rId10" Type="http://schemas.openxmlformats.org/officeDocument/2006/relationships/comments" Target="../comments1.xml"/><Relationship Id="rId4" Type="http://schemas.openxmlformats.org/officeDocument/2006/relationships/control" Target="../activeX/activeX1.xml"/><Relationship Id="rId9" Type="http://schemas.openxmlformats.org/officeDocument/2006/relationships/ctrlProp" Target="../ctrlProps/ctrlProp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BM63"/>
  <sheetViews>
    <sheetView showGridLines="0" showRowColHeaders="0" tabSelected="1" zoomScaleNormal="100" workbookViewId="0">
      <pane xSplit="17" topLeftCell="R1" activePane="topRight" state="frozen"/>
      <selection pane="topRight"/>
    </sheetView>
  </sheetViews>
  <sheetFormatPr defaultRowHeight="12.75" zeroHeight="1"/>
  <cols>
    <col min="1" max="1" width="3.7109375" customWidth="1"/>
    <col min="2" max="2" width="2.7109375" customWidth="1"/>
    <col min="3" max="3" width="13.42578125" customWidth="1"/>
    <col min="4" max="4" width="18.7109375" customWidth="1"/>
    <col min="5" max="5" width="19.85546875" customWidth="1"/>
    <col min="6" max="6" width="9.140625" customWidth="1"/>
    <col min="7" max="7" width="5" customWidth="1"/>
    <col min="8" max="8" width="13.42578125" customWidth="1"/>
    <col min="9" max="9" width="17.7109375" customWidth="1"/>
    <col min="10" max="10" width="16.5703125" customWidth="1"/>
    <col min="11" max="11" width="11.140625" bestFit="1" customWidth="1"/>
    <col min="12" max="12" width="5.140625" customWidth="1"/>
    <col min="13" max="14" width="9.140625" customWidth="1"/>
    <col min="15" max="15" width="7.5703125" customWidth="1"/>
    <col min="16" max="16" width="22.28515625" customWidth="1"/>
    <col min="17" max="17" width="6.7109375" customWidth="1"/>
    <col min="18" max="18" width="3" style="219" customWidth="1"/>
    <col min="19" max="20" width="1.85546875" style="148" customWidth="1"/>
    <col min="21" max="21" width="1.85546875" style="209" customWidth="1"/>
    <col min="22" max="36" width="9.28515625" style="209" customWidth="1"/>
    <col min="37" max="37" width="11.5703125" style="209" bestFit="1" customWidth="1"/>
    <col min="38" max="39" width="9.28515625" style="210" customWidth="1"/>
    <col min="40" max="48" width="9.28515625" style="148" customWidth="1"/>
    <col min="49" max="54" width="9.28515625" style="149" customWidth="1"/>
    <col min="55" max="55" width="9.28515625" style="150" customWidth="1"/>
    <col min="56" max="58" width="9.140625" style="137"/>
    <col min="59" max="59" width="9.140625" style="137" customWidth="1"/>
    <col min="60" max="65" width="9.140625" style="137"/>
    <col min="66" max="16384" width="9.140625" style="116"/>
  </cols>
  <sheetData>
    <row r="1" spans="3:37">
      <c r="W1" s="209">
        <v>1</v>
      </c>
    </row>
    <row r="2" spans="3:37">
      <c r="W2" s="211" t="s">
        <v>153</v>
      </c>
      <c r="X2" s="211" t="s">
        <v>154</v>
      </c>
      <c r="Y2" s="211" t="s">
        <v>155</v>
      </c>
      <c r="Z2" s="211" t="s">
        <v>156</v>
      </c>
      <c r="AA2" s="211" t="s">
        <v>157</v>
      </c>
      <c r="AB2" s="211" t="s">
        <v>158</v>
      </c>
      <c r="AC2" s="211" t="s">
        <v>159</v>
      </c>
      <c r="AD2" s="211" t="s">
        <v>160</v>
      </c>
      <c r="AE2" s="211" t="s">
        <v>161</v>
      </c>
      <c r="AF2" s="211" t="s">
        <v>162</v>
      </c>
      <c r="AG2" s="211" t="s">
        <v>163</v>
      </c>
      <c r="AH2" s="211" t="s">
        <v>164</v>
      </c>
      <c r="AI2" s="212" t="s">
        <v>50</v>
      </c>
      <c r="AJ2" s="212" t="s">
        <v>150</v>
      </c>
      <c r="AK2" s="212" t="s">
        <v>152</v>
      </c>
    </row>
    <row r="3" spans="3:37">
      <c r="M3" s="54"/>
      <c r="V3" s="209" t="str">
        <f>'Listas de itens'!D131</f>
        <v>Receita</v>
      </c>
      <c r="W3" s="213">
        <f>'Listas de itens'!E131</f>
        <v>0</v>
      </c>
      <c r="X3" s="213">
        <f>'Listas de itens'!F131</f>
        <v>0</v>
      </c>
      <c r="Y3" s="213">
        <f>'Listas de itens'!G131</f>
        <v>0</v>
      </c>
      <c r="Z3" s="213">
        <f>'Listas de itens'!H131</f>
        <v>0</v>
      </c>
      <c r="AA3" s="213">
        <f>'Listas de itens'!I131</f>
        <v>0</v>
      </c>
      <c r="AB3" s="213">
        <f>'Listas de itens'!J131</f>
        <v>0</v>
      </c>
      <c r="AC3" s="213">
        <f>'Listas de itens'!K131</f>
        <v>0</v>
      </c>
      <c r="AD3" s="213">
        <f>'Listas de itens'!L131</f>
        <v>0</v>
      </c>
      <c r="AE3" s="213">
        <f>'Listas de itens'!M131</f>
        <v>0</v>
      </c>
      <c r="AF3" s="213">
        <f>'Listas de itens'!N131</f>
        <v>0</v>
      </c>
      <c r="AG3" s="213">
        <f>'Listas de itens'!O131</f>
        <v>0</v>
      </c>
      <c r="AH3" s="213">
        <f>'Listas de itens'!P131</f>
        <v>0</v>
      </c>
      <c r="AI3" s="213">
        <f>SUM(W3:AH3)</f>
        <v>0</v>
      </c>
      <c r="AJ3" s="213">
        <f>AVERAGE(W3:AH3)</f>
        <v>0</v>
      </c>
      <c r="AK3" s="213" t="b">
        <v>1</v>
      </c>
    </row>
    <row r="4" spans="3:37" ht="19.5" thickBot="1">
      <c r="G4" s="228" t="s">
        <v>169</v>
      </c>
      <c r="H4" s="228"/>
      <c r="I4" s="229" t="s">
        <v>35</v>
      </c>
      <c r="J4" s="229"/>
      <c r="V4" s="209" t="s">
        <v>151</v>
      </c>
      <c r="W4" s="214">
        <f>SUM(W6:W9)</f>
        <v>0</v>
      </c>
      <c r="X4" s="214">
        <f>SUM(X6:X9)</f>
        <v>0</v>
      </c>
      <c r="Y4" s="214">
        <f t="shared" ref="Y4:AI4" si="0">SUM(Y6:Y9)</f>
        <v>0</v>
      </c>
      <c r="Z4" s="214">
        <f t="shared" si="0"/>
        <v>0</v>
      </c>
      <c r="AA4" s="214">
        <f t="shared" si="0"/>
        <v>0</v>
      </c>
      <c r="AB4" s="214">
        <f t="shared" si="0"/>
        <v>0</v>
      </c>
      <c r="AC4" s="214">
        <f t="shared" si="0"/>
        <v>0</v>
      </c>
      <c r="AD4" s="214">
        <f t="shared" si="0"/>
        <v>0</v>
      </c>
      <c r="AE4" s="214">
        <f t="shared" si="0"/>
        <v>0</v>
      </c>
      <c r="AF4" s="214">
        <f t="shared" si="0"/>
        <v>0</v>
      </c>
      <c r="AG4" s="214">
        <f t="shared" si="0"/>
        <v>0</v>
      </c>
      <c r="AH4" s="214">
        <f t="shared" si="0"/>
        <v>0</v>
      </c>
      <c r="AI4" s="214">
        <f t="shared" si="0"/>
        <v>0</v>
      </c>
      <c r="AJ4" s="214">
        <f t="shared" ref="AJ4" si="1">SUM(AJ5:AJ10)</f>
        <v>0</v>
      </c>
      <c r="AK4" s="209" t="b">
        <v>1</v>
      </c>
    </row>
    <row r="5" spans="3:37" ht="18.75">
      <c r="G5" s="230" t="s">
        <v>102</v>
      </c>
      <c r="H5" s="230"/>
      <c r="I5" s="242">
        <f>HLOOKUP(I4,'Listas de itens'!E130:P137,8,0)</f>
        <v>0</v>
      </c>
      <c r="J5" s="242"/>
      <c r="V5" s="209" t="str">
        <f>'Listas de itens'!D132</f>
        <v>Investimentos</v>
      </c>
      <c r="W5" s="213">
        <f>'Listas de itens'!E132</f>
        <v>0</v>
      </c>
      <c r="X5" s="213">
        <f>'Listas de itens'!F132</f>
        <v>0</v>
      </c>
      <c r="Y5" s="213">
        <f>'Listas de itens'!G132</f>
        <v>0</v>
      </c>
      <c r="Z5" s="213">
        <f>'Listas de itens'!H132</f>
        <v>0</v>
      </c>
      <c r="AA5" s="213">
        <f>'Listas de itens'!I132</f>
        <v>0</v>
      </c>
      <c r="AB5" s="213">
        <f>'Listas de itens'!J132</f>
        <v>0</v>
      </c>
      <c r="AC5" s="213">
        <f>'Listas de itens'!K132</f>
        <v>0</v>
      </c>
      <c r="AD5" s="213">
        <f>'Listas de itens'!L132</f>
        <v>0</v>
      </c>
      <c r="AE5" s="213">
        <f>'Listas de itens'!M132</f>
        <v>0</v>
      </c>
      <c r="AF5" s="213">
        <f>'Listas de itens'!N132</f>
        <v>0</v>
      </c>
      <c r="AG5" s="213">
        <f>'Listas de itens'!O132</f>
        <v>0</v>
      </c>
      <c r="AH5" s="213">
        <f>'Listas de itens'!P132</f>
        <v>0</v>
      </c>
      <c r="AI5" s="213">
        <f>SUM(W5:AH5)</f>
        <v>0</v>
      </c>
      <c r="AJ5" s="213">
        <f t="shared" ref="AJ5:AJ10" si="2">AVERAGE(W5:AH5)</f>
        <v>0</v>
      </c>
      <c r="AK5" s="213" t="b">
        <v>1</v>
      </c>
    </row>
    <row r="6" spans="3:37" ht="19.5" thickBot="1">
      <c r="G6" s="239" t="s">
        <v>103</v>
      </c>
      <c r="H6" s="239"/>
      <c r="I6" s="243">
        <f>HLOOKUP(I4,'Listas de itens'!E140:P155,16,0)</f>
        <v>0</v>
      </c>
      <c r="J6" s="243"/>
      <c r="V6" s="209" t="str">
        <f>'Listas de itens'!D133</f>
        <v>Despesas fixas</v>
      </c>
      <c r="W6" s="213">
        <f>'Listas de itens'!E133</f>
        <v>0</v>
      </c>
      <c r="X6" s="213">
        <f>'Listas de itens'!F133</f>
        <v>0</v>
      </c>
      <c r="Y6" s="213">
        <f>'Listas de itens'!G133</f>
        <v>0</v>
      </c>
      <c r="Z6" s="213">
        <f>'Listas de itens'!H133</f>
        <v>0</v>
      </c>
      <c r="AA6" s="213">
        <f>'Listas de itens'!I133</f>
        <v>0</v>
      </c>
      <c r="AB6" s="213">
        <f>'Listas de itens'!J133</f>
        <v>0</v>
      </c>
      <c r="AC6" s="213">
        <f>'Listas de itens'!K133</f>
        <v>0</v>
      </c>
      <c r="AD6" s="213">
        <f>'Listas de itens'!L133</f>
        <v>0</v>
      </c>
      <c r="AE6" s="213">
        <f>'Listas de itens'!M133</f>
        <v>0</v>
      </c>
      <c r="AF6" s="213">
        <f>'Listas de itens'!N133</f>
        <v>0</v>
      </c>
      <c r="AG6" s="213">
        <f>'Listas de itens'!O133</f>
        <v>0</v>
      </c>
      <c r="AH6" s="213">
        <f>'Listas de itens'!P133</f>
        <v>0</v>
      </c>
      <c r="AI6" s="213">
        <f t="shared" ref="AI6:AI10" si="3">SUM(W6:AH6)</f>
        <v>0</v>
      </c>
      <c r="AJ6" s="213">
        <f t="shared" si="2"/>
        <v>0</v>
      </c>
      <c r="AK6" s="213"/>
    </row>
    <row r="7" spans="3:37">
      <c r="M7" s="116"/>
      <c r="V7" s="209" t="str">
        <f>'Listas de itens'!D134</f>
        <v>Despesas variáveis</v>
      </c>
      <c r="W7" s="213">
        <f>'Listas de itens'!E134</f>
        <v>0</v>
      </c>
      <c r="X7" s="213">
        <f>'Listas de itens'!F134</f>
        <v>0</v>
      </c>
      <c r="Y7" s="213">
        <f>'Listas de itens'!G134</f>
        <v>0</v>
      </c>
      <c r="Z7" s="213">
        <f>'Listas de itens'!H134</f>
        <v>0</v>
      </c>
      <c r="AA7" s="213">
        <f>'Listas de itens'!I134</f>
        <v>0</v>
      </c>
      <c r="AB7" s="213">
        <f>'Listas de itens'!J134</f>
        <v>0</v>
      </c>
      <c r="AC7" s="213">
        <f>'Listas de itens'!K134</f>
        <v>0</v>
      </c>
      <c r="AD7" s="213">
        <f>'Listas de itens'!L134</f>
        <v>0</v>
      </c>
      <c r="AE7" s="213">
        <f>'Listas de itens'!M134</f>
        <v>0</v>
      </c>
      <c r="AF7" s="213">
        <f>'Listas de itens'!N134</f>
        <v>0</v>
      </c>
      <c r="AG7" s="213">
        <f>'Listas de itens'!O134</f>
        <v>0</v>
      </c>
      <c r="AH7" s="213">
        <f>'Listas de itens'!P134</f>
        <v>0</v>
      </c>
      <c r="AI7" s="213">
        <f t="shared" si="3"/>
        <v>0</v>
      </c>
      <c r="AJ7" s="213">
        <f t="shared" si="2"/>
        <v>0</v>
      </c>
      <c r="AK7" s="213"/>
    </row>
    <row r="8" spans="3:37">
      <c r="V8" s="209" t="str">
        <f>'Listas de itens'!D135</f>
        <v>Despesas extras</v>
      </c>
      <c r="W8" s="213">
        <f>'Listas de itens'!E135</f>
        <v>0</v>
      </c>
      <c r="X8" s="213">
        <f>'Listas de itens'!F135</f>
        <v>0</v>
      </c>
      <c r="Y8" s="213">
        <f>'Listas de itens'!G135</f>
        <v>0</v>
      </c>
      <c r="Z8" s="213">
        <f>'Listas de itens'!H135</f>
        <v>0</v>
      </c>
      <c r="AA8" s="213">
        <f>'Listas de itens'!I135</f>
        <v>0</v>
      </c>
      <c r="AB8" s="213">
        <f>'Listas de itens'!J135</f>
        <v>0</v>
      </c>
      <c r="AC8" s="213">
        <f>'Listas de itens'!K135</f>
        <v>0</v>
      </c>
      <c r="AD8" s="213">
        <f>'Listas de itens'!L135</f>
        <v>0</v>
      </c>
      <c r="AE8" s="213">
        <f>'Listas de itens'!M135</f>
        <v>0</v>
      </c>
      <c r="AF8" s="213">
        <f>'Listas de itens'!N135</f>
        <v>0</v>
      </c>
      <c r="AG8" s="213">
        <f>'Listas de itens'!O135</f>
        <v>0</v>
      </c>
      <c r="AH8" s="213">
        <f>'Listas de itens'!P135</f>
        <v>0</v>
      </c>
      <c r="AI8" s="213">
        <f t="shared" si="3"/>
        <v>0</v>
      </c>
      <c r="AJ8" s="213">
        <f t="shared" si="2"/>
        <v>0</v>
      </c>
      <c r="AK8" s="213"/>
    </row>
    <row r="9" spans="3:37">
      <c r="V9" s="209" t="str">
        <f>'Listas de itens'!D136</f>
        <v>Despesas adicionais</v>
      </c>
      <c r="W9" s="213">
        <f>'Listas de itens'!E136</f>
        <v>0</v>
      </c>
      <c r="X9" s="213">
        <f>'Listas de itens'!F136</f>
        <v>0</v>
      </c>
      <c r="Y9" s="213">
        <f>'Listas de itens'!G136</f>
        <v>0</v>
      </c>
      <c r="Z9" s="213">
        <f>'Listas de itens'!H136</f>
        <v>0</v>
      </c>
      <c r="AA9" s="213">
        <f>'Listas de itens'!I136</f>
        <v>0</v>
      </c>
      <c r="AB9" s="213">
        <f>'Listas de itens'!J136</f>
        <v>0</v>
      </c>
      <c r="AC9" s="213">
        <f>'Listas de itens'!K136</f>
        <v>0</v>
      </c>
      <c r="AD9" s="213">
        <f>'Listas de itens'!L136</f>
        <v>0</v>
      </c>
      <c r="AE9" s="213">
        <f>'Listas de itens'!M136</f>
        <v>0</v>
      </c>
      <c r="AF9" s="213">
        <f>'Listas de itens'!N136</f>
        <v>0</v>
      </c>
      <c r="AG9" s="213">
        <f>'Listas de itens'!O136</f>
        <v>0</v>
      </c>
      <c r="AH9" s="213">
        <f>'Listas de itens'!P136</f>
        <v>0</v>
      </c>
      <c r="AI9" s="213">
        <f t="shared" si="3"/>
        <v>0</v>
      </c>
      <c r="AJ9" s="213">
        <f t="shared" si="2"/>
        <v>0</v>
      </c>
      <c r="AK9" s="213"/>
    </row>
    <row r="10" spans="3:37">
      <c r="K10" s="53"/>
      <c r="V10" s="209" t="str">
        <f>'Listas de itens'!D137</f>
        <v>Saldo</v>
      </c>
      <c r="W10" s="213">
        <f>'Listas de itens'!E137</f>
        <v>0</v>
      </c>
      <c r="X10" s="213">
        <f>'Listas de itens'!F137</f>
        <v>0</v>
      </c>
      <c r="Y10" s="213">
        <f>'Listas de itens'!G137</f>
        <v>0</v>
      </c>
      <c r="Z10" s="213">
        <f>'Listas de itens'!H137</f>
        <v>0</v>
      </c>
      <c r="AA10" s="213">
        <f>'Listas de itens'!I137</f>
        <v>0</v>
      </c>
      <c r="AB10" s="213">
        <f>'Listas de itens'!J137</f>
        <v>0</v>
      </c>
      <c r="AC10" s="213">
        <f>'Listas de itens'!K137</f>
        <v>0</v>
      </c>
      <c r="AD10" s="213">
        <f>'Listas de itens'!L137</f>
        <v>0</v>
      </c>
      <c r="AE10" s="213">
        <f>'Listas de itens'!M137</f>
        <v>0</v>
      </c>
      <c r="AF10" s="213">
        <f>'Listas de itens'!N137</f>
        <v>0</v>
      </c>
      <c r="AG10" s="213">
        <f>'Listas de itens'!O137</f>
        <v>0</v>
      </c>
      <c r="AH10" s="213">
        <f>'Listas de itens'!P137</f>
        <v>0</v>
      </c>
      <c r="AI10" s="213">
        <f t="shared" si="3"/>
        <v>0</v>
      </c>
      <c r="AJ10" s="213">
        <f t="shared" si="2"/>
        <v>0</v>
      </c>
      <c r="AK10" s="213"/>
    </row>
    <row r="11" spans="3:37">
      <c r="K11" s="53"/>
      <c r="V11" s="209">
        <f>'Listas de itens'!D138</f>
        <v>0</v>
      </c>
      <c r="W11" s="215"/>
      <c r="X11" s="215"/>
      <c r="Y11" s="215"/>
      <c r="Z11" s="215"/>
      <c r="AA11" s="215"/>
      <c r="AB11" s="215"/>
      <c r="AC11" s="215"/>
      <c r="AD11" s="215"/>
      <c r="AE11" s="215"/>
      <c r="AF11" s="215"/>
      <c r="AG11" s="215"/>
      <c r="AH11" s="215"/>
    </row>
    <row r="12" spans="3:37">
      <c r="V12" s="216"/>
      <c r="W12" s="216"/>
      <c r="X12" s="216"/>
      <c r="Y12" s="216"/>
      <c r="Z12" s="216"/>
      <c r="AA12" s="216"/>
      <c r="AB12" s="216"/>
      <c r="AC12" s="216"/>
      <c r="AD12" s="216"/>
      <c r="AE12" s="216"/>
      <c r="AF12" s="216"/>
      <c r="AG12" s="216"/>
      <c r="AH12" s="216"/>
    </row>
    <row r="13" spans="3:37">
      <c r="V13" s="216"/>
      <c r="W13" s="216"/>
      <c r="Y13" s="216"/>
      <c r="Z13" s="216"/>
      <c r="AA13" s="216"/>
      <c r="AB13" s="216"/>
      <c r="AC13" s="216"/>
      <c r="AD13" s="216"/>
      <c r="AE13" s="216"/>
      <c r="AF13" s="216"/>
      <c r="AG13" s="216"/>
      <c r="AH13" s="216"/>
    </row>
    <row r="14" spans="3:37">
      <c r="W14" s="212" t="str">
        <f>W2</f>
        <v>Jan</v>
      </c>
      <c r="X14" s="212" t="str">
        <f t="shared" ref="X14:AH14" si="4">X2</f>
        <v>Fev</v>
      </c>
      <c r="Y14" s="212" t="str">
        <f t="shared" si="4"/>
        <v>Mar</v>
      </c>
      <c r="Z14" s="212" t="str">
        <f t="shared" si="4"/>
        <v>Abr</v>
      </c>
      <c r="AA14" s="212" t="str">
        <f t="shared" si="4"/>
        <v>Mai</v>
      </c>
      <c r="AB14" s="212" t="str">
        <f t="shared" si="4"/>
        <v>Jun</v>
      </c>
      <c r="AC14" s="212" t="str">
        <f t="shared" si="4"/>
        <v>Jul</v>
      </c>
      <c r="AD14" s="212" t="str">
        <f t="shared" si="4"/>
        <v>Ago</v>
      </c>
      <c r="AE14" s="212" t="str">
        <f t="shared" si="4"/>
        <v>Set</v>
      </c>
      <c r="AF14" s="212" t="str">
        <f t="shared" si="4"/>
        <v>Out</v>
      </c>
      <c r="AG14" s="212" t="str">
        <f t="shared" si="4"/>
        <v>Nov</v>
      </c>
      <c r="AH14" s="212" t="str">
        <f t="shared" si="4"/>
        <v>Dez</v>
      </c>
    </row>
    <row r="15" spans="3:37" ht="15">
      <c r="C15" s="234" t="s">
        <v>165</v>
      </c>
      <c r="D15" s="235"/>
      <c r="E15" s="240">
        <v>1200</v>
      </c>
      <c r="F15" s="241"/>
      <c r="H15" s="236" t="s">
        <v>166</v>
      </c>
      <c r="I15" s="236"/>
      <c r="J15" s="240">
        <v>2000</v>
      </c>
      <c r="K15" s="241"/>
      <c r="V15" s="209" t="str">
        <f>'Listas de itens'!D141</f>
        <v>Ações</v>
      </c>
      <c r="W15" s="213">
        <f>'Listas de itens'!E141</f>
        <v>0</v>
      </c>
      <c r="X15" s="213">
        <f>'Listas de itens'!F141</f>
        <v>0</v>
      </c>
      <c r="Y15" s="213">
        <f>'Listas de itens'!G141</f>
        <v>0</v>
      </c>
      <c r="Z15" s="213">
        <f>'Listas de itens'!H141</f>
        <v>0</v>
      </c>
      <c r="AA15" s="213">
        <f>'Listas de itens'!I141</f>
        <v>0</v>
      </c>
      <c r="AB15" s="213">
        <f>'Listas de itens'!J141</f>
        <v>0</v>
      </c>
      <c r="AC15" s="213">
        <f>'Listas de itens'!K141</f>
        <v>0</v>
      </c>
      <c r="AD15" s="213">
        <f>'Listas de itens'!L141</f>
        <v>0</v>
      </c>
      <c r="AE15" s="213">
        <f>'Listas de itens'!M141</f>
        <v>0</v>
      </c>
      <c r="AF15" s="213">
        <f>'Listas de itens'!N141</f>
        <v>0</v>
      </c>
      <c r="AG15" s="213">
        <f>'Listas de itens'!O141</f>
        <v>0</v>
      </c>
      <c r="AH15" s="213">
        <f>'Listas de itens'!P141</f>
        <v>0</v>
      </c>
    </row>
    <row r="16" spans="3:37" ht="15.75">
      <c r="C16" s="232" t="s">
        <v>101</v>
      </c>
      <c r="D16" s="233"/>
      <c r="E16" s="231" t="s">
        <v>100</v>
      </c>
      <c r="F16" s="231"/>
      <c r="G16" s="207" t="s">
        <v>218</v>
      </c>
      <c r="H16" s="237" t="s">
        <v>104</v>
      </c>
      <c r="I16" s="237"/>
      <c r="J16" s="238" t="s">
        <v>100</v>
      </c>
      <c r="K16" s="238"/>
      <c r="P16" s="62" t="s">
        <v>167</v>
      </c>
      <c r="V16" s="209" t="str">
        <f>'Listas de itens'!D142</f>
        <v>Tesouro Direto</v>
      </c>
      <c r="W16" s="213">
        <f>'Listas de itens'!E142</f>
        <v>0</v>
      </c>
      <c r="X16" s="213">
        <f>'Listas de itens'!F142</f>
        <v>0</v>
      </c>
      <c r="Y16" s="213">
        <f>'Listas de itens'!G142</f>
        <v>0</v>
      </c>
      <c r="Z16" s="213">
        <f>'Listas de itens'!H142</f>
        <v>0</v>
      </c>
      <c r="AA16" s="213">
        <f>'Listas de itens'!I142</f>
        <v>0</v>
      </c>
      <c r="AB16" s="213">
        <f>'Listas de itens'!J142</f>
        <v>0</v>
      </c>
      <c r="AC16" s="213">
        <f>'Listas de itens'!K142</f>
        <v>0</v>
      </c>
      <c r="AD16" s="213">
        <f>'Listas de itens'!L142</f>
        <v>0</v>
      </c>
      <c r="AE16" s="213">
        <f>'Listas de itens'!M142</f>
        <v>0</v>
      </c>
      <c r="AF16" s="213">
        <f>'Listas de itens'!N142</f>
        <v>0</v>
      </c>
      <c r="AG16" s="213">
        <f>'Listas de itens'!O142</f>
        <v>0</v>
      </c>
      <c r="AH16" s="213">
        <f>'Listas de itens'!P142</f>
        <v>0</v>
      </c>
    </row>
    <row r="17" spans="3:34" ht="18.75" thickBot="1">
      <c r="C17" s="113" t="s">
        <v>35</v>
      </c>
      <c r="D17" s="139" t="str">
        <f>IF('Listas de itens'!E17=0,"",'Listas de itens'!E17)</f>
        <v/>
      </c>
      <c r="E17" s="140" t="str">
        <f t="shared" ref="E17:E28" si="5">IF(D17&lt;&gt;"",(D17/$E$15)-1,"")</f>
        <v/>
      </c>
      <c r="F17" s="141" t="str">
        <f>IF(E17&lt;&gt;"",IF(E17&gt;=0,"R",IF(E17&lt;0,"V")),"")</f>
        <v/>
      </c>
      <c r="G17" s="208" t="str">
        <f>IF(D17&lt;&gt;"",(I17/D17),"")</f>
        <v/>
      </c>
      <c r="H17" s="57" t="s">
        <v>35</v>
      </c>
      <c r="I17" s="144" t="str">
        <f>IF('Listas de itens'!E138=0,"",'Listas de itens'!E138)</f>
        <v/>
      </c>
      <c r="J17" s="145" t="str">
        <f t="shared" ref="J17:J28" si="6">IF(I17&lt;&gt;"",1-(I17/$J$15),"")</f>
        <v/>
      </c>
      <c r="K17" s="141" t="str">
        <f>IF(J17&lt;&gt;"",IF(J17&gt;=0,"R",IF(J17&lt;0,"V")),"")</f>
        <v/>
      </c>
      <c r="M17" s="63"/>
      <c r="N17" s="63"/>
      <c r="P17" s="117" t="s">
        <v>153</v>
      </c>
      <c r="V17" s="209" t="str">
        <f>'Listas de itens'!D143</f>
        <v>Renda fixa</v>
      </c>
      <c r="W17" s="213">
        <f>'Listas de itens'!E143</f>
        <v>0</v>
      </c>
      <c r="X17" s="213">
        <f>'Listas de itens'!F143</f>
        <v>0</v>
      </c>
      <c r="Y17" s="213">
        <f>'Listas de itens'!G143</f>
        <v>0</v>
      </c>
      <c r="Z17" s="213">
        <f>'Listas de itens'!H143</f>
        <v>0</v>
      </c>
      <c r="AA17" s="213">
        <f>'Listas de itens'!I143</f>
        <v>0</v>
      </c>
      <c r="AB17" s="213">
        <f>'Listas de itens'!J143</f>
        <v>0</v>
      </c>
      <c r="AC17" s="213">
        <f>'Listas de itens'!K143</f>
        <v>0</v>
      </c>
      <c r="AD17" s="213">
        <f>'Listas de itens'!L143</f>
        <v>0</v>
      </c>
      <c r="AE17" s="213">
        <f>'Listas de itens'!M143</f>
        <v>0</v>
      </c>
      <c r="AF17" s="213">
        <f>'Listas de itens'!N143</f>
        <v>0</v>
      </c>
      <c r="AG17" s="213">
        <f>'Listas de itens'!O143</f>
        <v>0</v>
      </c>
      <c r="AH17" s="213">
        <f>'Listas de itens'!P143</f>
        <v>0</v>
      </c>
    </row>
    <row r="18" spans="3:34" ht="18">
      <c r="C18" s="113" t="s">
        <v>36</v>
      </c>
      <c r="D18" s="139" t="str">
        <f>IF('Listas de itens'!F17=0,"",'Listas de itens'!F17)</f>
        <v/>
      </c>
      <c r="E18" s="140" t="str">
        <f t="shared" si="5"/>
        <v/>
      </c>
      <c r="F18" s="141" t="str">
        <f>IF(E18&lt;&gt;"",IF(E18&gt;=0,"R",IF(E18&lt;0,"V")),"")</f>
        <v/>
      </c>
      <c r="G18" s="208" t="str">
        <f t="shared" ref="G18:G28" si="7">IF(D18&lt;&gt;"",(I18/D18),"")</f>
        <v/>
      </c>
      <c r="H18" s="57" t="s">
        <v>36</v>
      </c>
      <c r="I18" s="144" t="str">
        <f>IF('Listas de itens'!F138=0,"",'Listas de itens'!F138)</f>
        <v/>
      </c>
      <c r="J18" s="145" t="str">
        <f t="shared" si="6"/>
        <v/>
      </c>
      <c r="K18" s="141" t="str">
        <f>IF(J18&lt;&gt;"",IF(J18&gt;=0,"R",IF(J18&lt;0,"V")),"")</f>
        <v/>
      </c>
      <c r="M18" s="64" t="str">
        <f t="shared" ref="M18:M23" si="8">V5</f>
        <v>Investimentos</v>
      </c>
      <c r="P18" s="174">
        <f t="shared" ref="P18:P23" si="9">INDEX(despesas_split,MATCH(M18,$V$5:$V$10,0),MATCH($P$17,$W$2:$AH$2,0))</f>
        <v>0</v>
      </c>
      <c r="V18" s="209" t="str">
        <f>'Listas de itens'!D144</f>
        <v>Previdência privada</v>
      </c>
      <c r="W18" s="213">
        <f>'Listas de itens'!E144</f>
        <v>0</v>
      </c>
      <c r="X18" s="213">
        <f>'Listas de itens'!F144</f>
        <v>0</v>
      </c>
      <c r="Y18" s="213">
        <f>'Listas de itens'!G144</f>
        <v>0</v>
      </c>
      <c r="Z18" s="213">
        <f>'Listas de itens'!H144</f>
        <v>0</v>
      </c>
      <c r="AA18" s="213">
        <f>'Listas de itens'!I144</f>
        <v>0</v>
      </c>
      <c r="AB18" s="213">
        <f>'Listas de itens'!J144</f>
        <v>0</v>
      </c>
      <c r="AC18" s="213">
        <f>'Listas de itens'!K144</f>
        <v>0</v>
      </c>
      <c r="AD18" s="213">
        <f>'Listas de itens'!L144</f>
        <v>0</v>
      </c>
      <c r="AE18" s="213">
        <f>'Listas de itens'!M144</f>
        <v>0</v>
      </c>
      <c r="AF18" s="213">
        <f>'Listas de itens'!N144</f>
        <v>0</v>
      </c>
      <c r="AG18" s="213">
        <f>'Listas de itens'!O144</f>
        <v>0</v>
      </c>
      <c r="AH18" s="213">
        <f>'Listas de itens'!P144</f>
        <v>0</v>
      </c>
    </row>
    <row r="19" spans="3:34" ht="18">
      <c r="C19" s="113" t="s">
        <v>37</v>
      </c>
      <c r="D19" s="139" t="str">
        <f>IF('Listas de itens'!G17=0,"",'Listas de itens'!G17)</f>
        <v/>
      </c>
      <c r="E19" s="140" t="str">
        <f t="shared" si="5"/>
        <v/>
      </c>
      <c r="F19" s="141" t="str">
        <f t="shared" ref="F19:F27" si="10">IF(E19&lt;&gt;"",IF(E19&gt;=0,"R",IF(E19&lt;0,"V")),"")</f>
        <v/>
      </c>
      <c r="G19" s="208" t="str">
        <f t="shared" si="7"/>
        <v/>
      </c>
      <c r="H19" s="57" t="s">
        <v>37</v>
      </c>
      <c r="I19" s="144" t="str">
        <f>IF('Listas de itens'!G138=0,"",'Listas de itens'!G138)</f>
        <v/>
      </c>
      <c r="J19" s="145" t="str">
        <f>IF(I19&lt;&gt;"",1-(I19/$J$15),"")</f>
        <v/>
      </c>
      <c r="K19" s="141" t="str">
        <f t="shared" ref="K19:K28" si="11">IF(J19&lt;&gt;"",IF(J19&gt;=0,"R",IF(J19&lt;0,"V")),"")</f>
        <v/>
      </c>
      <c r="M19" s="64" t="str">
        <f t="shared" si="8"/>
        <v>Despesas fixas</v>
      </c>
      <c r="P19" s="174">
        <f t="shared" si="9"/>
        <v>0</v>
      </c>
      <c r="V19" s="209" t="str">
        <f>'Listas de itens'!D145</f>
        <v>Imoveis</v>
      </c>
      <c r="W19" s="213">
        <f>'Listas de itens'!E145</f>
        <v>0</v>
      </c>
      <c r="X19" s="213">
        <f>'Listas de itens'!F145</f>
        <v>0</v>
      </c>
      <c r="Y19" s="213">
        <f>'Listas de itens'!G145</f>
        <v>0</v>
      </c>
      <c r="Z19" s="213">
        <f>'Listas de itens'!H145</f>
        <v>0</v>
      </c>
      <c r="AA19" s="213">
        <f>'Listas de itens'!I145</f>
        <v>0</v>
      </c>
      <c r="AB19" s="213">
        <f>'Listas de itens'!J145</f>
        <v>0</v>
      </c>
      <c r="AC19" s="213">
        <f>'Listas de itens'!K145</f>
        <v>0</v>
      </c>
      <c r="AD19" s="213">
        <f>'Listas de itens'!L145</f>
        <v>0</v>
      </c>
      <c r="AE19" s="213">
        <f>'Listas de itens'!M145</f>
        <v>0</v>
      </c>
      <c r="AF19" s="213">
        <f>'Listas de itens'!N145</f>
        <v>0</v>
      </c>
      <c r="AG19" s="213">
        <f>'Listas de itens'!O145</f>
        <v>0</v>
      </c>
      <c r="AH19" s="213">
        <f>'Listas de itens'!P145</f>
        <v>0</v>
      </c>
    </row>
    <row r="20" spans="3:34" ht="18">
      <c r="C20" s="113" t="s">
        <v>38</v>
      </c>
      <c r="D20" s="139" t="str">
        <f>IF('Listas de itens'!H17=0,"",'Listas de itens'!H17)</f>
        <v/>
      </c>
      <c r="E20" s="140" t="str">
        <f t="shared" si="5"/>
        <v/>
      </c>
      <c r="F20" s="141" t="str">
        <f t="shared" si="10"/>
        <v/>
      </c>
      <c r="G20" s="208" t="str">
        <f t="shared" si="7"/>
        <v/>
      </c>
      <c r="H20" s="57" t="s">
        <v>38</v>
      </c>
      <c r="I20" s="144" t="str">
        <f>IF('Listas de itens'!H138=0,"",'Listas de itens'!H138)</f>
        <v/>
      </c>
      <c r="J20" s="145" t="str">
        <f t="shared" si="6"/>
        <v/>
      </c>
      <c r="K20" s="141" t="str">
        <f t="shared" si="11"/>
        <v/>
      </c>
      <c r="M20" s="64" t="str">
        <f t="shared" si="8"/>
        <v>Despesas variáveis</v>
      </c>
      <c r="P20" s="174">
        <f t="shared" si="9"/>
        <v>0</v>
      </c>
      <c r="V20" s="209" t="str">
        <f>'Listas de itens'!D146</f>
        <v>Inv. Exterior ( Em R$)</v>
      </c>
      <c r="W20" s="213">
        <f>'Listas de itens'!E146</f>
        <v>0</v>
      </c>
      <c r="X20" s="213">
        <f>'Listas de itens'!F146</f>
        <v>0</v>
      </c>
      <c r="Y20" s="213">
        <f>'Listas de itens'!G146</f>
        <v>0</v>
      </c>
      <c r="Z20" s="213">
        <f>'Listas de itens'!H146</f>
        <v>0</v>
      </c>
      <c r="AA20" s="213">
        <f>'Listas de itens'!I146</f>
        <v>0</v>
      </c>
      <c r="AB20" s="213">
        <f>'Listas de itens'!J146</f>
        <v>0</v>
      </c>
      <c r="AC20" s="213">
        <f>'Listas de itens'!K146</f>
        <v>0</v>
      </c>
      <c r="AD20" s="213">
        <f>'Listas de itens'!L146</f>
        <v>0</v>
      </c>
      <c r="AE20" s="213">
        <f>'Listas de itens'!M146</f>
        <v>0</v>
      </c>
      <c r="AF20" s="213">
        <f>'Listas de itens'!N146</f>
        <v>0</v>
      </c>
      <c r="AG20" s="213">
        <f>'Listas de itens'!O146</f>
        <v>0</v>
      </c>
      <c r="AH20" s="213">
        <f>'Listas de itens'!P146</f>
        <v>0</v>
      </c>
    </row>
    <row r="21" spans="3:34" ht="18">
      <c r="C21" s="113" t="s">
        <v>39</v>
      </c>
      <c r="D21" s="139" t="str">
        <f>IF('Listas de itens'!I17=0,"",'Listas de itens'!I17)</f>
        <v/>
      </c>
      <c r="E21" s="140" t="str">
        <f t="shared" si="5"/>
        <v/>
      </c>
      <c r="F21" s="141" t="str">
        <f t="shared" si="10"/>
        <v/>
      </c>
      <c r="G21" s="208" t="str">
        <f t="shared" si="7"/>
        <v/>
      </c>
      <c r="H21" s="57" t="s">
        <v>39</v>
      </c>
      <c r="I21" s="144" t="str">
        <f>IF('Listas de itens'!I138=0,"",'Listas de itens'!I138)</f>
        <v/>
      </c>
      <c r="J21" s="145" t="str">
        <f t="shared" si="6"/>
        <v/>
      </c>
      <c r="K21" s="141" t="str">
        <f t="shared" si="11"/>
        <v/>
      </c>
      <c r="M21" s="64" t="str">
        <f t="shared" si="8"/>
        <v>Despesas extras</v>
      </c>
      <c r="P21" s="174">
        <f t="shared" si="9"/>
        <v>0</v>
      </c>
      <c r="V21" s="209" t="str">
        <f>'Listas de itens'!D147</f>
        <v>Outros</v>
      </c>
      <c r="W21" s="213">
        <f>'Listas de itens'!E147</f>
        <v>0</v>
      </c>
      <c r="X21" s="213">
        <f>'Listas de itens'!F147</f>
        <v>0</v>
      </c>
      <c r="Y21" s="213">
        <f>'Listas de itens'!G147</f>
        <v>0</v>
      </c>
      <c r="Z21" s="213">
        <f>'Listas de itens'!H147</f>
        <v>0</v>
      </c>
      <c r="AA21" s="213">
        <f>'Listas de itens'!I147</f>
        <v>0</v>
      </c>
      <c r="AB21" s="213">
        <f>'Listas de itens'!J147</f>
        <v>0</v>
      </c>
      <c r="AC21" s="213">
        <f>'Listas de itens'!K147</f>
        <v>0</v>
      </c>
      <c r="AD21" s="213">
        <f>'Listas de itens'!L147</f>
        <v>0</v>
      </c>
      <c r="AE21" s="213">
        <f>'Listas de itens'!M147</f>
        <v>0</v>
      </c>
      <c r="AF21" s="213">
        <f>'Listas de itens'!N147</f>
        <v>0</v>
      </c>
      <c r="AG21" s="213">
        <f>'Listas de itens'!O147</f>
        <v>0</v>
      </c>
      <c r="AH21" s="213">
        <f>'Listas de itens'!P147</f>
        <v>0</v>
      </c>
    </row>
    <row r="22" spans="3:34" ht="18">
      <c r="C22" s="113" t="s">
        <v>40</v>
      </c>
      <c r="D22" s="139" t="str">
        <f>IF('Listas de itens'!J17=0,"",'Listas de itens'!J17)</f>
        <v/>
      </c>
      <c r="E22" s="140" t="str">
        <f t="shared" si="5"/>
        <v/>
      </c>
      <c r="F22" s="141" t="str">
        <f t="shared" si="10"/>
        <v/>
      </c>
      <c r="G22" s="208" t="str">
        <f t="shared" si="7"/>
        <v/>
      </c>
      <c r="H22" s="57" t="s">
        <v>40</v>
      </c>
      <c r="I22" s="144" t="str">
        <f>IF('Listas de itens'!J138=0,"",'Listas de itens'!J138)</f>
        <v/>
      </c>
      <c r="J22" s="145" t="str">
        <f t="shared" si="6"/>
        <v/>
      </c>
      <c r="K22" s="141" t="str">
        <f t="shared" si="11"/>
        <v/>
      </c>
      <c r="M22" s="64" t="str">
        <f t="shared" si="8"/>
        <v>Despesas adicionais</v>
      </c>
      <c r="P22" s="174">
        <f t="shared" si="9"/>
        <v>0</v>
      </c>
      <c r="V22" s="209" t="str">
        <f>'Listas de itens'!D149</f>
        <v>Total</v>
      </c>
      <c r="W22" s="213">
        <f>'Listas de itens'!E149</f>
        <v>0</v>
      </c>
      <c r="X22" s="213">
        <f>'Listas de itens'!F149</f>
        <v>0</v>
      </c>
      <c r="Y22" s="213">
        <f>'Listas de itens'!G149</f>
        <v>0</v>
      </c>
      <c r="Z22" s="213">
        <f>'Listas de itens'!H149</f>
        <v>0</v>
      </c>
      <c r="AA22" s="213">
        <f>'Listas de itens'!I149</f>
        <v>0</v>
      </c>
      <c r="AB22" s="213">
        <f>'Listas de itens'!J149</f>
        <v>0</v>
      </c>
      <c r="AC22" s="213">
        <f>'Listas de itens'!K149</f>
        <v>0</v>
      </c>
      <c r="AD22" s="213">
        <f>'Listas de itens'!L149</f>
        <v>0</v>
      </c>
      <c r="AE22" s="213">
        <f>'Listas de itens'!M149</f>
        <v>0</v>
      </c>
      <c r="AF22" s="213">
        <f>'Listas de itens'!N149</f>
        <v>0</v>
      </c>
      <c r="AG22" s="213">
        <f>'Listas de itens'!O149</f>
        <v>0</v>
      </c>
      <c r="AH22" s="213">
        <f>'Listas de itens'!P149</f>
        <v>0</v>
      </c>
    </row>
    <row r="23" spans="3:34" ht="18">
      <c r="C23" s="113" t="s">
        <v>41</v>
      </c>
      <c r="D23" s="139" t="str">
        <f>IF('Listas de itens'!K17=0,"",'Listas de itens'!K17)</f>
        <v/>
      </c>
      <c r="E23" s="140" t="str">
        <f t="shared" si="5"/>
        <v/>
      </c>
      <c r="F23" s="141" t="str">
        <f t="shared" si="10"/>
        <v/>
      </c>
      <c r="G23" s="208" t="str">
        <f t="shared" si="7"/>
        <v/>
      </c>
      <c r="H23" s="57" t="s">
        <v>41</v>
      </c>
      <c r="I23" s="144" t="str">
        <f>IF('Listas de itens'!K138=0,"",'Listas de itens'!K138)</f>
        <v/>
      </c>
      <c r="J23" s="145" t="str">
        <f t="shared" si="6"/>
        <v/>
      </c>
      <c r="K23" s="141" t="str">
        <f t="shared" si="11"/>
        <v/>
      </c>
      <c r="M23" s="64" t="str">
        <f t="shared" si="8"/>
        <v>Saldo</v>
      </c>
      <c r="P23" s="174">
        <f t="shared" si="9"/>
        <v>0</v>
      </c>
    </row>
    <row r="24" spans="3:34" ht="18">
      <c r="C24" s="113" t="s">
        <v>42</v>
      </c>
      <c r="D24" s="139" t="str">
        <f>IF('Listas de itens'!L17=0,"",'Listas de itens'!L17)</f>
        <v/>
      </c>
      <c r="E24" s="140" t="str">
        <f t="shared" si="5"/>
        <v/>
      </c>
      <c r="F24" s="141" t="str">
        <f t="shared" si="10"/>
        <v/>
      </c>
      <c r="G24" s="208" t="str">
        <f t="shared" si="7"/>
        <v/>
      </c>
      <c r="H24" s="57" t="s">
        <v>42</v>
      </c>
      <c r="I24" s="144" t="str">
        <f>IF('Listas de itens'!L138=0,"",'Listas de itens'!L138)</f>
        <v/>
      </c>
      <c r="J24" s="145" t="str">
        <f t="shared" si="6"/>
        <v/>
      </c>
      <c r="K24" s="141" t="str">
        <f t="shared" si="11"/>
        <v/>
      </c>
    </row>
    <row r="25" spans="3:34" ht="18">
      <c r="C25" s="113" t="s">
        <v>43</v>
      </c>
      <c r="D25" s="139" t="str">
        <f>IF('Listas de itens'!M17=0,"",'Listas de itens'!M17)</f>
        <v/>
      </c>
      <c r="E25" s="140" t="str">
        <f t="shared" si="5"/>
        <v/>
      </c>
      <c r="F25" s="141" t="str">
        <f t="shared" si="10"/>
        <v/>
      </c>
      <c r="G25" s="208" t="str">
        <f t="shared" si="7"/>
        <v/>
      </c>
      <c r="H25" s="57" t="s">
        <v>43</v>
      </c>
      <c r="I25" s="144" t="str">
        <f>IF('Listas de itens'!M138=0,"",'Listas de itens'!M138)</f>
        <v/>
      </c>
      <c r="J25" s="145" t="str">
        <f t="shared" si="6"/>
        <v/>
      </c>
      <c r="K25" s="141" t="str">
        <f t="shared" si="11"/>
        <v/>
      </c>
    </row>
    <row r="26" spans="3:34" ht="18">
      <c r="C26" s="113" t="s">
        <v>44</v>
      </c>
      <c r="D26" s="139" t="str">
        <f>IF('Listas de itens'!N17=0,"",'Listas de itens'!N17)</f>
        <v/>
      </c>
      <c r="E26" s="140" t="str">
        <f t="shared" si="5"/>
        <v/>
      </c>
      <c r="F26" s="141" t="str">
        <f t="shared" si="10"/>
        <v/>
      </c>
      <c r="G26" s="208" t="str">
        <f t="shared" si="7"/>
        <v/>
      </c>
      <c r="H26" s="57" t="s">
        <v>44</v>
      </c>
      <c r="I26" s="144" t="str">
        <f>IF('Listas de itens'!N138=0,"",'Listas de itens'!N138)</f>
        <v/>
      </c>
      <c r="J26" s="145" t="str">
        <f t="shared" si="6"/>
        <v/>
      </c>
      <c r="K26" s="141" t="str">
        <f t="shared" si="11"/>
        <v/>
      </c>
      <c r="Y26" s="217" t="s">
        <v>168</v>
      </c>
      <c r="Z26" s="217" t="s">
        <v>34</v>
      </c>
    </row>
    <row r="27" spans="3:34" ht="18">
      <c r="C27" s="113" t="s">
        <v>45</v>
      </c>
      <c r="D27" s="139" t="str">
        <f>IF('Listas de itens'!O17=0,"",'Listas de itens'!O17)</f>
        <v/>
      </c>
      <c r="E27" s="140" t="str">
        <f t="shared" si="5"/>
        <v/>
      </c>
      <c r="F27" s="141" t="str">
        <f t="shared" si="10"/>
        <v/>
      </c>
      <c r="G27" s="208" t="str">
        <f t="shared" si="7"/>
        <v/>
      </c>
      <c r="H27" s="57" t="s">
        <v>45</v>
      </c>
      <c r="I27" s="144" t="str">
        <f>IF('Listas de itens'!O138=0,"",'Listas de itens'!O138)</f>
        <v/>
      </c>
      <c r="J27" s="145" t="str">
        <f t="shared" si="6"/>
        <v/>
      </c>
      <c r="K27" s="141" t="str">
        <f t="shared" si="11"/>
        <v/>
      </c>
      <c r="Y27" s="209">
        <v>1</v>
      </c>
      <c r="Z27" s="217" t="str">
        <f>W14</f>
        <v>Jan</v>
      </c>
    </row>
    <row r="28" spans="3:34" ht="18.75" thickBot="1">
      <c r="C28" s="114" t="s">
        <v>46</v>
      </c>
      <c r="D28" s="142" t="str">
        <f>IF('Listas de itens'!P17=0,"",'Listas de itens'!P17)</f>
        <v/>
      </c>
      <c r="E28" s="140" t="str">
        <f t="shared" si="5"/>
        <v/>
      </c>
      <c r="F28" s="141" t="str">
        <f>IF(E28&lt;&gt;"",IF(E28&gt;=0,"R",IF(E28&lt;0,"V")),"")</f>
        <v/>
      </c>
      <c r="G28" s="208" t="str">
        <f t="shared" si="7"/>
        <v/>
      </c>
      <c r="H28" s="59" t="s">
        <v>46</v>
      </c>
      <c r="I28" s="146" t="str">
        <f>IF('Listas de itens'!P138=0,"",'Listas de itens'!P138)</f>
        <v/>
      </c>
      <c r="J28" s="145" t="str">
        <f t="shared" si="6"/>
        <v/>
      </c>
      <c r="K28" s="141" t="str">
        <f t="shared" si="11"/>
        <v/>
      </c>
      <c r="Z28" s="217" t="str">
        <f>X14</f>
        <v>Fev</v>
      </c>
    </row>
    <row r="29" spans="3:34" ht="15.75">
      <c r="C29" s="115" t="s">
        <v>105</v>
      </c>
      <c r="D29" s="143">
        <f>SUM(D17:D28)</f>
        <v>0</v>
      </c>
      <c r="E29" s="138"/>
      <c r="F29" s="138"/>
      <c r="H29" s="58" t="s">
        <v>106</v>
      </c>
      <c r="I29" s="147">
        <f>SUM(I17:I28)</f>
        <v>0</v>
      </c>
      <c r="J29" s="138"/>
      <c r="K29" s="138"/>
      <c r="M29" s="52"/>
      <c r="N29" s="52"/>
      <c r="O29" s="52"/>
      <c r="P29" s="52"/>
      <c r="Z29" s="217" t="str">
        <f>Y14</f>
        <v>Mar</v>
      </c>
    </row>
    <row r="30" spans="3:34" ht="13.5" thickBot="1">
      <c r="C30" s="63"/>
      <c r="D30" s="63"/>
      <c r="E30" s="63"/>
      <c r="F30" s="63"/>
      <c r="H30" s="63"/>
      <c r="I30" s="63"/>
      <c r="J30" s="63"/>
      <c r="K30" s="63"/>
      <c r="M30" s="63"/>
      <c r="N30" s="63"/>
      <c r="O30" s="63"/>
      <c r="P30" s="63"/>
      <c r="Z30" s="217" t="str">
        <f>Z14</f>
        <v>Abr</v>
      </c>
    </row>
    <row r="31" spans="3:34">
      <c r="Z31" s="217" t="str">
        <f>AA14</f>
        <v>Mai</v>
      </c>
    </row>
    <row r="32" spans="3:34">
      <c r="D32" s="54"/>
      <c r="G32" s="116"/>
      <c r="H32" s="54"/>
      <c r="N32" s="52"/>
      <c r="O32" s="52"/>
      <c r="P32" s="52"/>
      <c r="Z32" s="217" t="str">
        <f>AB14</f>
        <v>Jun</v>
      </c>
    </row>
    <row r="33" spans="3:35" ht="18.75" customHeight="1">
      <c r="M33" s="52"/>
      <c r="N33" s="52"/>
      <c r="Q33" s="52"/>
      <c r="Z33" s="217" t="str">
        <f>AC14</f>
        <v>Jul</v>
      </c>
    </row>
    <row r="34" spans="3:35" ht="18.75" customHeight="1" thickBot="1">
      <c r="C34" s="63"/>
      <c r="D34" s="63"/>
      <c r="E34" s="63"/>
      <c r="F34" s="63"/>
      <c r="H34" s="63"/>
      <c r="I34" s="63"/>
      <c r="J34" s="63"/>
      <c r="K34" s="63"/>
      <c r="M34" s="67"/>
      <c r="N34" s="67"/>
      <c r="P34" s="63"/>
      <c r="Z34" s="217" t="str">
        <f>AD14</f>
        <v>Ago</v>
      </c>
    </row>
    <row r="35" spans="3:35" ht="16.5" customHeight="1" thickBot="1">
      <c r="C35" s="220" t="s">
        <v>186</v>
      </c>
      <c r="D35" s="151" t="str">
        <f>W41</f>
        <v>Habitação</v>
      </c>
      <c r="E35" s="152">
        <f t="shared" ref="E35:E51" si="12">INDEX(tab_ref,MATCH(D35,despesas,0),MATCH(Mes_seleção,meses,0))</f>
        <v>0</v>
      </c>
      <c r="F35" s="153" t="e">
        <f>E35/$E$52</f>
        <v>#DIV/0!</v>
      </c>
      <c r="M35" s="52"/>
      <c r="N35" s="52"/>
      <c r="O35" s="66" t="str">
        <f t="shared" ref="O35:O41" si="13">V15</f>
        <v>Ações</v>
      </c>
      <c r="P35" s="174">
        <f>INDEX($W$15:$AH$21,1,$Y$27)</f>
        <v>0</v>
      </c>
      <c r="Z35" s="217" t="str">
        <f>AE14</f>
        <v>Set</v>
      </c>
    </row>
    <row r="36" spans="3:35" ht="16.5" customHeight="1" thickBot="1">
      <c r="C36" s="221"/>
      <c r="D36" s="154" t="str">
        <f t="shared" ref="D36:D51" si="14">W42</f>
        <v>Transporte</v>
      </c>
      <c r="E36" s="155">
        <f t="shared" si="12"/>
        <v>0</v>
      </c>
      <c r="F36" s="156" t="e">
        <f t="shared" ref="F36:F51" si="15">E36/$E$52</f>
        <v>#DIV/0!</v>
      </c>
      <c r="M36" s="65"/>
      <c r="N36" s="65"/>
      <c r="O36" s="66" t="str">
        <f t="shared" si="13"/>
        <v>Tesouro Direto</v>
      </c>
      <c r="P36" s="174">
        <f>INDEX($W$15:$AH$21,2,$Y$27)</f>
        <v>0</v>
      </c>
      <c r="Z36" s="217" t="str">
        <f>AF14</f>
        <v>Out</v>
      </c>
    </row>
    <row r="37" spans="3:35" ht="16.5" customHeight="1" thickBot="1">
      <c r="C37" s="221"/>
      <c r="D37" s="154" t="str">
        <f t="shared" si="14"/>
        <v>Saúde</v>
      </c>
      <c r="E37" s="155">
        <f t="shared" si="12"/>
        <v>0</v>
      </c>
      <c r="F37" s="156" t="e">
        <f t="shared" si="15"/>
        <v>#DIV/0!</v>
      </c>
      <c r="M37" s="65"/>
      <c r="N37" s="65"/>
      <c r="O37" s="66" t="str">
        <f t="shared" si="13"/>
        <v>Renda fixa</v>
      </c>
      <c r="P37" s="174">
        <f>INDEX($W$15:$AH$21,3,$Y$27)</f>
        <v>0</v>
      </c>
      <c r="Z37" s="217" t="str">
        <f>AG14</f>
        <v>Nov</v>
      </c>
    </row>
    <row r="38" spans="3:35" ht="16.5" customHeight="1" thickBot="1">
      <c r="C38" s="221"/>
      <c r="D38" s="154" t="str">
        <f t="shared" si="14"/>
        <v>Educação</v>
      </c>
      <c r="E38" s="155">
        <f t="shared" si="12"/>
        <v>0</v>
      </c>
      <c r="F38" s="156" t="e">
        <f t="shared" si="15"/>
        <v>#DIV/0!</v>
      </c>
      <c r="M38" s="65"/>
      <c r="N38" s="65"/>
      <c r="O38" s="66" t="str">
        <f t="shared" si="13"/>
        <v>Previdência privada</v>
      </c>
      <c r="P38" s="174">
        <f>INDEX($W$15:$AH$21,4,$Y$27)</f>
        <v>0</v>
      </c>
      <c r="Z38" s="217" t="str">
        <f>AH14</f>
        <v>Dez</v>
      </c>
    </row>
    <row r="39" spans="3:35" ht="16.5" customHeight="1" thickBot="1">
      <c r="C39" s="221"/>
      <c r="D39" s="154" t="str">
        <f t="shared" si="14"/>
        <v>Impostos</v>
      </c>
      <c r="E39" s="155">
        <f t="shared" si="12"/>
        <v>0</v>
      </c>
      <c r="F39" s="156" t="e">
        <f t="shared" si="15"/>
        <v>#DIV/0!</v>
      </c>
      <c r="M39" s="65"/>
      <c r="N39" s="65"/>
      <c r="O39" s="66" t="str">
        <f t="shared" si="13"/>
        <v>Imoveis</v>
      </c>
      <c r="P39" s="174">
        <f>INDEX($W$15:$AH$21,5,$Y$27)</f>
        <v>0</v>
      </c>
      <c r="X39" s="209">
        <v>1</v>
      </c>
      <c r="Y39" s="209">
        <v>2</v>
      </c>
      <c r="Z39" s="209">
        <v>3</v>
      </c>
      <c r="AA39" s="209">
        <v>4</v>
      </c>
      <c r="AB39" s="209">
        <v>5</v>
      </c>
      <c r="AC39" s="209">
        <v>6</v>
      </c>
      <c r="AD39" s="209">
        <v>7</v>
      </c>
      <c r="AE39" s="209">
        <v>8</v>
      </c>
      <c r="AF39" s="209">
        <v>9</v>
      </c>
      <c r="AG39" s="209">
        <v>10</v>
      </c>
      <c r="AH39" s="209">
        <v>11</v>
      </c>
      <c r="AI39" s="209">
        <v>12</v>
      </c>
    </row>
    <row r="40" spans="3:35" ht="16.5" customHeight="1">
      <c r="C40" s="222"/>
      <c r="D40" s="157" t="str">
        <f t="shared" si="14"/>
        <v>Outros</v>
      </c>
      <c r="E40" s="158">
        <f t="shared" si="12"/>
        <v>0</v>
      </c>
      <c r="F40" s="159" t="e">
        <f t="shared" si="15"/>
        <v>#DIV/0!</v>
      </c>
      <c r="O40" s="66" t="str">
        <f t="shared" si="13"/>
        <v>Inv. Exterior ( Em R$)</v>
      </c>
      <c r="P40" s="174">
        <f>INDEX($W$15:$AH$21,6,$Y$27)</f>
        <v>0</v>
      </c>
      <c r="V40" s="209" t="s">
        <v>139</v>
      </c>
      <c r="W40" s="209" t="s">
        <v>177</v>
      </c>
      <c r="X40" s="218" t="str">
        <f>W14</f>
        <v>Jan</v>
      </c>
      <c r="Y40" s="218" t="str">
        <f t="shared" ref="Y40:AG40" si="16">X14</f>
        <v>Fev</v>
      </c>
      <c r="Z40" s="218" t="str">
        <f t="shared" si="16"/>
        <v>Mar</v>
      </c>
      <c r="AA40" s="218" t="str">
        <f t="shared" si="16"/>
        <v>Abr</v>
      </c>
      <c r="AB40" s="218" t="str">
        <f t="shared" si="16"/>
        <v>Mai</v>
      </c>
      <c r="AC40" s="218" t="str">
        <f t="shared" si="16"/>
        <v>Jun</v>
      </c>
      <c r="AD40" s="218" t="str">
        <f t="shared" si="16"/>
        <v>Jul</v>
      </c>
      <c r="AE40" s="218" t="str">
        <f t="shared" si="16"/>
        <v>Ago</v>
      </c>
      <c r="AF40" s="218" t="str">
        <f t="shared" si="16"/>
        <v>Set</v>
      </c>
      <c r="AG40" s="218" t="str">
        <f t="shared" si="16"/>
        <v>Out</v>
      </c>
      <c r="AH40" s="218" t="str">
        <f>AG14</f>
        <v>Nov</v>
      </c>
      <c r="AI40" s="218" t="str">
        <f>AH14</f>
        <v>Dez</v>
      </c>
    </row>
    <row r="41" spans="3:35" ht="16.5" customHeight="1">
      <c r="C41" s="223" t="s">
        <v>178</v>
      </c>
      <c r="D41" s="160" t="str">
        <f t="shared" si="14"/>
        <v>Contas de Casa</v>
      </c>
      <c r="E41" s="161">
        <f t="shared" si="12"/>
        <v>0</v>
      </c>
      <c r="F41" s="162" t="e">
        <f t="shared" si="15"/>
        <v>#DIV/0!</v>
      </c>
      <c r="O41" s="66" t="str">
        <f t="shared" si="13"/>
        <v>Outros</v>
      </c>
      <c r="P41" s="174">
        <f>INDEX($W$15:$AH$21,7,$Y$27)</f>
        <v>0</v>
      </c>
      <c r="U41" s="209">
        <v>1</v>
      </c>
      <c r="V41" s="209" t="str">
        <f>V6</f>
        <v>Despesas fixas</v>
      </c>
      <c r="W41" s="209" t="s">
        <v>51</v>
      </c>
      <c r="X41" s="216">
        <f>SUM('Listas de itens'!E38:E43)</f>
        <v>0</v>
      </c>
      <c r="Y41" s="216">
        <f>SUM('Listas de itens'!F38:F43)</f>
        <v>0</v>
      </c>
      <c r="Z41" s="216">
        <f>SUM('Listas de itens'!G38:G43)</f>
        <v>0</v>
      </c>
      <c r="AA41" s="216">
        <f>SUM('Listas de itens'!H38:H43)</f>
        <v>0</v>
      </c>
      <c r="AB41" s="216">
        <f>SUM('Listas de itens'!I38:I43)</f>
        <v>0</v>
      </c>
      <c r="AC41" s="216">
        <f>SUM('Listas de itens'!J38:J43)</f>
        <v>0</v>
      </c>
      <c r="AD41" s="216">
        <f>SUM('Listas de itens'!K38:K43)</f>
        <v>0</v>
      </c>
      <c r="AE41" s="216">
        <f>SUM('Listas de itens'!L38:L43)</f>
        <v>0</v>
      </c>
      <c r="AF41" s="216">
        <f>SUM('Listas de itens'!M38:M43)</f>
        <v>0</v>
      </c>
      <c r="AG41" s="216">
        <f>SUM('Listas de itens'!N38:N43)</f>
        <v>0</v>
      </c>
      <c r="AH41" s="216">
        <f>SUM('Listas de itens'!O38:O43)</f>
        <v>0</v>
      </c>
      <c r="AI41" s="216">
        <f>SUM('Listas de itens'!P38:P43)</f>
        <v>0</v>
      </c>
    </row>
    <row r="42" spans="3:35" ht="16.5" customHeight="1">
      <c r="C42" s="224"/>
      <c r="D42" s="163" t="str">
        <f t="shared" si="14"/>
        <v>C. de Transporte</v>
      </c>
      <c r="E42" s="164">
        <f t="shared" si="12"/>
        <v>0</v>
      </c>
      <c r="F42" s="165" t="e">
        <f t="shared" si="15"/>
        <v>#DIV/0!</v>
      </c>
      <c r="P42" s="175"/>
      <c r="U42" s="209">
        <v>1</v>
      </c>
      <c r="V42" s="209" t="str">
        <f>V41</f>
        <v>Despesas fixas</v>
      </c>
      <c r="W42" s="209" t="s">
        <v>23</v>
      </c>
      <c r="X42" s="216">
        <f>SUM('Listas de itens'!E45:E47)</f>
        <v>0</v>
      </c>
      <c r="Y42" s="216">
        <f>SUM('Listas de itens'!F45:F47)</f>
        <v>0</v>
      </c>
      <c r="Z42" s="216">
        <f>SUM('Listas de itens'!G45:G47)</f>
        <v>0</v>
      </c>
      <c r="AA42" s="216">
        <f>SUM('Listas de itens'!H45:H47)</f>
        <v>0</v>
      </c>
      <c r="AB42" s="216">
        <f>SUM('Listas de itens'!I45:I47)</f>
        <v>0</v>
      </c>
      <c r="AC42" s="216">
        <f>SUM('Listas de itens'!J45:J47)</f>
        <v>0</v>
      </c>
      <c r="AD42" s="216">
        <f>SUM('Listas de itens'!K45:K47)</f>
        <v>0</v>
      </c>
      <c r="AE42" s="216">
        <f>SUM('Listas de itens'!L45:L47)</f>
        <v>0</v>
      </c>
      <c r="AF42" s="216">
        <f>SUM('Listas de itens'!M45:M47)</f>
        <v>0</v>
      </c>
      <c r="AG42" s="216">
        <f>SUM('Listas de itens'!N45:N47)</f>
        <v>0</v>
      </c>
      <c r="AH42" s="216">
        <f>SUM('Listas de itens'!O45:O47)</f>
        <v>0</v>
      </c>
      <c r="AI42" s="216">
        <f>SUM('Listas de itens'!P45:P47)</f>
        <v>0</v>
      </c>
    </row>
    <row r="43" spans="3:35" ht="16.5" customHeight="1">
      <c r="C43" s="224"/>
      <c r="D43" s="163" t="str">
        <f t="shared" si="14"/>
        <v>Alimentação</v>
      </c>
      <c r="E43" s="164">
        <f t="shared" si="12"/>
        <v>0</v>
      </c>
      <c r="F43" s="165" t="e">
        <f t="shared" si="15"/>
        <v>#DIV/0!</v>
      </c>
      <c r="U43" s="209">
        <v>1</v>
      </c>
      <c r="V43" s="209" t="str">
        <f t="shared" ref="V43:V46" si="17">V42</f>
        <v>Despesas fixas</v>
      </c>
      <c r="W43" s="209" t="s">
        <v>58</v>
      </c>
      <c r="X43" s="216">
        <f>SUM('Listas de itens'!E49:E50)</f>
        <v>0</v>
      </c>
      <c r="Y43" s="216">
        <f>SUM('Listas de itens'!F49:F50)</f>
        <v>0</v>
      </c>
      <c r="Z43" s="216">
        <f>SUM('Listas de itens'!G49:G50)</f>
        <v>0</v>
      </c>
      <c r="AA43" s="216">
        <f>SUM('Listas de itens'!H49:H50)</f>
        <v>0</v>
      </c>
      <c r="AB43" s="216">
        <f>SUM('Listas de itens'!I49:I50)</f>
        <v>0</v>
      </c>
      <c r="AC43" s="216">
        <f>SUM('Listas de itens'!J49:J50)</f>
        <v>0</v>
      </c>
      <c r="AD43" s="216">
        <f>SUM('Listas de itens'!K49:K50)</f>
        <v>0</v>
      </c>
      <c r="AE43" s="216">
        <f>SUM('Listas de itens'!L49:L50)</f>
        <v>0</v>
      </c>
      <c r="AF43" s="216">
        <f>SUM('Listas de itens'!M49:M50)</f>
        <v>0</v>
      </c>
      <c r="AG43" s="216">
        <f>SUM('Listas de itens'!N49:N50)</f>
        <v>0</v>
      </c>
      <c r="AH43" s="216">
        <f>SUM('Listas de itens'!O49:O50)</f>
        <v>0</v>
      </c>
      <c r="AI43" s="216">
        <f>SUM('Listas de itens'!P49:P50)</f>
        <v>0</v>
      </c>
    </row>
    <row r="44" spans="3:35" ht="16.5" customHeight="1">
      <c r="C44" s="224"/>
      <c r="D44" s="163" t="str">
        <f t="shared" ref="D44:D49" si="18">W50</f>
        <v>Tratamento&amp;saude</v>
      </c>
      <c r="E44" s="164">
        <f t="shared" si="12"/>
        <v>0</v>
      </c>
      <c r="F44" s="165" t="e">
        <f t="shared" si="15"/>
        <v>#DIV/0!</v>
      </c>
      <c r="U44" s="209">
        <v>1</v>
      </c>
      <c r="V44" s="209" t="str">
        <f t="shared" si="17"/>
        <v>Despesas fixas</v>
      </c>
      <c r="W44" s="209" t="s">
        <v>60</v>
      </c>
      <c r="X44" s="216">
        <f>SUM('Listas de itens'!E52:E54)</f>
        <v>0</v>
      </c>
      <c r="Y44" s="216">
        <f>SUM('Listas de itens'!F52:F54)</f>
        <v>0</v>
      </c>
      <c r="Z44" s="216">
        <f>SUM('Listas de itens'!G52:G54)</f>
        <v>0</v>
      </c>
      <c r="AA44" s="216">
        <f>SUM('Listas de itens'!H52:H54)</f>
        <v>0</v>
      </c>
      <c r="AB44" s="216">
        <f>SUM('Listas de itens'!I52:I54)</f>
        <v>0</v>
      </c>
      <c r="AC44" s="216">
        <f>SUM('Listas de itens'!J52:J54)</f>
        <v>0</v>
      </c>
      <c r="AD44" s="216">
        <f>SUM('Listas de itens'!K52:K54)</f>
        <v>0</v>
      </c>
      <c r="AE44" s="216">
        <f>SUM('Listas de itens'!L52:L54)</f>
        <v>0</v>
      </c>
      <c r="AF44" s="216">
        <f>SUM('Listas de itens'!M52:M54)</f>
        <v>0</v>
      </c>
      <c r="AG44" s="216">
        <f>SUM('Listas de itens'!N52:N54)</f>
        <v>0</v>
      </c>
      <c r="AH44" s="216">
        <f>SUM('Listas de itens'!O52:O54)</f>
        <v>0</v>
      </c>
      <c r="AI44" s="216">
        <f>SUM('Listas de itens'!P52:P54)</f>
        <v>0</v>
      </c>
    </row>
    <row r="45" spans="3:35" ht="16.5" customHeight="1">
      <c r="C45" s="225"/>
      <c r="D45" s="166" t="str">
        <f t="shared" si="18"/>
        <v>Cuidados Pessoais</v>
      </c>
      <c r="E45" s="167">
        <f t="shared" si="12"/>
        <v>0</v>
      </c>
      <c r="F45" s="168" t="e">
        <f t="shared" si="15"/>
        <v>#DIV/0!</v>
      </c>
      <c r="U45" s="209">
        <v>1</v>
      </c>
      <c r="V45" s="209" t="str">
        <f t="shared" si="17"/>
        <v>Despesas fixas</v>
      </c>
      <c r="W45" s="209" t="s">
        <v>59</v>
      </c>
      <c r="X45" s="216">
        <f>SUM('Listas de itens'!E56:E57)</f>
        <v>0</v>
      </c>
      <c r="Y45" s="216">
        <f>SUM('Listas de itens'!F56:F57)</f>
        <v>0</v>
      </c>
      <c r="Z45" s="216">
        <f>SUM('Listas de itens'!G56:G57)</f>
        <v>0</v>
      </c>
      <c r="AA45" s="216">
        <f>SUM('Listas de itens'!H56:H57)</f>
        <v>0</v>
      </c>
      <c r="AB45" s="216">
        <f>SUM('Listas de itens'!I56:I57)</f>
        <v>0</v>
      </c>
      <c r="AC45" s="216">
        <f>SUM('Listas de itens'!J56:J57)</f>
        <v>0</v>
      </c>
      <c r="AD45" s="216">
        <f>SUM('Listas de itens'!K56:K57)</f>
        <v>0</v>
      </c>
      <c r="AE45" s="216">
        <f>SUM('Listas de itens'!L56:L57)</f>
        <v>0</v>
      </c>
      <c r="AF45" s="216">
        <f>SUM('Listas de itens'!M56:M57)</f>
        <v>0</v>
      </c>
      <c r="AG45" s="216">
        <f>SUM('Listas de itens'!N56:N57)</f>
        <v>0</v>
      </c>
      <c r="AH45" s="216">
        <f>SUM('Listas de itens'!O56:O57)</f>
        <v>0</v>
      </c>
      <c r="AI45" s="216">
        <f>SUM('Listas de itens'!P56:P57)</f>
        <v>0</v>
      </c>
    </row>
    <row r="46" spans="3:35" ht="16.5" customHeight="1">
      <c r="C46" s="226" t="s">
        <v>179</v>
      </c>
      <c r="D46" s="169" t="str">
        <f t="shared" si="18"/>
        <v>Cons.s &amp; Saude</v>
      </c>
      <c r="E46" s="161">
        <f t="shared" si="12"/>
        <v>0</v>
      </c>
      <c r="F46" s="162" t="e">
        <f t="shared" si="15"/>
        <v>#DIV/0!</v>
      </c>
      <c r="U46" s="209">
        <v>1</v>
      </c>
      <c r="V46" s="209" t="str">
        <f t="shared" si="17"/>
        <v>Despesas fixas</v>
      </c>
      <c r="W46" s="209" t="s">
        <v>76</v>
      </c>
      <c r="X46" s="216">
        <f>SUM('Listas de itens'!E59:E64)</f>
        <v>0</v>
      </c>
      <c r="Y46" s="216">
        <f>SUM('Listas de itens'!F59:F64)</f>
        <v>0</v>
      </c>
      <c r="Z46" s="216">
        <f>SUM('Listas de itens'!G59:G64)</f>
        <v>0</v>
      </c>
      <c r="AA46" s="216">
        <f>SUM('Listas de itens'!H59:H64)</f>
        <v>0</v>
      </c>
      <c r="AB46" s="216">
        <f>SUM('Listas de itens'!I59:I64)</f>
        <v>0</v>
      </c>
      <c r="AC46" s="216">
        <f>SUM('Listas de itens'!J59:J64)</f>
        <v>0</v>
      </c>
      <c r="AD46" s="216">
        <f>SUM('Listas de itens'!K59:K64)</f>
        <v>0</v>
      </c>
      <c r="AE46" s="216">
        <f>SUM('Listas de itens'!L59:L64)</f>
        <v>0</v>
      </c>
      <c r="AF46" s="216">
        <f>SUM('Listas de itens'!M59:M64)</f>
        <v>0</v>
      </c>
      <c r="AG46" s="216">
        <f>SUM('Listas de itens'!N59:N64)</f>
        <v>0</v>
      </c>
      <c r="AH46" s="216">
        <f>SUM('Listas de itens'!O59:O64)</f>
        <v>0</v>
      </c>
      <c r="AI46" s="216">
        <f>SUM('Listas de itens'!P59:P64)</f>
        <v>0</v>
      </c>
    </row>
    <row r="47" spans="3:35" ht="16.5" customHeight="1">
      <c r="C47" s="221"/>
      <c r="D47" s="170" t="str">
        <f t="shared" si="18"/>
        <v>Manut. de Bens</v>
      </c>
      <c r="E47" s="164">
        <f t="shared" si="12"/>
        <v>0</v>
      </c>
      <c r="F47" s="165" t="e">
        <f t="shared" si="15"/>
        <v>#DIV/0!</v>
      </c>
      <c r="U47" s="209">
        <v>2</v>
      </c>
      <c r="V47" s="209" t="str">
        <f>V7</f>
        <v>Despesas variáveis</v>
      </c>
      <c r="W47" s="209" t="s">
        <v>170</v>
      </c>
      <c r="X47" s="216">
        <f>SUM('Listas de itens'!E70:E76)</f>
        <v>0</v>
      </c>
      <c r="Y47" s="216">
        <f>SUM('Listas de itens'!F70:F76)</f>
        <v>0</v>
      </c>
      <c r="Z47" s="216">
        <f>SUM('Listas de itens'!G70:G76)</f>
        <v>0</v>
      </c>
      <c r="AA47" s="216">
        <f>SUM('Listas de itens'!H70:H76)</f>
        <v>0</v>
      </c>
      <c r="AB47" s="216">
        <f>SUM('Listas de itens'!I70:I76)</f>
        <v>0</v>
      </c>
      <c r="AC47" s="216">
        <f>SUM('Listas de itens'!J70:J76)</f>
        <v>0</v>
      </c>
      <c r="AD47" s="216">
        <f>SUM('Listas de itens'!K70:K76)</f>
        <v>0</v>
      </c>
      <c r="AE47" s="216">
        <f>SUM('Listas de itens'!L70:L76)</f>
        <v>0</v>
      </c>
      <c r="AF47" s="216">
        <f>SUM('Listas de itens'!M70:M76)</f>
        <v>0</v>
      </c>
      <c r="AG47" s="216">
        <f>SUM('Listas de itens'!N70:N76)</f>
        <v>0</v>
      </c>
      <c r="AH47" s="216">
        <f>SUM('Listas de itens'!O70:O76)</f>
        <v>0</v>
      </c>
      <c r="AI47" s="216">
        <f>SUM('Listas de itens'!P70:P76)</f>
        <v>0</v>
      </c>
    </row>
    <row r="48" spans="3:35" ht="16.5" customHeight="1">
      <c r="C48" s="222"/>
      <c r="D48" s="171" t="str">
        <f t="shared" si="18"/>
        <v>Mat. de Educação</v>
      </c>
      <c r="E48" s="167">
        <f t="shared" si="12"/>
        <v>0</v>
      </c>
      <c r="F48" s="168" t="e">
        <f t="shared" si="15"/>
        <v>#DIV/0!</v>
      </c>
      <c r="U48" s="209">
        <v>2</v>
      </c>
      <c r="V48" s="209" t="str">
        <f>V47</f>
        <v>Despesas variáveis</v>
      </c>
      <c r="W48" s="209" t="s">
        <v>181</v>
      </c>
      <c r="X48" s="216">
        <f>SUM('Listas de itens'!E78:E81)</f>
        <v>0</v>
      </c>
      <c r="Y48" s="216">
        <f>SUM('Listas de itens'!F78:F81)</f>
        <v>0</v>
      </c>
      <c r="Z48" s="216">
        <f>SUM('Listas de itens'!G78:G81)</f>
        <v>0</v>
      </c>
      <c r="AA48" s="216">
        <f>SUM('Listas de itens'!H78:H81)</f>
        <v>0</v>
      </c>
      <c r="AB48" s="216">
        <f>SUM('Listas de itens'!I78:I81)</f>
        <v>0</v>
      </c>
      <c r="AC48" s="216">
        <f>SUM('Listas de itens'!J78:J81)</f>
        <v>0</v>
      </c>
      <c r="AD48" s="216">
        <f>SUM('Listas de itens'!K78:K81)</f>
        <v>0</v>
      </c>
      <c r="AE48" s="216">
        <f>SUM('Listas de itens'!L78:L81)</f>
        <v>0</v>
      </c>
      <c r="AF48" s="216">
        <f>SUM('Listas de itens'!M78:M81)</f>
        <v>0</v>
      </c>
      <c r="AG48" s="216">
        <f>SUM('Listas de itens'!N78:N81)</f>
        <v>0</v>
      </c>
      <c r="AH48" s="216">
        <f>SUM('Listas de itens'!O78:O81)</f>
        <v>0</v>
      </c>
      <c r="AI48" s="216">
        <f>SUM('Listas de itens'!P78:P81)</f>
        <v>0</v>
      </c>
    </row>
    <row r="49" spans="3:35" ht="16.5" customHeight="1">
      <c r="C49" s="226" t="s">
        <v>180</v>
      </c>
      <c r="D49" s="169" t="str">
        <f t="shared" si="18"/>
        <v>Lazer</v>
      </c>
      <c r="E49" s="161">
        <f t="shared" si="12"/>
        <v>0</v>
      </c>
      <c r="F49" s="162" t="e">
        <f t="shared" si="15"/>
        <v>#DIV/0!</v>
      </c>
      <c r="U49" s="209">
        <v>2</v>
      </c>
      <c r="V49" s="209" t="str">
        <f t="shared" ref="V49:V51" si="19">V48</f>
        <v>Despesas variáveis</v>
      </c>
      <c r="W49" s="209" t="s">
        <v>55</v>
      </c>
      <c r="X49" s="216">
        <f>SUM('Listas de itens'!E83:E85)</f>
        <v>0</v>
      </c>
      <c r="Y49" s="216">
        <f>SUM('Listas de itens'!F83:F85)</f>
        <v>0</v>
      </c>
      <c r="Z49" s="216">
        <f>SUM('Listas de itens'!G83:G85)</f>
        <v>0</v>
      </c>
      <c r="AA49" s="216">
        <f>SUM('Listas de itens'!H83:H85)</f>
        <v>0</v>
      </c>
      <c r="AB49" s="216">
        <f>SUM('Listas de itens'!I83:I85)</f>
        <v>0</v>
      </c>
      <c r="AC49" s="216">
        <f>SUM('Listas de itens'!J83:J85)</f>
        <v>0</v>
      </c>
      <c r="AD49" s="216">
        <f>SUM('Listas de itens'!K83:K85)</f>
        <v>0</v>
      </c>
      <c r="AE49" s="216">
        <f>SUM('Listas de itens'!L83:L85)</f>
        <v>0</v>
      </c>
      <c r="AF49" s="216">
        <f>SUM('Listas de itens'!M83:M85)</f>
        <v>0</v>
      </c>
      <c r="AG49" s="216">
        <f>SUM('Listas de itens'!N83:N85)</f>
        <v>0</v>
      </c>
      <c r="AH49" s="216">
        <f>SUM('Listas de itens'!O83:O85)</f>
        <v>0</v>
      </c>
      <c r="AI49" s="216">
        <f>SUM('Listas de itens'!P83:P85)</f>
        <v>0</v>
      </c>
    </row>
    <row r="50" spans="3:35" ht="16.5" customHeight="1">
      <c r="C50" s="221"/>
      <c r="D50" s="170" t="str">
        <f t="shared" si="14"/>
        <v>Vestuário</v>
      </c>
      <c r="E50" s="164">
        <f t="shared" si="12"/>
        <v>0</v>
      </c>
      <c r="F50" s="165" t="e">
        <f t="shared" si="15"/>
        <v>#DIV/0!</v>
      </c>
      <c r="U50" s="209">
        <v>2</v>
      </c>
      <c r="V50" s="209" t="str">
        <f>V49</f>
        <v>Despesas variáveis</v>
      </c>
      <c r="W50" s="209" t="s">
        <v>185</v>
      </c>
      <c r="X50" s="216">
        <f>'Listas de itens'!E87</f>
        <v>0</v>
      </c>
      <c r="Y50" s="216">
        <f>'Listas de itens'!F87</f>
        <v>0</v>
      </c>
      <c r="Z50" s="216">
        <f>'Listas de itens'!G87</f>
        <v>0</v>
      </c>
      <c r="AA50" s="216">
        <f>'Listas de itens'!H87</f>
        <v>0</v>
      </c>
      <c r="AB50" s="216">
        <f>'Listas de itens'!I87</f>
        <v>0</v>
      </c>
      <c r="AC50" s="216">
        <f>'Listas de itens'!J87</f>
        <v>0</v>
      </c>
      <c r="AD50" s="216">
        <f>'Listas de itens'!K87</f>
        <v>0</v>
      </c>
      <c r="AE50" s="216">
        <f>'Listas de itens'!L87</f>
        <v>0</v>
      </c>
      <c r="AF50" s="216">
        <f>'Listas de itens'!M87</f>
        <v>0</v>
      </c>
      <c r="AG50" s="216">
        <f>'Listas de itens'!N87</f>
        <v>0</v>
      </c>
      <c r="AH50" s="216">
        <f>'Listas de itens'!O87</f>
        <v>0</v>
      </c>
      <c r="AI50" s="216">
        <f>'Listas de itens'!P87</f>
        <v>0</v>
      </c>
    </row>
    <row r="51" spans="3:35" ht="16.5" customHeight="1">
      <c r="C51" s="222"/>
      <c r="D51" s="171" t="str">
        <f t="shared" si="14"/>
        <v>Outras adicionais</v>
      </c>
      <c r="E51" s="167">
        <f t="shared" si="12"/>
        <v>0</v>
      </c>
      <c r="F51" s="168" t="e">
        <f t="shared" si="15"/>
        <v>#DIV/0!</v>
      </c>
      <c r="U51" s="209">
        <v>2</v>
      </c>
      <c r="V51" s="209" t="str">
        <f t="shared" si="19"/>
        <v>Despesas variáveis</v>
      </c>
      <c r="W51" s="209" t="s">
        <v>173</v>
      </c>
      <c r="X51" s="216">
        <f>SUM('Listas de itens'!E89:E93)</f>
        <v>0</v>
      </c>
      <c r="Y51" s="216">
        <f>SUM('Listas de itens'!F89:F93)</f>
        <v>0</v>
      </c>
      <c r="Z51" s="216">
        <f>SUM('Listas de itens'!G89:G93)</f>
        <v>0</v>
      </c>
      <c r="AA51" s="216">
        <f>SUM('Listas de itens'!H89:H93)</f>
        <v>0</v>
      </c>
      <c r="AB51" s="216">
        <f>SUM('Listas de itens'!I89:I93)</f>
        <v>0</v>
      </c>
      <c r="AC51" s="216">
        <f>SUM('Listas de itens'!J89:J93)</f>
        <v>0</v>
      </c>
      <c r="AD51" s="216">
        <f>SUM('Listas de itens'!K89:K93)</f>
        <v>0</v>
      </c>
      <c r="AE51" s="216">
        <f>SUM('Listas de itens'!L89:L93)</f>
        <v>0</v>
      </c>
      <c r="AF51" s="216">
        <f>SUM('Listas de itens'!M89:M93)</f>
        <v>0</v>
      </c>
      <c r="AG51" s="216">
        <f>SUM('Listas de itens'!N89:N93)</f>
        <v>0</v>
      </c>
      <c r="AH51" s="216">
        <f>SUM('Listas de itens'!O89:O93)</f>
        <v>0</v>
      </c>
      <c r="AI51" s="216">
        <f>SUM('Listas de itens'!P89:P93)</f>
        <v>0</v>
      </c>
    </row>
    <row r="52" spans="3:35" ht="16.5" customHeight="1" thickBot="1">
      <c r="C52" s="227" t="s">
        <v>188</v>
      </c>
      <c r="D52" s="227"/>
      <c r="E52" s="172">
        <f>SUM(E35:E51)</f>
        <v>0</v>
      </c>
      <c r="F52" s="173"/>
      <c r="H52" s="63"/>
      <c r="I52" s="63"/>
      <c r="J52" s="63"/>
      <c r="K52" s="63"/>
      <c r="M52" s="63"/>
      <c r="N52" s="63"/>
      <c r="O52" s="63"/>
      <c r="P52" s="63"/>
      <c r="U52" s="209">
        <v>3</v>
      </c>
      <c r="V52" s="209" t="str">
        <f>V8</f>
        <v>Despesas extras</v>
      </c>
      <c r="W52" s="209" t="s">
        <v>182</v>
      </c>
      <c r="X52" s="216">
        <f>SUM('Listas de itens'!E99:E101)</f>
        <v>0</v>
      </c>
      <c r="Y52" s="216">
        <f>SUM('Listas de itens'!F99:F101)</f>
        <v>0</v>
      </c>
      <c r="Z52" s="216">
        <f>SUM('Listas de itens'!G99:G101)</f>
        <v>0</v>
      </c>
      <c r="AA52" s="216">
        <f>SUM('Listas de itens'!H99:H101)</f>
        <v>0</v>
      </c>
      <c r="AB52" s="216">
        <f>SUM('Listas de itens'!I99:I101)</f>
        <v>0</v>
      </c>
      <c r="AC52" s="216">
        <f>SUM('Listas de itens'!J99:J101)</f>
        <v>0</v>
      </c>
      <c r="AD52" s="216">
        <f>SUM('Listas de itens'!K99:K101)</f>
        <v>0</v>
      </c>
      <c r="AE52" s="216">
        <f>SUM('Listas de itens'!L99:L101)</f>
        <v>0</v>
      </c>
      <c r="AF52" s="216">
        <f>SUM('Listas de itens'!M99:M101)</f>
        <v>0</v>
      </c>
      <c r="AG52" s="216">
        <f>SUM('Listas de itens'!N99:N101)</f>
        <v>0</v>
      </c>
      <c r="AH52" s="216">
        <f>SUM('Listas de itens'!O99:O101)</f>
        <v>0</v>
      </c>
      <c r="AI52" s="216">
        <f>SUM('Listas de itens'!P99:P101)</f>
        <v>0</v>
      </c>
    </row>
    <row r="53" spans="3:35">
      <c r="U53" s="209">
        <v>3</v>
      </c>
      <c r="V53" s="209" t="str">
        <f>V52</f>
        <v>Despesas extras</v>
      </c>
      <c r="W53" s="209" t="s">
        <v>183</v>
      </c>
      <c r="X53" s="216">
        <f>SUM('Listas de itens'!E103:E104)</f>
        <v>0</v>
      </c>
      <c r="Y53" s="216">
        <f>SUM('Listas de itens'!F103:F104)</f>
        <v>0</v>
      </c>
      <c r="Z53" s="216">
        <f>SUM('Listas de itens'!G103:G104)</f>
        <v>0</v>
      </c>
      <c r="AA53" s="216">
        <f>SUM('Listas de itens'!H103:H104)</f>
        <v>0</v>
      </c>
      <c r="AB53" s="216">
        <f>SUM('Listas de itens'!I103:I104)</f>
        <v>0</v>
      </c>
      <c r="AC53" s="216">
        <f>SUM('Listas de itens'!J103:J104)</f>
        <v>0</v>
      </c>
      <c r="AD53" s="216">
        <f>SUM('Listas de itens'!K103:K104)</f>
        <v>0</v>
      </c>
      <c r="AE53" s="216">
        <f>SUM('Listas de itens'!L103:L104)</f>
        <v>0</v>
      </c>
      <c r="AF53" s="216">
        <f>SUM('Listas de itens'!M103:M104)</f>
        <v>0</v>
      </c>
      <c r="AG53" s="216">
        <f>SUM('Listas de itens'!N103:N104)</f>
        <v>0</v>
      </c>
      <c r="AH53" s="216">
        <f>SUM('Listas de itens'!O103:O104)</f>
        <v>0</v>
      </c>
      <c r="AI53" s="216">
        <f>SUM('Listas de itens'!P103:P104)</f>
        <v>0</v>
      </c>
    </row>
    <row r="54" spans="3:35">
      <c r="U54" s="209">
        <v>3</v>
      </c>
      <c r="V54" s="209" t="str">
        <f t="shared" ref="V54" si="20">V53</f>
        <v>Despesas extras</v>
      </c>
      <c r="W54" s="209" t="s">
        <v>184</v>
      </c>
      <c r="X54" s="216">
        <f>SUM('Listas de itens'!E106:E107)</f>
        <v>0</v>
      </c>
      <c r="Y54" s="216">
        <f>SUM('Listas de itens'!F106:F107)</f>
        <v>0</v>
      </c>
      <c r="Z54" s="216">
        <f>SUM('Listas de itens'!G106:G107)</f>
        <v>0</v>
      </c>
      <c r="AA54" s="216">
        <f>SUM('Listas de itens'!H106:H107)</f>
        <v>0</v>
      </c>
      <c r="AB54" s="216">
        <f>SUM('Listas de itens'!I106:I107)</f>
        <v>0</v>
      </c>
      <c r="AC54" s="216">
        <f>SUM('Listas de itens'!J106:J107)</f>
        <v>0</v>
      </c>
      <c r="AD54" s="216">
        <f>SUM('Listas de itens'!K106:K107)</f>
        <v>0</v>
      </c>
      <c r="AE54" s="216">
        <f>SUM('Listas de itens'!L106:L107)</f>
        <v>0</v>
      </c>
      <c r="AF54" s="216">
        <f>SUM('Listas de itens'!M106:M107)</f>
        <v>0</v>
      </c>
      <c r="AG54" s="216">
        <f>SUM('Listas de itens'!N106:N107)</f>
        <v>0</v>
      </c>
      <c r="AH54" s="216">
        <f>SUM('Listas de itens'!O106:O107)</f>
        <v>0</v>
      </c>
      <c r="AI54" s="216">
        <f>SUM('Listas de itens'!P106:P107)</f>
        <v>0</v>
      </c>
    </row>
    <row r="55" spans="3:35">
      <c r="U55" s="209">
        <v>4</v>
      </c>
      <c r="V55" s="209" t="str">
        <f>V9</f>
        <v>Despesas adicionais</v>
      </c>
      <c r="W55" s="209" t="s">
        <v>69</v>
      </c>
      <c r="X55" s="216">
        <f>SUM('Listas de itens'!E113:E116)</f>
        <v>0</v>
      </c>
      <c r="Y55" s="216">
        <f>SUM('Listas de itens'!F113:F116)</f>
        <v>0</v>
      </c>
      <c r="Z55" s="216">
        <f>SUM('Listas de itens'!G113:G116)</f>
        <v>0</v>
      </c>
      <c r="AA55" s="216">
        <f>SUM('Listas de itens'!H113:H116)</f>
        <v>0</v>
      </c>
      <c r="AB55" s="216">
        <f>SUM('Listas de itens'!I113:I116)</f>
        <v>0</v>
      </c>
      <c r="AC55" s="216">
        <f>SUM('Listas de itens'!J113:J116)</f>
        <v>0</v>
      </c>
      <c r="AD55" s="216">
        <f>SUM('Listas de itens'!K113:K116)</f>
        <v>0</v>
      </c>
      <c r="AE55" s="216">
        <f>SUM('Listas de itens'!L113:L116)</f>
        <v>0</v>
      </c>
      <c r="AF55" s="216">
        <f>SUM('Listas de itens'!M113:M116)</f>
        <v>0</v>
      </c>
      <c r="AG55" s="216">
        <f>SUM('Listas de itens'!N113:N116)</f>
        <v>0</v>
      </c>
      <c r="AH55" s="216">
        <f>SUM('Listas de itens'!O113:O116)</f>
        <v>0</v>
      </c>
      <c r="AI55" s="216">
        <f>SUM('Listas de itens'!P113:P116)</f>
        <v>0</v>
      </c>
    </row>
    <row r="56" spans="3:35" ht="8.25" customHeight="1">
      <c r="U56" s="209">
        <v>4</v>
      </c>
      <c r="V56" s="209" t="str">
        <f>V55</f>
        <v>Despesas adicionais</v>
      </c>
      <c r="W56" s="209" t="s">
        <v>31</v>
      </c>
      <c r="X56" s="216">
        <f>SUM('Listas de itens'!E118:E120)</f>
        <v>0</v>
      </c>
      <c r="Y56" s="216">
        <f>SUM('Listas de itens'!F118:F120)</f>
        <v>0</v>
      </c>
      <c r="Z56" s="216">
        <f>SUM('Listas de itens'!G118:G120)</f>
        <v>0</v>
      </c>
      <c r="AA56" s="216">
        <f>SUM('Listas de itens'!H118:H120)</f>
        <v>0</v>
      </c>
      <c r="AB56" s="216">
        <f>SUM('Listas de itens'!I118:I120)</f>
        <v>0</v>
      </c>
      <c r="AC56" s="216">
        <f>SUM('Listas de itens'!J118:J120)</f>
        <v>0</v>
      </c>
      <c r="AD56" s="216">
        <f>SUM('Listas de itens'!K118:K120)</f>
        <v>0</v>
      </c>
      <c r="AE56" s="216">
        <f>SUM('Listas de itens'!L118:L120)</f>
        <v>0</v>
      </c>
      <c r="AF56" s="216">
        <f>SUM('Listas de itens'!M118:M120)</f>
        <v>0</v>
      </c>
      <c r="AG56" s="216">
        <f>SUM('Listas de itens'!N118:N120)</f>
        <v>0</v>
      </c>
      <c r="AH56" s="216">
        <f>SUM('Listas de itens'!O118:O120)</f>
        <v>0</v>
      </c>
      <c r="AI56" s="216">
        <f>SUM('Listas de itens'!P118:P120)</f>
        <v>0</v>
      </c>
    </row>
    <row r="57" spans="3:35">
      <c r="U57" s="209">
        <v>4</v>
      </c>
      <c r="V57" s="209" t="str">
        <f>V56</f>
        <v>Despesas adicionais</v>
      </c>
      <c r="W57" s="209" t="s">
        <v>187</v>
      </c>
      <c r="X57" s="216">
        <f>SUM('Listas de itens'!E122:E125)</f>
        <v>0</v>
      </c>
      <c r="Y57" s="216">
        <f>SUM('Listas de itens'!F122:F125)</f>
        <v>0</v>
      </c>
      <c r="Z57" s="216">
        <f>SUM('Listas de itens'!G122:G125)</f>
        <v>0</v>
      </c>
      <c r="AA57" s="216">
        <f>SUM('Listas de itens'!H122:H125)</f>
        <v>0</v>
      </c>
      <c r="AB57" s="216">
        <f>SUM('Listas de itens'!I122:I125)</f>
        <v>0</v>
      </c>
      <c r="AC57" s="216">
        <f>SUM('Listas de itens'!J122:J125)</f>
        <v>0</v>
      </c>
      <c r="AD57" s="216">
        <f>SUM('Listas de itens'!K122:K125)</f>
        <v>0</v>
      </c>
      <c r="AE57" s="216">
        <f>SUM('Listas de itens'!L122:L125)</f>
        <v>0</v>
      </c>
      <c r="AF57" s="216">
        <f>SUM('Listas de itens'!M122:M125)</f>
        <v>0</v>
      </c>
      <c r="AG57" s="216">
        <f>SUM('Listas de itens'!N122:N125)</f>
        <v>0</v>
      </c>
      <c r="AH57" s="216">
        <f>SUM('Listas de itens'!O122:O125)</f>
        <v>0</v>
      </c>
      <c r="AI57" s="216">
        <f>SUM('Listas de itens'!P122:P125)</f>
        <v>0</v>
      </c>
    </row>
    <row r="58" spans="3:35"/>
    <row r="59" spans="3:35" hidden="1"/>
    <row r="60" spans="3:35" hidden="1"/>
    <row r="61" spans="3:35" hidden="1"/>
    <row r="62" spans="3:35" hidden="1">
      <c r="W62" s="209" t="s">
        <v>153</v>
      </c>
    </row>
    <row r="63" spans="3:35" hidden="1"/>
  </sheetData>
  <sheetProtection algorithmName="SHA-512" hashValue="aIlFqtDCz+u6f0OBm2J+UgY4wejqe0aZ9uDa8ORdy3KQeOvQpO3uaLArcAjnRJPA0zl1eEZMEzbg9sndOx3H2w==" saltValue="et3fVOby+/M0DVujFAge7w==" spinCount="100000" sheet="1" objects="1" scenarios="1"/>
  <mergeCells count="19">
    <mergeCell ref="G4:H4"/>
    <mergeCell ref="I4:J4"/>
    <mergeCell ref="G5:H5"/>
    <mergeCell ref="E16:F16"/>
    <mergeCell ref="C16:D16"/>
    <mergeCell ref="C15:D15"/>
    <mergeCell ref="H15:I15"/>
    <mergeCell ref="H16:I16"/>
    <mergeCell ref="J16:K16"/>
    <mergeCell ref="G6:H6"/>
    <mergeCell ref="E15:F15"/>
    <mergeCell ref="J15:K15"/>
    <mergeCell ref="I5:J5"/>
    <mergeCell ref="I6:J6"/>
    <mergeCell ref="C35:C40"/>
    <mergeCell ref="C41:C45"/>
    <mergeCell ref="C46:C48"/>
    <mergeCell ref="C49:C51"/>
    <mergeCell ref="C52:D52"/>
  </mergeCells>
  <conditionalFormatting sqref="F17:F28">
    <cfRule type="cellIs" dxfId="8" priority="24" stopIfTrue="1" operator="equal">
      <formula>"V"</formula>
    </cfRule>
    <cfRule type="cellIs" dxfId="7" priority="25" stopIfTrue="1" operator="equal">
      <formula>"R"</formula>
    </cfRule>
  </conditionalFormatting>
  <conditionalFormatting sqref="K17:K28">
    <cfRule type="cellIs" dxfId="6" priority="20" stopIfTrue="1" operator="equal">
      <formula>"V"</formula>
    </cfRule>
    <cfRule type="cellIs" dxfId="5" priority="21" stopIfTrue="1" operator="equal">
      <formula>"R"</formula>
    </cfRule>
  </conditionalFormatting>
  <conditionalFormatting sqref="J17:J28">
    <cfRule type="dataBar" priority="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{C116CAA2-4A82-467B-A525-B85CED072A68}</x14:id>
        </ext>
      </extLst>
    </cfRule>
  </conditionalFormatting>
  <conditionalFormatting sqref="E17:E28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{B007D747-5110-4521-A781-5E9D34479F2B}</x14:id>
        </ext>
      </extLst>
    </cfRule>
  </conditionalFormatting>
  <conditionalFormatting sqref="I5">
    <cfRule type="cellIs" dxfId="4" priority="6" stopIfTrue="1" operator="lessThan">
      <formula>0</formula>
    </cfRule>
  </conditionalFormatting>
  <conditionalFormatting sqref="F35:F51">
    <cfRule type="dataBar" priority="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{C0161C08-C0D0-4FCD-A534-EBA29117E88D}</x14:id>
        </ext>
      </extLst>
    </cfRule>
  </conditionalFormatting>
  <conditionalFormatting sqref="G17:G28">
    <cfRule type="cellIs" dxfId="3" priority="3" operator="between">
      <formula>0.8</formula>
      <formula>1</formula>
    </cfRule>
    <cfRule type="cellIs" dxfId="2" priority="2" operator="between">
      <formula>0.51</formula>
      <formula>0.79</formula>
    </cfRule>
    <cfRule type="cellIs" dxfId="1" priority="1" operator="between">
      <formula>0</formula>
      <formula>0.5</formula>
    </cfRule>
  </conditionalFormatting>
  <dataValidations count="1">
    <dataValidation type="list" allowBlank="1" showInputMessage="1" showErrorMessage="1" sqref="P17" xr:uid="{B8F87BA4-3F76-4BCF-8F8F-132197A514FE}">
      <formula1>$W$2:$AH$2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3208" r:id="rId4" name="ComboBox1">
          <controlPr defaultSize="0" autoLine="0" linkedCell="W62" listFillRange="Z27:Z38" r:id="rId5">
            <anchor moveWithCells="1">
              <from>
                <xdr:col>4</xdr:col>
                <xdr:colOff>561975</xdr:colOff>
                <xdr:row>32</xdr:row>
                <xdr:rowOff>66675</xdr:rowOff>
              </from>
              <to>
                <xdr:col>6</xdr:col>
                <xdr:colOff>38100</xdr:colOff>
                <xdr:row>33</xdr:row>
                <xdr:rowOff>85725</xdr:rowOff>
              </to>
            </anchor>
          </controlPr>
        </control>
      </mc:Choice>
      <mc:Fallback>
        <control shapeId="3208" r:id="rId4" name="ComboBox1"/>
      </mc:Fallback>
    </mc:AlternateContent>
    <mc:AlternateContent xmlns:mc="http://schemas.openxmlformats.org/markup-compatibility/2006">
      <mc:Choice Requires="x14">
        <control shapeId="3178" r:id="rId6" name="Check Box 106">
          <controlPr locked="0" defaultSize="0" autoFill="0" autoLine="0" autoPict="0">
            <anchor moveWithCells="1">
              <from>
                <xdr:col>12</xdr:col>
                <xdr:colOff>238125</xdr:colOff>
                <xdr:row>4</xdr:row>
                <xdr:rowOff>19050</xdr:rowOff>
              </from>
              <to>
                <xdr:col>14</xdr:col>
                <xdr:colOff>238125</xdr:colOff>
                <xdr:row>4</xdr:row>
                <xdr:rowOff>228600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3184" r:id="rId7" name="Check Box 112">
          <controlPr locked="0" defaultSize="0" autoFill="0" autoLine="0" autoPict="0">
            <anchor moveWithCells="1">
              <from>
                <xdr:col>13</xdr:col>
                <xdr:colOff>428625</xdr:colOff>
                <xdr:row>4</xdr:row>
                <xdr:rowOff>0</xdr:rowOff>
              </from>
              <to>
                <xdr:col>15</xdr:col>
                <xdr:colOff>533400</xdr:colOff>
                <xdr:row>4</xdr:row>
                <xdr:rowOff>209550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3192" r:id="rId8" name="Check Box 120">
          <controlPr locked="0" defaultSize="0" autoFill="0" autoLine="0" autoPict="0">
            <anchor moveWithCells="1">
              <from>
                <xdr:col>15</xdr:col>
                <xdr:colOff>257175</xdr:colOff>
                <xdr:row>4</xdr:row>
                <xdr:rowOff>9525</xdr:rowOff>
              </from>
              <to>
                <xdr:col>15</xdr:col>
                <xdr:colOff>1476375</xdr:colOff>
                <xdr:row>4</xdr:row>
                <xdr:rowOff>219075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3196" r:id="rId9" name="Drop Down 124">
          <controlPr locked="0" defaultSize="0" autoLine="0" autoPict="0">
            <anchor moveWithCells="1">
              <from>
                <xdr:col>15</xdr:col>
                <xdr:colOff>38100</xdr:colOff>
                <xdr:row>32</xdr:row>
                <xdr:rowOff>66675</xdr:rowOff>
              </from>
              <to>
                <xdr:col>15</xdr:col>
                <xdr:colOff>885825</xdr:colOff>
                <xdr:row>33</xdr:row>
                <xdr:rowOff>66675</xdr:rowOff>
              </to>
            </anchor>
          </controlPr>
        </control>
      </mc:Choice>
    </mc:AlternateContent>
  </control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116CAA2-4A82-467B-A525-B85CED072A6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J17:J28</xm:sqref>
        </x14:conditionalFormatting>
        <x14:conditionalFormatting xmlns:xm="http://schemas.microsoft.com/office/excel/2006/main">
          <x14:cfRule type="dataBar" id="{B007D747-5110-4521-A781-5E9D34479F2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E17:E28</xm:sqref>
        </x14:conditionalFormatting>
        <x14:conditionalFormatting xmlns:xm="http://schemas.microsoft.com/office/excel/2006/main">
          <x14:cfRule type="dataBar" id="{C0161C08-C0D0-4FCD-A534-EBA29117E88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F35:F51</xm:sqref>
        </x14:conditionalFormatting>
        <x14:conditionalFormatting xmlns:xm="http://schemas.microsoft.com/office/excel/2006/main">
          <x14:cfRule type="iconSet" priority="12" id="{1AC7A92A-C32E-4467-86B2-846159CF7C20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J17:J28</xm:sqref>
        </x14:conditionalFormatting>
        <x14:conditionalFormatting xmlns:xm="http://schemas.microsoft.com/office/excel/2006/main">
          <x14:cfRule type="iconSet" priority="11" id="{71663E89-E1BC-408B-9BB4-B3E91169B5D2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E17:E28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22DB4C0-89B1-47BB-A9E7-02F7163C4684}">
          <x14:formula1>
            <xm:f>'Listas de itens'!$E$3:$P$3</xm:f>
          </x14:formula1>
          <xm:sqref>I4:J4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2"/>
  <dimension ref="A1:XFC280"/>
  <sheetViews>
    <sheetView showGridLines="0" showRowColHeaders="0" zoomScale="80" zoomScaleNormal="80" zoomScaleSheetLayoutView="100" workbookViewId="0">
      <pane xSplit="4" ySplit="3" topLeftCell="G139" activePane="bottomRight" state="frozen"/>
      <selection pane="topRight" activeCell="E1" sqref="E1"/>
      <selection pane="bottomLeft" activeCell="A4" sqref="A4"/>
      <selection pane="bottomRight"/>
    </sheetView>
  </sheetViews>
  <sheetFormatPr defaultColWidth="0" defaultRowHeight="15" zeroHeight="1"/>
  <cols>
    <col min="1" max="1" width="3.140625" style="4" customWidth="1"/>
    <col min="2" max="2" width="25.42578125" style="4" customWidth="1"/>
    <col min="3" max="3" width="21" style="4" customWidth="1"/>
    <col min="4" max="4" width="21.7109375" style="4" bestFit="1" customWidth="1"/>
    <col min="5" max="6" width="16.42578125" style="5" customWidth="1"/>
    <col min="7" max="7" width="16.140625" style="5" customWidth="1"/>
    <col min="8" max="16" width="16.42578125" style="5" customWidth="1"/>
    <col min="17" max="17" width="1.85546875" style="4" hidden="1"/>
    <col min="18" max="18" width="2.140625" style="4" hidden="1"/>
    <col min="19" max="24" width="0" style="4" hidden="1"/>
    <col min="25" max="16383" width="9.140625" style="4" hidden="1"/>
    <col min="16384" max="16384" width="1.5703125" style="4" customWidth="1"/>
  </cols>
  <sheetData>
    <row r="1" spans="1:24" ht="37.5" customHeight="1">
      <c r="A1" s="1"/>
      <c r="D1" s="2"/>
      <c r="E1" s="69"/>
      <c r="F1" s="69"/>
      <c r="G1" s="69"/>
      <c r="H1" s="69"/>
      <c r="I1" s="69"/>
      <c r="J1" s="69"/>
      <c r="K1" s="69"/>
      <c r="L1" s="69"/>
      <c r="M1" s="3"/>
      <c r="N1" s="3"/>
      <c r="O1" s="3"/>
      <c r="P1" s="3"/>
    </row>
    <row r="2" spans="1:24" ht="37.5" customHeight="1">
      <c r="A2" s="1"/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3"/>
      <c r="O2" s="3"/>
      <c r="P2" s="3"/>
    </row>
    <row r="3" spans="1:24" s="6" customFormat="1" ht="21">
      <c r="A3" s="300" t="s">
        <v>34</v>
      </c>
      <c r="B3" s="301"/>
      <c r="C3" s="301"/>
      <c r="D3" s="301"/>
      <c r="E3" s="70" t="s">
        <v>35</v>
      </c>
      <c r="F3" s="60" t="s">
        <v>36</v>
      </c>
      <c r="G3" s="60" t="s">
        <v>37</v>
      </c>
      <c r="H3" s="60" t="s">
        <v>38</v>
      </c>
      <c r="I3" s="60" t="s">
        <v>39</v>
      </c>
      <c r="J3" s="60" t="s">
        <v>40</v>
      </c>
      <c r="K3" s="60" t="s">
        <v>41</v>
      </c>
      <c r="L3" s="60" t="s">
        <v>42</v>
      </c>
      <c r="M3" s="60" t="s">
        <v>43</v>
      </c>
      <c r="N3" s="60" t="s">
        <v>44</v>
      </c>
      <c r="O3" s="60" t="s">
        <v>45</v>
      </c>
      <c r="P3" s="61" t="s">
        <v>46</v>
      </c>
      <c r="Q3" s="12"/>
      <c r="R3" s="8"/>
      <c r="S3" s="8"/>
      <c r="T3" s="8"/>
      <c r="U3" s="8"/>
      <c r="V3" s="8"/>
      <c r="W3" s="8"/>
      <c r="X3" s="8"/>
    </row>
    <row r="4" spans="1:24" s="7" customFormat="1">
      <c r="A4" s="13"/>
      <c r="B4" s="13"/>
      <c r="C4" s="13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3"/>
      <c r="R4" s="9"/>
      <c r="S4" s="9"/>
      <c r="T4" s="9"/>
      <c r="U4" s="9"/>
      <c r="V4" s="9"/>
      <c r="W4" s="9"/>
      <c r="X4" s="9"/>
    </row>
    <row r="5" spans="1:24" s="7" customFormat="1" ht="15.75" thickBot="1">
      <c r="A5" s="13"/>
      <c r="B5" s="13"/>
      <c r="C5" s="13"/>
      <c r="D5" s="13"/>
      <c r="E5" s="15" t="s">
        <v>5</v>
      </c>
      <c r="F5" s="15" t="s">
        <v>5</v>
      </c>
      <c r="G5" s="15" t="s">
        <v>5</v>
      </c>
      <c r="H5" s="15" t="s">
        <v>5</v>
      </c>
      <c r="I5" s="15" t="s">
        <v>5</v>
      </c>
      <c r="J5" s="15" t="s">
        <v>5</v>
      </c>
      <c r="K5" s="15" t="s">
        <v>5</v>
      </c>
      <c r="L5" s="15" t="s">
        <v>5</v>
      </c>
      <c r="M5" s="15" t="s">
        <v>5</v>
      </c>
      <c r="N5" s="15" t="s">
        <v>5</v>
      </c>
      <c r="O5" s="15" t="s">
        <v>5</v>
      </c>
      <c r="P5" s="15" t="s">
        <v>5</v>
      </c>
      <c r="Q5" s="13"/>
      <c r="R5" s="9"/>
      <c r="S5" s="9"/>
      <c r="T5" s="9"/>
      <c r="U5" s="9"/>
      <c r="V5" s="9"/>
      <c r="W5" s="9"/>
      <c r="X5" s="9"/>
    </row>
    <row r="6" spans="1:24" s="126" customFormat="1" ht="15.75" thickTop="1">
      <c r="A6" s="303" t="s">
        <v>190</v>
      </c>
      <c r="B6" s="304"/>
      <c r="C6" s="305"/>
      <c r="D6" s="122" t="s">
        <v>1</v>
      </c>
      <c r="E6" s="123"/>
      <c r="F6" s="123"/>
      <c r="G6" s="123"/>
      <c r="H6" s="123"/>
      <c r="I6" s="123"/>
      <c r="J6" s="123"/>
      <c r="K6" s="123"/>
      <c r="L6" s="123"/>
      <c r="M6" s="123"/>
      <c r="N6" s="123"/>
      <c r="O6" s="123"/>
      <c r="P6" s="123"/>
      <c r="Q6" s="124"/>
      <c r="R6" s="125"/>
      <c r="S6" s="125"/>
      <c r="T6" s="125"/>
      <c r="U6" s="125"/>
      <c r="V6" s="125"/>
      <c r="W6" s="125"/>
      <c r="X6" s="125"/>
    </row>
    <row r="7" spans="1:24" s="126" customFormat="1">
      <c r="A7" s="306"/>
      <c r="B7" s="307"/>
      <c r="C7" s="308"/>
      <c r="D7" s="122" t="s">
        <v>2</v>
      </c>
      <c r="E7" s="123"/>
      <c r="F7" s="123"/>
      <c r="G7" s="123"/>
      <c r="H7" s="123"/>
      <c r="I7" s="123"/>
      <c r="J7" s="123"/>
      <c r="K7" s="123"/>
      <c r="L7" s="123"/>
      <c r="M7" s="123"/>
      <c r="N7" s="123"/>
      <c r="O7" s="123"/>
      <c r="P7" s="123"/>
      <c r="Q7" s="124"/>
      <c r="R7" s="125"/>
      <c r="S7" s="125"/>
      <c r="T7" s="125"/>
      <c r="U7" s="125"/>
      <c r="V7" s="125"/>
      <c r="W7" s="125"/>
      <c r="X7" s="125"/>
    </row>
    <row r="8" spans="1:24" s="126" customFormat="1">
      <c r="A8" s="306"/>
      <c r="B8" s="307"/>
      <c r="C8" s="308"/>
      <c r="D8" s="122" t="s">
        <v>3</v>
      </c>
      <c r="E8" s="123"/>
      <c r="F8" s="123"/>
      <c r="G8" s="123"/>
      <c r="H8" s="123"/>
      <c r="I8" s="123"/>
      <c r="J8" s="123"/>
      <c r="K8" s="123"/>
      <c r="L8" s="123"/>
      <c r="M8" s="123"/>
      <c r="N8" s="123"/>
      <c r="O8" s="123"/>
      <c r="P8" s="123"/>
      <c r="Q8" s="124"/>
      <c r="R8" s="125"/>
      <c r="S8" s="125"/>
      <c r="T8" s="125"/>
      <c r="U8" s="125"/>
      <c r="V8" s="125"/>
      <c r="W8" s="125"/>
      <c r="X8" s="125"/>
    </row>
    <row r="9" spans="1:24" s="126" customFormat="1">
      <c r="A9" s="306"/>
      <c r="B9" s="307"/>
      <c r="C9" s="308"/>
      <c r="D9" s="122" t="s">
        <v>4</v>
      </c>
      <c r="E9" s="123"/>
      <c r="F9" s="123"/>
      <c r="G9" s="123"/>
      <c r="H9" s="123"/>
      <c r="I9" s="123"/>
      <c r="J9" s="123"/>
      <c r="K9" s="123"/>
      <c r="L9" s="123"/>
      <c r="M9" s="123"/>
      <c r="N9" s="123"/>
      <c r="O9" s="123"/>
      <c r="P9" s="123"/>
      <c r="Q9" s="124"/>
      <c r="R9" s="125"/>
      <c r="S9" s="125"/>
      <c r="T9" s="125"/>
      <c r="U9" s="125"/>
      <c r="V9" s="125"/>
      <c r="W9" s="125"/>
      <c r="X9" s="125"/>
    </row>
    <row r="10" spans="1:24" s="126" customFormat="1">
      <c r="A10" s="306"/>
      <c r="B10" s="307"/>
      <c r="C10" s="308"/>
      <c r="D10" s="122" t="s">
        <v>77</v>
      </c>
      <c r="E10" s="123"/>
      <c r="F10" s="123"/>
      <c r="G10" s="123"/>
      <c r="H10" s="123"/>
      <c r="I10" s="123"/>
      <c r="J10" s="123"/>
      <c r="K10" s="123"/>
      <c r="L10" s="123"/>
      <c r="M10" s="123"/>
      <c r="N10" s="123"/>
      <c r="O10" s="123"/>
      <c r="P10" s="123"/>
      <c r="Q10" s="124"/>
      <c r="R10" s="125"/>
      <c r="S10" s="125"/>
      <c r="T10" s="125"/>
      <c r="U10" s="125"/>
      <c r="V10" s="125"/>
      <c r="W10" s="125"/>
      <c r="X10" s="125"/>
    </row>
    <row r="11" spans="1:24" s="126" customFormat="1">
      <c r="A11" s="306"/>
      <c r="B11" s="307"/>
      <c r="C11" s="308"/>
      <c r="D11" s="122" t="s">
        <v>78</v>
      </c>
      <c r="E11" s="123"/>
      <c r="F11" s="123"/>
      <c r="G11" s="123"/>
      <c r="H11" s="123"/>
      <c r="I11" s="123"/>
      <c r="J11" s="123"/>
      <c r="K11" s="123"/>
      <c r="L11" s="123"/>
      <c r="M11" s="123"/>
      <c r="N11" s="123"/>
      <c r="O11" s="123"/>
      <c r="P11" s="123"/>
      <c r="Q11" s="124"/>
      <c r="R11" s="125"/>
      <c r="S11" s="125"/>
      <c r="T11" s="125"/>
      <c r="U11" s="125"/>
      <c r="V11" s="125"/>
      <c r="W11" s="125"/>
      <c r="X11" s="125"/>
    </row>
    <row r="12" spans="1:24" s="126" customFormat="1">
      <c r="A12" s="306"/>
      <c r="B12" s="307"/>
      <c r="C12" s="308"/>
      <c r="D12" s="122" t="s">
        <v>76</v>
      </c>
      <c r="E12" s="123"/>
      <c r="F12" s="123"/>
      <c r="G12" s="123"/>
      <c r="H12" s="123"/>
      <c r="I12" s="123"/>
      <c r="J12" s="123"/>
      <c r="K12" s="123"/>
      <c r="L12" s="123"/>
      <c r="M12" s="123"/>
      <c r="N12" s="123"/>
      <c r="O12" s="123"/>
      <c r="P12" s="123"/>
      <c r="Q12" s="124"/>
      <c r="R12" s="125"/>
      <c r="S12" s="125"/>
      <c r="T12" s="125"/>
      <c r="U12" s="125"/>
      <c r="V12" s="125"/>
      <c r="W12" s="125"/>
      <c r="X12" s="125"/>
    </row>
    <row r="13" spans="1:24" s="126" customFormat="1">
      <c r="A13" s="306"/>
      <c r="B13" s="307"/>
      <c r="C13" s="308"/>
      <c r="D13" s="122" t="s">
        <v>76</v>
      </c>
      <c r="E13" s="123"/>
      <c r="F13" s="123"/>
      <c r="G13" s="123"/>
      <c r="H13" s="123"/>
      <c r="I13" s="123"/>
      <c r="J13" s="123"/>
      <c r="K13" s="123"/>
      <c r="L13" s="123"/>
      <c r="M13" s="123"/>
      <c r="N13" s="123"/>
      <c r="O13" s="123"/>
      <c r="P13" s="123"/>
      <c r="Q13" s="124"/>
      <c r="R13" s="125"/>
      <c r="S13" s="125"/>
      <c r="T13" s="125"/>
      <c r="U13" s="125"/>
      <c r="V13" s="125"/>
      <c r="W13" s="125"/>
      <c r="X13" s="125"/>
    </row>
    <row r="14" spans="1:24" s="126" customFormat="1">
      <c r="A14" s="306"/>
      <c r="B14" s="307"/>
      <c r="C14" s="308"/>
      <c r="D14" s="122" t="s">
        <v>76</v>
      </c>
      <c r="E14" s="123"/>
      <c r="F14" s="123"/>
      <c r="G14" s="123"/>
      <c r="H14" s="123"/>
      <c r="I14" s="123"/>
      <c r="J14" s="123"/>
      <c r="K14" s="123"/>
      <c r="L14" s="123"/>
      <c r="M14" s="123"/>
      <c r="N14" s="123"/>
      <c r="O14" s="123"/>
      <c r="P14" s="123"/>
      <c r="Q14" s="124"/>
      <c r="R14" s="125"/>
      <c r="S14" s="125"/>
      <c r="T14" s="125"/>
      <c r="U14" s="125"/>
      <c r="V14" s="125"/>
      <c r="W14" s="125"/>
      <c r="X14" s="125"/>
    </row>
    <row r="15" spans="1:24" s="126" customFormat="1">
      <c r="A15" s="306"/>
      <c r="B15" s="307"/>
      <c r="C15" s="308"/>
      <c r="D15" s="122" t="s">
        <v>76</v>
      </c>
      <c r="E15" s="123"/>
      <c r="F15" s="123"/>
      <c r="G15" s="123"/>
      <c r="H15" s="123"/>
      <c r="I15" s="123"/>
      <c r="J15" s="123"/>
      <c r="K15" s="123"/>
      <c r="L15" s="123"/>
      <c r="M15" s="123"/>
      <c r="N15" s="123"/>
      <c r="O15" s="123"/>
      <c r="P15" s="123"/>
      <c r="Q15" s="124"/>
      <c r="R15" s="125"/>
      <c r="S15" s="125"/>
      <c r="T15" s="125"/>
      <c r="U15" s="125"/>
      <c r="V15" s="125"/>
      <c r="W15" s="125"/>
      <c r="X15" s="125"/>
    </row>
    <row r="16" spans="1:24" ht="3" customHeight="1">
      <c r="A16" s="306"/>
      <c r="B16" s="307"/>
      <c r="C16" s="308"/>
      <c r="D16" s="17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6"/>
      <c r="R16" s="10"/>
      <c r="S16" s="10"/>
      <c r="T16" s="10"/>
      <c r="U16" s="10"/>
      <c r="V16" s="10"/>
      <c r="W16" s="10"/>
      <c r="X16" s="10"/>
    </row>
    <row r="17" spans="1:24" ht="15.75" thickBot="1">
      <c r="A17" s="309"/>
      <c r="B17" s="310"/>
      <c r="C17" s="311"/>
      <c r="D17" s="19" t="s">
        <v>50</v>
      </c>
      <c r="E17" s="176">
        <f t="shared" ref="E17:P17" si="0">SUM(E6:E15)</f>
        <v>0</v>
      </c>
      <c r="F17" s="176">
        <f t="shared" si="0"/>
        <v>0</v>
      </c>
      <c r="G17" s="176">
        <f>SUM(G6:G15)</f>
        <v>0</v>
      </c>
      <c r="H17" s="176">
        <f t="shared" si="0"/>
        <v>0</v>
      </c>
      <c r="I17" s="176">
        <f t="shared" si="0"/>
        <v>0</v>
      </c>
      <c r="J17" s="176">
        <f t="shared" si="0"/>
        <v>0</v>
      </c>
      <c r="K17" s="176">
        <f t="shared" si="0"/>
        <v>0</v>
      </c>
      <c r="L17" s="176">
        <f t="shared" si="0"/>
        <v>0</v>
      </c>
      <c r="M17" s="176">
        <f t="shared" si="0"/>
        <v>0</v>
      </c>
      <c r="N17" s="176">
        <f t="shared" si="0"/>
        <v>0</v>
      </c>
      <c r="O17" s="176">
        <f t="shared" si="0"/>
        <v>0</v>
      </c>
      <c r="P17" s="176">
        <f t="shared" si="0"/>
        <v>0</v>
      </c>
      <c r="Q17" s="16"/>
      <c r="R17" s="10"/>
      <c r="S17" s="10"/>
      <c r="T17" s="10"/>
      <c r="U17" s="10"/>
      <c r="V17" s="10"/>
      <c r="W17" s="10"/>
      <c r="X17" s="10"/>
    </row>
    <row r="18" spans="1:24" s="7" customFormat="1" ht="15.75" thickTop="1">
      <c r="A18" s="13"/>
      <c r="B18" s="13"/>
      <c r="C18" s="13"/>
      <c r="D18" s="21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13"/>
      <c r="R18" s="9"/>
      <c r="S18" s="9"/>
      <c r="T18" s="9"/>
      <c r="U18" s="9"/>
      <c r="V18" s="9"/>
      <c r="W18" s="9"/>
      <c r="X18" s="9"/>
    </row>
    <row r="19" spans="1:24" ht="18.75">
      <c r="A19" s="274" t="s">
        <v>24</v>
      </c>
      <c r="B19" s="274"/>
      <c r="C19" s="274"/>
      <c r="D19" s="274"/>
      <c r="E19" s="274"/>
      <c r="F19" s="274"/>
      <c r="G19" s="274"/>
      <c r="H19" s="274"/>
      <c r="I19" s="274"/>
      <c r="J19" s="274"/>
      <c r="K19" s="274"/>
      <c r="L19" s="274"/>
      <c r="M19" s="274"/>
      <c r="N19" s="274"/>
      <c r="O19" s="274"/>
      <c r="P19" s="274"/>
      <c r="Q19" s="16"/>
      <c r="R19" s="10"/>
      <c r="S19" s="10"/>
      <c r="T19" s="10"/>
      <c r="U19" s="10"/>
      <c r="V19" s="10"/>
      <c r="W19" s="10"/>
      <c r="X19" s="10"/>
    </row>
    <row r="20" spans="1:24" s="7" customFormat="1" ht="15.75" thickBot="1">
      <c r="A20" s="13"/>
      <c r="B20" s="13"/>
      <c r="C20" s="13"/>
      <c r="D20" s="21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3"/>
      <c r="R20" s="9"/>
      <c r="S20" s="9"/>
      <c r="T20" s="9"/>
      <c r="U20" s="9"/>
      <c r="V20" s="9"/>
      <c r="W20" s="9"/>
      <c r="X20" s="9"/>
    </row>
    <row r="21" spans="1:24" s="126" customFormat="1" ht="15" customHeight="1" thickTop="1">
      <c r="A21" s="262" t="s">
        <v>189</v>
      </c>
      <c r="B21" s="263"/>
      <c r="C21" s="264"/>
      <c r="D21" s="122" t="s">
        <v>25</v>
      </c>
      <c r="E21" s="123"/>
      <c r="F21" s="123"/>
      <c r="G21" s="123"/>
      <c r="H21" s="123"/>
      <c r="I21" s="123"/>
      <c r="J21" s="123"/>
      <c r="K21" s="123"/>
      <c r="L21" s="123"/>
      <c r="M21" s="123"/>
      <c r="N21" s="123"/>
      <c r="O21" s="123"/>
      <c r="P21" s="123"/>
      <c r="Q21" s="124"/>
      <c r="R21" s="125"/>
      <c r="S21" s="125"/>
      <c r="T21" s="125"/>
      <c r="U21" s="125"/>
      <c r="V21" s="125"/>
      <c r="W21" s="125"/>
      <c r="X21" s="125"/>
    </row>
    <row r="22" spans="1:24" s="126" customFormat="1">
      <c r="A22" s="265"/>
      <c r="B22" s="266"/>
      <c r="C22" s="267"/>
      <c r="D22" s="122" t="s">
        <v>26</v>
      </c>
      <c r="E22" s="123"/>
      <c r="F22" s="123"/>
      <c r="G22" s="123"/>
      <c r="H22" s="123"/>
      <c r="I22" s="123"/>
      <c r="J22" s="123"/>
      <c r="K22" s="123"/>
      <c r="L22" s="123"/>
      <c r="M22" s="123"/>
      <c r="N22" s="123"/>
      <c r="O22" s="123"/>
      <c r="P22" s="123"/>
      <c r="Q22" s="124"/>
      <c r="R22" s="125"/>
      <c r="S22" s="125"/>
      <c r="T22" s="125"/>
      <c r="U22" s="125"/>
      <c r="V22" s="125"/>
      <c r="W22" s="125"/>
      <c r="X22" s="125"/>
    </row>
    <row r="23" spans="1:24" s="126" customFormat="1">
      <c r="A23" s="265"/>
      <c r="B23" s="266"/>
      <c r="C23" s="267"/>
      <c r="D23" s="122" t="s">
        <v>79</v>
      </c>
      <c r="E23" s="123"/>
      <c r="F23" s="123"/>
      <c r="G23" s="123"/>
      <c r="H23" s="123"/>
      <c r="I23" s="123"/>
      <c r="J23" s="123"/>
      <c r="K23" s="123"/>
      <c r="L23" s="123"/>
      <c r="M23" s="123"/>
      <c r="N23" s="123"/>
      <c r="O23" s="123"/>
      <c r="P23" s="123"/>
      <c r="Q23" s="124"/>
      <c r="R23" s="125"/>
      <c r="S23" s="125"/>
      <c r="T23" s="125"/>
      <c r="U23" s="125"/>
      <c r="V23" s="125"/>
      <c r="W23" s="125"/>
      <c r="X23" s="125"/>
    </row>
    <row r="24" spans="1:24" s="126" customFormat="1">
      <c r="A24" s="265"/>
      <c r="B24" s="266"/>
      <c r="C24" s="267"/>
      <c r="D24" s="122" t="s">
        <v>48</v>
      </c>
      <c r="E24" s="123"/>
      <c r="F24" s="123"/>
      <c r="G24" s="123"/>
      <c r="H24" s="123"/>
      <c r="I24" s="123"/>
      <c r="J24" s="123"/>
      <c r="K24" s="123"/>
      <c r="L24" s="123"/>
      <c r="M24" s="123"/>
      <c r="N24" s="123"/>
      <c r="O24" s="123"/>
      <c r="P24" s="123"/>
      <c r="Q24" s="124"/>
      <c r="R24" s="125"/>
      <c r="S24" s="125"/>
      <c r="T24" s="125"/>
      <c r="U24" s="125"/>
      <c r="V24" s="125"/>
      <c r="W24" s="125"/>
      <c r="X24" s="125"/>
    </row>
    <row r="25" spans="1:24" s="126" customFormat="1">
      <c r="A25" s="265"/>
      <c r="B25" s="266"/>
      <c r="C25" s="267"/>
      <c r="D25" s="122" t="s">
        <v>97</v>
      </c>
      <c r="E25" s="123"/>
      <c r="F25" s="123"/>
      <c r="G25" s="123"/>
      <c r="H25" s="123"/>
      <c r="I25" s="123"/>
      <c r="J25" s="123"/>
      <c r="K25" s="123"/>
      <c r="L25" s="123"/>
      <c r="M25" s="123"/>
      <c r="N25" s="123"/>
      <c r="O25" s="123"/>
      <c r="P25" s="123"/>
      <c r="Q25" s="124"/>
      <c r="R25" s="125"/>
      <c r="S25" s="125"/>
      <c r="T25" s="125"/>
      <c r="U25" s="125"/>
      <c r="V25" s="125"/>
      <c r="W25" s="125"/>
      <c r="X25" s="125"/>
    </row>
    <row r="26" spans="1:24" s="126" customFormat="1">
      <c r="A26" s="265"/>
      <c r="B26" s="266"/>
      <c r="C26" s="267"/>
      <c r="D26" s="122" t="s">
        <v>98</v>
      </c>
      <c r="E26" s="123"/>
      <c r="F26" s="123"/>
      <c r="G26" s="123"/>
      <c r="H26" s="123"/>
      <c r="I26" s="123"/>
      <c r="J26" s="123"/>
      <c r="K26" s="123"/>
      <c r="L26" s="123"/>
      <c r="M26" s="123"/>
      <c r="N26" s="123"/>
      <c r="O26" s="123"/>
      <c r="P26" s="123"/>
      <c r="Q26" s="124"/>
      <c r="R26" s="125"/>
      <c r="S26" s="125"/>
      <c r="T26" s="125"/>
      <c r="U26" s="125"/>
      <c r="V26" s="125"/>
      <c r="W26" s="125"/>
      <c r="X26" s="125"/>
    </row>
    <row r="27" spans="1:24" s="126" customFormat="1">
      <c r="A27" s="265"/>
      <c r="B27" s="266"/>
      <c r="C27" s="267"/>
      <c r="D27" s="122" t="s">
        <v>76</v>
      </c>
      <c r="E27" s="123"/>
      <c r="F27" s="123"/>
      <c r="G27" s="123"/>
      <c r="H27" s="123"/>
      <c r="I27" s="123"/>
      <c r="J27" s="123"/>
      <c r="K27" s="123"/>
      <c r="L27" s="123"/>
      <c r="M27" s="123"/>
      <c r="N27" s="123"/>
      <c r="O27" s="123"/>
      <c r="P27" s="123"/>
      <c r="Q27" s="124"/>
      <c r="R27" s="125"/>
      <c r="S27" s="125"/>
      <c r="T27" s="125"/>
      <c r="U27" s="125"/>
      <c r="V27" s="125"/>
      <c r="W27" s="125"/>
      <c r="X27" s="125"/>
    </row>
    <row r="28" spans="1:24" s="126" customFormat="1">
      <c r="A28" s="265"/>
      <c r="B28" s="266"/>
      <c r="C28" s="267"/>
      <c r="D28" s="122" t="s">
        <v>76</v>
      </c>
      <c r="E28" s="123"/>
      <c r="F28" s="123"/>
      <c r="G28" s="123"/>
      <c r="H28" s="123"/>
      <c r="I28" s="123"/>
      <c r="J28" s="123"/>
      <c r="K28" s="123"/>
      <c r="L28" s="123"/>
      <c r="M28" s="123"/>
      <c r="N28" s="123"/>
      <c r="O28" s="123"/>
      <c r="P28" s="123"/>
      <c r="Q28" s="124"/>
      <c r="R28" s="125"/>
      <c r="S28" s="125"/>
      <c r="T28" s="125"/>
      <c r="U28" s="125"/>
      <c r="V28" s="125"/>
      <c r="W28" s="125"/>
      <c r="X28" s="125"/>
    </row>
    <row r="29" spans="1:24" s="126" customFormat="1">
      <c r="A29" s="265"/>
      <c r="B29" s="266"/>
      <c r="C29" s="267"/>
      <c r="D29" s="122" t="s">
        <v>76</v>
      </c>
      <c r="E29" s="123"/>
      <c r="F29" s="123"/>
      <c r="G29" s="123"/>
      <c r="H29" s="123"/>
      <c r="I29" s="123"/>
      <c r="J29" s="123"/>
      <c r="K29" s="123"/>
      <c r="L29" s="123"/>
      <c r="M29" s="123"/>
      <c r="N29" s="123"/>
      <c r="O29" s="123"/>
      <c r="P29" s="123"/>
      <c r="Q29" s="124"/>
      <c r="R29" s="125"/>
      <c r="S29" s="125"/>
      <c r="T29" s="125"/>
      <c r="U29" s="125"/>
      <c r="V29" s="125"/>
      <c r="W29" s="125"/>
      <c r="X29" s="125"/>
    </row>
    <row r="30" spans="1:24" s="126" customFormat="1">
      <c r="A30" s="265"/>
      <c r="B30" s="266"/>
      <c r="C30" s="267"/>
      <c r="D30" s="122" t="s">
        <v>76</v>
      </c>
      <c r="E30" s="123"/>
      <c r="F30" s="123"/>
      <c r="G30" s="123"/>
      <c r="H30" s="123"/>
      <c r="I30" s="123"/>
      <c r="J30" s="123"/>
      <c r="K30" s="123"/>
      <c r="L30" s="123"/>
      <c r="M30" s="123"/>
      <c r="N30" s="123"/>
      <c r="O30" s="123"/>
      <c r="P30" s="123"/>
      <c r="Q30" s="124"/>
      <c r="R30" s="125"/>
      <c r="S30" s="125"/>
      <c r="T30" s="125"/>
      <c r="U30" s="125"/>
      <c r="V30" s="125"/>
      <c r="W30" s="125"/>
      <c r="X30" s="125"/>
    </row>
    <row r="31" spans="1:24" ht="3" customHeight="1">
      <c r="A31" s="265"/>
      <c r="B31" s="266"/>
      <c r="C31" s="267"/>
      <c r="D31" s="17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16"/>
      <c r="R31" s="10"/>
      <c r="S31" s="10"/>
      <c r="T31" s="10"/>
      <c r="U31" s="10"/>
      <c r="V31" s="10"/>
      <c r="W31" s="10"/>
      <c r="X31" s="10"/>
    </row>
    <row r="32" spans="1:24">
      <c r="A32" s="265"/>
      <c r="B32" s="266"/>
      <c r="C32" s="267"/>
      <c r="D32" s="19" t="s">
        <v>50</v>
      </c>
      <c r="E32" s="20">
        <f t="shared" ref="E32:P32" si="1">SUM(E21:E30)</f>
        <v>0</v>
      </c>
      <c r="F32" s="20">
        <f t="shared" si="1"/>
        <v>0</v>
      </c>
      <c r="G32" s="176">
        <f>SUM(G21:G30)</f>
        <v>0</v>
      </c>
      <c r="H32" s="176">
        <f t="shared" si="1"/>
        <v>0</v>
      </c>
      <c r="I32" s="176">
        <f t="shared" si="1"/>
        <v>0</v>
      </c>
      <c r="J32" s="176">
        <f t="shared" si="1"/>
        <v>0</v>
      </c>
      <c r="K32" s="176">
        <f t="shared" si="1"/>
        <v>0</v>
      </c>
      <c r="L32" s="176">
        <f t="shared" si="1"/>
        <v>0</v>
      </c>
      <c r="M32" s="176">
        <f t="shared" si="1"/>
        <v>0</v>
      </c>
      <c r="N32" s="176">
        <f t="shared" si="1"/>
        <v>0</v>
      </c>
      <c r="O32" s="176">
        <f t="shared" si="1"/>
        <v>0</v>
      </c>
      <c r="P32" s="176">
        <f t="shared" si="1"/>
        <v>0</v>
      </c>
      <c r="Q32" s="16"/>
      <c r="R32" s="10"/>
      <c r="S32" s="10"/>
      <c r="T32" s="10"/>
      <c r="U32" s="10"/>
      <c r="V32" s="10"/>
      <c r="W32" s="10"/>
      <c r="X32" s="10"/>
    </row>
    <row r="33" spans="1:24" ht="3.75" customHeight="1">
      <c r="A33" s="265"/>
      <c r="B33" s="266"/>
      <c r="C33" s="267"/>
      <c r="D33" s="29"/>
      <c r="E33" s="23"/>
      <c r="F33" s="23"/>
      <c r="G33" s="177"/>
      <c r="H33" s="177"/>
      <c r="I33" s="177"/>
      <c r="J33" s="177"/>
      <c r="K33" s="177"/>
      <c r="L33" s="177"/>
      <c r="M33" s="177"/>
      <c r="N33" s="177"/>
      <c r="O33" s="177"/>
      <c r="P33" s="177"/>
      <c r="Q33" s="16"/>
      <c r="R33" s="10"/>
      <c r="S33" s="10"/>
      <c r="T33" s="10"/>
      <c r="U33" s="10"/>
      <c r="V33" s="10"/>
      <c r="W33" s="10"/>
      <c r="X33" s="10"/>
    </row>
    <row r="34" spans="1:24" ht="15.75" thickBot="1">
      <c r="A34" s="268"/>
      <c r="B34" s="269"/>
      <c r="C34" s="270"/>
      <c r="D34" s="32" t="s">
        <v>94</v>
      </c>
      <c r="E34" s="39" t="e">
        <f t="shared" ref="E34:P34" si="2">E32/E17</f>
        <v>#DIV/0!</v>
      </c>
      <c r="F34" s="39" t="e">
        <f t="shared" si="2"/>
        <v>#DIV/0!</v>
      </c>
      <c r="G34" s="178" t="e">
        <f t="shared" si="2"/>
        <v>#DIV/0!</v>
      </c>
      <c r="H34" s="178" t="e">
        <f t="shared" si="2"/>
        <v>#DIV/0!</v>
      </c>
      <c r="I34" s="178" t="e">
        <f t="shared" si="2"/>
        <v>#DIV/0!</v>
      </c>
      <c r="J34" s="178" t="e">
        <f t="shared" si="2"/>
        <v>#DIV/0!</v>
      </c>
      <c r="K34" s="178" t="e">
        <f t="shared" si="2"/>
        <v>#DIV/0!</v>
      </c>
      <c r="L34" s="178" t="e">
        <f t="shared" si="2"/>
        <v>#DIV/0!</v>
      </c>
      <c r="M34" s="178" t="e">
        <f t="shared" si="2"/>
        <v>#DIV/0!</v>
      </c>
      <c r="N34" s="178" t="e">
        <f t="shared" si="2"/>
        <v>#DIV/0!</v>
      </c>
      <c r="O34" s="178" t="e">
        <f t="shared" si="2"/>
        <v>#DIV/0!</v>
      </c>
      <c r="P34" s="178" t="e">
        <f t="shared" si="2"/>
        <v>#DIV/0!</v>
      </c>
      <c r="Q34" s="16"/>
      <c r="R34" s="10"/>
      <c r="S34" s="10"/>
      <c r="T34" s="10"/>
      <c r="U34" s="10"/>
      <c r="V34" s="10"/>
      <c r="W34" s="10"/>
      <c r="X34" s="10"/>
    </row>
    <row r="35" spans="1:24" ht="15.75" thickTop="1">
      <c r="A35" s="25"/>
      <c r="B35" s="16"/>
      <c r="C35" s="16"/>
      <c r="D35" s="1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16"/>
      <c r="R35" s="10"/>
      <c r="S35" s="10"/>
      <c r="T35" s="10"/>
      <c r="U35" s="10"/>
      <c r="V35" s="10"/>
      <c r="W35" s="10"/>
      <c r="X35" s="10"/>
    </row>
    <row r="36" spans="1:24" ht="18.75">
      <c r="A36" s="275" t="s">
        <v>6</v>
      </c>
      <c r="B36" s="275"/>
      <c r="C36" s="275"/>
      <c r="D36" s="275"/>
      <c r="E36" s="275"/>
      <c r="F36" s="275"/>
      <c r="G36" s="275"/>
      <c r="H36" s="275"/>
      <c r="I36" s="275"/>
      <c r="J36" s="275"/>
      <c r="K36" s="275"/>
      <c r="L36" s="275"/>
      <c r="M36" s="275"/>
      <c r="N36" s="275"/>
      <c r="O36" s="275"/>
      <c r="P36" s="275"/>
      <c r="Q36" s="16"/>
      <c r="R36" s="10"/>
      <c r="S36" s="10"/>
      <c r="T36" s="10"/>
      <c r="U36" s="10"/>
      <c r="V36" s="10"/>
      <c r="W36" s="10"/>
      <c r="X36" s="10"/>
    </row>
    <row r="37" spans="1:24" ht="15.75" thickBot="1">
      <c r="A37" s="25"/>
      <c r="B37" s="312" t="s">
        <v>73</v>
      </c>
      <c r="C37" s="312"/>
      <c r="D37" s="27" t="s">
        <v>74</v>
      </c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6"/>
      <c r="R37" s="10"/>
      <c r="S37" s="10"/>
      <c r="T37" s="10"/>
      <c r="U37" s="10"/>
      <c r="V37" s="10"/>
      <c r="W37" s="10"/>
      <c r="X37" s="10"/>
    </row>
    <row r="38" spans="1:24" ht="15.75" thickTop="1">
      <c r="A38" s="319" t="s">
        <v>191</v>
      </c>
      <c r="B38" s="320"/>
      <c r="C38" s="290" t="s">
        <v>51</v>
      </c>
      <c r="D38" s="122" t="s">
        <v>2</v>
      </c>
      <c r="E38" s="127"/>
      <c r="F38" s="127"/>
      <c r="G38" s="127"/>
      <c r="H38" s="127"/>
      <c r="I38" s="127"/>
      <c r="J38" s="127"/>
      <c r="K38" s="127"/>
      <c r="L38" s="127"/>
      <c r="M38" s="127"/>
      <c r="N38" s="127"/>
      <c r="O38" s="127"/>
      <c r="P38" s="127"/>
      <c r="Q38" s="16"/>
      <c r="R38" s="10"/>
      <c r="S38" s="10"/>
      <c r="T38" s="10"/>
      <c r="U38" s="10"/>
      <c r="V38" s="10"/>
      <c r="W38" s="10"/>
      <c r="X38" s="10"/>
    </row>
    <row r="39" spans="1:24">
      <c r="A39" s="321"/>
      <c r="B39" s="322"/>
      <c r="C39" s="302"/>
      <c r="D39" s="122" t="s">
        <v>11</v>
      </c>
      <c r="E39" s="127"/>
      <c r="F39" s="127"/>
      <c r="G39" s="127"/>
      <c r="H39" s="127"/>
      <c r="I39" s="127"/>
      <c r="J39" s="127"/>
      <c r="K39" s="127"/>
      <c r="L39" s="127"/>
      <c r="M39" s="127"/>
      <c r="N39" s="127"/>
      <c r="O39" s="127"/>
      <c r="P39" s="127"/>
      <c r="Q39" s="16"/>
      <c r="R39" s="10"/>
      <c r="S39" s="10"/>
      <c r="T39" s="10"/>
      <c r="U39" s="10"/>
      <c r="V39" s="10"/>
      <c r="W39" s="10"/>
      <c r="X39" s="10"/>
    </row>
    <row r="40" spans="1:24">
      <c r="A40" s="321"/>
      <c r="B40" s="322"/>
      <c r="C40" s="302"/>
      <c r="D40" s="122" t="s">
        <v>12</v>
      </c>
      <c r="E40" s="127"/>
      <c r="F40" s="127"/>
      <c r="G40" s="127"/>
      <c r="H40" s="127"/>
      <c r="I40" s="127"/>
      <c r="J40" s="127"/>
      <c r="K40" s="127"/>
      <c r="L40" s="127"/>
      <c r="M40" s="127"/>
      <c r="N40" s="127"/>
      <c r="O40" s="127"/>
      <c r="P40" s="127"/>
      <c r="Q40" s="16"/>
      <c r="R40" s="10"/>
      <c r="S40" s="10"/>
      <c r="T40" s="10"/>
      <c r="U40" s="10"/>
      <c r="V40" s="10"/>
      <c r="W40" s="10"/>
      <c r="X40" s="10"/>
    </row>
    <row r="41" spans="1:24">
      <c r="A41" s="321"/>
      <c r="B41" s="322"/>
      <c r="C41" s="302"/>
      <c r="D41" s="122" t="s">
        <v>80</v>
      </c>
      <c r="E41" s="127"/>
      <c r="F41" s="127"/>
      <c r="G41" s="127"/>
      <c r="H41" s="127"/>
      <c r="I41" s="127"/>
      <c r="J41" s="127"/>
      <c r="K41" s="127"/>
      <c r="L41" s="127"/>
      <c r="M41" s="127"/>
      <c r="N41" s="127"/>
      <c r="O41" s="127"/>
      <c r="P41" s="127"/>
      <c r="Q41" s="16"/>
      <c r="R41" s="10"/>
      <c r="S41" s="10"/>
      <c r="T41" s="10"/>
      <c r="U41" s="10"/>
      <c r="V41" s="10"/>
      <c r="W41" s="10"/>
      <c r="X41" s="10"/>
    </row>
    <row r="42" spans="1:24">
      <c r="A42" s="321"/>
      <c r="B42" s="322"/>
      <c r="C42" s="302"/>
      <c r="D42" s="122" t="s">
        <v>13</v>
      </c>
      <c r="E42" s="127"/>
      <c r="F42" s="127"/>
      <c r="G42" s="127"/>
      <c r="H42" s="127"/>
      <c r="I42" s="127"/>
      <c r="J42" s="127"/>
      <c r="K42" s="127"/>
      <c r="L42" s="127"/>
      <c r="M42" s="127"/>
      <c r="N42" s="127"/>
      <c r="O42" s="127"/>
      <c r="P42" s="127"/>
      <c r="Q42" s="16"/>
      <c r="R42" s="10"/>
      <c r="S42" s="10"/>
      <c r="T42" s="10"/>
      <c r="U42" s="10"/>
      <c r="V42" s="10"/>
      <c r="W42" s="10"/>
      <c r="X42" s="10"/>
    </row>
    <row r="43" spans="1:24" ht="15.75" thickBot="1">
      <c r="A43" s="321"/>
      <c r="B43" s="322"/>
      <c r="C43" s="291"/>
      <c r="D43" s="122" t="s">
        <v>14</v>
      </c>
      <c r="E43" s="127"/>
      <c r="F43" s="127"/>
      <c r="G43" s="127"/>
      <c r="H43" s="127"/>
      <c r="I43" s="127"/>
      <c r="J43" s="127"/>
      <c r="K43" s="127"/>
      <c r="L43" s="127"/>
      <c r="M43" s="127"/>
      <c r="N43" s="127"/>
      <c r="O43" s="127"/>
      <c r="P43" s="127"/>
      <c r="Q43" s="16"/>
      <c r="R43" s="10"/>
      <c r="S43" s="10"/>
      <c r="T43" s="10"/>
      <c r="U43" s="10"/>
      <c r="V43" s="10"/>
      <c r="W43" s="10"/>
      <c r="X43" s="10"/>
    </row>
    <row r="44" spans="1:24" ht="3.75" customHeight="1" thickTop="1" thickBot="1">
      <c r="A44" s="321"/>
      <c r="B44" s="323"/>
      <c r="C44" s="128"/>
      <c r="D44" s="129"/>
      <c r="E44" s="130"/>
      <c r="F44" s="130"/>
      <c r="G44" s="130"/>
      <c r="H44" s="130"/>
      <c r="I44" s="130"/>
      <c r="J44" s="130"/>
      <c r="K44" s="130"/>
      <c r="L44" s="130"/>
      <c r="M44" s="130"/>
      <c r="N44" s="130"/>
      <c r="O44" s="130"/>
      <c r="P44" s="130"/>
      <c r="Q44" s="16"/>
      <c r="R44" s="10"/>
      <c r="S44" s="10"/>
      <c r="T44" s="10"/>
      <c r="U44" s="10"/>
      <c r="V44" s="10"/>
      <c r="W44" s="10"/>
      <c r="X44" s="10"/>
    </row>
    <row r="45" spans="1:24" ht="15.75" thickTop="1">
      <c r="A45" s="321"/>
      <c r="B45" s="322"/>
      <c r="C45" s="290" t="s">
        <v>23</v>
      </c>
      <c r="D45" s="122" t="s">
        <v>15</v>
      </c>
      <c r="E45" s="127"/>
      <c r="F45" s="127"/>
      <c r="G45" s="127"/>
      <c r="H45" s="127"/>
      <c r="I45" s="127"/>
      <c r="J45" s="127"/>
      <c r="K45" s="127"/>
      <c r="L45" s="127"/>
      <c r="M45" s="127"/>
      <c r="N45" s="127"/>
      <c r="O45" s="127"/>
      <c r="P45" s="127"/>
      <c r="Q45" s="16"/>
      <c r="R45" s="10"/>
      <c r="S45" s="10"/>
      <c r="T45" s="10"/>
      <c r="U45" s="10"/>
      <c r="V45" s="10"/>
      <c r="W45" s="10"/>
      <c r="X45" s="10"/>
    </row>
    <row r="46" spans="1:24">
      <c r="A46" s="321"/>
      <c r="B46" s="322"/>
      <c r="C46" s="302"/>
      <c r="D46" s="122" t="s">
        <v>63</v>
      </c>
      <c r="E46" s="127"/>
      <c r="F46" s="127"/>
      <c r="G46" s="127"/>
      <c r="H46" s="127"/>
      <c r="I46" s="127"/>
      <c r="J46" s="127"/>
      <c r="K46" s="127"/>
      <c r="L46" s="127"/>
      <c r="M46" s="127"/>
      <c r="N46" s="127"/>
      <c r="O46" s="127"/>
      <c r="P46" s="127"/>
      <c r="Q46" s="16"/>
      <c r="R46" s="10"/>
      <c r="S46" s="10"/>
      <c r="T46" s="10"/>
      <c r="U46" s="10"/>
      <c r="V46" s="10"/>
      <c r="W46" s="10"/>
      <c r="X46" s="10"/>
    </row>
    <row r="47" spans="1:24" ht="15.75" thickBot="1">
      <c r="A47" s="321"/>
      <c r="B47" s="322"/>
      <c r="C47" s="291"/>
      <c r="D47" s="122" t="s">
        <v>32</v>
      </c>
      <c r="E47" s="127"/>
      <c r="F47" s="127"/>
      <c r="G47" s="127"/>
      <c r="H47" s="127"/>
      <c r="I47" s="127"/>
      <c r="J47" s="127"/>
      <c r="K47" s="127"/>
      <c r="L47" s="127"/>
      <c r="M47" s="127"/>
      <c r="N47" s="127"/>
      <c r="O47" s="127"/>
      <c r="P47" s="127"/>
      <c r="Q47" s="16"/>
      <c r="R47" s="10"/>
      <c r="S47" s="10"/>
      <c r="T47" s="10"/>
      <c r="U47" s="10"/>
      <c r="V47" s="10"/>
      <c r="W47" s="10"/>
      <c r="X47" s="10"/>
    </row>
    <row r="48" spans="1:24" ht="3.75" customHeight="1" thickTop="1" thickBot="1">
      <c r="A48" s="321"/>
      <c r="B48" s="323"/>
      <c r="C48" s="128"/>
      <c r="D48" s="129"/>
      <c r="E48" s="130"/>
      <c r="F48" s="130"/>
      <c r="G48" s="130"/>
      <c r="H48" s="130"/>
      <c r="I48" s="130"/>
      <c r="J48" s="130"/>
      <c r="K48" s="130"/>
      <c r="L48" s="130"/>
      <c r="M48" s="130"/>
      <c r="N48" s="130"/>
      <c r="O48" s="130"/>
      <c r="P48" s="130"/>
      <c r="Q48" s="16"/>
      <c r="R48" s="10"/>
      <c r="S48" s="10"/>
      <c r="T48" s="10"/>
      <c r="U48" s="10"/>
      <c r="V48" s="10"/>
      <c r="W48" s="10"/>
      <c r="X48" s="10"/>
    </row>
    <row r="49" spans="1:24" ht="15.75" thickTop="1">
      <c r="A49" s="321"/>
      <c r="B49" s="322"/>
      <c r="C49" s="290" t="s">
        <v>58</v>
      </c>
      <c r="D49" s="122" t="s">
        <v>81</v>
      </c>
      <c r="E49" s="127"/>
      <c r="F49" s="127"/>
      <c r="G49" s="127"/>
      <c r="H49" s="127"/>
      <c r="I49" s="127"/>
      <c r="J49" s="127"/>
      <c r="K49" s="127"/>
      <c r="L49" s="127"/>
      <c r="M49" s="127"/>
      <c r="N49" s="127"/>
      <c r="O49" s="127"/>
      <c r="P49" s="127"/>
      <c r="Q49" s="16"/>
      <c r="R49" s="10"/>
      <c r="S49" s="10"/>
      <c r="T49" s="10"/>
      <c r="U49" s="10"/>
      <c r="V49" s="10"/>
      <c r="W49" s="10"/>
      <c r="X49" s="10"/>
    </row>
    <row r="50" spans="1:24" ht="15.75" thickBot="1">
      <c r="A50" s="321"/>
      <c r="B50" s="322"/>
      <c r="C50" s="291"/>
      <c r="D50" s="122" t="s">
        <v>82</v>
      </c>
      <c r="E50" s="127"/>
      <c r="F50" s="127"/>
      <c r="G50" s="127"/>
      <c r="H50" s="127"/>
      <c r="I50" s="127"/>
      <c r="J50" s="127"/>
      <c r="K50" s="127"/>
      <c r="L50" s="127"/>
      <c r="M50" s="127"/>
      <c r="N50" s="127"/>
      <c r="O50" s="127"/>
      <c r="P50" s="127"/>
      <c r="Q50" s="16"/>
      <c r="R50" s="10"/>
      <c r="S50" s="10"/>
      <c r="T50" s="10"/>
      <c r="U50" s="10"/>
      <c r="V50" s="10"/>
      <c r="W50" s="10"/>
      <c r="X50" s="10"/>
    </row>
    <row r="51" spans="1:24" ht="3.75" customHeight="1" thickTop="1" thickBot="1">
      <c r="A51" s="321"/>
      <c r="B51" s="323"/>
      <c r="C51" s="128"/>
      <c r="D51" s="129"/>
      <c r="E51" s="130"/>
      <c r="F51" s="130"/>
      <c r="G51" s="130"/>
      <c r="H51" s="130"/>
      <c r="I51" s="130"/>
      <c r="J51" s="130"/>
      <c r="K51" s="130"/>
      <c r="L51" s="130"/>
      <c r="M51" s="130"/>
      <c r="N51" s="130"/>
      <c r="O51" s="130"/>
      <c r="P51" s="130"/>
      <c r="Q51" s="16"/>
      <c r="R51" s="10"/>
      <c r="S51" s="10"/>
      <c r="T51" s="10"/>
      <c r="U51" s="10"/>
      <c r="V51" s="10"/>
      <c r="W51" s="10"/>
      <c r="X51" s="10"/>
    </row>
    <row r="52" spans="1:24" ht="15.75" thickTop="1">
      <c r="A52" s="321"/>
      <c r="B52" s="322"/>
      <c r="C52" s="290" t="s">
        <v>60</v>
      </c>
      <c r="D52" s="122" t="s">
        <v>18</v>
      </c>
      <c r="E52" s="127"/>
      <c r="F52" s="127"/>
      <c r="G52" s="127"/>
      <c r="H52" s="127"/>
      <c r="I52" s="127"/>
      <c r="J52" s="127"/>
      <c r="K52" s="127"/>
      <c r="L52" s="127"/>
      <c r="M52" s="127"/>
      <c r="N52" s="127"/>
      <c r="O52" s="127"/>
      <c r="P52" s="127"/>
      <c r="Q52" s="16"/>
      <c r="R52" s="10"/>
      <c r="S52" s="10"/>
      <c r="T52" s="10"/>
      <c r="U52" s="10"/>
      <c r="V52" s="10"/>
      <c r="W52" s="10"/>
      <c r="X52" s="10"/>
    </row>
    <row r="53" spans="1:24">
      <c r="A53" s="321"/>
      <c r="B53" s="322"/>
      <c r="C53" s="302"/>
      <c r="D53" s="122" t="s">
        <v>19</v>
      </c>
      <c r="E53" s="127"/>
      <c r="F53" s="127"/>
      <c r="G53" s="127"/>
      <c r="H53" s="127"/>
      <c r="I53" s="127"/>
      <c r="J53" s="127"/>
      <c r="K53" s="127"/>
      <c r="L53" s="127"/>
      <c r="M53" s="127"/>
      <c r="N53" s="127"/>
      <c r="O53" s="127"/>
      <c r="P53" s="127"/>
      <c r="Q53" s="16"/>
      <c r="R53" s="10"/>
      <c r="S53" s="10"/>
      <c r="T53" s="10"/>
      <c r="U53" s="10"/>
      <c r="V53" s="10"/>
      <c r="W53" s="10"/>
      <c r="X53" s="10"/>
    </row>
    <row r="54" spans="1:24" ht="15.75" thickBot="1">
      <c r="A54" s="321"/>
      <c r="B54" s="322"/>
      <c r="C54" s="291"/>
      <c r="D54" s="122" t="s">
        <v>61</v>
      </c>
      <c r="E54" s="127"/>
      <c r="F54" s="127"/>
      <c r="G54" s="127"/>
      <c r="H54" s="127"/>
      <c r="I54" s="127"/>
      <c r="J54" s="127"/>
      <c r="K54" s="127"/>
      <c r="L54" s="127"/>
      <c r="M54" s="127"/>
      <c r="N54" s="127"/>
      <c r="O54" s="127"/>
      <c r="P54" s="127"/>
      <c r="Q54" s="16"/>
      <c r="R54" s="10"/>
      <c r="S54" s="10"/>
      <c r="T54" s="10"/>
      <c r="U54" s="10"/>
      <c r="V54" s="10"/>
      <c r="W54" s="10"/>
      <c r="X54" s="10"/>
    </row>
    <row r="55" spans="1:24" ht="3.75" customHeight="1" thickTop="1" thickBot="1">
      <c r="A55" s="321"/>
      <c r="B55" s="323"/>
      <c r="C55" s="128"/>
      <c r="D55" s="129"/>
      <c r="E55" s="130"/>
      <c r="F55" s="130"/>
      <c r="G55" s="130"/>
      <c r="H55" s="130"/>
      <c r="I55" s="130"/>
      <c r="J55" s="130"/>
      <c r="K55" s="130"/>
      <c r="L55" s="130"/>
      <c r="M55" s="130"/>
      <c r="N55" s="130"/>
      <c r="O55" s="130"/>
      <c r="P55" s="130"/>
      <c r="Q55" s="16"/>
      <c r="R55" s="10"/>
      <c r="S55" s="10"/>
      <c r="T55" s="10"/>
      <c r="U55" s="10"/>
      <c r="V55" s="10"/>
      <c r="W55" s="10"/>
      <c r="X55" s="10"/>
    </row>
    <row r="56" spans="1:24" ht="15.75" thickTop="1">
      <c r="A56" s="321"/>
      <c r="B56" s="322"/>
      <c r="C56" s="290" t="s">
        <v>59</v>
      </c>
      <c r="D56" s="122" t="s">
        <v>16</v>
      </c>
      <c r="E56" s="127"/>
      <c r="F56" s="127"/>
      <c r="G56" s="127"/>
      <c r="H56" s="127"/>
      <c r="I56" s="127"/>
      <c r="J56" s="127"/>
      <c r="K56" s="127"/>
      <c r="L56" s="127"/>
      <c r="M56" s="127"/>
      <c r="N56" s="127"/>
      <c r="O56" s="127"/>
      <c r="P56" s="127"/>
      <c r="Q56" s="16"/>
      <c r="R56" s="10"/>
      <c r="S56" s="10"/>
      <c r="T56" s="10"/>
      <c r="U56" s="10"/>
      <c r="V56" s="10"/>
      <c r="W56" s="10"/>
      <c r="X56" s="10"/>
    </row>
    <row r="57" spans="1:24" ht="15.75" thickBot="1">
      <c r="A57" s="321"/>
      <c r="B57" s="322"/>
      <c r="C57" s="291"/>
      <c r="D57" s="122" t="s">
        <v>17</v>
      </c>
      <c r="E57" s="127"/>
      <c r="F57" s="127"/>
      <c r="G57" s="127"/>
      <c r="H57" s="127"/>
      <c r="I57" s="127"/>
      <c r="J57" s="127"/>
      <c r="K57" s="127"/>
      <c r="L57" s="127"/>
      <c r="M57" s="127"/>
      <c r="N57" s="127"/>
      <c r="O57" s="127"/>
      <c r="P57" s="127"/>
      <c r="Q57" s="16"/>
      <c r="R57" s="10"/>
      <c r="S57" s="10"/>
      <c r="T57" s="10"/>
      <c r="U57" s="10"/>
      <c r="V57" s="10"/>
      <c r="W57" s="10"/>
      <c r="X57" s="10"/>
    </row>
    <row r="58" spans="1:24" ht="3.75" customHeight="1" thickTop="1" thickBot="1">
      <c r="A58" s="321"/>
      <c r="B58" s="323"/>
      <c r="C58" s="128"/>
      <c r="D58" s="129"/>
      <c r="E58" s="130"/>
      <c r="F58" s="130"/>
      <c r="G58" s="130"/>
      <c r="H58" s="130"/>
      <c r="I58" s="130"/>
      <c r="J58" s="130"/>
      <c r="K58" s="130"/>
      <c r="L58" s="130"/>
      <c r="M58" s="130"/>
      <c r="N58" s="130"/>
      <c r="O58" s="130"/>
      <c r="P58" s="130"/>
      <c r="Q58" s="16"/>
      <c r="R58" s="10"/>
      <c r="S58" s="10"/>
      <c r="T58" s="10"/>
      <c r="U58" s="10"/>
      <c r="V58" s="10"/>
      <c r="W58" s="10"/>
      <c r="X58" s="10"/>
    </row>
    <row r="59" spans="1:24" ht="14.25" customHeight="1" thickTop="1">
      <c r="A59" s="321"/>
      <c r="B59" s="322"/>
      <c r="C59" s="313" t="s">
        <v>76</v>
      </c>
      <c r="D59" s="122" t="s">
        <v>96</v>
      </c>
      <c r="E59" s="127"/>
      <c r="F59" s="127"/>
      <c r="G59" s="127"/>
      <c r="H59" s="127"/>
      <c r="I59" s="127"/>
      <c r="J59" s="127"/>
      <c r="K59" s="127"/>
      <c r="L59" s="127"/>
      <c r="M59" s="127"/>
      <c r="N59" s="127"/>
      <c r="O59" s="127"/>
      <c r="P59" s="127"/>
      <c r="Q59" s="16"/>
      <c r="R59" s="10"/>
      <c r="S59" s="10"/>
      <c r="T59" s="10"/>
      <c r="U59" s="10"/>
      <c r="V59" s="10"/>
      <c r="W59" s="10"/>
      <c r="X59" s="10"/>
    </row>
    <row r="60" spans="1:24">
      <c r="A60" s="321"/>
      <c r="B60" s="322"/>
      <c r="C60" s="314"/>
      <c r="D60" s="122" t="s">
        <v>3</v>
      </c>
      <c r="E60" s="127"/>
      <c r="F60" s="127"/>
      <c r="G60" s="127"/>
      <c r="H60" s="127"/>
      <c r="I60" s="127"/>
      <c r="J60" s="127"/>
      <c r="K60" s="127"/>
      <c r="L60" s="127"/>
      <c r="M60" s="127"/>
      <c r="N60" s="127"/>
      <c r="O60" s="127"/>
      <c r="P60" s="127"/>
      <c r="Q60" s="16"/>
      <c r="R60" s="10"/>
      <c r="S60" s="10"/>
      <c r="T60" s="10"/>
      <c r="U60" s="10"/>
      <c r="V60" s="10"/>
      <c r="W60" s="10"/>
      <c r="X60" s="10"/>
    </row>
    <row r="61" spans="1:24">
      <c r="A61" s="321"/>
      <c r="B61" s="322"/>
      <c r="C61" s="314"/>
      <c r="D61" s="122" t="s">
        <v>107</v>
      </c>
      <c r="E61" s="127"/>
      <c r="F61" s="127"/>
      <c r="G61" s="127"/>
      <c r="H61" s="127"/>
      <c r="I61" s="127"/>
      <c r="J61" s="127"/>
      <c r="K61" s="127"/>
      <c r="L61" s="127"/>
      <c r="M61" s="127"/>
      <c r="N61" s="127"/>
      <c r="O61" s="127"/>
      <c r="P61" s="127"/>
      <c r="Q61" s="16"/>
      <c r="R61" s="10"/>
      <c r="S61" s="10"/>
      <c r="T61" s="10"/>
      <c r="U61" s="10"/>
      <c r="V61" s="10"/>
      <c r="W61" s="10"/>
      <c r="X61" s="10"/>
    </row>
    <row r="62" spans="1:24">
      <c r="A62" s="321"/>
      <c r="B62" s="322"/>
      <c r="C62" s="314"/>
      <c r="D62" s="122" t="s">
        <v>107</v>
      </c>
      <c r="E62" s="127"/>
      <c r="F62" s="127"/>
      <c r="G62" s="127"/>
      <c r="H62" s="127"/>
      <c r="I62" s="127"/>
      <c r="J62" s="127"/>
      <c r="K62" s="127"/>
      <c r="L62" s="127"/>
      <c r="M62" s="127"/>
      <c r="N62" s="127"/>
      <c r="O62" s="127"/>
      <c r="P62" s="127"/>
      <c r="Q62" s="16"/>
      <c r="R62" s="10"/>
      <c r="S62" s="10"/>
      <c r="T62" s="10"/>
      <c r="U62" s="10"/>
      <c r="V62" s="10"/>
      <c r="W62" s="10"/>
      <c r="X62" s="10"/>
    </row>
    <row r="63" spans="1:24">
      <c r="A63" s="321"/>
      <c r="B63" s="322"/>
      <c r="C63" s="314"/>
      <c r="D63" s="122" t="s">
        <v>107</v>
      </c>
      <c r="E63" s="127"/>
      <c r="F63" s="127"/>
      <c r="G63" s="127"/>
      <c r="H63" s="127"/>
      <c r="I63" s="127"/>
      <c r="J63" s="127"/>
      <c r="K63" s="127"/>
      <c r="L63" s="127"/>
      <c r="M63" s="127"/>
      <c r="N63" s="127"/>
      <c r="O63" s="127"/>
      <c r="P63" s="127"/>
      <c r="Q63" s="16"/>
      <c r="R63" s="10"/>
      <c r="S63" s="10"/>
      <c r="T63" s="10"/>
      <c r="U63" s="10"/>
      <c r="V63" s="10"/>
      <c r="W63" s="10"/>
      <c r="X63" s="10"/>
    </row>
    <row r="64" spans="1:24" ht="15.75" thickBot="1">
      <c r="A64" s="321"/>
      <c r="B64" s="322"/>
      <c r="C64" s="315"/>
      <c r="D64" s="122" t="s">
        <v>107</v>
      </c>
      <c r="E64" s="127"/>
      <c r="F64" s="127"/>
      <c r="G64" s="127"/>
      <c r="H64" s="127"/>
      <c r="I64" s="127"/>
      <c r="J64" s="127"/>
      <c r="K64" s="127"/>
      <c r="L64" s="127"/>
      <c r="M64" s="127"/>
      <c r="N64" s="127"/>
      <c r="O64" s="127"/>
      <c r="P64" s="127"/>
      <c r="Q64" s="16"/>
      <c r="R64" s="10"/>
      <c r="S64" s="10"/>
      <c r="T64" s="10"/>
      <c r="U64" s="10"/>
      <c r="V64" s="10"/>
      <c r="W64" s="10"/>
      <c r="X64" s="10"/>
    </row>
    <row r="65" spans="1:24" ht="3.75" customHeight="1" thickTop="1">
      <c r="A65" s="321"/>
      <c r="B65" s="323"/>
      <c r="C65" s="29"/>
      <c r="D65" s="29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16"/>
      <c r="R65" s="10"/>
      <c r="S65" s="10"/>
      <c r="T65" s="10"/>
      <c r="U65" s="10"/>
      <c r="V65" s="10"/>
      <c r="W65" s="10"/>
      <c r="X65" s="10"/>
    </row>
    <row r="66" spans="1:24">
      <c r="A66" s="321"/>
      <c r="B66" s="323"/>
      <c r="C66" s="31" t="s">
        <v>83</v>
      </c>
      <c r="D66" s="32"/>
      <c r="E66" s="179">
        <f>SUM(E38:E65)</f>
        <v>0</v>
      </c>
      <c r="F66" s="179">
        <f t="shared" ref="F66:P66" si="3">SUM(F38:F65)</f>
        <v>0</v>
      </c>
      <c r="G66" s="179">
        <f>SUM(G38:G65)</f>
        <v>0</v>
      </c>
      <c r="H66" s="179">
        <f t="shared" si="3"/>
        <v>0</v>
      </c>
      <c r="I66" s="179">
        <f t="shared" si="3"/>
        <v>0</v>
      </c>
      <c r="J66" s="179">
        <f t="shared" si="3"/>
        <v>0</v>
      </c>
      <c r="K66" s="179">
        <f t="shared" si="3"/>
        <v>0</v>
      </c>
      <c r="L66" s="179">
        <f t="shared" si="3"/>
        <v>0</v>
      </c>
      <c r="M66" s="179">
        <f t="shared" si="3"/>
        <v>0</v>
      </c>
      <c r="N66" s="179">
        <f t="shared" si="3"/>
        <v>0</v>
      </c>
      <c r="O66" s="179">
        <f t="shared" si="3"/>
        <v>0</v>
      </c>
      <c r="P66" s="179">
        <f t="shared" si="3"/>
        <v>0</v>
      </c>
      <c r="Q66" s="16"/>
      <c r="R66" s="10"/>
      <c r="S66" s="10"/>
      <c r="T66" s="10"/>
      <c r="U66" s="10"/>
      <c r="V66" s="10"/>
      <c r="W66" s="10"/>
      <c r="X66" s="10"/>
    </row>
    <row r="67" spans="1:24" ht="3.75" customHeight="1">
      <c r="A67" s="321"/>
      <c r="B67" s="323"/>
      <c r="C67" s="29"/>
      <c r="D67" s="29"/>
      <c r="E67" s="177"/>
      <c r="F67" s="177"/>
      <c r="G67" s="177"/>
      <c r="H67" s="177"/>
      <c r="I67" s="177"/>
      <c r="J67" s="177"/>
      <c r="K67" s="177"/>
      <c r="L67" s="177"/>
      <c r="M67" s="177"/>
      <c r="N67" s="177"/>
      <c r="O67" s="177"/>
      <c r="P67" s="177"/>
      <c r="Q67" s="16"/>
      <c r="R67" s="10"/>
      <c r="S67" s="10"/>
      <c r="T67" s="10"/>
      <c r="U67" s="10"/>
      <c r="V67" s="10"/>
      <c r="W67" s="10"/>
      <c r="X67" s="10"/>
    </row>
    <row r="68" spans="1:24" ht="15.75" thickBot="1">
      <c r="A68" s="324"/>
      <c r="B68" s="325"/>
      <c r="C68" s="31" t="s">
        <v>94</v>
      </c>
      <c r="D68" s="32"/>
      <c r="E68" s="180" t="e">
        <f t="shared" ref="E68:P68" si="4">E66/E17</f>
        <v>#DIV/0!</v>
      </c>
      <c r="F68" s="180" t="e">
        <f t="shared" si="4"/>
        <v>#DIV/0!</v>
      </c>
      <c r="G68" s="180" t="e">
        <f t="shared" si="4"/>
        <v>#DIV/0!</v>
      </c>
      <c r="H68" s="180" t="e">
        <f t="shared" si="4"/>
        <v>#DIV/0!</v>
      </c>
      <c r="I68" s="180" t="e">
        <f t="shared" si="4"/>
        <v>#DIV/0!</v>
      </c>
      <c r="J68" s="180" t="e">
        <f t="shared" si="4"/>
        <v>#DIV/0!</v>
      </c>
      <c r="K68" s="180" t="e">
        <f t="shared" si="4"/>
        <v>#DIV/0!</v>
      </c>
      <c r="L68" s="180" t="e">
        <f t="shared" si="4"/>
        <v>#DIV/0!</v>
      </c>
      <c r="M68" s="180" t="e">
        <f t="shared" si="4"/>
        <v>#DIV/0!</v>
      </c>
      <c r="N68" s="180" t="e">
        <f t="shared" si="4"/>
        <v>#DIV/0!</v>
      </c>
      <c r="O68" s="180" t="e">
        <f t="shared" si="4"/>
        <v>#DIV/0!</v>
      </c>
      <c r="P68" s="180" t="e">
        <f t="shared" si="4"/>
        <v>#DIV/0!</v>
      </c>
      <c r="Q68" s="16"/>
      <c r="R68" s="10"/>
      <c r="S68" s="10"/>
      <c r="T68" s="10"/>
      <c r="U68" s="10"/>
      <c r="V68" s="10"/>
      <c r="W68" s="10"/>
      <c r="X68" s="10"/>
    </row>
    <row r="69" spans="1:24" ht="3.75" customHeight="1" thickTop="1" thickBot="1">
      <c r="A69" s="16"/>
      <c r="B69" s="16"/>
      <c r="C69" s="29"/>
      <c r="D69" s="29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16"/>
      <c r="R69" s="10"/>
      <c r="S69" s="10"/>
      <c r="T69" s="10"/>
      <c r="U69" s="10"/>
      <c r="V69" s="10"/>
      <c r="W69" s="10"/>
      <c r="X69" s="10"/>
    </row>
    <row r="70" spans="1:24" ht="15.75" thickTop="1">
      <c r="A70" s="319" t="s">
        <v>192</v>
      </c>
      <c r="B70" s="326"/>
      <c r="C70" s="290" t="s">
        <v>170</v>
      </c>
      <c r="D70" s="122" t="s">
        <v>7</v>
      </c>
      <c r="E70" s="127"/>
      <c r="F70" s="127"/>
      <c r="G70" s="127"/>
      <c r="H70" s="127"/>
      <c r="I70" s="127"/>
      <c r="J70" s="127"/>
      <c r="K70" s="127"/>
      <c r="L70" s="127"/>
      <c r="M70" s="127"/>
      <c r="N70" s="127"/>
      <c r="O70" s="127"/>
      <c r="P70" s="127"/>
      <c r="Q70" s="16"/>
      <c r="R70" s="10"/>
      <c r="S70" s="10"/>
      <c r="T70" s="10"/>
      <c r="U70" s="10"/>
      <c r="V70" s="10"/>
      <c r="W70" s="10"/>
      <c r="X70" s="10"/>
    </row>
    <row r="71" spans="1:24">
      <c r="A71" s="327"/>
      <c r="B71" s="328"/>
      <c r="C71" s="302"/>
      <c r="D71" s="122" t="s">
        <v>8</v>
      </c>
      <c r="E71" s="127"/>
      <c r="F71" s="127"/>
      <c r="G71" s="127"/>
      <c r="H71" s="127"/>
      <c r="I71" s="127"/>
      <c r="J71" s="127"/>
      <c r="K71" s="127"/>
      <c r="L71" s="127"/>
      <c r="M71" s="127"/>
      <c r="N71" s="127"/>
      <c r="O71" s="127"/>
      <c r="P71" s="127"/>
      <c r="Q71" s="16"/>
      <c r="R71" s="10"/>
      <c r="S71" s="10"/>
      <c r="T71" s="10"/>
      <c r="U71" s="10"/>
      <c r="V71" s="10"/>
      <c r="W71" s="10"/>
      <c r="X71" s="10"/>
    </row>
    <row r="72" spans="1:24">
      <c r="A72" s="327"/>
      <c r="B72" s="328"/>
      <c r="C72" s="302"/>
      <c r="D72" s="122" t="s">
        <v>9</v>
      </c>
      <c r="E72" s="127"/>
      <c r="F72" s="127"/>
      <c r="G72" s="127"/>
      <c r="H72" s="127"/>
      <c r="I72" s="127"/>
      <c r="J72" s="127"/>
      <c r="K72" s="127"/>
      <c r="L72" s="127"/>
      <c r="M72" s="127"/>
      <c r="N72" s="127"/>
      <c r="O72" s="127"/>
      <c r="P72" s="127"/>
      <c r="Q72" s="16"/>
      <c r="R72" s="10"/>
      <c r="S72" s="10"/>
      <c r="T72" s="10"/>
      <c r="U72" s="10"/>
      <c r="V72" s="10"/>
      <c r="W72" s="10"/>
      <c r="X72" s="10"/>
    </row>
    <row r="73" spans="1:24">
      <c r="A73" s="327"/>
      <c r="B73" s="328"/>
      <c r="C73" s="302"/>
      <c r="D73" s="122" t="s">
        <v>22</v>
      </c>
      <c r="E73" s="127"/>
      <c r="F73" s="127"/>
      <c r="G73" s="127"/>
      <c r="H73" s="127"/>
      <c r="I73" s="127"/>
      <c r="J73" s="127"/>
      <c r="K73" s="127"/>
      <c r="L73" s="127"/>
      <c r="M73" s="127"/>
      <c r="N73" s="127"/>
      <c r="O73" s="127"/>
      <c r="P73" s="127"/>
      <c r="Q73" s="16"/>
      <c r="R73" s="10"/>
      <c r="S73" s="10"/>
      <c r="T73" s="10"/>
      <c r="U73" s="10"/>
      <c r="V73" s="10"/>
      <c r="W73" s="10"/>
      <c r="X73" s="10"/>
    </row>
    <row r="74" spans="1:24">
      <c r="A74" s="327"/>
      <c r="B74" s="328"/>
      <c r="C74" s="302"/>
      <c r="D74" s="122" t="s">
        <v>10</v>
      </c>
      <c r="E74" s="127"/>
      <c r="F74" s="127"/>
      <c r="G74" s="127"/>
      <c r="H74" s="127"/>
      <c r="I74" s="127"/>
      <c r="J74" s="127"/>
      <c r="K74" s="127"/>
      <c r="L74" s="127"/>
      <c r="M74" s="127"/>
      <c r="N74" s="127"/>
      <c r="O74" s="127"/>
      <c r="P74" s="127"/>
      <c r="Q74" s="16"/>
      <c r="R74" s="10"/>
      <c r="S74" s="10"/>
      <c r="T74" s="10"/>
      <c r="U74" s="10"/>
      <c r="V74" s="10"/>
      <c r="W74" s="10"/>
      <c r="X74" s="10"/>
    </row>
    <row r="75" spans="1:24">
      <c r="A75" s="327"/>
      <c r="B75" s="328"/>
      <c r="C75" s="302"/>
      <c r="D75" s="122" t="s">
        <v>75</v>
      </c>
      <c r="E75" s="127"/>
      <c r="F75" s="127"/>
      <c r="G75" s="127"/>
      <c r="H75" s="127"/>
      <c r="I75" s="127"/>
      <c r="J75" s="127"/>
      <c r="K75" s="127"/>
      <c r="L75" s="127"/>
      <c r="M75" s="127"/>
      <c r="N75" s="127"/>
      <c r="O75" s="127"/>
      <c r="P75" s="127"/>
      <c r="Q75" s="16"/>
      <c r="R75" s="10"/>
      <c r="S75" s="10"/>
      <c r="T75" s="10"/>
      <c r="U75" s="10"/>
      <c r="V75" s="10"/>
      <c r="W75" s="10"/>
      <c r="X75" s="10"/>
    </row>
    <row r="76" spans="1:24" ht="15.75" thickBot="1">
      <c r="A76" s="327"/>
      <c r="B76" s="328"/>
      <c r="C76" s="291"/>
      <c r="D76" s="122" t="s">
        <v>62</v>
      </c>
      <c r="E76" s="127"/>
      <c r="F76" s="127"/>
      <c r="G76" s="127"/>
      <c r="H76" s="127"/>
      <c r="I76" s="127"/>
      <c r="J76" s="127"/>
      <c r="K76" s="127"/>
      <c r="L76" s="127"/>
      <c r="M76" s="127"/>
      <c r="N76" s="127"/>
      <c r="O76" s="127"/>
      <c r="P76" s="127"/>
      <c r="Q76" s="16"/>
      <c r="R76" s="10"/>
      <c r="S76" s="10"/>
      <c r="T76" s="10"/>
      <c r="U76" s="10"/>
      <c r="V76" s="10"/>
      <c r="W76" s="10"/>
      <c r="X76" s="10"/>
    </row>
    <row r="77" spans="1:24" ht="3.75" customHeight="1" thickTop="1" thickBot="1">
      <c r="A77" s="327"/>
      <c r="B77" s="329"/>
      <c r="C77" s="128"/>
      <c r="D77" s="129"/>
      <c r="E77" s="131"/>
      <c r="F77" s="131"/>
      <c r="G77" s="131"/>
      <c r="H77" s="131"/>
      <c r="I77" s="131"/>
      <c r="J77" s="131"/>
      <c r="K77" s="131"/>
      <c r="L77" s="131"/>
      <c r="M77" s="131"/>
      <c r="N77" s="131"/>
      <c r="O77" s="131"/>
      <c r="P77" s="131"/>
      <c r="Q77" s="16"/>
      <c r="R77" s="10"/>
      <c r="S77" s="10"/>
      <c r="T77" s="10"/>
      <c r="U77" s="10"/>
      <c r="V77" s="10"/>
      <c r="W77" s="10"/>
      <c r="X77" s="10"/>
    </row>
    <row r="78" spans="1:24" ht="15.75" thickTop="1">
      <c r="A78" s="327"/>
      <c r="B78" s="328"/>
      <c r="C78" s="316" t="s">
        <v>171</v>
      </c>
      <c r="D78" s="122" t="s">
        <v>52</v>
      </c>
      <c r="E78" s="127"/>
      <c r="F78" s="127"/>
      <c r="G78" s="127"/>
      <c r="H78" s="127"/>
      <c r="I78" s="127"/>
      <c r="J78" s="127"/>
      <c r="K78" s="127"/>
      <c r="L78" s="127"/>
      <c r="M78" s="127"/>
      <c r="N78" s="127"/>
      <c r="O78" s="127"/>
      <c r="P78" s="127"/>
      <c r="Q78" s="16"/>
      <c r="R78" s="10"/>
      <c r="S78" s="10"/>
      <c r="T78" s="10"/>
      <c r="U78" s="10"/>
      <c r="V78" s="10"/>
      <c r="W78" s="10"/>
      <c r="X78" s="10"/>
    </row>
    <row r="79" spans="1:24">
      <c r="A79" s="327"/>
      <c r="B79" s="328"/>
      <c r="C79" s="317"/>
      <c r="D79" s="122" t="s">
        <v>53</v>
      </c>
      <c r="E79" s="127"/>
      <c r="F79" s="127"/>
      <c r="G79" s="127"/>
      <c r="H79" s="127"/>
      <c r="I79" s="127"/>
      <c r="J79" s="127"/>
      <c r="K79" s="127"/>
      <c r="L79" s="127"/>
      <c r="M79" s="127"/>
      <c r="N79" s="127"/>
      <c r="O79" s="127"/>
      <c r="P79" s="127"/>
      <c r="Q79" s="16"/>
      <c r="R79" s="10"/>
      <c r="S79" s="10"/>
      <c r="T79" s="10"/>
      <c r="U79" s="10"/>
      <c r="V79" s="10"/>
      <c r="W79" s="10"/>
      <c r="X79" s="10"/>
    </row>
    <row r="80" spans="1:24">
      <c r="A80" s="327"/>
      <c r="B80" s="328"/>
      <c r="C80" s="317"/>
      <c r="D80" s="122" t="s">
        <v>54</v>
      </c>
      <c r="E80" s="127"/>
      <c r="F80" s="127"/>
      <c r="G80" s="127"/>
      <c r="H80" s="127"/>
      <c r="I80" s="127"/>
      <c r="J80" s="127"/>
      <c r="K80" s="127"/>
      <c r="L80" s="127"/>
      <c r="M80" s="127"/>
      <c r="N80" s="127"/>
      <c r="O80" s="127"/>
      <c r="P80" s="127"/>
      <c r="Q80" s="16"/>
      <c r="R80" s="10"/>
      <c r="S80" s="10"/>
      <c r="T80" s="10"/>
      <c r="U80" s="10"/>
      <c r="V80" s="10"/>
      <c r="W80" s="10"/>
      <c r="X80" s="10"/>
    </row>
    <row r="81" spans="1:24" ht="15.75" thickBot="1">
      <c r="A81" s="327"/>
      <c r="B81" s="328"/>
      <c r="C81" s="318"/>
      <c r="D81" s="122" t="s">
        <v>32</v>
      </c>
      <c r="E81" s="127"/>
      <c r="F81" s="127"/>
      <c r="G81" s="127"/>
      <c r="H81" s="127"/>
      <c r="I81" s="127"/>
      <c r="J81" s="127"/>
      <c r="K81" s="127"/>
      <c r="L81" s="127"/>
      <c r="M81" s="127"/>
      <c r="N81" s="127"/>
      <c r="O81" s="127"/>
      <c r="P81" s="127"/>
      <c r="Q81" s="16"/>
      <c r="R81" s="10"/>
      <c r="S81" s="10"/>
      <c r="T81" s="10"/>
      <c r="U81" s="10"/>
      <c r="V81" s="10"/>
      <c r="W81" s="10"/>
      <c r="X81" s="10"/>
    </row>
    <row r="82" spans="1:24" ht="3.75" customHeight="1" thickTop="1" thickBot="1">
      <c r="A82" s="327"/>
      <c r="B82" s="329"/>
      <c r="C82" s="132"/>
      <c r="D82" s="129"/>
      <c r="E82" s="131"/>
      <c r="F82" s="131"/>
      <c r="G82" s="131"/>
      <c r="H82" s="131"/>
      <c r="I82" s="131"/>
      <c r="J82" s="131"/>
      <c r="K82" s="131"/>
      <c r="L82" s="131"/>
      <c r="M82" s="131"/>
      <c r="N82" s="131"/>
      <c r="O82" s="131"/>
      <c r="P82" s="131"/>
      <c r="Q82" s="16"/>
      <c r="R82" s="10"/>
      <c r="S82" s="10"/>
      <c r="T82" s="10"/>
      <c r="U82" s="10"/>
      <c r="V82" s="10"/>
      <c r="W82" s="10"/>
      <c r="X82" s="10"/>
    </row>
    <row r="83" spans="1:24" ht="15.75" thickTop="1">
      <c r="A83" s="327"/>
      <c r="B83" s="328"/>
      <c r="C83" s="290" t="s">
        <v>55</v>
      </c>
      <c r="D83" s="122" t="s">
        <v>30</v>
      </c>
      <c r="E83" s="127"/>
      <c r="F83" s="127"/>
      <c r="G83" s="127"/>
      <c r="H83" s="127"/>
      <c r="I83" s="127"/>
      <c r="J83" s="127"/>
      <c r="K83" s="127"/>
      <c r="L83" s="127"/>
      <c r="M83" s="127"/>
      <c r="N83" s="127"/>
      <c r="O83" s="127"/>
      <c r="P83" s="127"/>
      <c r="Q83" s="16"/>
      <c r="R83" s="10"/>
      <c r="S83" s="10"/>
      <c r="T83" s="10"/>
      <c r="U83" s="10"/>
      <c r="V83" s="10"/>
      <c r="W83" s="10"/>
      <c r="X83" s="10"/>
    </row>
    <row r="84" spans="1:24">
      <c r="A84" s="327"/>
      <c r="B84" s="328"/>
      <c r="C84" s="302"/>
      <c r="D84" s="122" t="s">
        <v>56</v>
      </c>
      <c r="E84" s="127"/>
      <c r="F84" s="127"/>
      <c r="G84" s="127"/>
      <c r="H84" s="127"/>
      <c r="I84" s="127"/>
      <c r="J84" s="127"/>
      <c r="K84" s="127"/>
      <c r="L84" s="127"/>
      <c r="M84" s="127"/>
      <c r="N84" s="127"/>
      <c r="O84" s="127"/>
      <c r="P84" s="127"/>
      <c r="Q84" s="16"/>
      <c r="R84" s="10"/>
      <c r="S84" s="10"/>
      <c r="T84" s="10"/>
      <c r="U84" s="10"/>
      <c r="V84" s="10"/>
      <c r="W84" s="10"/>
      <c r="X84" s="10"/>
    </row>
    <row r="85" spans="1:24" ht="15.75" thickBot="1">
      <c r="A85" s="327"/>
      <c r="B85" s="328"/>
      <c r="C85" s="291"/>
      <c r="D85" s="122" t="s">
        <v>57</v>
      </c>
      <c r="E85" s="127"/>
      <c r="F85" s="127"/>
      <c r="G85" s="127"/>
      <c r="H85" s="127"/>
      <c r="I85" s="127"/>
      <c r="J85" s="127"/>
      <c r="K85" s="127"/>
      <c r="L85" s="127"/>
      <c r="M85" s="127"/>
      <c r="N85" s="127"/>
      <c r="O85" s="127"/>
      <c r="P85" s="127"/>
      <c r="Q85" s="16"/>
      <c r="R85" s="10"/>
      <c r="S85" s="10"/>
      <c r="T85" s="10"/>
      <c r="U85" s="10"/>
      <c r="V85" s="10"/>
      <c r="W85" s="10"/>
      <c r="X85" s="10"/>
    </row>
    <row r="86" spans="1:24" ht="3.75" customHeight="1" thickTop="1" thickBot="1">
      <c r="A86" s="327"/>
      <c r="B86" s="329"/>
      <c r="C86" s="132"/>
      <c r="D86" s="129"/>
      <c r="E86" s="131"/>
      <c r="F86" s="131"/>
      <c r="G86" s="131"/>
      <c r="H86" s="131"/>
      <c r="I86" s="131"/>
      <c r="J86" s="131"/>
      <c r="K86" s="131"/>
      <c r="L86" s="131"/>
      <c r="M86" s="131"/>
      <c r="N86" s="131"/>
      <c r="O86" s="131"/>
      <c r="P86" s="131"/>
      <c r="Q86" s="16"/>
      <c r="R86" s="10"/>
      <c r="S86" s="10"/>
      <c r="T86" s="10"/>
      <c r="U86" s="10"/>
      <c r="V86" s="10"/>
      <c r="W86" s="10"/>
      <c r="X86" s="10"/>
    </row>
    <row r="87" spans="1:24" ht="16.5" thickTop="1" thickBot="1">
      <c r="A87" s="327"/>
      <c r="B87" s="328"/>
      <c r="C87" s="133" t="s">
        <v>172</v>
      </c>
      <c r="D87" s="122" t="s">
        <v>33</v>
      </c>
      <c r="E87" s="127"/>
      <c r="F87" s="127"/>
      <c r="G87" s="127"/>
      <c r="H87" s="127"/>
      <c r="I87" s="127"/>
      <c r="J87" s="127"/>
      <c r="K87" s="127"/>
      <c r="L87" s="127"/>
      <c r="M87" s="127"/>
      <c r="N87" s="127"/>
      <c r="O87" s="127"/>
      <c r="P87" s="127"/>
      <c r="Q87" s="16"/>
      <c r="R87" s="10"/>
      <c r="S87" s="10"/>
      <c r="T87" s="10"/>
      <c r="U87" s="10"/>
      <c r="V87" s="10"/>
      <c r="W87" s="10"/>
      <c r="X87" s="10"/>
    </row>
    <row r="88" spans="1:24" ht="3.75" customHeight="1" thickTop="1" thickBot="1">
      <c r="A88" s="327"/>
      <c r="B88" s="329"/>
      <c r="C88" s="132"/>
      <c r="D88" s="129"/>
      <c r="E88" s="131"/>
      <c r="F88" s="131"/>
      <c r="G88" s="131"/>
      <c r="H88" s="131"/>
      <c r="I88" s="131"/>
      <c r="J88" s="131"/>
      <c r="K88" s="131"/>
      <c r="L88" s="131"/>
      <c r="M88" s="131"/>
      <c r="N88" s="131"/>
      <c r="O88" s="131"/>
      <c r="P88" s="131"/>
      <c r="Q88" s="16"/>
      <c r="R88" s="10"/>
      <c r="S88" s="10"/>
      <c r="T88" s="10"/>
      <c r="U88" s="10"/>
      <c r="V88" s="10"/>
      <c r="W88" s="10"/>
      <c r="X88" s="10"/>
    </row>
    <row r="89" spans="1:24" ht="15.75" thickTop="1">
      <c r="A89" s="327"/>
      <c r="B89" s="328"/>
      <c r="C89" s="290" t="s">
        <v>84</v>
      </c>
      <c r="D89" s="122" t="s">
        <v>85</v>
      </c>
      <c r="E89" s="127"/>
      <c r="F89" s="127"/>
      <c r="G89" s="127"/>
      <c r="H89" s="127"/>
      <c r="I89" s="127"/>
      <c r="J89" s="127"/>
      <c r="K89" s="127"/>
      <c r="L89" s="127"/>
      <c r="M89" s="127"/>
      <c r="N89" s="127"/>
      <c r="O89" s="127"/>
      <c r="P89" s="127"/>
      <c r="Q89" s="16"/>
      <c r="R89" s="10"/>
      <c r="S89" s="10"/>
      <c r="T89" s="10"/>
      <c r="U89" s="10"/>
      <c r="V89" s="10"/>
      <c r="W89" s="10"/>
      <c r="X89" s="10"/>
    </row>
    <row r="90" spans="1:24">
      <c r="A90" s="327"/>
      <c r="B90" s="328"/>
      <c r="C90" s="302"/>
      <c r="D90" s="122" t="s">
        <v>64</v>
      </c>
      <c r="E90" s="127"/>
      <c r="F90" s="127"/>
      <c r="G90" s="127"/>
      <c r="H90" s="127"/>
      <c r="I90" s="127"/>
      <c r="J90" s="127"/>
      <c r="K90" s="127"/>
      <c r="L90" s="127"/>
      <c r="M90" s="127"/>
      <c r="N90" s="127"/>
      <c r="O90" s="127"/>
      <c r="P90" s="127"/>
      <c r="Q90" s="16"/>
      <c r="R90" s="10"/>
      <c r="S90" s="10"/>
      <c r="T90" s="10"/>
      <c r="U90" s="10"/>
      <c r="V90" s="10"/>
      <c r="W90" s="10"/>
      <c r="X90" s="10"/>
    </row>
    <row r="91" spans="1:24">
      <c r="A91" s="327"/>
      <c r="B91" s="328"/>
      <c r="C91" s="302"/>
      <c r="D91" s="122" t="s">
        <v>65</v>
      </c>
      <c r="E91" s="127"/>
      <c r="F91" s="127"/>
      <c r="G91" s="127"/>
      <c r="H91" s="127"/>
      <c r="I91" s="127"/>
      <c r="J91" s="127"/>
      <c r="K91" s="127"/>
      <c r="L91" s="127"/>
      <c r="M91" s="127"/>
      <c r="N91" s="127"/>
      <c r="O91" s="127"/>
      <c r="P91" s="127"/>
      <c r="Q91" s="16"/>
      <c r="R91" s="10"/>
      <c r="S91" s="10"/>
      <c r="T91" s="10"/>
      <c r="U91" s="10"/>
      <c r="V91" s="10"/>
      <c r="W91" s="10"/>
      <c r="X91" s="10"/>
    </row>
    <row r="92" spans="1:24">
      <c r="A92" s="327"/>
      <c r="B92" s="328"/>
      <c r="C92" s="302"/>
      <c r="D92" s="122" t="s">
        <v>21</v>
      </c>
      <c r="E92" s="127"/>
      <c r="F92" s="127"/>
      <c r="G92" s="127"/>
      <c r="H92" s="127"/>
      <c r="I92" s="127"/>
      <c r="J92" s="127"/>
      <c r="K92" s="127"/>
      <c r="L92" s="127"/>
      <c r="M92" s="127"/>
      <c r="N92" s="127"/>
      <c r="O92" s="127"/>
      <c r="P92" s="127"/>
      <c r="Q92" s="16"/>
      <c r="R92" s="10"/>
      <c r="S92" s="10"/>
      <c r="T92" s="10"/>
      <c r="U92" s="10"/>
      <c r="V92" s="10"/>
      <c r="W92" s="10"/>
      <c r="X92" s="10"/>
    </row>
    <row r="93" spans="1:24" ht="15.75" thickBot="1">
      <c r="A93" s="327"/>
      <c r="B93" s="328"/>
      <c r="C93" s="291"/>
      <c r="D93" s="122" t="s">
        <v>20</v>
      </c>
      <c r="E93" s="127"/>
      <c r="F93" s="127"/>
      <c r="G93" s="127"/>
      <c r="H93" s="127"/>
      <c r="I93" s="127"/>
      <c r="J93" s="127"/>
      <c r="K93" s="127"/>
      <c r="L93" s="127"/>
      <c r="M93" s="127"/>
      <c r="N93" s="127"/>
      <c r="O93" s="127"/>
      <c r="P93" s="127"/>
      <c r="Q93" s="16"/>
      <c r="R93" s="10"/>
      <c r="S93" s="10"/>
      <c r="T93" s="10"/>
      <c r="U93" s="10"/>
      <c r="V93" s="10"/>
      <c r="W93" s="10"/>
      <c r="X93" s="10"/>
    </row>
    <row r="94" spans="1:24" ht="3.75" customHeight="1" thickTop="1">
      <c r="A94" s="327"/>
      <c r="B94" s="329"/>
      <c r="C94" s="35"/>
      <c r="D94" s="29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16"/>
      <c r="R94" s="10"/>
      <c r="S94" s="10"/>
      <c r="T94" s="10"/>
      <c r="U94" s="10"/>
      <c r="V94" s="10"/>
      <c r="W94" s="10"/>
      <c r="X94" s="10"/>
    </row>
    <row r="95" spans="1:24" s="184" customFormat="1">
      <c r="A95" s="327"/>
      <c r="B95" s="329"/>
      <c r="C95" s="36" t="s">
        <v>86</v>
      </c>
      <c r="D95" s="37"/>
      <c r="E95" s="181">
        <f>SUM(E70:E93)</f>
        <v>0</v>
      </c>
      <c r="F95" s="181">
        <f t="shared" ref="F95:P95" si="5">SUM(F70:F93)</f>
        <v>0</v>
      </c>
      <c r="G95" s="181">
        <f>SUM(G70:G93)</f>
        <v>0</v>
      </c>
      <c r="H95" s="181">
        <f t="shared" si="5"/>
        <v>0</v>
      </c>
      <c r="I95" s="181">
        <f t="shared" si="5"/>
        <v>0</v>
      </c>
      <c r="J95" s="181">
        <f t="shared" si="5"/>
        <v>0</v>
      </c>
      <c r="K95" s="181">
        <f t="shared" si="5"/>
        <v>0</v>
      </c>
      <c r="L95" s="181">
        <f t="shared" si="5"/>
        <v>0</v>
      </c>
      <c r="M95" s="181">
        <f t="shared" si="5"/>
        <v>0</v>
      </c>
      <c r="N95" s="181">
        <f t="shared" si="5"/>
        <v>0</v>
      </c>
      <c r="O95" s="181">
        <f t="shared" si="5"/>
        <v>0</v>
      </c>
      <c r="P95" s="181">
        <f t="shared" si="5"/>
        <v>0</v>
      </c>
      <c r="Q95" s="182"/>
      <c r="R95" s="183"/>
      <c r="S95" s="183"/>
      <c r="T95" s="183"/>
      <c r="U95" s="183"/>
      <c r="V95" s="183"/>
      <c r="W95" s="183"/>
      <c r="X95" s="183"/>
    </row>
    <row r="96" spans="1:24" s="184" customFormat="1" ht="3.75" customHeight="1">
      <c r="A96" s="327"/>
      <c r="B96" s="329"/>
      <c r="C96" s="29"/>
      <c r="D96" s="29"/>
      <c r="E96" s="177"/>
      <c r="F96" s="177"/>
      <c r="G96" s="177"/>
      <c r="H96" s="177"/>
      <c r="I96" s="177"/>
      <c r="J96" s="177"/>
      <c r="K96" s="177"/>
      <c r="L96" s="177"/>
      <c r="M96" s="177"/>
      <c r="N96" s="177"/>
      <c r="O96" s="177"/>
      <c r="P96" s="177"/>
      <c r="Q96" s="182"/>
      <c r="R96" s="183"/>
      <c r="S96" s="183"/>
      <c r="T96" s="183"/>
      <c r="U96" s="183"/>
      <c r="V96" s="183"/>
      <c r="W96" s="183"/>
      <c r="X96" s="183"/>
    </row>
    <row r="97" spans="1:24" s="184" customFormat="1" ht="15.75" thickBot="1">
      <c r="A97" s="330"/>
      <c r="B97" s="331"/>
      <c r="C97" s="31" t="s">
        <v>94</v>
      </c>
      <c r="D97" s="32"/>
      <c r="E97" s="180" t="e">
        <f t="shared" ref="E97:P97" si="6">E95/E17</f>
        <v>#DIV/0!</v>
      </c>
      <c r="F97" s="180" t="e">
        <f t="shared" si="6"/>
        <v>#DIV/0!</v>
      </c>
      <c r="G97" s="180" t="e">
        <f t="shared" si="6"/>
        <v>#DIV/0!</v>
      </c>
      <c r="H97" s="180" t="e">
        <f t="shared" si="6"/>
        <v>#DIV/0!</v>
      </c>
      <c r="I97" s="180" t="e">
        <f t="shared" si="6"/>
        <v>#DIV/0!</v>
      </c>
      <c r="J97" s="180" t="e">
        <f t="shared" si="6"/>
        <v>#DIV/0!</v>
      </c>
      <c r="K97" s="180" t="e">
        <f t="shared" si="6"/>
        <v>#DIV/0!</v>
      </c>
      <c r="L97" s="180" t="e">
        <f t="shared" si="6"/>
        <v>#DIV/0!</v>
      </c>
      <c r="M97" s="180" t="e">
        <f t="shared" si="6"/>
        <v>#DIV/0!</v>
      </c>
      <c r="N97" s="180" t="e">
        <f t="shared" si="6"/>
        <v>#DIV/0!</v>
      </c>
      <c r="O97" s="180" t="e">
        <f t="shared" si="6"/>
        <v>#DIV/0!</v>
      </c>
      <c r="P97" s="180" t="e">
        <f t="shared" si="6"/>
        <v>#DIV/0!</v>
      </c>
      <c r="Q97" s="182"/>
      <c r="R97" s="183"/>
      <c r="S97" s="183"/>
      <c r="T97" s="183"/>
      <c r="U97" s="183"/>
      <c r="V97" s="183"/>
      <c r="W97" s="183"/>
      <c r="X97" s="183"/>
    </row>
    <row r="98" spans="1:24" ht="3.75" customHeight="1" thickTop="1" thickBot="1">
      <c r="A98" s="16"/>
      <c r="B98" s="16"/>
      <c r="C98" s="29"/>
      <c r="D98" s="29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16"/>
      <c r="R98" s="10"/>
      <c r="S98" s="10"/>
      <c r="T98" s="10"/>
      <c r="U98" s="10"/>
      <c r="V98" s="10"/>
      <c r="W98" s="10"/>
      <c r="X98" s="10"/>
    </row>
    <row r="99" spans="1:24" s="126" customFormat="1" ht="15.75" thickTop="1">
      <c r="A99" s="292" t="s">
        <v>193</v>
      </c>
      <c r="B99" s="293"/>
      <c r="C99" s="290" t="s">
        <v>174</v>
      </c>
      <c r="D99" s="122" t="s">
        <v>28</v>
      </c>
      <c r="E99" s="127"/>
      <c r="F99" s="127"/>
      <c r="G99" s="127"/>
      <c r="H99" s="127"/>
      <c r="I99" s="127"/>
      <c r="J99" s="127"/>
      <c r="K99" s="127"/>
      <c r="L99" s="127"/>
      <c r="M99" s="127"/>
      <c r="N99" s="127"/>
      <c r="O99" s="127"/>
      <c r="P99" s="127"/>
      <c r="Q99" s="124"/>
      <c r="R99" s="125"/>
      <c r="S99" s="125"/>
      <c r="T99" s="125"/>
      <c r="U99" s="125"/>
      <c r="V99" s="125"/>
      <c r="W99" s="125"/>
      <c r="X99" s="125"/>
    </row>
    <row r="100" spans="1:24" s="126" customFormat="1">
      <c r="A100" s="294"/>
      <c r="B100" s="295"/>
      <c r="C100" s="302"/>
      <c r="D100" s="122" t="s">
        <v>29</v>
      </c>
      <c r="E100" s="127"/>
      <c r="F100" s="127"/>
      <c r="G100" s="127"/>
      <c r="H100" s="127"/>
      <c r="I100" s="127"/>
      <c r="J100" s="127"/>
      <c r="K100" s="127"/>
      <c r="L100" s="127"/>
      <c r="M100" s="127"/>
      <c r="N100" s="127"/>
      <c r="O100" s="127"/>
      <c r="P100" s="127"/>
      <c r="Q100" s="124"/>
      <c r="R100" s="125"/>
      <c r="S100" s="125"/>
      <c r="T100" s="125"/>
      <c r="U100" s="125"/>
      <c r="V100" s="125"/>
      <c r="W100" s="125"/>
      <c r="X100" s="125"/>
    </row>
    <row r="101" spans="1:24" s="126" customFormat="1" ht="15.75" thickBot="1">
      <c r="A101" s="294"/>
      <c r="B101" s="295"/>
      <c r="C101" s="291"/>
      <c r="D101" s="122" t="s">
        <v>66</v>
      </c>
      <c r="E101" s="127"/>
      <c r="F101" s="127"/>
      <c r="G101" s="127"/>
      <c r="H101" s="127"/>
      <c r="I101" s="127"/>
      <c r="J101" s="127"/>
      <c r="K101" s="127"/>
      <c r="L101" s="127"/>
      <c r="M101" s="127"/>
      <c r="N101" s="127"/>
      <c r="O101" s="127"/>
      <c r="P101" s="127"/>
      <c r="Q101" s="124"/>
      <c r="R101" s="125"/>
      <c r="S101" s="125"/>
      <c r="T101" s="125"/>
      <c r="U101" s="125"/>
      <c r="V101" s="125"/>
      <c r="W101" s="125"/>
      <c r="X101" s="125"/>
    </row>
    <row r="102" spans="1:24" s="126" customFormat="1" ht="3.75" customHeight="1" thickTop="1" thickBot="1">
      <c r="A102" s="294"/>
      <c r="B102" s="296"/>
      <c r="C102" s="132"/>
      <c r="D102" s="129"/>
      <c r="E102" s="131"/>
      <c r="F102" s="131"/>
      <c r="G102" s="131"/>
      <c r="H102" s="131"/>
      <c r="I102" s="131"/>
      <c r="J102" s="131"/>
      <c r="K102" s="131"/>
      <c r="L102" s="131"/>
      <c r="M102" s="131"/>
      <c r="N102" s="131"/>
      <c r="O102" s="131"/>
      <c r="P102" s="131"/>
      <c r="Q102" s="124"/>
      <c r="R102" s="125"/>
      <c r="S102" s="125"/>
      <c r="T102" s="125"/>
      <c r="U102" s="125"/>
      <c r="V102" s="125"/>
      <c r="W102" s="125"/>
      <c r="X102" s="125"/>
    </row>
    <row r="103" spans="1:24" s="126" customFormat="1" ht="15.75" thickTop="1">
      <c r="A103" s="294"/>
      <c r="B103" s="295"/>
      <c r="C103" s="288" t="s">
        <v>175</v>
      </c>
      <c r="D103" s="122" t="s">
        <v>67</v>
      </c>
      <c r="E103" s="127"/>
      <c r="F103" s="127"/>
      <c r="G103" s="127"/>
      <c r="H103" s="127"/>
      <c r="I103" s="127"/>
      <c r="J103" s="127"/>
      <c r="K103" s="127"/>
      <c r="L103" s="127"/>
      <c r="M103" s="127"/>
      <c r="N103" s="127"/>
      <c r="O103" s="127"/>
      <c r="P103" s="127"/>
      <c r="Q103" s="124"/>
      <c r="R103" s="125"/>
      <c r="S103" s="125"/>
      <c r="T103" s="125"/>
      <c r="U103" s="125"/>
      <c r="V103" s="125"/>
      <c r="W103" s="125"/>
      <c r="X103" s="125"/>
    </row>
    <row r="104" spans="1:24" s="126" customFormat="1" ht="15.75" thickBot="1">
      <c r="A104" s="294"/>
      <c r="B104" s="295"/>
      <c r="C104" s="289"/>
      <c r="D104" s="122" t="s">
        <v>68</v>
      </c>
      <c r="E104" s="127"/>
      <c r="F104" s="127"/>
      <c r="G104" s="127"/>
      <c r="H104" s="127"/>
      <c r="I104" s="127"/>
      <c r="J104" s="127"/>
      <c r="K104" s="127"/>
      <c r="L104" s="127"/>
      <c r="M104" s="127"/>
      <c r="N104" s="127"/>
      <c r="O104" s="127"/>
      <c r="P104" s="127"/>
      <c r="Q104" s="124"/>
      <c r="R104" s="125"/>
      <c r="S104" s="125"/>
      <c r="T104" s="125"/>
      <c r="U104" s="125"/>
      <c r="V104" s="125"/>
      <c r="W104" s="125"/>
      <c r="X104" s="125"/>
    </row>
    <row r="105" spans="1:24" s="126" customFormat="1" ht="3.75" customHeight="1" thickTop="1" thickBot="1">
      <c r="A105" s="294"/>
      <c r="B105" s="296"/>
      <c r="C105" s="132"/>
      <c r="D105" s="129"/>
      <c r="E105" s="131"/>
      <c r="F105" s="131"/>
      <c r="G105" s="131"/>
      <c r="H105" s="131"/>
      <c r="I105" s="131"/>
      <c r="J105" s="131"/>
      <c r="K105" s="131"/>
      <c r="L105" s="131"/>
      <c r="M105" s="131"/>
      <c r="N105" s="131"/>
      <c r="O105" s="131"/>
      <c r="P105" s="131"/>
      <c r="Q105" s="124"/>
      <c r="R105" s="125"/>
      <c r="S105" s="125"/>
      <c r="T105" s="125"/>
      <c r="U105" s="125"/>
      <c r="V105" s="125"/>
      <c r="W105" s="125"/>
      <c r="X105" s="125"/>
    </row>
    <row r="106" spans="1:24" s="126" customFormat="1" ht="15.75" thickTop="1">
      <c r="A106" s="294"/>
      <c r="B106" s="295"/>
      <c r="C106" s="290" t="s">
        <v>176</v>
      </c>
      <c r="D106" s="122" t="s">
        <v>89</v>
      </c>
      <c r="E106" s="127"/>
      <c r="F106" s="127"/>
      <c r="G106" s="127"/>
      <c r="H106" s="127"/>
      <c r="I106" s="127"/>
      <c r="J106" s="127"/>
      <c r="K106" s="127"/>
      <c r="L106" s="127"/>
      <c r="M106" s="127"/>
      <c r="N106" s="127"/>
      <c r="O106" s="127"/>
      <c r="P106" s="127"/>
      <c r="Q106" s="124"/>
      <c r="R106" s="125"/>
      <c r="S106" s="125"/>
      <c r="T106" s="125"/>
      <c r="U106" s="125"/>
      <c r="V106" s="125"/>
      <c r="W106" s="125"/>
      <c r="X106" s="125"/>
    </row>
    <row r="107" spans="1:24" s="126" customFormat="1" ht="15.75" thickBot="1">
      <c r="A107" s="294"/>
      <c r="B107" s="295"/>
      <c r="C107" s="291"/>
      <c r="D107" s="122" t="s">
        <v>49</v>
      </c>
      <c r="E107" s="127"/>
      <c r="F107" s="127"/>
      <c r="G107" s="127"/>
      <c r="H107" s="127"/>
      <c r="I107" s="127"/>
      <c r="J107" s="127"/>
      <c r="K107" s="127"/>
      <c r="L107" s="127"/>
      <c r="M107" s="127"/>
      <c r="N107" s="127"/>
      <c r="O107" s="127"/>
      <c r="P107" s="127"/>
      <c r="Q107" s="124"/>
      <c r="R107" s="125"/>
      <c r="S107" s="125"/>
      <c r="T107" s="125"/>
      <c r="U107" s="125"/>
      <c r="V107" s="125"/>
      <c r="W107" s="125"/>
      <c r="X107" s="125"/>
    </row>
    <row r="108" spans="1:24" ht="3.75" customHeight="1" thickTop="1">
      <c r="A108" s="294"/>
      <c r="B108" s="296"/>
      <c r="C108" s="34"/>
      <c r="D108" s="29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16"/>
      <c r="R108" s="10"/>
      <c r="S108" s="10"/>
      <c r="T108" s="10"/>
      <c r="U108" s="10"/>
      <c r="V108" s="10"/>
      <c r="W108" s="10"/>
      <c r="X108" s="10"/>
    </row>
    <row r="109" spans="1:24">
      <c r="A109" s="294"/>
      <c r="B109" s="296"/>
      <c r="C109" s="31" t="s">
        <v>90</v>
      </c>
      <c r="D109" s="32"/>
      <c r="E109" s="33">
        <f>SUM(E99:E107)</f>
        <v>0</v>
      </c>
      <c r="F109" s="33">
        <f t="shared" ref="F109:P109" si="7">SUM(F99:F107)</f>
        <v>0</v>
      </c>
      <c r="G109" s="33">
        <f>SUM(G99:G107)</f>
        <v>0</v>
      </c>
      <c r="H109" s="33">
        <f t="shared" si="7"/>
        <v>0</v>
      </c>
      <c r="I109" s="33">
        <f t="shared" si="7"/>
        <v>0</v>
      </c>
      <c r="J109" s="33">
        <f t="shared" si="7"/>
        <v>0</v>
      </c>
      <c r="K109" s="33">
        <f t="shared" si="7"/>
        <v>0</v>
      </c>
      <c r="L109" s="33">
        <f t="shared" si="7"/>
        <v>0</v>
      </c>
      <c r="M109" s="33">
        <f t="shared" si="7"/>
        <v>0</v>
      </c>
      <c r="N109" s="33">
        <f t="shared" si="7"/>
        <v>0</v>
      </c>
      <c r="O109" s="33">
        <f t="shared" si="7"/>
        <v>0</v>
      </c>
      <c r="P109" s="33">
        <f t="shared" si="7"/>
        <v>0</v>
      </c>
      <c r="Q109" s="16"/>
      <c r="R109" s="10"/>
      <c r="S109" s="10"/>
      <c r="T109" s="10"/>
      <c r="U109" s="10"/>
      <c r="V109" s="10"/>
      <c r="W109" s="10"/>
      <c r="X109" s="10"/>
    </row>
    <row r="110" spans="1:24" ht="3.75" customHeight="1">
      <c r="A110" s="294"/>
      <c r="B110" s="296"/>
      <c r="C110" s="29"/>
      <c r="D110" s="29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16"/>
      <c r="R110" s="10"/>
      <c r="S110" s="10"/>
      <c r="T110" s="10"/>
      <c r="U110" s="10"/>
      <c r="V110" s="10"/>
      <c r="W110" s="10"/>
      <c r="X110" s="10"/>
    </row>
    <row r="111" spans="1:24" ht="15.75" thickBot="1">
      <c r="A111" s="297"/>
      <c r="B111" s="298"/>
      <c r="C111" s="31" t="s">
        <v>94</v>
      </c>
      <c r="D111" s="32"/>
      <c r="E111" s="40" t="e">
        <f t="shared" ref="E111:P111" si="8">E109/E17</f>
        <v>#DIV/0!</v>
      </c>
      <c r="F111" s="40" t="e">
        <f t="shared" si="8"/>
        <v>#DIV/0!</v>
      </c>
      <c r="G111" s="40" t="e">
        <f t="shared" si="8"/>
        <v>#DIV/0!</v>
      </c>
      <c r="H111" s="40" t="e">
        <f t="shared" si="8"/>
        <v>#DIV/0!</v>
      </c>
      <c r="I111" s="40" t="e">
        <f t="shared" si="8"/>
        <v>#DIV/0!</v>
      </c>
      <c r="J111" s="40" t="e">
        <f t="shared" si="8"/>
        <v>#DIV/0!</v>
      </c>
      <c r="K111" s="40" t="e">
        <f t="shared" si="8"/>
        <v>#DIV/0!</v>
      </c>
      <c r="L111" s="40" t="e">
        <f t="shared" si="8"/>
        <v>#DIV/0!</v>
      </c>
      <c r="M111" s="40" t="e">
        <f t="shared" si="8"/>
        <v>#DIV/0!</v>
      </c>
      <c r="N111" s="40" t="e">
        <f t="shared" si="8"/>
        <v>#DIV/0!</v>
      </c>
      <c r="O111" s="40" t="e">
        <f t="shared" si="8"/>
        <v>#DIV/0!</v>
      </c>
      <c r="P111" s="40" t="e">
        <f t="shared" si="8"/>
        <v>#DIV/0!</v>
      </c>
      <c r="Q111" s="16"/>
      <c r="R111" s="10"/>
      <c r="S111" s="10"/>
      <c r="T111" s="10"/>
      <c r="U111" s="10"/>
      <c r="V111" s="10"/>
      <c r="W111" s="10"/>
      <c r="X111" s="10"/>
    </row>
    <row r="112" spans="1:24" ht="3.75" customHeight="1" thickTop="1" thickBot="1">
      <c r="A112" s="16"/>
      <c r="B112" s="16"/>
      <c r="C112" s="29"/>
      <c r="D112" s="29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16"/>
      <c r="R112" s="10"/>
      <c r="S112" s="10"/>
      <c r="T112" s="10"/>
      <c r="U112" s="10"/>
      <c r="V112" s="10"/>
      <c r="W112" s="10"/>
      <c r="X112" s="10"/>
    </row>
    <row r="113" spans="1:24" s="126" customFormat="1" ht="15.75" thickTop="1">
      <c r="A113" s="292" t="s">
        <v>194</v>
      </c>
      <c r="B113" s="299"/>
      <c r="C113" s="271" t="s">
        <v>69</v>
      </c>
      <c r="D113" s="122" t="s">
        <v>27</v>
      </c>
      <c r="E113" s="127"/>
      <c r="F113" s="127"/>
      <c r="G113" s="127"/>
      <c r="H113" s="127"/>
      <c r="I113" s="127"/>
      <c r="J113" s="127"/>
      <c r="K113" s="127"/>
      <c r="L113" s="127"/>
      <c r="M113" s="127"/>
      <c r="N113" s="127"/>
      <c r="O113" s="127"/>
      <c r="P113" s="127"/>
      <c r="Q113" s="124"/>
      <c r="R113" s="125"/>
      <c r="S113" s="125"/>
      <c r="T113" s="125"/>
      <c r="U113" s="125"/>
      <c r="V113" s="125"/>
      <c r="W113" s="125"/>
      <c r="X113" s="125"/>
    </row>
    <row r="114" spans="1:24" s="126" customFormat="1">
      <c r="A114" s="294"/>
      <c r="B114" s="296"/>
      <c r="C114" s="272"/>
      <c r="D114" s="122" t="s">
        <v>87</v>
      </c>
      <c r="E114" s="127"/>
      <c r="F114" s="127"/>
      <c r="G114" s="127"/>
      <c r="H114" s="127"/>
      <c r="I114" s="127"/>
      <c r="J114" s="127"/>
      <c r="K114" s="127"/>
      <c r="L114" s="127"/>
      <c r="M114" s="127"/>
      <c r="N114" s="127"/>
      <c r="O114" s="127"/>
      <c r="P114" s="127"/>
      <c r="Q114" s="124"/>
      <c r="R114" s="125"/>
      <c r="S114" s="125"/>
      <c r="T114" s="125"/>
      <c r="U114" s="125"/>
      <c r="V114" s="125"/>
      <c r="W114" s="125"/>
      <c r="X114" s="125"/>
    </row>
    <row r="115" spans="1:24" s="126" customFormat="1">
      <c r="A115" s="294"/>
      <c r="B115" s="296"/>
      <c r="C115" s="272"/>
      <c r="D115" s="122" t="s">
        <v>88</v>
      </c>
      <c r="E115" s="127"/>
      <c r="F115" s="127"/>
      <c r="G115" s="127"/>
      <c r="H115" s="127"/>
      <c r="I115" s="127"/>
      <c r="J115" s="127"/>
      <c r="K115" s="127"/>
      <c r="L115" s="127"/>
      <c r="M115" s="127"/>
      <c r="N115" s="127"/>
      <c r="O115" s="127"/>
      <c r="P115" s="127"/>
      <c r="Q115" s="124"/>
      <c r="R115" s="125"/>
      <c r="S115" s="125"/>
      <c r="T115" s="125"/>
      <c r="U115" s="125"/>
      <c r="V115" s="125"/>
      <c r="W115" s="125"/>
      <c r="X115" s="125"/>
    </row>
    <row r="116" spans="1:24" s="126" customFormat="1" ht="15.75" thickBot="1">
      <c r="A116" s="294"/>
      <c r="B116" s="296"/>
      <c r="C116" s="273"/>
      <c r="D116" s="122" t="s">
        <v>108</v>
      </c>
      <c r="E116" s="127"/>
      <c r="F116" s="127"/>
      <c r="G116" s="127"/>
      <c r="H116" s="127"/>
      <c r="I116" s="127"/>
      <c r="J116" s="127"/>
      <c r="K116" s="127"/>
      <c r="L116" s="127"/>
      <c r="M116" s="127"/>
      <c r="N116" s="127"/>
      <c r="O116" s="127"/>
      <c r="P116" s="127"/>
      <c r="Q116" s="124"/>
      <c r="R116" s="125"/>
      <c r="S116" s="125"/>
      <c r="T116" s="125"/>
      <c r="U116" s="125"/>
      <c r="V116" s="125"/>
      <c r="W116" s="125"/>
      <c r="X116" s="125"/>
    </row>
    <row r="117" spans="1:24" s="126" customFormat="1" ht="3.75" customHeight="1" thickTop="1" thickBot="1">
      <c r="A117" s="294"/>
      <c r="B117" s="296"/>
      <c r="C117" s="132"/>
      <c r="D117" s="129"/>
      <c r="E117" s="131"/>
      <c r="F117" s="131"/>
      <c r="G117" s="131"/>
      <c r="H117" s="131"/>
      <c r="I117" s="131"/>
      <c r="J117" s="131"/>
      <c r="K117" s="131"/>
      <c r="L117" s="131"/>
      <c r="M117" s="131"/>
      <c r="N117" s="131"/>
      <c r="O117" s="131"/>
      <c r="P117" s="131"/>
      <c r="Q117" s="124"/>
      <c r="R117" s="125"/>
      <c r="S117" s="125"/>
      <c r="T117" s="125"/>
      <c r="U117" s="125"/>
      <c r="V117" s="125"/>
      <c r="W117" s="125"/>
      <c r="X117" s="125"/>
    </row>
    <row r="118" spans="1:24" s="126" customFormat="1" ht="15.75" thickTop="1">
      <c r="A118" s="294"/>
      <c r="B118" s="296"/>
      <c r="C118" s="271" t="s">
        <v>31</v>
      </c>
      <c r="D118" s="122" t="s">
        <v>70</v>
      </c>
      <c r="E118" s="127"/>
      <c r="F118" s="127"/>
      <c r="G118" s="127"/>
      <c r="H118" s="127"/>
      <c r="I118" s="127"/>
      <c r="J118" s="127"/>
      <c r="K118" s="127"/>
      <c r="L118" s="127"/>
      <c r="M118" s="127"/>
      <c r="N118" s="127"/>
      <c r="O118" s="127"/>
      <c r="P118" s="127"/>
      <c r="Q118" s="124"/>
      <c r="R118" s="125"/>
      <c r="S118" s="125"/>
      <c r="T118" s="125"/>
      <c r="U118" s="125"/>
      <c r="V118" s="125"/>
      <c r="W118" s="125"/>
      <c r="X118" s="125"/>
    </row>
    <row r="119" spans="1:24" s="126" customFormat="1">
      <c r="A119" s="294"/>
      <c r="B119" s="296"/>
      <c r="C119" s="272"/>
      <c r="D119" s="122" t="s">
        <v>71</v>
      </c>
      <c r="E119" s="127"/>
      <c r="F119" s="127"/>
      <c r="G119" s="127"/>
      <c r="H119" s="127"/>
      <c r="I119" s="127"/>
      <c r="J119" s="127"/>
      <c r="K119" s="127"/>
      <c r="L119" s="127"/>
      <c r="M119" s="127"/>
      <c r="N119" s="127"/>
      <c r="O119" s="127"/>
      <c r="P119" s="127"/>
      <c r="Q119" s="124"/>
      <c r="R119" s="125"/>
      <c r="S119" s="125"/>
      <c r="T119" s="125"/>
      <c r="U119" s="125"/>
      <c r="V119" s="125"/>
      <c r="W119" s="125"/>
      <c r="X119" s="125"/>
    </row>
    <row r="120" spans="1:24" s="126" customFormat="1" ht="15.75" thickBot="1">
      <c r="A120" s="294"/>
      <c r="B120" s="296"/>
      <c r="C120" s="273"/>
      <c r="D120" s="122" t="s">
        <v>72</v>
      </c>
      <c r="E120" s="127"/>
      <c r="F120" s="127"/>
      <c r="G120" s="127"/>
      <c r="H120" s="127"/>
      <c r="I120" s="127"/>
      <c r="J120" s="127"/>
      <c r="K120" s="127"/>
      <c r="L120" s="127"/>
      <c r="M120" s="127"/>
      <c r="N120" s="127"/>
      <c r="O120" s="127"/>
      <c r="P120" s="127"/>
      <c r="Q120" s="124"/>
      <c r="R120" s="125"/>
      <c r="S120" s="125"/>
      <c r="T120" s="125"/>
      <c r="U120" s="125"/>
      <c r="V120" s="125"/>
      <c r="W120" s="125"/>
      <c r="X120" s="125"/>
    </row>
    <row r="121" spans="1:24" s="126" customFormat="1" ht="3.75" customHeight="1" thickTop="1" thickBot="1">
      <c r="A121" s="294"/>
      <c r="B121" s="296"/>
      <c r="C121" s="132"/>
      <c r="D121" s="129"/>
      <c r="E121" s="131"/>
      <c r="F121" s="131"/>
      <c r="G121" s="131"/>
      <c r="H121" s="131"/>
      <c r="I121" s="131"/>
      <c r="J121" s="131"/>
      <c r="K121" s="131"/>
      <c r="L121" s="131"/>
      <c r="M121" s="131"/>
      <c r="N121" s="131"/>
      <c r="O121" s="131"/>
      <c r="P121" s="131"/>
      <c r="Q121" s="124"/>
      <c r="R121" s="125"/>
      <c r="S121" s="125"/>
      <c r="T121" s="125"/>
      <c r="U121" s="125"/>
      <c r="V121" s="125"/>
      <c r="W121" s="125"/>
      <c r="X121" s="125"/>
    </row>
    <row r="122" spans="1:24" s="126" customFormat="1" ht="15.75" thickTop="1">
      <c r="A122" s="294"/>
      <c r="B122" s="296"/>
      <c r="C122" s="276" t="s">
        <v>76</v>
      </c>
      <c r="D122" s="122" t="s">
        <v>107</v>
      </c>
      <c r="E122" s="127"/>
      <c r="F122" s="127"/>
      <c r="G122" s="127"/>
      <c r="H122" s="127"/>
      <c r="I122" s="127"/>
      <c r="J122" s="127"/>
      <c r="K122" s="127"/>
      <c r="L122" s="127"/>
      <c r="M122" s="127"/>
      <c r="N122" s="127"/>
      <c r="O122" s="127"/>
      <c r="P122" s="127"/>
      <c r="Q122" s="124"/>
      <c r="R122" s="125"/>
      <c r="S122" s="125"/>
      <c r="T122" s="125"/>
      <c r="U122" s="125"/>
      <c r="V122" s="125"/>
      <c r="W122" s="125"/>
      <c r="X122" s="125"/>
    </row>
    <row r="123" spans="1:24" s="126" customFormat="1">
      <c r="A123" s="294"/>
      <c r="B123" s="296"/>
      <c r="C123" s="277"/>
      <c r="D123" s="122" t="s">
        <v>107</v>
      </c>
      <c r="E123" s="127"/>
      <c r="F123" s="127"/>
      <c r="G123" s="127"/>
      <c r="H123" s="127"/>
      <c r="I123" s="127"/>
      <c r="J123" s="127"/>
      <c r="K123" s="127"/>
      <c r="L123" s="127"/>
      <c r="M123" s="127"/>
      <c r="N123" s="127"/>
      <c r="O123" s="127"/>
      <c r="P123" s="127"/>
      <c r="Q123" s="124"/>
      <c r="R123" s="125"/>
      <c r="S123" s="125"/>
      <c r="T123" s="125"/>
      <c r="U123" s="125"/>
      <c r="V123" s="125"/>
      <c r="W123" s="125"/>
      <c r="X123" s="125"/>
    </row>
    <row r="124" spans="1:24" s="126" customFormat="1">
      <c r="A124" s="294"/>
      <c r="B124" s="296"/>
      <c r="C124" s="277"/>
      <c r="D124" s="122" t="s">
        <v>107</v>
      </c>
      <c r="E124" s="127"/>
      <c r="F124" s="127"/>
      <c r="G124" s="127"/>
      <c r="H124" s="127"/>
      <c r="I124" s="127"/>
      <c r="J124" s="127"/>
      <c r="K124" s="127"/>
      <c r="L124" s="127"/>
      <c r="M124" s="127"/>
      <c r="N124" s="127"/>
      <c r="O124" s="127"/>
      <c r="P124" s="127"/>
      <c r="Q124" s="124"/>
      <c r="R124" s="125"/>
      <c r="S124" s="125"/>
      <c r="T124" s="125"/>
      <c r="U124" s="125"/>
      <c r="V124" s="125"/>
      <c r="W124" s="125"/>
      <c r="X124" s="125"/>
    </row>
    <row r="125" spans="1:24" s="126" customFormat="1" ht="15.75" thickBot="1">
      <c r="A125" s="294"/>
      <c r="B125" s="296"/>
      <c r="C125" s="278"/>
      <c r="D125" s="122" t="s">
        <v>107</v>
      </c>
      <c r="E125" s="127"/>
      <c r="F125" s="127"/>
      <c r="G125" s="127"/>
      <c r="H125" s="127"/>
      <c r="I125" s="127"/>
      <c r="J125" s="127"/>
      <c r="K125" s="127"/>
      <c r="L125" s="127"/>
      <c r="M125" s="127"/>
      <c r="N125" s="127"/>
      <c r="O125" s="127"/>
      <c r="P125" s="127"/>
      <c r="Q125" s="124"/>
      <c r="R125" s="125"/>
      <c r="S125" s="125"/>
      <c r="T125" s="125"/>
      <c r="U125" s="125"/>
      <c r="V125" s="125"/>
      <c r="W125" s="125"/>
      <c r="X125" s="125"/>
    </row>
    <row r="126" spans="1:24" ht="3.75" customHeight="1" thickTop="1">
      <c r="A126" s="294"/>
      <c r="B126" s="296"/>
      <c r="C126" s="35"/>
      <c r="D126" s="29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16"/>
      <c r="R126" s="10"/>
      <c r="S126" s="10"/>
      <c r="T126" s="10"/>
      <c r="U126" s="10"/>
      <c r="V126" s="10"/>
      <c r="W126" s="10"/>
      <c r="X126" s="10"/>
    </row>
    <row r="127" spans="1:24" s="184" customFormat="1">
      <c r="A127" s="294"/>
      <c r="B127" s="296"/>
      <c r="C127" s="31" t="s">
        <v>90</v>
      </c>
      <c r="D127" s="32"/>
      <c r="E127" s="179">
        <f>SUM(E113:E125)</f>
        <v>0</v>
      </c>
      <c r="F127" s="179">
        <f t="shared" ref="F127:P127" si="9">SUM(F113:F125)</f>
        <v>0</v>
      </c>
      <c r="G127" s="179">
        <f t="shared" si="9"/>
        <v>0</v>
      </c>
      <c r="H127" s="179">
        <f t="shared" si="9"/>
        <v>0</v>
      </c>
      <c r="I127" s="179">
        <f t="shared" si="9"/>
        <v>0</v>
      </c>
      <c r="J127" s="179">
        <f t="shared" si="9"/>
        <v>0</v>
      </c>
      <c r="K127" s="179">
        <f t="shared" si="9"/>
        <v>0</v>
      </c>
      <c r="L127" s="179">
        <f t="shared" si="9"/>
        <v>0</v>
      </c>
      <c r="M127" s="179">
        <f t="shared" si="9"/>
        <v>0</v>
      </c>
      <c r="N127" s="179">
        <f t="shared" si="9"/>
        <v>0</v>
      </c>
      <c r="O127" s="179">
        <f t="shared" si="9"/>
        <v>0</v>
      </c>
      <c r="P127" s="179">
        <f t="shared" si="9"/>
        <v>0</v>
      </c>
      <c r="Q127" s="182"/>
      <c r="R127" s="183"/>
      <c r="S127" s="183"/>
      <c r="T127" s="183"/>
      <c r="U127" s="183"/>
      <c r="V127" s="183"/>
      <c r="W127" s="183"/>
      <c r="X127" s="183"/>
    </row>
    <row r="128" spans="1:24" s="184" customFormat="1" ht="3.75" customHeight="1">
      <c r="A128" s="294"/>
      <c r="B128" s="296"/>
      <c r="C128" s="29"/>
      <c r="D128" s="29"/>
      <c r="E128" s="177"/>
      <c r="F128" s="177"/>
      <c r="G128" s="177"/>
      <c r="H128" s="177"/>
      <c r="I128" s="177"/>
      <c r="J128" s="177"/>
      <c r="K128" s="177"/>
      <c r="L128" s="177"/>
      <c r="M128" s="177"/>
      <c r="N128" s="177"/>
      <c r="O128" s="177"/>
      <c r="P128" s="177"/>
      <c r="Q128" s="182"/>
      <c r="R128" s="183"/>
      <c r="S128" s="183"/>
      <c r="T128" s="183"/>
      <c r="U128" s="183"/>
      <c r="V128" s="183"/>
      <c r="W128" s="183"/>
      <c r="X128" s="183"/>
    </row>
    <row r="129" spans="1:24" s="184" customFormat="1" ht="15.75" thickBot="1">
      <c r="A129" s="297"/>
      <c r="B129" s="298"/>
      <c r="C129" s="31" t="s">
        <v>94</v>
      </c>
      <c r="D129" s="32"/>
      <c r="E129" s="180" t="e">
        <f t="shared" ref="E129:P129" si="10">E127/E17</f>
        <v>#DIV/0!</v>
      </c>
      <c r="F129" s="180" t="e">
        <f t="shared" si="10"/>
        <v>#DIV/0!</v>
      </c>
      <c r="G129" s="180" t="e">
        <f t="shared" si="10"/>
        <v>#DIV/0!</v>
      </c>
      <c r="H129" s="180" t="e">
        <f t="shared" si="10"/>
        <v>#DIV/0!</v>
      </c>
      <c r="I129" s="180" t="e">
        <f t="shared" si="10"/>
        <v>#DIV/0!</v>
      </c>
      <c r="J129" s="180" t="e">
        <f t="shared" si="10"/>
        <v>#DIV/0!</v>
      </c>
      <c r="K129" s="180" t="e">
        <f t="shared" si="10"/>
        <v>#DIV/0!</v>
      </c>
      <c r="L129" s="180" t="e">
        <f t="shared" si="10"/>
        <v>#DIV/0!</v>
      </c>
      <c r="M129" s="180" t="e">
        <f t="shared" si="10"/>
        <v>#DIV/0!</v>
      </c>
      <c r="N129" s="180" t="e">
        <f t="shared" si="10"/>
        <v>#DIV/0!</v>
      </c>
      <c r="O129" s="180" t="e">
        <f t="shared" si="10"/>
        <v>#DIV/0!</v>
      </c>
      <c r="P129" s="180" t="e">
        <f t="shared" si="10"/>
        <v>#DIV/0!</v>
      </c>
      <c r="Q129" s="182"/>
      <c r="R129" s="183"/>
      <c r="S129" s="183"/>
      <c r="T129" s="183"/>
      <c r="U129" s="183"/>
      <c r="V129" s="183"/>
      <c r="W129" s="183"/>
      <c r="X129" s="183"/>
    </row>
    <row r="130" spans="1:24" ht="3.75" customHeight="1" thickTop="1">
      <c r="A130" s="16"/>
      <c r="B130" s="16"/>
      <c r="C130" s="29"/>
      <c r="D130" s="29"/>
      <c r="E130" s="23" t="str">
        <f>E3</f>
        <v>Janeiro</v>
      </c>
      <c r="F130" s="23" t="str">
        <f t="shared" ref="F130:P130" si="11">F3</f>
        <v>Fevereiro</v>
      </c>
      <c r="G130" s="23" t="str">
        <f t="shared" si="11"/>
        <v>Março</v>
      </c>
      <c r="H130" s="23" t="str">
        <f t="shared" si="11"/>
        <v>Abril</v>
      </c>
      <c r="I130" s="23" t="str">
        <f t="shared" si="11"/>
        <v>Maio</v>
      </c>
      <c r="J130" s="23" t="str">
        <f t="shared" si="11"/>
        <v>Junho</v>
      </c>
      <c r="K130" s="23" t="str">
        <f t="shared" si="11"/>
        <v>Julho</v>
      </c>
      <c r="L130" s="23" t="str">
        <f t="shared" si="11"/>
        <v>Agosto</v>
      </c>
      <c r="M130" s="23" t="str">
        <f t="shared" si="11"/>
        <v>Setembro</v>
      </c>
      <c r="N130" s="23" t="str">
        <f t="shared" si="11"/>
        <v>Outubro</v>
      </c>
      <c r="O130" s="23" t="str">
        <f t="shared" si="11"/>
        <v>Novembro</v>
      </c>
      <c r="P130" s="23" t="str">
        <f t="shared" si="11"/>
        <v>Dezembro</v>
      </c>
      <c r="Q130" s="16"/>
      <c r="R130" s="10"/>
      <c r="S130" s="10"/>
      <c r="T130" s="10"/>
      <c r="U130" s="10"/>
      <c r="V130" s="10"/>
      <c r="W130" s="10"/>
      <c r="X130" s="10"/>
    </row>
    <row r="131" spans="1:24" s="184" customFormat="1">
      <c r="A131" s="279" t="s">
        <v>195</v>
      </c>
      <c r="B131" s="280"/>
      <c r="C131" s="281"/>
      <c r="D131" s="44" t="s">
        <v>0</v>
      </c>
      <c r="E131" s="185">
        <f t="shared" ref="E131:P131" si="12">E17</f>
        <v>0</v>
      </c>
      <c r="F131" s="185">
        <f t="shared" si="12"/>
        <v>0</v>
      </c>
      <c r="G131" s="185">
        <f t="shared" si="12"/>
        <v>0</v>
      </c>
      <c r="H131" s="185">
        <f t="shared" si="12"/>
        <v>0</v>
      </c>
      <c r="I131" s="185">
        <f t="shared" si="12"/>
        <v>0</v>
      </c>
      <c r="J131" s="185">
        <f t="shared" si="12"/>
        <v>0</v>
      </c>
      <c r="K131" s="185">
        <f t="shared" si="12"/>
        <v>0</v>
      </c>
      <c r="L131" s="185">
        <f t="shared" si="12"/>
        <v>0</v>
      </c>
      <c r="M131" s="185">
        <f t="shared" si="12"/>
        <v>0</v>
      </c>
      <c r="N131" s="185">
        <f t="shared" si="12"/>
        <v>0</v>
      </c>
      <c r="O131" s="185">
        <f t="shared" si="12"/>
        <v>0</v>
      </c>
      <c r="P131" s="185">
        <f t="shared" si="12"/>
        <v>0</v>
      </c>
      <c r="Q131" s="182"/>
      <c r="R131" s="183"/>
      <c r="S131" s="183"/>
      <c r="T131" s="183"/>
      <c r="U131" s="183"/>
      <c r="V131" s="183"/>
      <c r="W131" s="183"/>
      <c r="X131" s="183"/>
    </row>
    <row r="132" spans="1:24" s="184" customFormat="1">
      <c r="A132" s="282"/>
      <c r="B132" s="283"/>
      <c r="C132" s="284"/>
      <c r="D132" s="44" t="s">
        <v>24</v>
      </c>
      <c r="E132" s="186">
        <f>E32</f>
        <v>0</v>
      </c>
      <c r="F132" s="186">
        <f t="shared" ref="F132:P132" si="13">F32</f>
        <v>0</v>
      </c>
      <c r="G132" s="186">
        <f t="shared" si="13"/>
        <v>0</v>
      </c>
      <c r="H132" s="186">
        <f t="shared" si="13"/>
        <v>0</v>
      </c>
      <c r="I132" s="186">
        <f t="shared" si="13"/>
        <v>0</v>
      </c>
      <c r="J132" s="186">
        <f t="shared" si="13"/>
        <v>0</v>
      </c>
      <c r="K132" s="186">
        <f t="shared" si="13"/>
        <v>0</v>
      </c>
      <c r="L132" s="186">
        <f t="shared" si="13"/>
        <v>0</v>
      </c>
      <c r="M132" s="186">
        <f t="shared" si="13"/>
        <v>0</v>
      </c>
      <c r="N132" s="186">
        <f t="shared" si="13"/>
        <v>0</v>
      </c>
      <c r="O132" s="186">
        <f t="shared" si="13"/>
        <v>0</v>
      </c>
      <c r="P132" s="186">
        <f t="shared" si="13"/>
        <v>0</v>
      </c>
      <c r="Q132" s="182"/>
      <c r="R132" s="183"/>
      <c r="S132" s="183"/>
      <c r="T132" s="183"/>
      <c r="U132" s="183"/>
      <c r="V132" s="183"/>
      <c r="W132" s="183"/>
      <c r="X132" s="183"/>
    </row>
    <row r="133" spans="1:24" s="184" customFormat="1">
      <c r="A133" s="282"/>
      <c r="B133" s="283"/>
      <c r="C133" s="284"/>
      <c r="D133" s="43" t="s">
        <v>91</v>
      </c>
      <c r="E133" s="187">
        <f>E66</f>
        <v>0</v>
      </c>
      <c r="F133" s="187">
        <f t="shared" ref="F133:P133" si="14">F66</f>
        <v>0</v>
      </c>
      <c r="G133" s="187">
        <f t="shared" si="14"/>
        <v>0</v>
      </c>
      <c r="H133" s="187">
        <f t="shared" si="14"/>
        <v>0</v>
      </c>
      <c r="I133" s="187">
        <f t="shared" si="14"/>
        <v>0</v>
      </c>
      <c r="J133" s="187">
        <f t="shared" si="14"/>
        <v>0</v>
      </c>
      <c r="K133" s="187">
        <f t="shared" si="14"/>
        <v>0</v>
      </c>
      <c r="L133" s="187">
        <f t="shared" si="14"/>
        <v>0</v>
      </c>
      <c r="M133" s="187">
        <f t="shared" si="14"/>
        <v>0</v>
      </c>
      <c r="N133" s="187">
        <f t="shared" si="14"/>
        <v>0</v>
      </c>
      <c r="O133" s="187">
        <f t="shared" si="14"/>
        <v>0</v>
      </c>
      <c r="P133" s="187">
        <f t="shared" si="14"/>
        <v>0</v>
      </c>
      <c r="Q133" s="182"/>
      <c r="R133" s="183"/>
      <c r="S133" s="183"/>
      <c r="T133" s="183"/>
      <c r="U133" s="183"/>
      <c r="V133" s="183"/>
      <c r="W133" s="183"/>
      <c r="X133" s="183"/>
    </row>
    <row r="134" spans="1:24" s="184" customFormat="1">
      <c r="A134" s="282"/>
      <c r="B134" s="283"/>
      <c r="C134" s="284"/>
      <c r="D134" s="43" t="s">
        <v>92</v>
      </c>
      <c r="E134" s="187">
        <f t="shared" ref="E134:P134" si="15">E95</f>
        <v>0</v>
      </c>
      <c r="F134" s="187">
        <f t="shared" si="15"/>
        <v>0</v>
      </c>
      <c r="G134" s="187">
        <f t="shared" si="15"/>
        <v>0</v>
      </c>
      <c r="H134" s="187">
        <f t="shared" si="15"/>
        <v>0</v>
      </c>
      <c r="I134" s="187">
        <f t="shared" si="15"/>
        <v>0</v>
      </c>
      <c r="J134" s="187">
        <f t="shared" si="15"/>
        <v>0</v>
      </c>
      <c r="K134" s="187">
        <f t="shared" si="15"/>
        <v>0</v>
      </c>
      <c r="L134" s="187">
        <f t="shared" si="15"/>
        <v>0</v>
      </c>
      <c r="M134" s="187">
        <f t="shared" si="15"/>
        <v>0</v>
      </c>
      <c r="N134" s="187">
        <f t="shared" si="15"/>
        <v>0</v>
      </c>
      <c r="O134" s="187">
        <f t="shared" si="15"/>
        <v>0</v>
      </c>
      <c r="P134" s="187">
        <f t="shared" si="15"/>
        <v>0</v>
      </c>
      <c r="Q134" s="182"/>
      <c r="R134" s="183"/>
      <c r="S134" s="183"/>
      <c r="T134" s="183"/>
      <c r="U134" s="183"/>
      <c r="V134" s="183"/>
      <c r="W134" s="183"/>
      <c r="X134" s="183"/>
    </row>
    <row r="135" spans="1:24" s="184" customFormat="1">
      <c r="A135" s="282"/>
      <c r="B135" s="283"/>
      <c r="C135" s="284"/>
      <c r="D135" s="43" t="s">
        <v>93</v>
      </c>
      <c r="E135" s="187">
        <f t="shared" ref="E135:P135" si="16">E109</f>
        <v>0</v>
      </c>
      <c r="F135" s="187">
        <f t="shared" si="16"/>
        <v>0</v>
      </c>
      <c r="G135" s="187">
        <f t="shared" si="16"/>
        <v>0</v>
      </c>
      <c r="H135" s="187">
        <f t="shared" si="16"/>
        <v>0</v>
      </c>
      <c r="I135" s="187">
        <f t="shared" si="16"/>
        <v>0</v>
      </c>
      <c r="J135" s="187">
        <f t="shared" si="16"/>
        <v>0</v>
      </c>
      <c r="K135" s="187">
        <f t="shared" si="16"/>
        <v>0</v>
      </c>
      <c r="L135" s="187">
        <f t="shared" si="16"/>
        <v>0</v>
      </c>
      <c r="M135" s="187">
        <f t="shared" si="16"/>
        <v>0</v>
      </c>
      <c r="N135" s="187">
        <f t="shared" si="16"/>
        <v>0</v>
      </c>
      <c r="O135" s="187">
        <f t="shared" si="16"/>
        <v>0</v>
      </c>
      <c r="P135" s="187">
        <f t="shared" si="16"/>
        <v>0</v>
      </c>
      <c r="Q135" s="182"/>
      <c r="R135" s="183"/>
      <c r="S135" s="183"/>
      <c r="T135" s="183"/>
      <c r="U135" s="183"/>
      <c r="V135" s="183"/>
      <c r="W135" s="183"/>
      <c r="X135" s="183"/>
    </row>
    <row r="136" spans="1:24" s="184" customFormat="1">
      <c r="A136" s="282"/>
      <c r="B136" s="283"/>
      <c r="C136" s="284"/>
      <c r="D136" s="43" t="s">
        <v>95</v>
      </c>
      <c r="E136" s="187">
        <f>E127</f>
        <v>0</v>
      </c>
      <c r="F136" s="187">
        <f t="shared" ref="F136:P136" si="17">F127</f>
        <v>0</v>
      </c>
      <c r="G136" s="187">
        <f t="shared" si="17"/>
        <v>0</v>
      </c>
      <c r="H136" s="187">
        <f t="shared" si="17"/>
        <v>0</v>
      </c>
      <c r="I136" s="187">
        <f t="shared" si="17"/>
        <v>0</v>
      </c>
      <c r="J136" s="187">
        <f t="shared" si="17"/>
        <v>0</v>
      </c>
      <c r="K136" s="187">
        <f t="shared" si="17"/>
        <v>0</v>
      </c>
      <c r="L136" s="187">
        <f t="shared" si="17"/>
        <v>0</v>
      </c>
      <c r="M136" s="187">
        <f t="shared" si="17"/>
        <v>0</v>
      </c>
      <c r="N136" s="187">
        <f t="shared" si="17"/>
        <v>0</v>
      </c>
      <c r="O136" s="187">
        <f t="shared" si="17"/>
        <v>0</v>
      </c>
      <c r="P136" s="187">
        <f t="shared" si="17"/>
        <v>0</v>
      </c>
      <c r="Q136" s="182"/>
      <c r="R136" s="183"/>
      <c r="S136" s="183"/>
      <c r="T136" s="183"/>
      <c r="U136" s="183"/>
      <c r="V136" s="183"/>
      <c r="W136" s="183"/>
      <c r="X136" s="183"/>
    </row>
    <row r="137" spans="1:24" s="184" customFormat="1">
      <c r="A137" s="285"/>
      <c r="B137" s="286"/>
      <c r="C137" s="287"/>
      <c r="D137" s="38" t="s">
        <v>47</v>
      </c>
      <c r="E137" s="188">
        <f>E131-(SUM(E132:E136))</f>
        <v>0</v>
      </c>
      <c r="F137" s="188">
        <f>F131-(SUM(F132:F136))</f>
        <v>0</v>
      </c>
      <c r="G137" s="188">
        <f t="shared" ref="G137:P137" si="18">G131-(SUM(G132:G136))</f>
        <v>0</v>
      </c>
      <c r="H137" s="188">
        <f t="shared" si="18"/>
        <v>0</v>
      </c>
      <c r="I137" s="188">
        <f t="shared" si="18"/>
        <v>0</v>
      </c>
      <c r="J137" s="188">
        <f t="shared" si="18"/>
        <v>0</v>
      </c>
      <c r="K137" s="188">
        <f t="shared" si="18"/>
        <v>0</v>
      </c>
      <c r="L137" s="188">
        <f t="shared" si="18"/>
        <v>0</v>
      </c>
      <c r="M137" s="188">
        <f t="shared" si="18"/>
        <v>0</v>
      </c>
      <c r="N137" s="188">
        <f t="shared" si="18"/>
        <v>0</v>
      </c>
      <c r="O137" s="188">
        <f>O131-(SUM(O132:O136))</f>
        <v>0</v>
      </c>
      <c r="P137" s="188">
        <f t="shared" si="18"/>
        <v>0</v>
      </c>
      <c r="Q137" s="182"/>
      <c r="R137" s="183"/>
      <c r="S137" s="183"/>
      <c r="T137" s="183"/>
      <c r="U137" s="183"/>
      <c r="V137" s="183"/>
      <c r="W137" s="183"/>
      <c r="X137" s="183"/>
    </row>
    <row r="138" spans="1:24" s="192" customFormat="1" ht="18">
      <c r="A138" s="49"/>
      <c r="B138" s="49"/>
      <c r="C138" s="49"/>
      <c r="D138" s="50"/>
      <c r="E138" s="189">
        <f>SUM(E133:E136)</f>
        <v>0</v>
      </c>
      <c r="F138" s="189">
        <f t="shared" ref="F138:P138" si="19">SUM(F133:F136)</f>
        <v>0</v>
      </c>
      <c r="G138" s="189">
        <f t="shared" si="19"/>
        <v>0</v>
      </c>
      <c r="H138" s="189">
        <f t="shared" si="19"/>
        <v>0</v>
      </c>
      <c r="I138" s="189">
        <f t="shared" si="19"/>
        <v>0</v>
      </c>
      <c r="J138" s="189">
        <f t="shared" si="19"/>
        <v>0</v>
      </c>
      <c r="K138" s="189">
        <f t="shared" si="19"/>
        <v>0</v>
      </c>
      <c r="L138" s="189">
        <f t="shared" si="19"/>
        <v>0</v>
      </c>
      <c r="M138" s="189">
        <f t="shared" si="19"/>
        <v>0</v>
      </c>
      <c r="N138" s="189">
        <f t="shared" si="19"/>
        <v>0</v>
      </c>
      <c r="O138" s="189">
        <f t="shared" si="19"/>
        <v>0</v>
      </c>
      <c r="P138" s="189">
        <f t="shared" si="19"/>
        <v>0</v>
      </c>
      <c r="Q138" s="190"/>
      <c r="R138" s="191"/>
      <c r="S138" s="191"/>
      <c r="T138" s="191"/>
      <c r="U138" s="191"/>
      <c r="V138" s="191"/>
      <c r="W138" s="191"/>
      <c r="X138" s="191"/>
    </row>
    <row r="139" spans="1:24">
      <c r="A139" s="16"/>
      <c r="B139" s="16"/>
      <c r="C139" s="16"/>
      <c r="D139" s="16"/>
      <c r="E139" s="51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16"/>
      <c r="R139" s="10"/>
      <c r="S139" s="10"/>
      <c r="T139" s="10"/>
      <c r="U139" s="10"/>
      <c r="V139" s="10"/>
      <c r="W139" s="10"/>
      <c r="X139" s="10"/>
    </row>
    <row r="140" spans="1:24" s="47" customFormat="1" ht="9.75" customHeight="1" thickBot="1">
      <c r="A140" s="29"/>
      <c r="B140" s="29"/>
      <c r="C140" s="29"/>
      <c r="D140" s="29"/>
      <c r="E140" s="51" t="str">
        <f>E3</f>
        <v>Janeiro</v>
      </c>
      <c r="F140" s="51" t="str">
        <f t="shared" ref="F140:P140" si="20">F3</f>
        <v>Fevereiro</v>
      </c>
      <c r="G140" s="51" t="str">
        <f t="shared" si="20"/>
        <v>Março</v>
      </c>
      <c r="H140" s="51" t="str">
        <f t="shared" si="20"/>
        <v>Abril</v>
      </c>
      <c r="I140" s="51" t="str">
        <f t="shared" si="20"/>
        <v>Maio</v>
      </c>
      <c r="J140" s="51" t="str">
        <f t="shared" si="20"/>
        <v>Junho</v>
      </c>
      <c r="K140" s="51" t="str">
        <f t="shared" si="20"/>
        <v>Julho</v>
      </c>
      <c r="L140" s="51" t="str">
        <f t="shared" si="20"/>
        <v>Agosto</v>
      </c>
      <c r="M140" s="51" t="str">
        <f t="shared" si="20"/>
        <v>Setembro</v>
      </c>
      <c r="N140" s="51" t="str">
        <f t="shared" si="20"/>
        <v>Outubro</v>
      </c>
      <c r="O140" s="51" t="str">
        <f t="shared" si="20"/>
        <v>Novembro</v>
      </c>
      <c r="P140" s="51" t="str">
        <f t="shared" si="20"/>
        <v>Dezembro</v>
      </c>
      <c r="Q140" s="29"/>
      <c r="R140" s="46"/>
      <c r="S140" s="46"/>
      <c r="T140" s="46"/>
      <c r="U140" s="46"/>
      <c r="V140" s="46"/>
      <c r="W140" s="46"/>
      <c r="X140" s="46"/>
    </row>
    <row r="141" spans="1:24" s="126" customFormat="1" ht="15" customHeight="1" thickTop="1">
      <c r="A141" s="253" t="s">
        <v>196</v>
      </c>
      <c r="B141" s="254"/>
      <c r="C141" s="255"/>
      <c r="D141" s="201" t="s">
        <v>25</v>
      </c>
      <c r="E141" s="200">
        <f>E21+E158</f>
        <v>0</v>
      </c>
      <c r="F141" s="200">
        <f t="shared" ref="F141:F146" si="21">E141+E21</f>
        <v>0</v>
      </c>
      <c r="G141" s="200">
        <f t="shared" ref="G141:P141" si="22">F141+F21</f>
        <v>0</v>
      </c>
      <c r="H141" s="200">
        <f t="shared" si="22"/>
        <v>0</v>
      </c>
      <c r="I141" s="200">
        <f t="shared" si="22"/>
        <v>0</v>
      </c>
      <c r="J141" s="200">
        <f t="shared" si="22"/>
        <v>0</v>
      </c>
      <c r="K141" s="200">
        <f t="shared" si="22"/>
        <v>0</v>
      </c>
      <c r="L141" s="200">
        <f t="shared" si="22"/>
        <v>0</v>
      </c>
      <c r="M141" s="200">
        <f t="shared" si="22"/>
        <v>0</v>
      </c>
      <c r="N141" s="200">
        <f t="shared" si="22"/>
        <v>0</v>
      </c>
      <c r="O141" s="200">
        <f t="shared" si="22"/>
        <v>0</v>
      </c>
      <c r="P141" s="200">
        <f t="shared" si="22"/>
        <v>0</v>
      </c>
      <c r="Q141" s="124"/>
      <c r="R141" s="125"/>
      <c r="S141" s="125"/>
      <c r="T141" s="125"/>
      <c r="U141" s="125"/>
      <c r="V141" s="125"/>
      <c r="W141" s="125"/>
      <c r="X141" s="125"/>
    </row>
    <row r="142" spans="1:24" s="126" customFormat="1" ht="15" customHeight="1">
      <c r="A142" s="256"/>
      <c r="B142" s="257"/>
      <c r="C142" s="258"/>
      <c r="D142" s="201" t="s">
        <v>26</v>
      </c>
      <c r="E142" s="200">
        <f t="shared" ref="E142:E147" si="23">E22+E159</f>
        <v>0</v>
      </c>
      <c r="F142" s="200">
        <f t="shared" si="21"/>
        <v>0</v>
      </c>
      <c r="G142" s="200">
        <f t="shared" ref="G142:P142" si="24">F142+F22</f>
        <v>0</v>
      </c>
      <c r="H142" s="200">
        <f t="shared" si="24"/>
        <v>0</v>
      </c>
      <c r="I142" s="200">
        <f t="shared" si="24"/>
        <v>0</v>
      </c>
      <c r="J142" s="200">
        <f t="shared" si="24"/>
        <v>0</v>
      </c>
      <c r="K142" s="200">
        <f t="shared" si="24"/>
        <v>0</v>
      </c>
      <c r="L142" s="200">
        <f t="shared" si="24"/>
        <v>0</v>
      </c>
      <c r="M142" s="200">
        <f t="shared" si="24"/>
        <v>0</v>
      </c>
      <c r="N142" s="200">
        <f t="shared" si="24"/>
        <v>0</v>
      </c>
      <c r="O142" s="200">
        <f t="shared" si="24"/>
        <v>0</v>
      </c>
      <c r="P142" s="200">
        <f t="shared" si="24"/>
        <v>0</v>
      </c>
      <c r="Q142" s="124"/>
      <c r="R142" s="125"/>
      <c r="S142" s="125"/>
      <c r="T142" s="125"/>
      <c r="U142" s="125"/>
      <c r="V142" s="125"/>
      <c r="W142" s="125"/>
      <c r="X142" s="125"/>
    </row>
    <row r="143" spans="1:24" s="126" customFormat="1" ht="15" customHeight="1">
      <c r="A143" s="256"/>
      <c r="B143" s="257"/>
      <c r="C143" s="258"/>
      <c r="D143" s="201" t="s">
        <v>79</v>
      </c>
      <c r="E143" s="200">
        <f t="shared" si="23"/>
        <v>0</v>
      </c>
      <c r="F143" s="200">
        <f t="shared" si="21"/>
        <v>0</v>
      </c>
      <c r="G143" s="200">
        <f t="shared" ref="G143:P143" si="25">F143+F23</f>
        <v>0</v>
      </c>
      <c r="H143" s="200">
        <f t="shared" si="25"/>
        <v>0</v>
      </c>
      <c r="I143" s="200">
        <f t="shared" si="25"/>
        <v>0</v>
      </c>
      <c r="J143" s="200">
        <f t="shared" si="25"/>
        <v>0</v>
      </c>
      <c r="K143" s="200">
        <f t="shared" si="25"/>
        <v>0</v>
      </c>
      <c r="L143" s="200">
        <f t="shared" si="25"/>
        <v>0</v>
      </c>
      <c r="M143" s="200">
        <f t="shared" si="25"/>
        <v>0</v>
      </c>
      <c r="N143" s="200">
        <f t="shared" si="25"/>
        <v>0</v>
      </c>
      <c r="O143" s="200">
        <f t="shared" si="25"/>
        <v>0</v>
      </c>
      <c r="P143" s="200">
        <f t="shared" si="25"/>
        <v>0</v>
      </c>
      <c r="Q143" s="124"/>
      <c r="R143" s="125"/>
      <c r="S143" s="125"/>
      <c r="T143" s="125"/>
      <c r="U143" s="125"/>
      <c r="V143" s="125"/>
      <c r="W143" s="125"/>
      <c r="X143" s="125"/>
    </row>
    <row r="144" spans="1:24" s="126" customFormat="1" ht="15" customHeight="1">
      <c r="A144" s="256"/>
      <c r="B144" s="257"/>
      <c r="C144" s="258"/>
      <c r="D144" s="201" t="s">
        <v>48</v>
      </c>
      <c r="E144" s="200">
        <f t="shared" si="23"/>
        <v>0</v>
      </c>
      <c r="F144" s="200">
        <f t="shared" si="21"/>
        <v>0</v>
      </c>
      <c r="G144" s="200">
        <f t="shared" ref="G144:P144" si="26">F144+F24</f>
        <v>0</v>
      </c>
      <c r="H144" s="200">
        <f t="shared" si="26"/>
        <v>0</v>
      </c>
      <c r="I144" s="200">
        <f t="shared" si="26"/>
        <v>0</v>
      </c>
      <c r="J144" s="200">
        <f t="shared" si="26"/>
        <v>0</v>
      </c>
      <c r="K144" s="200">
        <f t="shared" si="26"/>
        <v>0</v>
      </c>
      <c r="L144" s="200">
        <f t="shared" si="26"/>
        <v>0</v>
      </c>
      <c r="M144" s="200">
        <f t="shared" si="26"/>
        <v>0</v>
      </c>
      <c r="N144" s="200">
        <f t="shared" si="26"/>
        <v>0</v>
      </c>
      <c r="O144" s="200">
        <f t="shared" si="26"/>
        <v>0</v>
      </c>
      <c r="P144" s="200">
        <f t="shared" si="26"/>
        <v>0</v>
      </c>
      <c r="Q144" s="124"/>
      <c r="R144" s="125"/>
      <c r="S144" s="125"/>
      <c r="T144" s="125"/>
      <c r="U144" s="125"/>
      <c r="V144" s="125"/>
      <c r="W144" s="125"/>
      <c r="X144" s="125"/>
    </row>
    <row r="145" spans="1:24" s="126" customFormat="1" ht="15" customHeight="1">
      <c r="A145" s="256"/>
      <c r="B145" s="257"/>
      <c r="C145" s="258"/>
      <c r="D145" s="201" t="s">
        <v>97</v>
      </c>
      <c r="E145" s="200">
        <f t="shared" si="23"/>
        <v>0</v>
      </c>
      <c r="F145" s="200">
        <f t="shared" si="21"/>
        <v>0</v>
      </c>
      <c r="G145" s="200">
        <f t="shared" ref="G145:P145" si="27">F145+F25</f>
        <v>0</v>
      </c>
      <c r="H145" s="200">
        <f t="shared" si="27"/>
        <v>0</v>
      </c>
      <c r="I145" s="200">
        <f t="shared" si="27"/>
        <v>0</v>
      </c>
      <c r="J145" s="200">
        <f t="shared" si="27"/>
        <v>0</v>
      </c>
      <c r="K145" s="200">
        <f t="shared" si="27"/>
        <v>0</v>
      </c>
      <c r="L145" s="200">
        <f t="shared" si="27"/>
        <v>0</v>
      </c>
      <c r="M145" s="200">
        <f t="shared" si="27"/>
        <v>0</v>
      </c>
      <c r="N145" s="200">
        <f t="shared" si="27"/>
        <v>0</v>
      </c>
      <c r="O145" s="200">
        <f t="shared" si="27"/>
        <v>0</v>
      </c>
      <c r="P145" s="200">
        <f t="shared" si="27"/>
        <v>0</v>
      </c>
      <c r="Q145" s="124"/>
      <c r="R145" s="125"/>
      <c r="S145" s="125"/>
      <c r="T145" s="125"/>
      <c r="U145" s="125"/>
      <c r="V145" s="125"/>
      <c r="W145" s="125"/>
      <c r="X145" s="125"/>
    </row>
    <row r="146" spans="1:24" s="126" customFormat="1" ht="15" customHeight="1">
      <c r="A146" s="256"/>
      <c r="B146" s="257"/>
      <c r="C146" s="258"/>
      <c r="D146" s="201" t="s">
        <v>98</v>
      </c>
      <c r="E146" s="200">
        <f t="shared" si="23"/>
        <v>0</v>
      </c>
      <c r="F146" s="200">
        <f t="shared" si="21"/>
        <v>0</v>
      </c>
      <c r="G146" s="200">
        <f t="shared" ref="G146:P146" si="28">F146+F26</f>
        <v>0</v>
      </c>
      <c r="H146" s="200">
        <f t="shared" si="28"/>
        <v>0</v>
      </c>
      <c r="I146" s="200">
        <f t="shared" si="28"/>
        <v>0</v>
      </c>
      <c r="J146" s="200">
        <f t="shared" si="28"/>
        <v>0</v>
      </c>
      <c r="K146" s="200">
        <f t="shared" si="28"/>
        <v>0</v>
      </c>
      <c r="L146" s="200">
        <f t="shared" si="28"/>
        <v>0</v>
      </c>
      <c r="M146" s="200">
        <f t="shared" si="28"/>
        <v>0</v>
      </c>
      <c r="N146" s="200">
        <f t="shared" si="28"/>
        <v>0</v>
      </c>
      <c r="O146" s="200">
        <f t="shared" si="28"/>
        <v>0</v>
      </c>
      <c r="P146" s="200">
        <f t="shared" si="28"/>
        <v>0</v>
      </c>
      <c r="Q146" s="124"/>
      <c r="R146" s="125"/>
      <c r="S146" s="125"/>
      <c r="T146" s="125"/>
      <c r="U146" s="125"/>
      <c r="V146" s="125"/>
      <c r="W146" s="125"/>
      <c r="X146" s="125"/>
    </row>
    <row r="147" spans="1:24" s="126" customFormat="1" ht="15" customHeight="1">
      <c r="A147" s="256"/>
      <c r="B147" s="257"/>
      <c r="C147" s="258"/>
      <c r="D147" s="201" t="s">
        <v>76</v>
      </c>
      <c r="E147" s="200">
        <f t="shared" si="23"/>
        <v>0</v>
      </c>
      <c r="F147" s="200">
        <f>E147+SUM(F27:F30)</f>
        <v>0</v>
      </c>
      <c r="G147" s="200">
        <f>F147+SUM(G27:G30)</f>
        <v>0</v>
      </c>
      <c r="H147" s="200">
        <f t="shared" ref="H147:O147" si="29">G147+SUM(H27:H30)</f>
        <v>0</v>
      </c>
      <c r="I147" s="200">
        <f t="shared" si="29"/>
        <v>0</v>
      </c>
      <c r="J147" s="200">
        <f t="shared" si="29"/>
        <v>0</v>
      </c>
      <c r="K147" s="200">
        <f t="shared" si="29"/>
        <v>0</v>
      </c>
      <c r="L147" s="200">
        <f t="shared" si="29"/>
        <v>0</v>
      </c>
      <c r="M147" s="200">
        <f t="shared" si="29"/>
        <v>0</v>
      </c>
      <c r="N147" s="200">
        <f t="shared" si="29"/>
        <v>0</v>
      </c>
      <c r="O147" s="200">
        <f t="shared" si="29"/>
        <v>0</v>
      </c>
      <c r="P147" s="200">
        <f>O147+SUM(P27:P30)</f>
        <v>0</v>
      </c>
      <c r="Q147" s="124"/>
      <c r="R147" s="125"/>
      <c r="S147" s="125"/>
      <c r="T147" s="125"/>
      <c r="U147" s="125"/>
      <c r="V147" s="125"/>
      <c r="W147" s="125"/>
      <c r="X147" s="125"/>
    </row>
    <row r="148" spans="1:24" ht="3" customHeight="1">
      <c r="A148" s="256"/>
      <c r="B148" s="257"/>
      <c r="C148" s="258"/>
      <c r="D148" s="17"/>
      <c r="E148" s="193"/>
      <c r="F148" s="193"/>
      <c r="G148" s="193"/>
      <c r="H148" s="193"/>
      <c r="I148" s="193"/>
      <c r="J148" s="193"/>
      <c r="K148" s="193"/>
      <c r="L148" s="193"/>
      <c r="M148" s="193"/>
      <c r="N148" s="193"/>
      <c r="O148" s="193"/>
      <c r="P148" s="193"/>
      <c r="Q148" s="16"/>
      <c r="R148" s="10"/>
      <c r="S148" s="10"/>
      <c r="T148" s="10"/>
      <c r="U148" s="10"/>
      <c r="V148" s="10"/>
      <c r="W148" s="10"/>
      <c r="X148" s="10"/>
    </row>
    <row r="149" spans="1:24" ht="15" customHeight="1">
      <c r="A149" s="256"/>
      <c r="B149" s="257"/>
      <c r="C149" s="258"/>
      <c r="D149" s="19" t="s">
        <v>50</v>
      </c>
      <c r="E149" s="176">
        <f>SUM(E141:E147)</f>
        <v>0</v>
      </c>
      <c r="F149" s="176">
        <f>E155+F32</f>
        <v>0</v>
      </c>
      <c r="G149" s="176">
        <f t="shared" ref="G149:P149" si="30">F155+G32</f>
        <v>0</v>
      </c>
      <c r="H149" s="176">
        <f t="shared" si="30"/>
        <v>0</v>
      </c>
      <c r="I149" s="176">
        <f t="shared" si="30"/>
        <v>0</v>
      </c>
      <c r="J149" s="176">
        <f t="shared" si="30"/>
        <v>0</v>
      </c>
      <c r="K149" s="176">
        <f t="shared" si="30"/>
        <v>0</v>
      </c>
      <c r="L149" s="176">
        <f t="shared" si="30"/>
        <v>0</v>
      </c>
      <c r="M149" s="176">
        <f t="shared" si="30"/>
        <v>0</v>
      </c>
      <c r="N149" s="176">
        <f t="shared" si="30"/>
        <v>0</v>
      </c>
      <c r="O149" s="176">
        <f t="shared" si="30"/>
        <v>0</v>
      </c>
      <c r="P149" s="176">
        <f t="shared" si="30"/>
        <v>0</v>
      </c>
      <c r="Q149" s="16"/>
      <c r="R149" s="10"/>
      <c r="S149" s="10"/>
      <c r="T149" s="10"/>
      <c r="U149" s="10"/>
      <c r="V149" s="10"/>
      <c r="W149" s="10"/>
      <c r="X149" s="10"/>
    </row>
    <row r="150" spans="1:24" ht="3.75" customHeight="1">
      <c r="A150" s="256"/>
      <c r="B150" s="257"/>
      <c r="C150" s="258"/>
      <c r="D150" s="29"/>
      <c r="E150" s="177"/>
      <c r="F150" s="177"/>
      <c r="G150" s="177"/>
      <c r="H150" s="177"/>
      <c r="I150" s="177"/>
      <c r="J150" s="177"/>
      <c r="K150" s="177"/>
      <c r="L150" s="177"/>
      <c r="M150" s="177"/>
      <c r="N150" s="177"/>
      <c r="O150" s="177"/>
      <c r="P150" s="177"/>
      <c r="Q150" s="16"/>
      <c r="R150" s="10"/>
      <c r="S150" s="10"/>
      <c r="T150" s="10"/>
      <c r="U150" s="10"/>
      <c r="V150" s="10"/>
      <c r="W150" s="10"/>
      <c r="X150" s="10"/>
    </row>
    <row r="151" spans="1:24" ht="15" customHeight="1">
      <c r="A151" s="256"/>
      <c r="B151" s="257"/>
      <c r="C151" s="258"/>
      <c r="D151" s="32" t="s">
        <v>99</v>
      </c>
      <c r="E151" s="178" t="e">
        <f>E132/E149</f>
        <v>#DIV/0!</v>
      </c>
      <c r="F151" s="194" t="e">
        <f t="shared" ref="F151:P151" si="31">F132/F149</f>
        <v>#DIV/0!</v>
      </c>
      <c r="G151" s="194" t="e">
        <f t="shared" si="31"/>
        <v>#DIV/0!</v>
      </c>
      <c r="H151" s="194" t="e">
        <f t="shared" si="31"/>
        <v>#DIV/0!</v>
      </c>
      <c r="I151" s="194" t="e">
        <f t="shared" si="31"/>
        <v>#DIV/0!</v>
      </c>
      <c r="J151" s="194" t="e">
        <f t="shared" si="31"/>
        <v>#DIV/0!</v>
      </c>
      <c r="K151" s="194" t="e">
        <f t="shared" si="31"/>
        <v>#DIV/0!</v>
      </c>
      <c r="L151" s="194" t="e">
        <f t="shared" si="31"/>
        <v>#DIV/0!</v>
      </c>
      <c r="M151" s="194" t="e">
        <f t="shared" si="31"/>
        <v>#DIV/0!</v>
      </c>
      <c r="N151" s="194" t="e">
        <f t="shared" si="31"/>
        <v>#DIV/0!</v>
      </c>
      <c r="O151" s="194" t="e">
        <f t="shared" si="31"/>
        <v>#DIV/0!</v>
      </c>
      <c r="P151" s="194" t="e">
        <f t="shared" si="31"/>
        <v>#DIV/0!</v>
      </c>
      <c r="Q151" s="16"/>
      <c r="R151" s="10"/>
      <c r="S151" s="10"/>
      <c r="T151" s="10"/>
      <c r="U151" s="10"/>
      <c r="V151" s="10"/>
      <c r="W151" s="10"/>
      <c r="X151" s="10"/>
    </row>
    <row r="152" spans="1:24" s="47" customFormat="1" ht="6" customHeight="1">
      <c r="A152" s="256"/>
      <c r="B152" s="257"/>
      <c r="C152" s="258"/>
      <c r="D152" s="28"/>
      <c r="E152" s="195"/>
      <c r="F152" s="195"/>
      <c r="G152" s="195"/>
      <c r="H152" s="195"/>
      <c r="I152" s="195"/>
      <c r="J152" s="195"/>
      <c r="K152" s="195"/>
      <c r="L152" s="195"/>
      <c r="M152" s="195"/>
      <c r="N152" s="195"/>
      <c r="O152" s="195"/>
      <c r="P152" s="195"/>
      <c r="Q152" s="29"/>
      <c r="R152" s="46"/>
      <c r="S152" s="46"/>
      <c r="T152" s="46"/>
      <c r="U152" s="46"/>
      <c r="V152" s="46"/>
      <c r="W152" s="46"/>
      <c r="X152" s="46"/>
    </row>
    <row r="153" spans="1:24">
      <c r="A153" s="256"/>
      <c r="B153" s="257"/>
      <c r="C153" s="258"/>
      <c r="D153" s="48" t="s">
        <v>148</v>
      </c>
      <c r="E153" s="199">
        <v>6.7000000000000002E-3</v>
      </c>
      <c r="F153" s="199">
        <v>6.7000000000000002E-3</v>
      </c>
      <c r="G153" s="199">
        <v>6.7000000000000002E-3</v>
      </c>
      <c r="H153" s="199">
        <v>6.7000000000000002E-3</v>
      </c>
      <c r="I153" s="199">
        <v>6.7000000000000002E-3</v>
      </c>
      <c r="J153" s="199">
        <v>6.7000000000000002E-3</v>
      </c>
      <c r="K153" s="199">
        <v>6.7000000000000002E-3</v>
      </c>
      <c r="L153" s="199">
        <v>6.7000000000000002E-3</v>
      </c>
      <c r="M153" s="199">
        <v>6.7000000000000002E-3</v>
      </c>
      <c r="N153" s="199">
        <v>6.7000000000000002E-3</v>
      </c>
      <c r="O153" s="199">
        <v>6.7000000000000002E-3</v>
      </c>
      <c r="P153" s="199">
        <v>6.7000000000000002E-3</v>
      </c>
      <c r="Q153" s="10"/>
      <c r="R153" s="10"/>
      <c r="S153" s="10"/>
      <c r="T153" s="10"/>
      <c r="U153" s="10"/>
      <c r="V153" s="10"/>
      <c r="W153" s="10"/>
      <c r="X153" s="10"/>
    </row>
    <row r="154" spans="1:24" ht="4.5" customHeight="1">
      <c r="A154" s="256"/>
      <c r="B154" s="257"/>
      <c r="C154" s="258"/>
      <c r="D154" s="10"/>
      <c r="E154" s="196"/>
      <c r="F154" s="196"/>
      <c r="G154" s="196"/>
      <c r="H154" s="196"/>
      <c r="I154" s="196"/>
      <c r="J154" s="196"/>
      <c r="K154" s="196"/>
      <c r="L154" s="196"/>
      <c r="M154" s="196"/>
      <c r="N154" s="196"/>
      <c r="O154" s="196"/>
      <c r="P154" s="196"/>
      <c r="Q154" s="10"/>
      <c r="R154" s="10"/>
      <c r="S154" s="10"/>
      <c r="T154" s="10"/>
      <c r="U154" s="10"/>
      <c r="V154" s="10"/>
      <c r="W154" s="10"/>
      <c r="X154" s="10"/>
    </row>
    <row r="155" spans="1:24" ht="15.75" thickBot="1">
      <c r="A155" s="259"/>
      <c r="B155" s="260"/>
      <c r="C155" s="261"/>
      <c r="D155" s="19" t="s">
        <v>149</v>
      </c>
      <c r="E155" s="176">
        <f>E149+(E149*E153)</f>
        <v>0</v>
      </c>
      <c r="F155" s="176">
        <f t="shared" ref="F155:P155" si="32">F149+(F149*F153)</f>
        <v>0</v>
      </c>
      <c r="G155" s="176">
        <f>G149+(G149*G153)</f>
        <v>0</v>
      </c>
      <c r="H155" s="176">
        <f t="shared" si="32"/>
        <v>0</v>
      </c>
      <c r="I155" s="176">
        <f t="shared" si="32"/>
        <v>0</v>
      </c>
      <c r="J155" s="176">
        <f t="shared" si="32"/>
        <v>0</v>
      </c>
      <c r="K155" s="176">
        <f t="shared" si="32"/>
        <v>0</v>
      </c>
      <c r="L155" s="176">
        <f t="shared" si="32"/>
        <v>0</v>
      </c>
      <c r="M155" s="176">
        <f t="shared" si="32"/>
        <v>0</v>
      </c>
      <c r="N155" s="176">
        <f t="shared" si="32"/>
        <v>0</v>
      </c>
      <c r="O155" s="176">
        <f t="shared" si="32"/>
        <v>0</v>
      </c>
      <c r="P155" s="176">
        <f t="shared" si="32"/>
        <v>0</v>
      </c>
      <c r="Q155" s="16"/>
      <c r="R155" s="10"/>
      <c r="S155" s="10"/>
      <c r="T155" s="10"/>
      <c r="U155" s="10"/>
      <c r="V155" s="10"/>
      <c r="W155" s="10"/>
      <c r="X155" s="10"/>
    </row>
    <row r="156" spans="1:24" ht="12.75" customHeight="1" thickTop="1" thickBot="1">
      <c r="A156" s="10"/>
      <c r="B156" s="10"/>
      <c r="C156" s="10"/>
      <c r="D156" s="10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0"/>
      <c r="R156" s="10"/>
      <c r="S156" s="10"/>
      <c r="T156" s="10"/>
      <c r="U156" s="10"/>
      <c r="V156" s="10"/>
      <c r="W156" s="10"/>
      <c r="X156" s="10"/>
    </row>
    <row r="157" spans="1:24" ht="16.5" thickTop="1" thickBot="1">
      <c r="A157" s="45"/>
      <c r="B157" s="45"/>
      <c r="C157" s="45"/>
      <c r="E157" s="71" t="s">
        <v>197</v>
      </c>
    </row>
    <row r="158" spans="1:24" ht="15" customHeight="1" thickTop="1">
      <c r="A158" s="244" t="s">
        <v>198</v>
      </c>
      <c r="B158" s="245"/>
      <c r="C158" s="246"/>
      <c r="D158" s="72" t="str">
        <f t="shared" ref="D158:D164" si="33">D141</f>
        <v>Ações</v>
      </c>
      <c r="E158" s="134"/>
    </row>
    <row r="159" spans="1:24">
      <c r="A159" s="247"/>
      <c r="B159" s="248"/>
      <c r="C159" s="249"/>
      <c r="D159" s="73" t="str">
        <f t="shared" si="33"/>
        <v>Tesouro Direto</v>
      </c>
      <c r="E159" s="135"/>
    </row>
    <row r="160" spans="1:24">
      <c r="A160" s="247"/>
      <c r="B160" s="248"/>
      <c r="C160" s="249"/>
      <c r="D160" s="73" t="str">
        <f t="shared" si="33"/>
        <v>Renda fixa</v>
      </c>
      <c r="E160" s="135"/>
    </row>
    <row r="161" spans="1:24">
      <c r="A161" s="247"/>
      <c r="B161" s="248"/>
      <c r="C161" s="249"/>
      <c r="D161" s="73" t="str">
        <f t="shared" si="33"/>
        <v>Previdência privada</v>
      </c>
      <c r="E161" s="135"/>
    </row>
    <row r="162" spans="1:24">
      <c r="A162" s="247"/>
      <c r="B162" s="248"/>
      <c r="C162" s="249"/>
      <c r="D162" s="73" t="str">
        <f t="shared" si="33"/>
        <v>Imoveis</v>
      </c>
      <c r="E162" s="135"/>
    </row>
    <row r="163" spans="1:24">
      <c r="A163" s="247"/>
      <c r="B163" s="248"/>
      <c r="C163" s="249"/>
      <c r="D163" s="73" t="str">
        <f t="shared" si="33"/>
        <v>Inv. Exterior ( Em R$)</v>
      </c>
      <c r="E163" s="135"/>
    </row>
    <row r="164" spans="1:24" ht="15.75" thickBot="1">
      <c r="A164" s="250"/>
      <c r="B164" s="251"/>
      <c r="C164" s="252"/>
      <c r="D164" s="74" t="str">
        <f t="shared" si="33"/>
        <v>Outros</v>
      </c>
      <c r="E164" s="136"/>
    </row>
    <row r="165" spans="1:24" ht="8.25" customHeight="1" thickTop="1"/>
    <row r="166" spans="1:24" hidden="1"/>
    <row r="167" spans="1:24" hidden="1">
      <c r="C167" s="47"/>
      <c r="D167" s="47"/>
      <c r="E167" s="76"/>
      <c r="F167" s="76"/>
      <c r="G167" s="76"/>
      <c r="H167" s="76"/>
      <c r="I167" s="76"/>
      <c r="J167" s="76"/>
      <c r="K167" s="76"/>
      <c r="L167" s="76"/>
      <c r="M167" s="76"/>
      <c r="N167" s="76"/>
      <c r="O167" s="76"/>
      <c r="P167" s="76"/>
      <c r="Q167" s="47"/>
      <c r="R167" s="47"/>
      <c r="S167" s="47"/>
      <c r="T167" s="47"/>
      <c r="U167" s="47"/>
      <c r="V167" s="47"/>
      <c r="W167" s="47"/>
      <c r="X167" s="47"/>
    </row>
    <row r="168" spans="1:24" hidden="1">
      <c r="A168" s="10"/>
      <c r="B168" s="10"/>
      <c r="C168" s="46"/>
      <c r="D168" s="46"/>
      <c r="E168" s="76"/>
      <c r="F168" s="76"/>
      <c r="G168" s="77"/>
      <c r="H168" s="77"/>
      <c r="I168" s="77"/>
      <c r="J168" s="77"/>
      <c r="K168" s="77"/>
      <c r="L168" s="77"/>
      <c r="M168" s="77"/>
      <c r="N168" s="77"/>
      <c r="O168" s="77"/>
      <c r="P168" s="77"/>
      <c r="Q168" s="46"/>
      <c r="R168" s="46"/>
      <c r="S168" s="46"/>
      <c r="T168" s="46"/>
      <c r="U168" s="46"/>
      <c r="V168" s="46"/>
      <c r="W168" s="46"/>
      <c r="X168" s="46"/>
    </row>
    <row r="169" spans="1:24" hidden="1">
      <c r="A169" s="10"/>
      <c r="B169" s="10"/>
      <c r="C169" s="46"/>
      <c r="D169" s="46"/>
      <c r="E169" s="41"/>
      <c r="F169" s="41"/>
      <c r="G169" s="77"/>
      <c r="H169" s="77"/>
      <c r="I169" s="77"/>
      <c r="J169" s="77"/>
      <c r="K169" s="77"/>
      <c r="L169" s="77"/>
      <c r="M169" s="77"/>
      <c r="N169" s="77"/>
      <c r="O169" s="77"/>
      <c r="P169" s="77"/>
      <c r="Q169" s="46"/>
      <c r="R169" s="46"/>
      <c r="S169" s="46"/>
      <c r="T169" s="46"/>
      <c r="U169" s="46"/>
      <c r="V169" s="46"/>
      <c r="W169" s="46"/>
      <c r="X169" s="46"/>
    </row>
    <row r="170" spans="1:24" hidden="1">
      <c r="A170" s="10"/>
      <c r="B170" s="10"/>
      <c r="C170" s="46"/>
      <c r="D170" s="46"/>
      <c r="E170" s="41"/>
      <c r="F170" s="41"/>
      <c r="G170" s="77"/>
      <c r="H170" s="77"/>
      <c r="I170" s="77"/>
      <c r="J170" s="77"/>
      <c r="K170" s="77"/>
      <c r="L170" s="77"/>
      <c r="M170" s="77"/>
      <c r="N170" s="77"/>
      <c r="O170" s="77"/>
      <c r="P170" s="77"/>
      <c r="Q170" s="46"/>
      <c r="R170" s="46"/>
      <c r="S170" s="46"/>
      <c r="T170" s="46"/>
      <c r="U170" s="46"/>
      <c r="V170" s="46"/>
      <c r="W170" s="46"/>
      <c r="X170" s="46"/>
    </row>
    <row r="171" spans="1:24" hidden="1">
      <c r="A171" s="10"/>
      <c r="B171" s="10"/>
      <c r="C171" s="46"/>
      <c r="D171" s="46"/>
      <c r="E171" s="41"/>
      <c r="F171" s="41"/>
      <c r="G171" s="41"/>
      <c r="H171" s="41"/>
      <c r="I171" s="41"/>
      <c r="J171" s="41"/>
      <c r="K171" s="41"/>
      <c r="L171" s="41"/>
      <c r="M171" s="41"/>
      <c r="N171" s="41"/>
      <c r="O171" s="41"/>
      <c r="P171" s="41"/>
      <c r="Q171" s="46"/>
      <c r="R171" s="46"/>
      <c r="S171" s="46"/>
      <c r="T171" s="46"/>
      <c r="U171" s="46"/>
      <c r="V171" s="46"/>
      <c r="W171" s="46"/>
      <c r="X171" s="46"/>
    </row>
    <row r="172" spans="1:24" hidden="1">
      <c r="A172" s="10"/>
      <c r="B172" s="10"/>
      <c r="C172" s="46"/>
      <c r="D172" s="46"/>
      <c r="E172" s="41"/>
      <c r="F172" s="41"/>
      <c r="G172" s="41"/>
      <c r="H172" s="41"/>
      <c r="I172" s="41"/>
      <c r="J172" s="41"/>
      <c r="K172" s="41"/>
      <c r="L172" s="41"/>
      <c r="M172" s="41"/>
      <c r="N172" s="41"/>
      <c r="O172" s="41"/>
      <c r="P172" s="41"/>
      <c r="Q172" s="46"/>
      <c r="R172" s="46"/>
      <c r="S172" s="46"/>
      <c r="T172" s="46"/>
      <c r="U172" s="46"/>
      <c r="V172" s="46"/>
      <c r="W172" s="46"/>
      <c r="X172" s="46"/>
    </row>
    <row r="173" spans="1:24" hidden="1">
      <c r="A173" s="10"/>
      <c r="B173" s="10"/>
      <c r="C173" s="46"/>
      <c r="D173" s="46"/>
      <c r="E173" s="41"/>
      <c r="F173" s="41"/>
      <c r="G173" s="41"/>
      <c r="H173" s="41"/>
      <c r="I173" s="41"/>
      <c r="J173" s="41"/>
      <c r="K173" s="41"/>
      <c r="L173" s="41"/>
      <c r="M173" s="41"/>
      <c r="N173" s="41"/>
      <c r="O173" s="41"/>
      <c r="P173" s="41"/>
      <c r="Q173" s="46"/>
      <c r="R173" s="46"/>
      <c r="S173" s="46"/>
      <c r="T173" s="46"/>
      <c r="U173" s="46"/>
      <c r="V173" s="46"/>
      <c r="W173" s="46"/>
      <c r="X173" s="46"/>
    </row>
    <row r="174" spans="1:24" ht="15.75" hidden="1">
      <c r="A174" s="10"/>
      <c r="B174" s="10"/>
      <c r="C174" s="46"/>
      <c r="D174" s="46"/>
      <c r="E174" s="41"/>
      <c r="F174" s="41"/>
      <c r="G174" s="78"/>
      <c r="H174" s="68"/>
      <c r="I174" s="68"/>
      <c r="J174" s="41"/>
      <c r="K174" s="41"/>
      <c r="L174" s="41"/>
      <c r="M174" s="41"/>
      <c r="N174" s="41"/>
      <c r="O174" s="41"/>
      <c r="P174" s="41"/>
      <c r="Q174" s="46"/>
      <c r="R174" s="46"/>
      <c r="S174" s="46"/>
      <c r="T174" s="46"/>
      <c r="U174" s="46"/>
      <c r="V174" s="46"/>
      <c r="W174" s="46"/>
      <c r="X174" s="46"/>
    </row>
    <row r="175" spans="1:24" ht="15.75" hidden="1">
      <c r="A175" s="10"/>
      <c r="B175" s="10"/>
      <c r="C175" s="46"/>
      <c r="D175" s="46"/>
      <c r="E175" s="79"/>
      <c r="F175" s="41"/>
      <c r="G175" s="75"/>
      <c r="H175" s="68"/>
      <c r="I175" s="68"/>
      <c r="J175" s="80"/>
      <c r="K175" s="41"/>
      <c r="L175" s="41"/>
      <c r="M175" s="41"/>
      <c r="N175" s="41"/>
      <c r="O175" s="41"/>
      <c r="P175" s="41"/>
      <c r="Q175" s="46"/>
      <c r="R175" s="46"/>
      <c r="S175" s="46"/>
      <c r="T175" s="46"/>
      <c r="U175" s="46"/>
      <c r="V175" s="46"/>
      <c r="W175" s="46"/>
      <c r="X175" s="46"/>
    </row>
    <row r="176" spans="1:24" ht="15.75" hidden="1">
      <c r="A176" s="10"/>
      <c r="B176" s="10"/>
      <c r="C176" s="46"/>
      <c r="D176" s="46"/>
      <c r="E176" s="41"/>
      <c r="F176" s="41"/>
      <c r="G176" s="78"/>
      <c r="H176" s="68"/>
      <c r="I176" s="68"/>
      <c r="J176" s="80"/>
      <c r="K176" s="41"/>
      <c r="L176" s="41"/>
      <c r="M176" s="41"/>
      <c r="N176" s="41"/>
      <c r="O176" s="41"/>
      <c r="P176" s="41"/>
      <c r="Q176" s="46"/>
      <c r="R176" s="46"/>
      <c r="S176" s="46"/>
      <c r="T176" s="46"/>
      <c r="U176" s="46"/>
      <c r="V176" s="46"/>
      <c r="W176" s="46"/>
      <c r="X176" s="46"/>
    </row>
    <row r="177" spans="1:24" ht="15.75" hidden="1">
      <c r="A177" s="10"/>
      <c r="B177" s="10"/>
      <c r="C177" s="46"/>
      <c r="D177" s="46"/>
      <c r="E177" s="41"/>
      <c r="F177" s="41"/>
      <c r="G177" s="78"/>
      <c r="H177" s="81"/>
      <c r="I177" s="68"/>
      <c r="J177" s="80"/>
      <c r="K177" s="41"/>
      <c r="L177" s="41"/>
      <c r="M177" s="41"/>
      <c r="N177" s="41"/>
      <c r="O177" s="41"/>
      <c r="P177" s="41"/>
      <c r="Q177" s="46"/>
      <c r="R177" s="46"/>
      <c r="S177" s="46"/>
      <c r="T177" s="46"/>
      <c r="U177" s="46"/>
      <c r="V177" s="46"/>
      <c r="W177" s="46"/>
      <c r="X177" s="46"/>
    </row>
    <row r="178" spans="1:24" ht="15.75" hidden="1">
      <c r="A178" s="10"/>
      <c r="B178" s="10"/>
      <c r="C178" s="46"/>
      <c r="D178" s="46"/>
      <c r="E178" s="41"/>
      <c r="F178" s="41"/>
      <c r="G178" s="78"/>
      <c r="H178" s="81"/>
      <c r="I178" s="68"/>
      <c r="J178" s="80"/>
      <c r="K178" s="41"/>
      <c r="L178" s="41"/>
      <c r="M178" s="41"/>
      <c r="N178" s="41"/>
      <c r="O178" s="41"/>
      <c r="P178" s="41"/>
      <c r="Q178" s="46"/>
      <c r="R178" s="46"/>
      <c r="S178" s="46"/>
      <c r="T178" s="46"/>
      <c r="U178" s="46"/>
      <c r="V178" s="46"/>
      <c r="W178" s="46"/>
      <c r="X178" s="46"/>
    </row>
    <row r="179" spans="1:24" ht="15.75" hidden="1">
      <c r="A179" s="10"/>
      <c r="B179" s="10"/>
      <c r="C179" s="46"/>
      <c r="D179" s="46"/>
      <c r="E179" s="41"/>
      <c r="F179" s="41"/>
      <c r="G179" s="78"/>
      <c r="H179" s="82"/>
      <c r="I179" s="68"/>
      <c r="J179" s="80"/>
      <c r="K179" s="41"/>
      <c r="L179" s="41"/>
      <c r="M179" s="41"/>
      <c r="N179" s="41"/>
      <c r="O179" s="41"/>
      <c r="P179" s="41"/>
      <c r="Q179" s="46"/>
      <c r="R179" s="46"/>
      <c r="S179" s="46"/>
      <c r="T179" s="46"/>
      <c r="U179" s="46"/>
      <c r="V179" s="46"/>
      <c r="W179" s="46"/>
      <c r="X179" s="46"/>
    </row>
    <row r="180" spans="1:24" ht="15.75" hidden="1">
      <c r="A180" s="10"/>
      <c r="B180" s="10"/>
      <c r="C180" s="46"/>
      <c r="D180" s="46"/>
      <c r="E180" s="41"/>
      <c r="F180" s="41"/>
      <c r="G180" s="78"/>
      <c r="H180" s="82"/>
      <c r="I180" s="68"/>
      <c r="J180" s="41"/>
      <c r="K180" s="41"/>
      <c r="L180" s="41"/>
      <c r="M180" s="41"/>
      <c r="N180" s="41"/>
      <c r="O180" s="41"/>
      <c r="P180" s="41"/>
      <c r="Q180" s="46"/>
      <c r="R180" s="46"/>
      <c r="S180" s="46"/>
      <c r="T180" s="46"/>
      <c r="U180" s="46"/>
      <c r="V180" s="46"/>
      <c r="W180" s="46"/>
      <c r="X180" s="46"/>
    </row>
    <row r="181" spans="1:24" hidden="1">
      <c r="A181" s="10"/>
      <c r="B181" s="10"/>
      <c r="C181" s="46"/>
      <c r="D181" s="46"/>
      <c r="E181" s="41"/>
      <c r="F181" s="41"/>
      <c r="G181" s="68"/>
      <c r="H181" s="68"/>
      <c r="I181" s="68"/>
      <c r="J181" s="41"/>
      <c r="K181" s="41"/>
      <c r="L181" s="41"/>
      <c r="M181" s="41"/>
      <c r="N181" s="41"/>
      <c r="O181" s="41"/>
      <c r="P181" s="41"/>
      <c r="Q181" s="46"/>
      <c r="R181" s="46"/>
      <c r="S181" s="46"/>
      <c r="T181" s="46"/>
      <c r="U181" s="46"/>
      <c r="V181" s="46"/>
      <c r="W181" s="46"/>
      <c r="X181" s="46"/>
    </row>
    <row r="182" spans="1:24" ht="15.75" hidden="1">
      <c r="A182" s="10"/>
      <c r="B182" s="10"/>
      <c r="C182" s="46"/>
      <c r="D182" s="46"/>
      <c r="E182" s="41"/>
      <c r="F182" s="41"/>
      <c r="G182" s="78"/>
      <c r="H182" s="82"/>
      <c r="I182" s="68"/>
      <c r="J182" s="41"/>
      <c r="K182" s="41"/>
      <c r="L182" s="41"/>
      <c r="M182" s="41"/>
      <c r="N182" s="41"/>
      <c r="O182" s="41"/>
      <c r="P182" s="41"/>
      <c r="Q182" s="46"/>
      <c r="R182" s="46"/>
      <c r="S182" s="46"/>
      <c r="T182" s="46"/>
      <c r="U182" s="46"/>
      <c r="V182" s="46"/>
      <c r="W182" s="46"/>
      <c r="X182" s="46"/>
    </row>
    <row r="183" spans="1:24" hidden="1">
      <c r="A183" s="10"/>
      <c r="B183" s="10"/>
      <c r="C183" s="46"/>
      <c r="D183" s="46"/>
      <c r="E183" s="41"/>
      <c r="F183" s="41"/>
      <c r="G183" s="68"/>
      <c r="H183" s="82"/>
      <c r="I183" s="68"/>
      <c r="J183" s="41"/>
      <c r="K183" s="41"/>
      <c r="L183" s="41"/>
      <c r="M183" s="41"/>
      <c r="N183" s="41"/>
      <c r="O183" s="41"/>
      <c r="P183" s="41"/>
      <c r="Q183" s="46"/>
      <c r="R183" s="46"/>
      <c r="S183" s="46"/>
      <c r="T183" s="46"/>
      <c r="U183" s="46"/>
      <c r="V183" s="46"/>
      <c r="W183" s="46"/>
      <c r="X183" s="46"/>
    </row>
    <row r="184" spans="1:24" hidden="1">
      <c r="A184" s="10"/>
      <c r="B184" s="10"/>
      <c r="C184" s="46"/>
      <c r="D184" s="46"/>
      <c r="E184" s="41"/>
      <c r="F184" s="41"/>
      <c r="G184" s="41"/>
      <c r="H184" s="41"/>
      <c r="I184" s="41"/>
      <c r="J184" s="41"/>
      <c r="K184" s="41"/>
      <c r="L184" s="41"/>
      <c r="M184" s="41"/>
      <c r="N184" s="41"/>
      <c r="O184" s="41"/>
      <c r="P184" s="41"/>
      <c r="Q184" s="46"/>
      <c r="R184" s="46"/>
      <c r="S184" s="46"/>
      <c r="T184" s="46"/>
      <c r="U184" s="46"/>
      <c r="V184" s="46"/>
      <c r="W184" s="46"/>
      <c r="X184" s="46"/>
    </row>
    <row r="185" spans="1:24" hidden="1">
      <c r="A185" s="10"/>
      <c r="B185" s="10"/>
      <c r="C185" s="46"/>
      <c r="D185" s="46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46"/>
      <c r="R185" s="46"/>
      <c r="S185" s="46"/>
      <c r="T185" s="46"/>
      <c r="U185" s="46"/>
      <c r="V185" s="46"/>
      <c r="W185" s="46"/>
      <c r="X185" s="46"/>
    </row>
    <row r="186" spans="1:24" hidden="1">
      <c r="A186" s="10"/>
      <c r="B186" s="10"/>
      <c r="C186" s="46"/>
      <c r="D186" s="46"/>
      <c r="E186" s="41"/>
      <c r="F186" s="41"/>
      <c r="G186" s="41"/>
      <c r="H186" s="41"/>
      <c r="I186" s="41"/>
      <c r="J186" s="41"/>
      <c r="K186" s="41"/>
      <c r="L186" s="41"/>
      <c r="M186" s="41"/>
      <c r="N186" s="41"/>
      <c r="O186" s="41"/>
      <c r="P186" s="41"/>
      <c r="Q186" s="46"/>
      <c r="R186" s="46"/>
      <c r="S186" s="46"/>
      <c r="T186" s="46"/>
      <c r="U186" s="46"/>
      <c r="V186" s="46"/>
      <c r="W186" s="46"/>
      <c r="X186" s="46"/>
    </row>
    <row r="187" spans="1:24" hidden="1">
      <c r="A187" s="10"/>
      <c r="B187" s="10"/>
      <c r="C187" s="46"/>
      <c r="D187" s="46"/>
      <c r="E187" s="41"/>
      <c r="F187" s="41"/>
      <c r="G187" s="41"/>
      <c r="H187" s="41"/>
      <c r="I187" s="41"/>
      <c r="J187" s="41"/>
      <c r="K187" s="41"/>
      <c r="L187" s="41"/>
      <c r="M187" s="41"/>
      <c r="N187" s="41"/>
      <c r="O187" s="41"/>
      <c r="P187" s="41"/>
      <c r="Q187" s="46"/>
      <c r="R187" s="46"/>
      <c r="S187" s="46"/>
      <c r="T187" s="46"/>
      <c r="U187" s="46"/>
      <c r="V187" s="46"/>
      <c r="W187" s="46"/>
      <c r="X187" s="46"/>
    </row>
    <row r="188" spans="1:24" hidden="1">
      <c r="A188" s="10"/>
      <c r="B188" s="10"/>
      <c r="C188" s="46"/>
      <c r="D188" s="46"/>
      <c r="E188" s="41"/>
      <c r="F188" s="41"/>
      <c r="G188" s="41"/>
      <c r="H188" s="41"/>
      <c r="I188" s="41"/>
      <c r="J188" s="41"/>
      <c r="K188" s="41"/>
      <c r="L188" s="41"/>
      <c r="M188" s="41"/>
      <c r="N188" s="41"/>
      <c r="O188" s="41"/>
      <c r="P188" s="41"/>
      <c r="Q188" s="46"/>
      <c r="R188" s="46"/>
      <c r="S188" s="46"/>
      <c r="T188" s="46"/>
      <c r="U188" s="46"/>
      <c r="V188" s="46"/>
      <c r="W188" s="46"/>
      <c r="X188" s="46"/>
    </row>
    <row r="189" spans="1:24" hidden="1">
      <c r="A189" s="10"/>
      <c r="B189" s="10"/>
      <c r="C189" s="46"/>
      <c r="D189" s="46"/>
      <c r="E189" s="41"/>
      <c r="F189" s="41"/>
      <c r="G189" s="41"/>
      <c r="H189" s="41"/>
      <c r="I189" s="41"/>
      <c r="J189" s="41"/>
      <c r="K189" s="41"/>
      <c r="L189" s="41"/>
      <c r="M189" s="41"/>
      <c r="N189" s="41"/>
      <c r="O189" s="41"/>
      <c r="P189" s="41"/>
      <c r="Q189" s="46"/>
      <c r="R189" s="46"/>
      <c r="S189" s="46"/>
      <c r="T189" s="46"/>
      <c r="U189" s="46"/>
      <c r="V189" s="46"/>
      <c r="W189" s="46"/>
      <c r="X189" s="46"/>
    </row>
    <row r="190" spans="1:24" hidden="1">
      <c r="A190" s="10"/>
      <c r="B190" s="10"/>
      <c r="C190" s="46"/>
      <c r="D190" s="46"/>
      <c r="E190" s="41"/>
      <c r="F190" s="41"/>
      <c r="G190" s="41"/>
      <c r="H190" s="41"/>
      <c r="I190" s="41"/>
      <c r="J190" s="41"/>
      <c r="K190" s="41"/>
      <c r="L190" s="41"/>
      <c r="M190" s="41"/>
      <c r="N190" s="41"/>
      <c r="O190" s="41"/>
      <c r="P190" s="41"/>
      <c r="Q190" s="46"/>
      <c r="R190" s="46"/>
      <c r="S190" s="46"/>
      <c r="T190" s="46"/>
      <c r="U190" s="46"/>
      <c r="V190" s="46"/>
      <c r="W190" s="46"/>
      <c r="X190" s="46"/>
    </row>
    <row r="191" spans="1:24" hidden="1">
      <c r="A191" s="10"/>
      <c r="B191" s="10"/>
      <c r="C191" s="46"/>
      <c r="D191" s="46"/>
      <c r="E191" s="41"/>
      <c r="F191" s="41"/>
      <c r="G191" s="41"/>
      <c r="H191" s="41"/>
      <c r="I191" s="41"/>
      <c r="J191" s="41"/>
      <c r="K191" s="41"/>
      <c r="L191" s="41"/>
      <c r="M191" s="41"/>
      <c r="N191" s="41"/>
      <c r="O191" s="41"/>
      <c r="P191" s="41"/>
      <c r="Q191" s="46"/>
      <c r="R191" s="46"/>
      <c r="S191" s="46"/>
      <c r="T191" s="46"/>
      <c r="U191" s="46"/>
      <c r="V191" s="46"/>
      <c r="W191" s="46"/>
      <c r="X191" s="46"/>
    </row>
    <row r="192" spans="1:24" hidden="1">
      <c r="A192" s="10"/>
      <c r="B192" s="10"/>
      <c r="C192" s="46"/>
      <c r="D192" s="46"/>
      <c r="E192" s="41"/>
      <c r="F192" s="41"/>
      <c r="G192" s="41"/>
      <c r="H192" s="41"/>
      <c r="I192" s="41"/>
      <c r="J192" s="41"/>
      <c r="K192" s="41"/>
      <c r="L192" s="41"/>
      <c r="M192" s="41"/>
      <c r="N192" s="41"/>
      <c r="O192" s="41"/>
      <c r="P192" s="41"/>
      <c r="Q192" s="46"/>
      <c r="R192" s="46"/>
      <c r="S192" s="46"/>
      <c r="T192" s="46"/>
      <c r="U192" s="46"/>
      <c r="V192" s="46"/>
      <c r="W192" s="46"/>
      <c r="X192" s="46"/>
    </row>
    <row r="193" spans="1:24" hidden="1">
      <c r="A193" s="10"/>
      <c r="B193" s="10"/>
      <c r="C193" s="46"/>
      <c r="D193" s="46"/>
      <c r="E193" s="41"/>
      <c r="F193" s="41"/>
      <c r="G193" s="41"/>
      <c r="H193" s="41"/>
      <c r="I193" s="41"/>
      <c r="J193" s="41"/>
      <c r="K193" s="41"/>
      <c r="L193" s="41"/>
      <c r="M193" s="41"/>
      <c r="N193" s="41"/>
      <c r="O193" s="41"/>
      <c r="P193" s="41"/>
      <c r="Q193" s="46"/>
      <c r="R193" s="46"/>
      <c r="S193" s="46"/>
      <c r="T193" s="46"/>
      <c r="U193" s="46"/>
      <c r="V193" s="46"/>
      <c r="W193" s="46"/>
      <c r="X193" s="46"/>
    </row>
    <row r="194" spans="1:24" hidden="1">
      <c r="A194" s="10"/>
      <c r="B194" s="10"/>
      <c r="C194" s="46"/>
      <c r="D194" s="46"/>
      <c r="E194" s="41"/>
      <c r="F194" s="41"/>
      <c r="G194" s="41"/>
      <c r="H194" s="41"/>
      <c r="I194" s="41"/>
      <c r="J194" s="41"/>
      <c r="K194" s="41"/>
      <c r="L194" s="41"/>
      <c r="M194" s="41"/>
      <c r="N194" s="41"/>
      <c r="O194" s="41"/>
      <c r="P194" s="41"/>
      <c r="Q194" s="46"/>
      <c r="R194" s="46"/>
      <c r="S194" s="46"/>
      <c r="T194" s="46"/>
      <c r="U194" s="46"/>
      <c r="V194" s="46"/>
      <c r="W194" s="46"/>
      <c r="X194" s="46"/>
    </row>
    <row r="195" spans="1:24" hidden="1">
      <c r="A195" s="10"/>
      <c r="B195" s="10"/>
      <c r="C195" s="46"/>
      <c r="D195" s="46"/>
      <c r="E195" s="41"/>
      <c r="F195" s="41"/>
      <c r="G195" s="41"/>
      <c r="H195" s="41"/>
      <c r="I195" s="41"/>
      <c r="J195" s="41"/>
      <c r="K195" s="41"/>
      <c r="L195" s="41"/>
      <c r="M195" s="41"/>
      <c r="N195" s="41"/>
      <c r="O195" s="41"/>
      <c r="P195" s="41"/>
      <c r="Q195" s="46"/>
      <c r="R195" s="46"/>
      <c r="S195" s="46"/>
      <c r="T195" s="46"/>
      <c r="U195" s="46"/>
      <c r="V195" s="46"/>
      <c r="W195" s="46"/>
      <c r="X195" s="46"/>
    </row>
    <row r="196" spans="1:24" hidden="1">
      <c r="A196" s="10"/>
      <c r="B196" s="10"/>
      <c r="C196" s="46"/>
      <c r="D196" s="46"/>
      <c r="E196" s="41"/>
      <c r="F196" s="41"/>
      <c r="G196" s="41"/>
      <c r="H196" s="41"/>
      <c r="I196" s="41"/>
      <c r="J196" s="41"/>
      <c r="K196" s="41"/>
      <c r="L196" s="41"/>
      <c r="M196" s="41"/>
      <c r="N196" s="41"/>
      <c r="O196" s="41"/>
      <c r="P196" s="41"/>
      <c r="Q196" s="46"/>
      <c r="R196" s="46"/>
      <c r="S196" s="46"/>
      <c r="T196" s="46"/>
      <c r="U196" s="46"/>
      <c r="V196" s="46"/>
      <c r="W196" s="46"/>
      <c r="X196" s="46"/>
    </row>
    <row r="197" spans="1:24" hidden="1">
      <c r="A197" s="10"/>
      <c r="B197" s="10"/>
      <c r="C197" s="46"/>
      <c r="D197" s="46"/>
      <c r="E197" s="41"/>
      <c r="F197" s="41"/>
      <c r="G197" s="41"/>
      <c r="H197" s="41"/>
      <c r="I197" s="41"/>
      <c r="J197" s="41"/>
      <c r="K197" s="41"/>
      <c r="L197" s="41"/>
      <c r="M197" s="41"/>
      <c r="N197" s="41"/>
      <c r="O197" s="41"/>
      <c r="P197" s="41"/>
      <c r="Q197" s="46"/>
      <c r="R197" s="46"/>
      <c r="S197" s="46"/>
      <c r="T197" s="46"/>
      <c r="U197" s="46"/>
      <c r="V197" s="46"/>
      <c r="W197" s="46"/>
      <c r="X197" s="46"/>
    </row>
    <row r="198" spans="1:24" hidden="1">
      <c r="A198" s="10"/>
      <c r="B198" s="10"/>
      <c r="C198" s="46"/>
      <c r="D198" s="46"/>
      <c r="E198" s="41"/>
      <c r="F198" s="41"/>
      <c r="G198" s="41"/>
      <c r="H198" s="41"/>
      <c r="I198" s="41"/>
      <c r="J198" s="41"/>
      <c r="K198" s="41"/>
      <c r="L198" s="41"/>
      <c r="M198" s="41"/>
      <c r="N198" s="41"/>
      <c r="O198" s="41"/>
      <c r="P198" s="41"/>
      <c r="Q198" s="46"/>
      <c r="R198" s="46"/>
      <c r="S198" s="46"/>
      <c r="T198" s="46"/>
      <c r="U198" s="46"/>
      <c r="V198" s="46"/>
      <c r="W198" s="46"/>
      <c r="X198" s="46"/>
    </row>
    <row r="199" spans="1:24" hidden="1">
      <c r="A199" s="10"/>
      <c r="B199" s="10"/>
      <c r="C199" s="46"/>
      <c r="D199" s="46"/>
      <c r="E199" s="41"/>
      <c r="F199" s="41"/>
      <c r="G199" s="41"/>
      <c r="H199" s="41"/>
      <c r="I199" s="41"/>
      <c r="J199" s="41"/>
      <c r="K199" s="41"/>
      <c r="L199" s="41"/>
      <c r="M199" s="41"/>
      <c r="N199" s="41"/>
      <c r="O199" s="41"/>
      <c r="P199" s="41"/>
      <c r="Q199" s="46"/>
      <c r="R199" s="46"/>
      <c r="S199" s="46"/>
      <c r="T199" s="46"/>
      <c r="U199" s="46"/>
      <c r="V199" s="46"/>
      <c r="W199" s="46"/>
      <c r="X199" s="46"/>
    </row>
    <row r="200" spans="1:24" hidden="1">
      <c r="A200" s="10"/>
      <c r="B200" s="10"/>
      <c r="C200" s="46"/>
      <c r="D200" s="46"/>
      <c r="E200" s="41"/>
      <c r="F200" s="41"/>
      <c r="G200" s="41"/>
      <c r="H200" s="41"/>
      <c r="I200" s="41"/>
      <c r="J200" s="41"/>
      <c r="K200" s="41"/>
      <c r="L200" s="41"/>
      <c r="M200" s="41"/>
      <c r="N200" s="41"/>
      <c r="O200" s="41"/>
      <c r="P200" s="41"/>
      <c r="Q200" s="46"/>
      <c r="R200" s="46"/>
      <c r="S200" s="46"/>
      <c r="T200" s="46"/>
      <c r="U200" s="46"/>
      <c r="V200" s="46"/>
      <c r="W200" s="46"/>
      <c r="X200" s="46"/>
    </row>
    <row r="201" spans="1:24" hidden="1">
      <c r="A201" s="10"/>
      <c r="B201" s="10"/>
      <c r="C201" s="46"/>
      <c r="D201" s="46"/>
      <c r="E201" s="41"/>
      <c r="F201" s="41"/>
      <c r="G201" s="41"/>
      <c r="H201" s="41"/>
      <c r="I201" s="41"/>
      <c r="J201" s="41"/>
      <c r="K201" s="41"/>
      <c r="L201" s="41"/>
      <c r="M201" s="41"/>
      <c r="N201" s="41"/>
      <c r="O201" s="41"/>
      <c r="P201" s="41"/>
      <c r="Q201" s="46"/>
      <c r="R201" s="46"/>
      <c r="S201" s="46"/>
      <c r="T201" s="46"/>
      <c r="U201" s="46"/>
      <c r="V201" s="46"/>
      <c r="W201" s="46"/>
      <c r="X201" s="46"/>
    </row>
    <row r="202" spans="1:24" hidden="1">
      <c r="A202" s="10"/>
      <c r="B202" s="10"/>
      <c r="C202" s="46"/>
      <c r="D202" s="46"/>
      <c r="E202" s="41"/>
      <c r="F202" s="41"/>
      <c r="G202" s="41"/>
      <c r="H202" s="41"/>
      <c r="I202" s="41"/>
      <c r="J202" s="41"/>
      <c r="K202" s="41"/>
      <c r="L202" s="41"/>
      <c r="M202" s="41"/>
      <c r="N202" s="41"/>
      <c r="O202" s="41"/>
      <c r="P202" s="41"/>
      <c r="Q202" s="46"/>
      <c r="R202" s="46"/>
      <c r="S202" s="46"/>
      <c r="T202" s="46"/>
      <c r="U202" s="46"/>
      <c r="V202" s="46"/>
      <c r="W202" s="46"/>
      <c r="X202" s="46"/>
    </row>
    <row r="203" spans="1:24" hidden="1">
      <c r="A203" s="10"/>
      <c r="B203" s="10"/>
      <c r="C203" s="46"/>
      <c r="D203" s="46"/>
      <c r="E203" s="41"/>
      <c r="F203" s="41"/>
      <c r="G203" s="41"/>
      <c r="H203" s="41"/>
      <c r="I203" s="41"/>
      <c r="J203" s="41"/>
      <c r="K203" s="41"/>
      <c r="L203" s="41"/>
      <c r="M203" s="41"/>
      <c r="N203" s="41"/>
      <c r="O203" s="41"/>
      <c r="P203" s="41"/>
      <c r="Q203" s="46"/>
      <c r="R203" s="46"/>
      <c r="S203" s="46"/>
      <c r="T203" s="46"/>
      <c r="U203" s="46"/>
      <c r="V203" s="46"/>
      <c r="W203" s="46"/>
      <c r="X203" s="46"/>
    </row>
    <row r="204" spans="1:24" hidden="1">
      <c r="A204" s="10"/>
      <c r="B204" s="10"/>
      <c r="C204" s="46"/>
      <c r="D204" s="46"/>
      <c r="E204" s="41"/>
      <c r="F204" s="41"/>
      <c r="G204" s="41"/>
      <c r="H204" s="41"/>
      <c r="I204" s="41"/>
      <c r="J204" s="41"/>
      <c r="K204" s="41"/>
      <c r="L204" s="41"/>
      <c r="M204" s="41"/>
      <c r="N204" s="41"/>
      <c r="O204" s="41"/>
      <c r="P204" s="41"/>
      <c r="Q204" s="46"/>
      <c r="R204" s="46"/>
      <c r="S204" s="46"/>
      <c r="T204" s="46"/>
      <c r="U204" s="46"/>
      <c r="V204" s="46"/>
      <c r="W204" s="46"/>
      <c r="X204" s="46"/>
    </row>
    <row r="205" spans="1:24" hidden="1">
      <c r="A205" s="10"/>
      <c r="B205" s="10"/>
      <c r="C205" s="46"/>
      <c r="D205" s="46"/>
      <c r="E205" s="41"/>
      <c r="F205" s="41"/>
      <c r="G205" s="41"/>
      <c r="H205" s="41"/>
      <c r="I205" s="41"/>
      <c r="J205" s="41"/>
      <c r="K205" s="41"/>
      <c r="L205" s="41"/>
      <c r="M205" s="41"/>
      <c r="N205" s="41"/>
      <c r="O205" s="41"/>
      <c r="P205" s="41"/>
      <c r="Q205" s="46"/>
      <c r="R205" s="46"/>
      <c r="S205" s="46"/>
      <c r="T205" s="46"/>
      <c r="U205" s="46"/>
      <c r="V205" s="46"/>
      <c r="W205" s="46"/>
      <c r="X205" s="46"/>
    </row>
    <row r="206" spans="1:24" hidden="1">
      <c r="A206" s="10"/>
      <c r="B206" s="10"/>
      <c r="C206" s="46"/>
      <c r="D206" s="46"/>
      <c r="E206" s="41"/>
      <c r="F206" s="41"/>
      <c r="G206" s="41"/>
      <c r="H206" s="41"/>
      <c r="I206" s="41"/>
      <c r="J206" s="41"/>
      <c r="K206" s="41"/>
      <c r="L206" s="41"/>
      <c r="M206" s="41"/>
      <c r="N206" s="41"/>
      <c r="O206" s="41"/>
      <c r="P206" s="41"/>
      <c r="Q206" s="46"/>
      <c r="R206" s="46"/>
      <c r="S206" s="46"/>
      <c r="T206" s="46"/>
      <c r="U206" s="46"/>
      <c r="V206" s="46"/>
      <c r="W206" s="46"/>
      <c r="X206" s="46"/>
    </row>
    <row r="207" spans="1:24" hidden="1">
      <c r="A207" s="10"/>
      <c r="B207" s="10"/>
      <c r="C207" s="46"/>
      <c r="D207" s="46"/>
      <c r="E207" s="41"/>
      <c r="F207" s="41"/>
      <c r="G207" s="41"/>
      <c r="H207" s="41"/>
      <c r="I207" s="41"/>
      <c r="J207" s="41"/>
      <c r="K207" s="41"/>
      <c r="L207" s="41"/>
      <c r="M207" s="41"/>
      <c r="N207" s="41"/>
      <c r="O207" s="41"/>
      <c r="P207" s="41"/>
      <c r="Q207" s="46"/>
      <c r="R207" s="46"/>
      <c r="S207" s="46"/>
      <c r="T207" s="46"/>
      <c r="U207" s="46"/>
      <c r="V207" s="46"/>
      <c r="W207" s="46"/>
      <c r="X207" s="46"/>
    </row>
    <row r="208" spans="1:24" hidden="1">
      <c r="A208" s="10"/>
      <c r="B208" s="10"/>
      <c r="C208" s="46"/>
      <c r="D208" s="46"/>
      <c r="E208" s="41"/>
      <c r="F208" s="41"/>
      <c r="G208" s="41"/>
      <c r="H208" s="41"/>
      <c r="I208" s="41"/>
      <c r="J208" s="41"/>
      <c r="K208" s="41"/>
      <c r="L208" s="41"/>
      <c r="M208" s="41"/>
      <c r="N208" s="41"/>
      <c r="O208" s="41"/>
      <c r="P208" s="41"/>
      <c r="Q208" s="46"/>
      <c r="R208" s="46"/>
      <c r="S208" s="46"/>
      <c r="T208" s="46"/>
      <c r="U208" s="46"/>
      <c r="V208" s="46"/>
      <c r="W208" s="46"/>
      <c r="X208" s="46"/>
    </row>
    <row r="209" spans="1:24" hidden="1">
      <c r="A209" s="10"/>
      <c r="B209" s="10"/>
      <c r="C209" s="46"/>
      <c r="D209" s="46"/>
      <c r="E209" s="41"/>
      <c r="F209" s="41"/>
      <c r="G209" s="41"/>
      <c r="H209" s="41"/>
      <c r="I209" s="41"/>
      <c r="J209" s="41"/>
      <c r="K209" s="41"/>
      <c r="L209" s="41"/>
      <c r="M209" s="41"/>
      <c r="N209" s="41"/>
      <c r="O209" s="41"/>
      <c r="P209" s="41"/>
      <c r="Q209" s="46"/>
      <c r="R209" s="46"/>
      <c r="S209" s="46"/>
      <c r="T209" s="46"/>
      <c r="U209" s="46"/>
      <c r="V209" s="46"/>
      <c r="W209" s="46"/>
      <c r="X209" s="46"/>
    </row>
    <row r="210" spans="1:24" hidden="1">
      <c r="A210" s="10"/>
      <c r="B210" s="10"/>
      <c r="C210" s="46"/>
      <c r="D210" s="46"/>
      <c r="E210" s="41"/>
      <c r="F210" s="41"/>
      <c r="G210" s="41"/>
      <c r="H210" s="41"/>
      <c r="I210" s="41"/>
      <c r="J210" s="41"/>
      <c r="K210" s="41"/>
      <c r="L210" s="41"/>
      <c r="M210" s="41"/>
      <c r="N210" s="41"/>
      <c r="O210" s="41"/>
      <c r="P210" s="41"/>
      <c r="Q210" s="46"/>
      <c r="R210" s="46"/>
      <c r="S210" s="46"/>
      <c r="T210" s="46"/>
      <c r="U210" s="46"/>
      <c r="V210" s="46"/>
      <c r="W210" s="46"/>
      <c r="X210" s="46"/>
    </row>
    <row r="211" spans="1:24" hidden="1">
      <c r="A211" s="10"/>
      <c r="B211" s="10"/>
      <c r="C211" s="46"/>
      <c r="D211" s="46"/>
      <c r="E211" s="41"/>
      <c r="F211" s="41"/>
      <c r="G211" s="41"/>
      <c r="H211" s="41"/>
      <c r="I211" s="41"/>
      <c r="J211" s="41"/>
      <c r="K211" s="41"/>
      <c r="L211" s="41"/>
      <c r="M211" s="41"/>
      <c r="N211" s="41"/>
      <c r="O211" s="41"/>
      <c r="P211" s="41"/>
      <c r="Q211" s="46"/>
      <c r="R211" s="46"/>
      <c r="S211" s="46"/>
      <c r="T211" s="46"/>
      <c r="U211" s="46"/>
      <c r="V211" s="46"/>
      <c r="W211" s="46"/>
      <c r="X211" s="46"/>
    </row>
    <row r="212" spans="1:24" hidden="1">
      <c r="A212" s="10"/>
      <c r="B212" s="10"/>
      <c r="C212" s="46"/>
      <c r="D212" s="46"/>
      <c r="E212" s="41"/>
      <c r="F212" s="41"/>
      <c r="G212" s="41"/>
      <c r="H212" s="41"/>
      <c r="I212" s="41"/>
      <c r="J212" s="41"/>
      <c r="K212" s="41"/>
      <c r="L212" s="41"/>
      <c r="M212" s="41"/>
      <c r="N212" s="41"/>
      <c r="O212" s="41"/>
      <c r="P212" s="41"/>
      <c r="Q212" s="46"/>
      <c r="R212" s="46"/>
      <c r="S212" s="46"/>
      <c r="T212" s="46"/>
      <c r="U212" s="46"/>
      <c r="V212" s="46"/>
      <c r="W212" s="46"/>
      <c r="X212" s="46"/>
    </row>
    <row r="213" spans="1:24" hidden="1">
      <c r="A213" s="10"/>
      <c r="B213" s="10"/>
      <c r="C213" s="46"/>
      <c r="D213" s="46"/>
      <c r="E213" s="41"/>
      <c r="F213" s="41"/>
      <c r="G213" s="41"/>
      <c r="H213" s="41"/>
      <c r="I213" s="41"/>
      <c r="J213" s="41"/>
      <c r="K213" s="41"/>
      <c r="L213" s="41"/>
      <c r="M213" s="41"/>
      <c r="N213" s="41"/>
      <c r="O213" s="41"/>
      <c r="P213" s="41"/>
      <c r="Q213" s="46"/>
      <c r="R213" s="46"/>
      <c r="S213" s="46"/>
      <c r="T213" s="46"/>
      <c r="U213" s="46"/>
      <c r="V213" s="46"/>
      <c r="W213" s="46"/>
      <c r="X213" s="46"/>
    </row>
    <row r="214" spans="1:24" hidden="1">
      <c r="A214" s="10"/>
      <c r="B214" s="10"/>
      <c r="C214" s="10"/>
      <c r="D214" s="10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0"/>
      <c r="R214" s="10"/>
      <c r="S214" s="10"/>
      <c r="T214" s="10"/>
      <c r="U214" s="10"/>
      <c r="V214" s="10"/>
      <c r="W214" s="10"/>
      <c r="X214" s="10"/>
    </row>
    <row r="215" spans="1:24" hidden="1">
      <c r="A215" s="10"/>
      <c r="B215" s="10"/>
      <c r="C215" s="10"/>
      <c r="D215" s="10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0"/>
      <c r="R215" s="10"/>
      <c r="S215" s="10"/>
      <c r="T215" s="10"/>
      <c r="U215" s="10"/>
      <c r="V215" s="10"/>
      <c r="W215" s="10"/>
      <c r="X215" s="10"/>
    </row>
    <row r="216" spans="1:24" hidden="1">
      <c r="A216" s="10"/>
      <c r="B216" s="10"/>
      <c r="C216" s="10"/>
      <c r="D216" s="10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0"/>
      <c r="R216" s="10"/>
      <c r="S216" s="10"/>
      <c r="T216" s="10"/>
      <c r="U216" s="10"/>
      <c r="V216" s="10"/>
      <c r="W216" s="10"/>
      <c r="X216" s="10"/>
    </row>
    <row r="217" spans="1:24" hidden="1">
      <c r="A217" s="10"/>
      <c r="B217" s="10"/>
      <c r="C217" s="10"/>
      <c r="D217" s="10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0"/>
      <c r="R217" s="10"/>
      <c r="S217" s="10"/>
      <c r="T217" s="10"/>
      <c r="U217" s="10"/>
      <c r="V217" s="10"/>
      <c r="W217" s="10"/>
      <c r="X217" s="10"/>
    </row>
    <row r="218" spans="1:24" hidden="1">
      <c r="A218" s="10"/>
      <c r="B218" s="10"/>
      <c r="C218" s="10"/>
      <c r="D218" s="10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0"/>
      <c r="R218" s="10"/>
      <c r="S218" s="10"/>
      <c r="T218" s="10"/>
      <c r="U218" s="10"/>
      <c r="V218" s="10"/>
      <c r="W218" s="10"/>
      <c r="X218" s="10"/>
    </row>
    <row r="219" spans="1:24" hidden="1">
      <c r="A219" s="10"/>
      <c r="B219" s="10"/>
      <c r="C219" s="10"/>
      <c r="D219" s="10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0"/>
      <c r="R219" s="10"/>
      <c r="S219" s="10"/>
      <c r="T219" s="10"/>
      <c r="U219" s="10"/>
      <c r="V219" s="10"/>
      <c r="W219" s="10"/>
      <c r="X219" s="10"/>
    </row>
    <row r="220" spans="1:24" hidden="1">
      <c r="A220" s="10"/>
      <c r="B220" s="10"/>
      <c r="C220" s="10"/>
      <c r="D220" s="10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0"/>
      <c r="R220" s="10"/>
      <c r="S220" s="10"/>
      <c r="T220" s="10"/>
      <c r="U220" s="10"/>
      <c r="V220" s="10"/>
      <c r="W220" s="10"/>
      <c r="X220" s="10"/>
    </row>
    <row r="221" spans="1:24" hidden="1">
      <c r="A221" s="10"/>
      <c r="B221" s="10"/>
      <c r="C221" s="10"/>
      <c r="D221" s="10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0"/>
      <c r="R221" s="10"/>
      <c r="S221" s="10"/>
      <c r="T221" s="10"/>
      <c r="U221" s="10"/>
      <c r="V221" s="10"/>
      <c r="W221" s="10"/>
      <c r="X221" s="10"/>
    </row>
    <row r="222" spans="1:24" hidden="1">
      <c r="A222" s="10"/>
      <c r="B222" s="10"/>
      <c r="C222" s="10"/>
      <c r="D222" s="10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0"/>
      <c r="R222" s="10"/>
      <c r="S222" s="10"/>
      <c r="T222" s="10"/>
      <c r="U222" s="10"/>
      <c r="V222" s="10"/>
      <c r="W222" s="10"/>
      <c r="X222" s="10"/>
    </row>
    <row r="223" spans="1:24" hidden="1">
      <c r="A223" s="10"/>
      <c r="B223" s="10"/>
      <c r="C223" s="10"/>
      <c r="D223" s="10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0"/>
      <c r="R223" s="10"/>
      <c r="S223" s="10"/>
      <c r="T223" s="10"/>
      <c r="U223" s="10"/>
      <c r="V223" s="10"/>
      <c r="W223" s="10"/>
      <c r="X223" s="10"/>
    </row>
    <row r="224" spans="1:24" hidden="1">
      <c r="A224" s="10"/>
      <c r="B224" s="10"/>
      <c r="C224" s="10"/>
      <c r="D224" s="10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0"/>
      <c r="R224" s="10"/>
      <c r="S224" s="10"/>
      <c r="T224" s="10"/>
      <c r="U224" s="10"/>
      <c r="V224" s="10"/>
      <c r="W224" s="10"/>
      <c r="X224" s="10"/>
    </row>
    <row r="225" spans="1:24" hidden="1">
      <c r="A225" s="10"/>
      <c r="B225" s="10"/>
      <c r="C225" s="10"/>
      <c r="D225" s="10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0"/>
      <c r="R225" s="10"/>
      <c r="S225" s="10"/>
      <c r="T225" s="10"/>
      <c r="U225" s="10"/>
      <c r="V225" s="10"/>
      <c r="W225" s="10"/>
      <c r="X225" s="10"/>
    </row>
    <row r="226" spans="1:24" hidden="1">
      <c r="A226" s="10"/>
      <c r="B226" s="10"/>
      <c r="C226" s="10"/>
      <c r="D226" s="10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0"/>
      <c r="R226" s="10"/>
      <c r="S226" s="10"/>
      <c r="T226" s="10"/>
      <c r="U226" s="10"/>
      <c r="V226" s="10"/>
      <c r="W226" s="10"/>
      <c r="X226" s="10"/>
    </row>
    <row r="227" spans="1:24" hidden="1">
      <c r="A227" s="10"/>
      <c r="B227" s="10"/>
      <c r="C227" s="10"/>
      <c r="D227" s="10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0"/>
      <c r="R227" s="10"/>
      <c r="S227" s="10"/>
      <c r="T227" s="10"/>
      <c r="U227" s="10"/>
      <c r="V227" s="10"/>
      <c r="W227" s="10"/>
      <c r="X227" s="10"/>
    </row>
    <row r="228" spans="1:24" hidden="1">
      <c r="A228" s="10"/>
      <c r="B228" s="10"/>
      <c r="C228" s="10"/>
      <c r="D228" s="10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0"/>
      <c r="R228" s="10"/>
      <c r="S228" s="10"/>
      <c r="T228" s="10"/>
      <c r="U228" s="10"/>
      <c r="V228" s="10"/>
      <c r="W228" s="10"/>
      <c r="X228" s="10"/>
    </row>
    <row r="229" spans="1:24" hidden="1">
      <c r="A229" s="10"/>
      <c r="B229" s="10"/>
      <c r="C229" s="10"/>
      <c r="D229" s="10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0"/>
      <c r="R229" s="10"/>
      <c r="S229" s="10"/>
      <c r="T229" s="10"/>
      <c r="U229" s="10"/>
      <c r="V229" s="10"/>
      <c r="W229" s="10"/>
      <c r="X229" s="10"/>
    </row>
    <row r="230" spans="1:24" hidden="1">
      <c r="A230" s="10"/>
      <c r="B230" s="10"/>
      <c r="C230" s="10"/>
      <c r="D230" s="10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0"/>
      <c r="R230" s="10"/>
      <c r="S230" s="10"/>
      <c r="T230" s="10"/>
      <c r="U230" s="10"/>
      <c r="V230" s="10"/>
      <c r="W230" s="10"/>
      <c r="X230" s="10"/>
    </row>
    <row r="231" spans="1:24" hidden="1">
      <c r="A231" s="10"/>
      <c r="B231" s="10"/>
      <c r="C231" s="10"/>
      <c r="D231" s="10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0"/>
      <c r="R231" s="10"/>
      <c r="S231" s="10"/>
      <c r="T231" s="10"/>
      <c r="U231" s="10"/>
      <c r="V231" s="10"/>
      <c r="W231" s="10"/>
      <c r="X231" s="10"/>
    </row>
    <row r="232" spans="1:24" hidden="1">
      <c r="A232" s="10"/>
      <c r="B232" s="10"/>
      <c r="C232" s="10"/>
      <c r="D232" s="10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0"/>
      <c r="R232" s="10"/>
      <c r="S232" s="10"/>
      <c r="T232" s="10"/>
      <c r="U232" s="10"/>
      <c r="V232" s="10"/>
      <c r="W232" s="10"/>
      <c r="X232" s="10"/>
    </row>
    <row r="233" spans="1:24" hidden="1">
      <c r="A233" s="10"/>
      <c r="B233" s="10"/>
      <c r="C233" s="10"/>
      <c r="D233" s="10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0"/>
      <c r="R233" s="10"/>
      <c r="S233" s="10"/>
      <c r="T233" s="10"/>
      <c r="U233" s="10"/>
      <c r="V233" s="10"/>
      <c r="W233" s="10"/>
      <c r="X233" s="10"/>
    </row>
    <row r="234" spans="1:24" hidden="1">
      <c r="A234" s="10"/>
      <c r="B234" s="10"/>
      <c r="C234" s="10"/>
      <c r="D234" s="10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0"/>
      <c r="R234" s="10"/>
      <c r="S234" s="10"/>
      <c r="T234" s="10"/>
      <c r="U234" s="10"/>
      <c r="V234" s="10"/>
      <c r="W234" s="10"/>
      <c r="X234" s="10"/>
    </row>
    <row r="235" spans="1:24" hidden="1">
      <c r="A235" s="10"/>
      <c r="B235" s="10"/>
      <c r="C235" s="10"/>
      <c r="D235" s="10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0"/>
      <c r="R235" s="10"/>
      <c r="S235" s="10"/>
      <c r="T235" s="10"/>
      <c r="U235" s="10"/>
      <c r="V235" s="10"/>
      <c r="W235" s="10"/>
      <c r="X235" s="10"/>
    </row>
    <row r="236" spans="1:24" hidden="1">
      <c r="A236" s="10"/>
      <c r="B236" s="10"/>
      <c r="C236" s="10"/>
      <c r="D236" s="10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0"/>
      <c r="R236" s="10"/>
      <c r="S236" s="10"/>
      <c r="T236" s="10"/>
      <c r="U236" s="10"/>
      <c r="V236" s="10"/>
      <c r="W236" s="10"/>
      <c r="X236" s="10"/>
    </row>
    <row r="237" spans="1:24" hidden="1">
      <c r="A237" s="10"/>
      <c r="B237" s="10"/>
      <c r="C237" s="10"/>
      <c r="D237" s="10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0"/>
      <c r="R237" s="10"/>
      <c r="S237" s="10"/>
      <c r="T237" s="10"/>
      <c r="U237" s="10"/>
      <c r="V237" s="10"/>
      <c r="W237" s="10"/>
      <c r="X237" s="10"/>
    </row>
    <row r="238" spans="1:24" hidden="1">
      <c r="A238" s="10"/>
      <c r="B238" s="10"/>
      <c r="C238" s="10"/>
      <c r="D238" s="10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0"/>
      <c r="R238" s="10"/>
      <c r="S238" s="10"/>
      <c r="T238" s="10"/>
      <c r="U238" s="10"/>
      <c r="V238" s="10"/>
      <c r="W238" s="10"/>
      <c r="X238" s="10"/>
    </row>
    <row r="239" spans="1:24" hidden="1">
      <c r="A239" s="10"/>
      <c r="B239" s="10"/>
      <c r="C239" s="10"/>
      <c r="D239" s="10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0"/>
      <c r="R239" s="10"/>
      <c r="S239" s="10"/>
      <c r="T239" s="10"/>
      <c r="U239" s="10"/>
      <c r="V239" s="10"/>
      <c r="W239" s="10"/>
      <c r="X239" s="10"/>
    </row>
    <row r="240" spans="1:24" hidden="1">
      <c r="A240" s="10"/>
      <c r="B240" s="10"/>
      <c r="C240" s="10"/>
      <c r="D240" s="10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0"/>
      <c r="R240" s="10"/>
      <c r="S240" s="10"/>
      <c r="T240" s="10"/>
      <c r="U240" s="10"/>
      <c r="V240" s="10"/>
      <c r="W240" s="10"/>
      <c r="X240" s="10"/>
    </row>
    <row r="241" spans="1:24" hidden="1">
      <c r="A241" s="10"/>
      <c r="B241" s="10"/>
      <c r="C241" s="10"/>
      <c r="D241" s="10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0"/>
      <c r="R241" s="10"/>
      <c r="S241" s="10"/>
      <c r="T241" s="10"/>
      <c r="U241" s="10"/>
      <c r="V241" s="10"/>
      <c r="W241" s="10"/>
      <c r="X241" s="10"/>
    </row>
    <row r="242" spans="1:24" hidden="1">
      <c r="A242" s="10"/>
      <c r="B242" s="10"/>
      <c r="C242" s="10"/>
      <c r="D242" s="10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0"/>
      <c r="R242" s="10"/>
      <c r="S242" s="10"/>
      <c r="T242" s="10"/>
      <c r="U242" s="10"/>
      <c r="V242" s="10"/>
      <c r="W242" s="10"/>
      <c r="X242" s="10"/>
    </row>
    <row r="243" spans="1:24" hidden="1">
      <c r="A243" s="10"/>
      <c r="B243" s="10"/>
      <c r="C243" s="10"/>
      <c r="D243" s="10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0"/>
      <c r="R243" s="10"/>
      <c r="S243" s="10"/>
      <c r="T243" s="10"/>
      <c r="U243" s="10"/>
      <c r="V243" s="10"/>
      <c r="W243" s="10"/>
      <c r="X243" s="10"/>
    </row>
    <row r="244" spans="1:24" hidden="1">
      <c r="A244" s="10"/>
      <c r="B244" s="10"/>
      <c r="C244" s="10"/>
      <c r="D244" s="10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0"/>
      <c r="R244" s="10"/>
      <c r="S244" s="10"/>
      <c r="T244" s="10"/>
      <c r="U244" s="10"/>
      <c r="V244" s="10"/>
      <c r="W244" s="10"/>
      <c r="X244" s="10"/>
    </row>
    <row r="245" spans="1:24" hidden="1">
      <c r="A245" s="10"/>
      <c r="B245" s="10"/>
      <c r="C245" s="10"/>
      <c r="D245" s="10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0"/>
      <c r="R245" s="10"/>
      <c r="S245" s="10"/>
      <c r="T245" s="10"/>
      <c r="U245" s="10"/>
      <c r="V245" s="10"/>
      <c r="W245" s="10"/>
      <c r="X245" s="10"/>
    </row>
    <row r="246" spans="1:24" hidden="1">
      <c r="A246" s="10"/>
      <c r="B246" s="10"/>
      <c r="C246" s="10"/>
      <c r="D246" s="10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0"/>
      <c r="R246" s="10"/>
      <c r="S246" s="10"/>
      <c r="T246" s="10"/>
      <c r="U246" s="10"/>
      <c r="V246" s="10"/>
      <c r="W246" s="10"/>
      <c r="X246" s="10"/>
    </row>
    <row r="247" spans="1:24" hidden="1">
      <c r="A247" s="10"/>
      <c r="B247" s="10"/>
      <c r="C247" s="10"/>
      <c r="D247" s="10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0"/>
      <c r="R247" s="10"/>
      <c r="S247" s="10"/>
      <c r="T247" s="10"/>
      <c r="U247" s="10"/>
      <c r="V247" s="10"/>
      <c r="W247" s="10"/>
      <c r="X247" s="10"/>
    </row>
    <row r="248" spans="1:24" hidden="1">
      <c r="A248" s="10"/>
      <c r="B248" s="10"/>
      <c r="C248" s="10"/>
      <c r="D248" s="10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0"/>
      <c r="R248" s="10"/>
      <c r="S248" s="10"/>
      <c r="T248" s="10"/>
      <c r="U248" s="10"/>
      <c r="V248" s="10"/>
      <c r="W248" s="10"/>
      <c r="X248" s="10"/>
    </row>
    <row r="249" spans="1:24" hidden="1">
      <c r="A249" s="10"/>
      <c r="B249" s="10"/>
      <c r="C249" s="10"/>
      <c r="D249" s="10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0"/>
      <c r="R249" s="10"/>
      <c r="S249" s="10"/>
      <c r="T249" s="10"/>
      <c r="U249" s="10"/>
      <c r="V249" s="10"/>
      <c r="W249" s="10"/>
      <c r="X249" s="10"/>
    </row>
    <row r="250" spans="1:24" hidden="1">
      <c r="A250" s="10"/>
      <c r="B250" s="10"/>
      <c r="C250" s="10"/>
      <c r="D250" s="10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0"/>
      <c r="R250" s="10"/>
      <c r="S250" s="10"/>
      <c r="T250" s="10"/>
      <c r="U250" s="10"/>
      <c r="V250" s="10"/>
      <c r="W250" s="10"/>
      <c r="X250" s="10"/>
    </row>
    <row r="251" spans="1:24" hidden="1">
      <c r="A251" s="10"/>
      <c r="B251" s="10"/>
      <c r="C251" s="10"/>
      <c r="D251" s="10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0"/>
      <c r="R251" s="10"/>
      <c r="S251" s="10"/>
      <c r="T251" s="10"/>
      <c r="U251" s="10"/>
      <c r="V251" s="10"/>
      <c r="W251" s="10"/>
      <c r="X251" s="10"/>
    </row>
    <row r="252" spans="1:24" hidden="1">
      <c r="A252" s="10"/>
      <c r="B252" s="10"/>
      <c r="C252" s="10"/>
      <c r="D252" s="10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0"/>
      <c r="R252" s="10"/>
      <c r="S252" s="10"/>
      <c r="T252" s="10"/>
      <c r="U252" s="10"/>
      <c r="V252" s="10"/>
      <c r="W252" s="10"/>
      <c r="X252" s="10"/>
    </row>
    <row r="253" spans="1:24" hidden="1">
      <c r="A253" s="10"/>
      <c r="B253" s="10"/>
      <c r="C253" s="10"/>
      <c r="D253" s="10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0"/>
      <c r="R253" s="10"/>
      <c r="S253" s="10"/>
      <c r="T253" s="10"/>
      <c r="U253" s="10"/>
      <c r="V253" s="10"/>
      <c r="W253" s="10"/>
      <c r="X253" s="10"/>
    </row>
    <row r="254" spans="1:24" hidden="1">
      <c r="A254" s="10"/>
      <c r="B254" s="10"/>
      <c r="C254" s="10"/>
      <c r="D254" s="10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0"/>
      <c r="R254" s="10"/>
      <c r="S254" s="10"/>
      <c r="T254" s="10"/>
      <c r="U254" s="10"/>
      <c r="V254" s="10"/>
      <c r="W254" s="10"/>
      <c r="X254" s="10"/>
    </row>
    <row r="255" spans="1:24" hidden="1">
      <c r="A255" s="10"/>
      <c r="B255" s="10"/>
      <c r="C255" s="10"/>
      <c r="D255" s="10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0"/>
      <c r="R255" s="10"/>
      <c r="S255" s="10"/>
      <c r="T255" s="10"/>
      <c r="U255" s="10"/>
      <c r="V255" s="10"/>
      <c r="W255" s="10"/>
      <c r="X255" s="10"/>
    </row>
    <row r="256" spans="1:24" hidden="1">
      <c r="A256" s="10"/>
      <c r="B256" s="10"/>
      <c r="C256" s="10"/>
      <c r="D256" s="10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0"/>
      <c r="R256" s="10"/>
      <c r="S256" s="10"/>
      <c r="T256" s="10"/>
      <c r="U256" s="10"/>
      <c r="V256" s="10"/>
      <c r="W256" s="10"/>
      <c r="X256" s="10"/>
    </row>
    <row r="257" spans="1:24" hidden="1">
      <c r="A257" s="10"/>
      <c r="B257" s="10"/>
      <c r="C257" s="10"/>
      <c r="D257" s="10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0"/>
      <c r="R257" s="10"/>
      <c r="S257" s="10"/>
      <c r="T257" s="10"/>
      <c r="U257" s="10"/>
      <c r="V257" s="10"/>
      <c r="W257" s="10"/>
      <c r="X257" s="10"/>
    </row>
    <row r="258" spans="1:24" hidden="1">
      <c r="A258" s="10"/>
      <c r="B258" s="10"/>
      <c r="C258" s="10"/>
      <c r="D258" s="10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0"/>
      <c r="R258" s="10"/>
      <c r="S258" s="10"/>
      <c r="T258" s="10"/>
      <c r="U258" s="10"/>
      <c r="V258" s="10"/>
      <c r="W258" s="10"/>
      <c r="X258" s="10"/>
    </row>
    <row r="259" spans="1:24" hidden="1">
      <c r="A259" s="10"/>
      <c r="B259" s="10"/>
      <c r="C259" s="10"/>
      <c r="D259" s="10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0"/>
      <c r="R259" s="10"/>
      <c r="S259" s="10"/>
      <c r="T259" s="10"/>
      <c r="U259" s="10"/>
      <c r="V259" s="10"/>
      <c r="W259" s="10"/>
      <c r="X259" s="10"/>
    </row>
    <row r="260" spans="1:24" hidden="1">
      <c r="A260" s="10"/>
      <c r="B260" s="10"/>
      <c r="C260" s="10"/>
      <c r="D260" s="10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0"/>
      <c r="R260" s="10"/>
      <c r="S260" s="10"/>
      <c r="T260" s="10"/>
      <c r="U260" s="10"/>
      <c r="V260" s="10"/>
      <c r="W260" s="10"/>
      <c r="X260" s="10"/>
    </row>
    <row r="261" spans="1:24" hidden="1">
      <c r="A261" s="10"/>
      <c r="B261" s="10"/>
      <c r="C261" s="10"/>
      <c r="D261" s="10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0"/>
      <c r="R261" s="10"/>
      <c r="S261" s="10"/>
      <c r="T261" s="10"/>
      <c r="U261" s="10"/>
      <c r="V261" s="10"/>
      <c r="W261" s="10"/>
      <c r="X261" s="10"/>
    </row>
    <row r="262" spans="1:24" hidden="1">
      <c r="A262" s="10"/>
      <c r="B262" s="10"/>
      <c r="C262" s="10"/>
      <c r="D262" s="10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0"/>
      <c r="R262" s="10"/>
      <c r="S262" s="10"/>
      <c r="T262" s="10"/>
      <c r="U262" s="10"/>
      <c r="V262" s="10"/>
      <c r="W262" s="10"/>
      <c r="X262" s="10"/>
    </row>
    <row r="263" spans="1:24" hidden="1">
      <c r="A263" s="10"/>
      <c r="B263" s="10"/>
      <c r="C263" s="10"/>
      <c r="D263" s="10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0"/>
      <c r="R263" s="10"/>
      <c r="S263" s="10"/>
      <c r="T263" s="10"/>
      <c r="U263" s="10"/>
      <c r="V263" s="10"/>
      <c r="W263" s="10"/>
      <c r="X263" s="10"/>
    </row>
    <row r="264" spans="1:24" hidden="1">
      <c r="A264" s="10"/>
      <c r="B264" s="10"/>
      <c r="C264" s="10"/>
      <c r="D264" s="10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0"/>
      <c r="R264" s="10"/>
      <c r="S264" s="10"/>
      <c r="T264" s="10"/>
      <c r="U264" s="10"/>
      <c r="V264" s="10"/>
      <c r="W264" s="10"/>
      <c r="X264" s="10"/>
    </row>
    <row r="265" spans="1:24" hidden="1">
      <c r="A265" s="10"/>
      <c r="B265" s="10"/>
      <c r="C265" s="10"/>
      <c r="D265" s="10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0"/>
      <c r="R265" s="10"/>
      <c r="S265" s="10"/>
      <c r="T265" s="10"/>
      <c r="U265" s="10"/>
      <c r="V265" s="10"/>
      <c r="W265" s="10"/>
      <c r="X265" s="10"/>
    </row>
    <row r="266" spans="1:24" hidden="1">
      <c r="A266" s="10"/>
      <c r="B266" s="10"/>
      <c r="C266" s="10"/>
      <c r="D266" s="10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0"/>
      <c r="R266" s="10"/>
      <c r="S266" s="10"/>
      <c r="T266" s="10"/>
      <c r="U266" s="10"/>
      <c r="V266" s="10"/>
      <c r="W266" s="10"/>
      <c r="X266" s="10"/>
    </row>
    <row r="267" spans="1:24" hidden="1">
      <c r="A267" s="10"/>
      <c r="B267" s="10"/>
      <c r="C267" s="10"/>
      <c r="D267" s="10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0"/>
      <c r="R267" s="10"/>
      <c r="S267" s="10"/>
      <c r="T267" s="10"/>
      <c r="U267" s="10"/>
      <c r="V267" s="10"/>
      <c r="W267" s="10"/>
      <c r="X267" s="10"/>
    </row>
    <row r="268" spans="1:24" hidden="1">
      <c r="A268" s="10"/>
      <c r="B268" s="10"/>
      <c r="C268" s="10"/>
      <c r="D268" s="10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0"/>
      <c r="R268" s="10"/>
      <c r="S268" s="10"/>
      <c r="T268" s="10"/>
      <c r="U268" s="10"/>
      <c r="V268" s="10"/>
      <c r="W268" s="10"/>
      <c r="X268" s="10"/>
    </row>
    <row r="269" spans="1:24" hidden="1">
      <c r="A269" s="10"/>
      <c r="B269" s="10"/>
      <c r="C269" s="10"/>
      <c r="D269" s="10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0"/>
      <c r="R269" s="10"/>
      <c r="S269" s="10"/>
      <c r="T269" s="10"/>
      <c r="U269" s="10"/>
      <c r="V269" s="10"/>
      <c r="W269" s="10"/>
      <c r="X269" s="10"/>
    </row>
    <row r="270" spans="1:24" hidden="1">
      <c r="A270" s="10"/>
      <c r="B270" s="10"/>
      <c r="C270" s="10"/>
      <c r="D270" s="10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0"/>
      <c r="R270" s="10"/>
      <c r="S270" s="10"/>
      <c r="T270" s="10"/>
      <c r="U270" s="10"/>
      <c r="V270" s="10"/>
      <c r="W270" s="10"/>
      <c r="X270" s="10"/>
    </row>
    <row r="271" spans="1:24" hidden="1">
      <c r="A271" s="10"/>
      <c r="B271" s="10"/>
      <c r="C271" s="10"/>
      <c r="D271" s="10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0"/>
      <c r="R271" s="10"/>
      <c r="S271" s="10"/>
      <c r="T271" s="10"/>
      <c r="U271" s="10"/>
      <c r="V271" s="10"/>
      <c r="W271" s="10"/>
      <c r="X271" s="10"/>
    </row>
    <row r="272" spans="1:24" hidden="1">
      <c r="A272" s="10"/>
      <c r="B272" s="10"/>
      <c r="C272" s="10"/>
      <c r="D272" s="10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0"/>
      <c r="R272" s="10"/>
      <c r="S272" s="10"/>
      <c r="T272" s="10"/>
      <c r="U272" s="10"/>
      <c r="V272" s="10"/>
      <c r="W272" s="10"/>
      <c r="X272" s="10"/>
    </row>
    <row r="273" spans="1:24" hidden="1">
      <c r="A273" s="10"/>
      <c r="B273" s="10"/>
      <c r="C273" s="10"/>
      <c r="D273" s="10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0"/>
      <c r="R273" s="10"/>
      <c r="S273" s="10"/>
      <c r="T273" s="10"/>
      <c r="U273" s="10"/>
      <c r="V273" s="10"/>
      <c r="W273" s="10"/>
      <c r="X273" s="10"/>
    </row>
    <row r="274" spans="1:24" hidden="1">
      <c r="A274" s="10"/>
      <c r="B274" s="10"/>
      <c r="C274" s="10"/>
      <c r="D274" s="10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0"/>
      <c r="R274" s="10"/>
      <c r="S274" s="10"/>
      <c r="T274" s="10"/>
      <c r="U274" s="10"/>
      <c r="V274" s="10"/>
      <c r="W274" s="10"/>
      <c r="X274" s="10"/>
    </row>
    <row r="275" spans="1:24" hidden="1">
      <c r="A275" s="10"/>
      <c r="B275" s="10"/>
      <c r="C275" s="10"/>
      <c r="D275" s="10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0"/>
      <c r="R275" s="10"/>
      <c r="S275" s="10"/>
      <c r="T275" s="10"/>
      <c r="U275" s="10"/>
      <c r="V275" s="10"/>
      <c r="W275" s="10"/>
      <c r="X275" s="10"/>
    </row>
    <row r="276" spans="1:24" hidden="1">
      <c r="A276" s="10"/>
      <c r="B276" s="10"/>
      <c r="C276" s="10"/>
      <c r="D276" s="10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0"/>
      <c r="R276" s="10"/>
      <c r="S276" s="10"/>
      <c r="T276" s="10"/>
      <c r="U276" s="10"/>
      <c r="V276" s="10"/>
      <c r="W276" s="10"/>
      <c r="X276" s="10"/>
    </row>
    <row r="277" spans="1:24" hidden="1">
      <c r="A277" s="10"/>
      <c r="B277" s="10"/>
      <c r="C277" s="10"/>
      <c r="D277" s="10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0"/>
      <c r="R277" s="10"/>
      <c r="S277" s="10"/>
      <c r="T277" s="10"/>
      <c r="U277" s="10"/>
      <c r="V277" s="10"/>
      <c r="W277" s="10"/>
      <c r="X277" s="10"/>
    </row>
    <row r="278" spans="1:24" hidden="1">
      <c r="A278" s="10"/>
      <c r="B278" s="10"/>
      <c r="C278" s="10"/>
      <c r="D278" s="10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0"/>
      <c r="R278" s="10"/>
      <c r="S278" s="10"/>
      <c r="T278" s="10"/>
      <c r="U278" s="10"/>
      <c r="V278" s="10"/>
      <c r="W278" s="10"/>
      <c r="X278" s="10"/>
    </row>
    <row r="279" spans="1:24" hidden="1">
      <c r="A279" s="10"/>
      <c r="B279" s="10"/>
      <c r="C279" s="10"/>
      <c r="D279" s="10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0"/>
      <c r="R279" s="10"/>
      <c r="S279" s="10"/>
      <c r="T279" s="10"/>
      <c r="U279" s="10"/>
      <c r="V279" s="10"/>
      <c r="W279" s="10"/>
      <c r="X279" s="10"/>
    </row>
    <row r="280" spans="1:24" hidden="1">
      <c r="A280" s="10"/>
      <c r="B280" s="10"/>
      <c r="C280" s="10"/>
      <c r="D280" s="10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0"/>
      <c r="R280" s="10"/>
      <c r="S280" s="10"/>
      <c r="T280" s="10"/>
      <c r="U280" s="10"/>
      <c r="V280" s="10"/>
      <c r="W280" s="10"/>
      <c r="X280" s="10"/>
    </row>
  </sheetData>
  <sheetProtection algorithmName="SHA-512" hashValue="9eCBRmVRdLzyjRorgpVTeLiIUZMwpYZ5fYYqSbZ64DVbyq5BgKgE8yhRx5wAhwqwvb/fXIlfPcsXeTyjGruuvw==" saltValue="g5tswgApgTLJrs2mXybrgg==" spinCount="100000" sheet="1" objects="1" scenarios="1"/>
  <mergeCells count="29">
    <mergeCell ref="A3:D3"/>
    <mergeCell ref="C83:C85"/>
    <mergeCell ref="C89:C93"/>
    <mergeCell ref="C99:C101"/>
    <mergeCell ref="A6:C17"/>
    <mergeCell ref="C56:C57"/>
    <mergeCell ref="C70:C76"/>
    <mergeCell ref="C49:C50"/>
    <mergeCell ref="B37:C37"/>
    <mergeCell ref="C38:C43"/>
    <mergeCell ref="C45:C47"/>
    <mergeCell ref="C59:C64"/>
    <mergeCell ref="C52:C54"/>
    <mergeCell ref="C78:C81"/>
    <mergeCell ref="A38:B68"/>
    <mergeCell ref="A70:B97"/>
    <mergeCell ref="A158:C164"/>
    <mergeCell ref="A141:C155"/>
    <mergeCell ref="A21:C34"/>
    <mergeCell ref="C113:C116"/>
    <mergeCell ref="A19:P19"/>
    <mergeCell ref="A36:P36"/>
    <mergeCell ref="C118:C120"/>
    <mergeCell ref="C122:C125"/>
    <mergeCell ref="A131:C137"/>
    <mergeCell ref="C103:C104"/>
    <mergeCell ref="C106:C107"/>
    <mergeCell ref="A99:B111"/>
    <mergeCell ref="A113:B129"/>
  </mergeCells>
  <phoneticPr fontId="2" type="noConversion"/>
  <conditionalFormatting sqref="E137:P138">
    <cfRule type="cellIs" dxfId="0" priority="1" stopIfTrue="1" operator="lessThan">
      <formula>0</formula>
    </cfRule>
  </conditionalFormatting>
  <printOptions horizontalCentered="1"/>
  <pageMargins left="0.43" right="0.44" top="0.27" bottom="0.23" header="0.18" footer="0.15"/>
  <pageSetup paperSize="9" scale="45" orientation="landscape" horizontalDpi="300" verticalDpi="300" r:id="rId1"/>
  <headerFooter alignWithMargins="0"/>
  <rowBreaks count="1" manualBreakCount="1">
    <brk id="97" max="16383" man="1"/>
  </rowBreaks>
  <ignoredErrors>
    <ignoredError sqref="E34:P34 E68:P68 E97:P97 E111:P111 E129:P129" evalError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ilha5"/>
  <dimension ref="B1:XFC85"/>
  <sheetViews>
    <sheetView showGridLines="0" showRowColHeaders="0" workbookViewId="0"/>
  </sheetViews>
  <sheetFormatPr defaultColWidth="0" defaultRowHeight="12.75" zeroHeight="1"/>
  <cols>
    <col min="1" max="1" width="11.7109375" customWidth="1"/>
    <col min="2" max="2" width="37.42578125" customWidth="1"/>
    <col min="3" max="3" width="18.5703125" bestFit="1" customWidth="1"/>
    <col min="4" max="6" width="11.7109375" style="42" customWidth="1"/>
    <col min="7" max="7" width="11.7109375" customWidth="1"/>
    <col min="8" max="8" width="11.7109375" style="42" customWidth="1"/>
    <col min="9" max="13" width="11.7109375" customWidth="1"/>
    <col min="30" max="16383" width="9.140625" hidden="1"/>
    <col min="16384" max="16384" width="1.7109375" customWidth="1"/>
  </cols>
  <sheetData>
    <row r="1" spans="2:14"/>
    <row r="2" spans="2:14"/>
    <row r="3" spans="2:14">
      <c r="K3" s="42"/>
      <c r="L3" s="42"/>
      <c r="M3" s="42"/>
      <c r="N3" s="42"/>
    </row>
    <row r="4" spans="2:14" ht="13.5" thickBot="1">
      <c r="B4" s="63"/>
      <c r="C4" s="63"/>
      <c r="D4" s="86"/>
      <c r="E4" s="86"/>
      <c r="F4" s="86"/>
      <c r="G4" s="341"/>
      <c r="H4" s="341"/>
      <c r="I4" s="63"/>
      <c r="J4" s="63"/>
      <c r="K4" s="87"/>
      <c r="L4" s="87"/>
      <c r="M4" s="87"/>
      <c r="N4" s="42"/>
    </row>
    <row r="5" spans="2:14">
      <c r="C5" s="55"/>
      <c r="D5" s="55"/>
      <c r="E5" s="55"/>
      <c r="F5" s="55"/>
      <c r="G5" s="54"/>
      <c r="H5" s="55"/>
    </row>
    <row r="6" spans="2:14">
      <c r="C6" s="55"/>
      <c r="D6" s="55"/>
      <c r="E6" s="55"/>
      <c r="F6" s="55"/>
      <c r="G6" s="54"/>
      <c r="H6" s="55"/>
    </row>
    <row r="7" spans="2:14">
      <c r="D7" s="55"/>
      <c r="E7" s="55"/>
      <c r="F7" s="55"/>
      <c r="G7" s="54"/>
      <c r="H7" s="55"/>
    </row>
    <row r="8" spans="2:14">
      <c r="G8" s="54"/>
      <c r="H8" s="55"/>
    </row>
    <row r="9" spans="2:14">
      <c r="G9" s="54"/>
      <c r="H9" s="55"/>
    </row>
    <row r="10" spans="2:14">
      <c r="E10" s="89"/>
      <c r="F10" s="55"/>
      <c r="G10" s="54"/>
      <c r="H10" s="55"/>
    </row>
    <row r="11" spans="2:14">
      <c r="E11" s="89"/>
      <c r="F11" s="55"/>
      <c r="G11" s="54"/>
      <c r="H11" s="55"/>
    </row>
    <row r="12" spans="2:14">
      <c r="E12" s="89"/>
      <c r="F12" s="55"/>
      <c r="G12" s="54"/>
      <c r="H12" s="55"/>
    </row>
    <row r="13" spans="2:14">
      <c r="E13" s="89"/>
      <c r="F13" s="55"/>
      <c r="G13" s="54"/>
      <c r="H13" s="55"/>
    </row>
    <row r="14" spans="2:14" ht="15" customHeight="1">
      <c r="B14" s="92" t="s">
        <v>199</v>
      </c>
      <c r="C14" s="93"/>
      <c r="E14" s="89"/>
      <c r="F14" s="55"/>
    </row>
    <row r="15" spans="2:14" ht="15.75">
      <c r="B15" s="88" t="s">
        <v>201</v>
      </c>
      <c r="C15" s="118">
        <v>100000</v>
      </c>
      <c r="E15" s="89"/>
      <c r="F15" s="55"/>
    </row>
    <row r="16" spans="2:14" ht="15.75">
      <c r="B16" s="88" t="s">
        <v>202</v>
      </c>
      <c r="C16" s="119">
        <v>0.08</v>
      </c>
      <c r="D16" s="83"/>
      <c r="E16" s="89"/>
      <c r="F16" s="55"/>
      <c r="I16" s="336" t="s">
        <v>212</v>
      </c>
      <c r="J16" s="337"/>
      <c r="K16" s="338"/>
      <c r="L16" s="339">
        <v>360</v>
      </c>
      <c r="M16" s="340"/>
    </row>
    <row r="17" spans="2:14" ht="15.75">
      <c r="B17" s="88" t="s">
        <v>203</v>
      </c>
      <c r="C17" s="120">
        <v>120</v>
      </c>
      <c r="D17" s="84"/>
      <c r="E17" s="89"/>
      <c r="F17" s="55"/>
      <c r="I17" s="204" t="s">
        <v>213</v>
      </c>
      <c r="J17" s="205"/>
      <c r="K17" s="206"/>
      <c r="L17" s="343">
        <v>300</v>
      </c>
      <c r="M17" s="344"/>
    </row>
    <row r="18" spans="2:14" ht="15.75" customHeight="1">
      <c r="B18" s="88" t="s">
        <v>204</v>
      </c>
      <c r="C18" s="197">
        <f>C17/12</f>
        <v>10</v>
      </c>
      <c r="D18" s="202"/>
      <c r="E18" s="89"/>
      <c r="F18" s="55"/>
      <c r="G18" s="342"/>
      <c r="H18" s="342"/>
      <c r="I18" s="204" t="s">
        <v>214</v>
      </c>
      <c r="J18" s="205"/>
      <c r="K18" s="206"/>
      <c r="L18" s="347">
        <v>0.08</v>
      </c>
      <c r="M18" s="348"/>
    </row>
    <row r="19" spans="2:14" ht="15.75">
      <c r="B19" s="88" t="s">
        <v>205</v>
      </c>
      <c r="C19" s="198">
        <f>POWER(1+C16,1/12)-1</f>
        <v>6.4340301100034303E-3</v>
      </c>
      <c r="D19" s="84"/>
      <c r="E19" s="89"/>
      <c r="G19" s="56"/>
      <c r="H19" s="55"/>
      <c r="I19" s="204" t="s">
        <v>216</v>
      </c>
      <c r="J19" s="205"/>
      <c r="K19" s="206"/>
      <c r="L19" s="345">
        <f>POWER(1+L18,1/12)-1</f>
        <v>6.4340301100034303E-3</v>
      </c>
      <c r="M19" s="346"/>
    </row>
    <row r="20" spans="2:14" ht="15.75">
      <c r="B20" s="88" t="s">
        <v>206</v>
      </c>
      <c r="C20" s="121">
        <v>1000</v>
      </c>
      <c r="D20" s="84"/>
      <c r="G20" s="56"/>
      <c r="H20" s="55"/>
      <c r="I20" s="204" t="s">
        <v>217</v>
      </c>
      <c r="J20" s="205"/>
      <c r="K20" s="206"/>
      <c r="L20" s="334">
        <v>1000</v>
      </c>
      <c r="M20" s="335"/>
    </row>
    <row r="21" spans="2:14" ht="16.5" thickBot="1">
      <c r="B21" s="94"/>
      <c r="C21" s="94"/>
      <c r="D21" s="84"/>
      <c r="G21" s="56"/>
      <c r="H21" s="55"/>
      <c r="I21" s="94"/>
      <c r="J21" s="94"/>
      <c r="K21" s="94"/>
      <c r="L21" s="94"/>
      <c r="M21" s="94"/>
    </row>
    <row r="22" spans="2:14" ht="15.75">
      <c r="D22" s="84"/>
      <c r="E22" s="55"/>
      <c r="F22" s="55"/>
      <c r="G22" s="56"/>
      <c r="H22" s="55"/>
      <c r="I22" s="203"/>
      <c r="J22" s="203"/>
      <c r="K22" s="203"/>
      <c r="L22" s="203"/>
      <c r="M22" s="203"/>
    </row>
    <row r="23" spans="2:14" ht="15.75" customHeight="1">
      <c r="B23" s="85"/>
      <c r="C23" s="85"/>
      <c r="D23" s="84"/>
      <c r="E23" s="55"/>
      <c r="F23" s="55"/>
      <c r="G23" s="56"/>
      <c r="H23" s="55"/>
    </row>
    <row r="24" spans="2:14" ht="25.5" customHeight="1">
      <c r="B24" s="350" t="s">
        <v>200</v>
      </c>
      <c r="C24" s="363">
        <f>(PMT(C19,C17,(-C20),C15,0))*-1</f>
        <v>543.18650822446648</v>
      </c>
      <c r="D24" s="90"/>
      <c r="E24" s="55"/>
      <c r="F24" s="55"/>
      <c r="G24" s="56"/>
      <c r="H24" s="55"/>
      <c r="I24" s="349" t="s">
        <v>215</v>
      </c>
      <c r="J24" s="349"/>
      <c r="K24" s="350"/>
      <c r="L24" s="332">
        <f>FV(L19,L16,-L17,-L20,0)</f>
        <v>432627.83302881737</v>
      </c>
      <c r="M24" s="333"/>
    </row>
    <row r="25" spans="2:14" ht="18.75" customHeight="1">
      <c r="B25" s="350"/>
      <c r="C25" s="364"/>
      <c r="D25" s="90"/>
      <c r="E25" s="55"/>
      <c r="F25" s="55"/>
      <c r="G25" s="56"/>
      <c r="H25" s="55"/>
      <c r="I25" s="349"/>
      <c r="J25" s="349"/>
      <c r="K25" s="350"/>
      <c r="L25" s="332"/>
      <c r="M25" s="333"/>
    </row>
    <row r="26" spans="2:14">
      <c r="N26" s="42"/>
    </row>
    <row r="27" spans="2:14" ht="13.5" thickBot="1">
      <c r="B27" s="63"/>
      <c r="C27" s="63"/>
      <c r="D27" s="86"/>
      <c r="E27" s="86"/>
      <c r="F27" s="86"/>
      <c r="G27" s="91"/>
      <c r="H27" s="86"/>
      <c r="I27" s="63"/>
      <c r="J27" s="63"/>
      <c r="K27" s="63"/>
      <c r="L27" s="63"/>
      <c r="M27" s="63"/>
      <c r="N27" s="42"/>
    </row>
    <row r="28" spans="2:14">
      <c r="D28" s="55"/>
      <c r="E28" s="55"/>
      <c r="F28" s="55"/>
      <c r="G28" s="56"/>
      <c r="H28" s="55"/>
      <c r="K28" s="42"/>
      <c r="L28" s="42"/>
      <c r="M28" s="42"/>
      <c r="N28" s="42"/>
    </row>
    <row r="29" spans="2:14">
      <c r="D29" s="55"/>
      <c r="E29" s="55"/>
      <c r="F29" s="55"/>
      <c r="G29" s="56"/>
      <c r="H29" s="55"/>
      <c r="K29" s="42"/>
      <c r="L29" s="42"/>
      <c r="M29" s="42"/>
      <c r="N29" s="42"/>
    </row>
    <row r="30" spans="2:14">
      <c r="D30" s="55"/>
      <c r="E30" s="55"/>
      <c r="F30" s="55"/>
      <c r="G30" s="56"/>
      <c r="H30" s="55"/>
      <c r="K30" s="42"/>
      <c r="L30" s="42"/>
      <c r="M30" s="42"/>
      <c r="N30" s="42"/>
    </row>
    <row r="31" spans="2:14">
      <c r="D31" s="55"/>
      <c r="E31" s="55"/>
      <c r="F31" s="55"/>
      <c r="G31" s="56"/>
      <c r="H31" s="55"/>
      <c r="K31" s="42"/>
      <c r="L31" s="42"/>
      <c r="M31" s="42"/>
      <c r="N31" s="42"/>
    </row>
    <row r="32" spans="2:14">
      <c r="D32" s="55"/>
      <c r="E32" s="55"/>
      <c r="F32" s="55"/>
      <c r="G32" s="56"/>
      <c r="H32" s="55"/>
      <c r="K32" s="42"/>
      <c r="L32" s="42"/>
      <c r="M32" s="42"/>
      <c r="N32" s="42"/>
    </row>
    <row r="33" spans="2:13">
      <c r="D33" s="55"/>
      <c r="E33" s="55"/>
      <c r="F33" s="55"/>
      <c r="G33" s="56"/>
      <c r="H33" s="55"/>
    </row>
    <row r="34" spans="2:13">
      <c r="B34" s="361" t="s">
        <v>209</v>
      </c>
      <c r="C34" s="111" t="s">
        <v>109</v>
      </c>
      <c r="D34" s="112" t="s">
        <v>207</v>
      </c>
      <c r="E34" s="111" t="s">
        <v>139</v>
      </c>
      <c r="F34" s="362" t="s">
        <v>137</v>
      </c>
      <c r="G34" s="362"/>
      <c r="H34" s="111" t="s">
        <v>120</v>
      </c>
    </row>
    <row r="35" spans="2:13">
      <c r="B35" s="361"/>
      <c r="C35" s="95" t="s">
        <v>114</v>
      </c>
      <c r="D35" s="97">
        <v>0.05</v>
      </c>
      <c r="E35" s="95" t="s">
        <v>140</v>
      </c>
      <c r="F35" s="96" t="s">
        <v>110</v>
      </c>
      <c r="G35" s="95" t="s">
        <v>132</v>
      </c>
      <c r="H35" s="95" t="s">
        <v>121</v>
      </c>
    </row>
    <row r="36" spans="2:13">
      <c r="B36" s="361"/>
      <c r="C36" s="95" t="s">
        <v>115</v>
      </c>
      <c r="D36" s="97">
        <v>0.05</v>
      </c>
      <c r="E36" s="95" t="s">
        <v>140</v>
      </c>
      <c r="F36" s="96" t="s">
        <v>111</v>
      </c>
      <c r="G36" s="95" t="s">
        <v>132</v>
      </c>
      <c r="H36" s="95" t="s">
        <v>121</v>
      </c>
    </row>
    <row r="37" spans="2:13">
      <c r="B37" s="361"/>
      <c r="C37" s="95" t="s">
        <v>116</v>
      </c>
      <c r="D37" s="97">
        <v>0.05</v>
      </c>
      <c r="E37" s="95" t="s">
        <v>140</v>
      </c>
      <c r="F37" s="96" t="s">
        <v>112</v>
      </c>
      <c r="G37" s="95" t="s">
        <v>129</v>
      </c>
      <c r="H37" s="95" t="s">
        <v>121</v>
      </c>
    </row>
    <row r="38" spans="2:13">
      <c r="B38" s="361"/>
      <c r="C38" s="95" t="s">
        <v>117</v>
      </c>
      <c r="D38" s="97">
        <v>0.25</v>
      </c>
      <c r="E38" s="95" t="s">
        <v>140</v>
      </c>
      <c r="F38" s="96" t="s">
        <v>128</v>
      </c>
      <c r="G38" s="95" t="s">
        <v>129</v>
      </c>
      <c r="H38" s="95" t="s">
        <v>121</v>
      </c>
    </row>
    <row r="39" spans="2:13">
      <c r="B39" s="361"/>
      <c r="C39" s="95" t="s">
        <v>123</v>
      </c>
      <c r="D39" s="97">
        <v>0.05</v>
      </c>
      <c r="E39" s="95" t="s">
        <v>140</v>
      </c>
      <c r="F39" s="96" t="s">
        <v>130</v>
      </c>
      <c r="G39" s="95" t="s">
        <v>136</v>
      </c>
      <c r="H39" s="95" t="s">
        <v>121</v>
      </c>
    </row>
    <row r="40" spans="2:13">
      <c r="B40" s="361"/>
      <c r="C40" s="95" t="s">
        <v>124</v>
      </c>
      <c r="D40" s="97">
        <v>0.1</v>
      </c>
      <c r="E40" s="95" t="s">
        <v>140</v>
      </c>
      <c r="F40" s="96" t="s">
        <v>131</v>
      </c>
      <c r="G40" s="95" t="s">
        <v>136</v>
      </c>
      <c r="H40" s="95" t="s">
        <v>121</v>
      </c>
    </row>
    <row r="41" spans="2:13">
      <c r="B41" s="361"/>
      <c r="C41" s="95" t="s">
        <v>125</v>
      </c>
      <c r="D41" s="97">
        <v>0.1</v>
      </c>
      <c r="E41" s="95" t="s">
        <v>140</v>
      </c>
      <c r="F41" s="96" t="s">
        <v>133</v>
      </c>
      <c r="G41" s="95" t="s">
        <v>136</v>
      </c>
      <c r="H41" s="95" t="s">
        <v>121</v>
      </c>
    </row>
    <row r="42" spans="2:13">
      <c r="B42" s="361"/>
      <c r="C42" s="95" t="s">
        <v>26</v>
      </c>
      <c r="D42" s="98">
        <v>0.1</v>
      </c>
      <c r="E42" s="95" t="s">
        <v>140</v>
      </c>
      <c r="F42" s="96" t="s">
        <v>134</v>
      </c>
      <c r="G42" s="95" t="s">
        <v>136</v>
      </c>
      <c r="H42" s="95" t="s">
        <v>121</v>
      </c>
    </row>
    <row r="43" spans="2:13">
      <c r="B43" s="361"/>
      <c r="C43" s="95" t="s">
        <v>126</v>
      </c>
      <c r="D43" s="97">
        <v>0.1</v>
      </c>
      <c r="E43" s="95" t="s">
        <v>140</v>
      </c>
      <c r="F43" s="96" t="s">
        <v>135</v>
      </c>
      <c r="G43" s="95" t="s">
        <v>136</v>
      </c>
      <c r="H43" s="95" t="s">
        <v>127</v>
      </c>
    </row>
    <row r="44" spans="2:13">
      <c r="B44" s="361"/>
      <c r="C44" s="95" t="s">
        <v>118</v>
      </c>
      <c r="D44" s="97">
        <v>0.1</v>
      </c>
      <c r="E44" s="95" t="s">
        <v>140</v>
      </c>
      <c r="F44" s="96"/>
      <c r="G44" s="95"/>
      <c r="H44" s="95" t="s">
        <v>122</v>
      </c>
    </row>
    <row r="45" spans="2:13">
      <c r="B45" s="361"/>
      <c r="C45" s="95" t="s">
        <v>119</v>
      </c>
      <c r="D45" s="97">
        <v>0.05</v>
      </c>
      <c r="E45" s="95" t="s">
        <v>140</v>
      </c>
      <c r="F45" s="96"/>
      <c r="G45" s="95"/>
      <c r="H45" s="95" t="s">
        <v>122</v>
      </c>
    </row>
    <row r="46" spans="2:13">
      <c r="B46" s="52"/>
      <c r="C46" s="101"/>
      <c r="D46" s="101"/>
      <c r="E46" s="101"/>
      <c r="F46" s="102"/>
      <c r="G46" s="101"/>
      <c r="H46" s="103"/>
      <c r="I46" s="52"/>
      <c r="J46" s="52"/>
      <c r="K46" s="52"/>
      <c r="L46" s="52"/>
      <c r="M46" s="52"/>
    </row>
    <row r="47" spans="2:13" ht="13.5" thickBot="1">
      <c r="B47" s="63"/>
      <c r="C47" s="104"/>
      <c r="D47" s="104"/>
      <c r="E47" s="104"/>
      <c r="F47" s="105"/>
      <c r="G47" s="104"/>
      <c r="H47" s="105"/>
      <c r="I47" s="63"/>
      <c r="J47" s="63"/>
      <c r="K47" s="63"/>
      <c r="L47" s="63"/>
      <c r="M47" s="63"/>
    </row>
    <row r="48" spans="2:13"/>
    <row r="49" spans="2:8" ht="12.75" customHeight="1"/>
    <row r="50" spans="2:8" ht="12.75" customHeight="1">
      <c r="B50" s="356" t="s">
        <v>210</v>
      </c>
      <c r="C50" s="109" t="s">
        <v>109</v>
      </c>
      <c r="D50" s="110" t="s">
        <v>208</v>
      </c>
      <c r="E50" s="109" t="s">
        <v>139</v>
      </c>
      <c r="F50" s="359" t="s">
        <v>137</v>
      </c>
      <c r="G50" s="360"/>
      <c r="H50" s="109" t="s">
        <v>120</v>
      </c>
    </row>
    <row r="51" spans="2:8" ht="12.75" customHeight="1">
      <c r="B51" s="357"/>
      <c r="C51" s="95" t="s">
        <v>114</v>
      </c>
      <c r="D51" s="97">
        <v>2.5000000000000001E-2</v>
      </c>
      <c r="E51" s="95" t="s">
        <v>140</v>
      </c>
      <c r="F51" s="99" t="s">
        <v>110</v>
      </c>
      <c r="G51" s="95" t="s">
        <v>132</v>
      </c>
      <c r="H51" s="95" t="s">
        <v>121</v>
      </c>
    </row>
    <row r="52" spans="2:8" ht="12.75" customHeight="1">
      <c r="B52" s="357"/>
      <c r="C52" s="95" t="s">
        <v>115</v>
      </c>
      <c r="D52" s="97">
        <v>0.05</v>
      </c>
      <c r="E52" s="95" t="s">
        <v>140</v>
      </c>
      <c r="F52" s="99" t="s">
        <v>111</v>
      </c>
      <c r="G52" s="95" t="s">
        <v>132</v>
      </c>
      <c r="H52" s="95" t="s">
        <v>121</v>
      </c>
    </row>
    <row r="53" spans="2:8" ht="12.75" customHeight="1">
      <c r="B53" s="357"/>
      <c r="C53" s="95" t="s">
        <v>116</v>
      </c>
      <c r="D53" s="97">
        <v>2.5000000000000001E-2</v>
      </c>
      <c r="E53" s="95" t="s">
        <v>140</v>
      </c>
      <c r="F53" s="99" t="s">
        <v>112</v>
      </c>
      <c r="G53" s="95" t="s">
        <v>129</v>
      </c>
      <c r="H53" s="95" t="s">
        <v>121</v>
      </c>
    </row>
    <row r="54" spans="2:8" ht="12.75" customHeight="1">
      <c r="B54" s="357"/>
      <c r="C54" s="95" t="s">
        <v>117</v>
      </c>
      <c r="D54" s="97">
        <v>0.25</v>
      </c>
      <c r="E54" s="95" t="s">
        <v>140</v>
      </c>
      <c r="F54" s="99" t="s">
        <v>128</v>
      </c>
      <c r="G54" s="95" t="s">
        <v>129</v>
      </c>
      <c r="H54" s="95" t="s">
        <v>121</v>
      </c>
    </row>
    <row r="55" spans="2:8" ht="12.75" customHeight="1">
      <c r="B55" s="357"/>
      <c r="C55" s="95" t="s">
        <v>123</v>
      </c>
      <c r="D55" s="100">
        <v>2.5000000000000001E-2</v>
      </c>
      <c r="E55" s="95" t="s">
        <v>140</v>
      </c>
      <c r="F55" s="99" t="s">
        <v>142</v>
      </c>
      <c r="G55" s="95" t="s">
        <v>129</v>
      </c>
      <c r="H55" s="95" t="s">
        <v>121</v>
      </c>
    </row>
    <row r="56" spans="2:8" ht="12.75" customHeight="1">
      <c r="B56" s="357"/>
      <c r="C56" s="95" t="s">
        <v>124</v>
      </c>
      <c r="D56" s="97">
        <v>2.5000000000000001E-2</v>
      </c>
      <c r="E56" s="95" t="s">
        <v>140</v>
      </c>
      <c r="F56" s="99" t="s">
        <v>113</v>
      </c>
      <c r="G56" s="95" t="s">
        <v>129</v>
      </c>
      <c r="H56" s="95" t="s">
        <v>121</v>
      </c>
    </row>
    <row r="57" spans="2:8" ht="12.75" customHeight="1">
      <c r="B57" s="357"/>
      <c r="C57" s="95" t="s">
        <v>125</v>
      </c>
      <c r="D57" s="97">
        <v>0.05</v>
      </c>
      <c r="E57" s="95" t="s">
        <v>140</v>
      </c>
      <c r="F57" s="99" t="s">
        <v>143</v>
      </c>
      <c r="G57" s="95" t="s">
        <v>129</v>
      </c>
      <c r="H57" s="95" t="s">
        <v>121</v>
      </c>
    </row>
    <row r="58" spans="2:8" ht="12.75" customHeight="1">
      <c r="B58" s="357"/>
      <c r="C58" s="95" t="s">
        <v>26</v>
      </c>
      <c r="D58" s="97">
        <v>0.05</v>
      </c>
      <c r="E58" s="95" t="s">
        <v>140</v>
      </c>
      <c r="F58" s="99" t="s">
        <v>130</v>
      </c>
      <c r="G58" s="95" t="s">
        <v>136</v>
      </c>
      <c r="H58" s="95" t="s">
        <v>121</v>
      </c>
    </row>
    <row r="59" spans="2:8" ht="12.75" customHeight="1">
      <c r="B59" s="357"/>
      <c r="C59" s="95" t="s">
        <v>126</v>
      </c>
      <c r="D59" s="97">
        <v>0.05</v>
      </c>
      <c r="E59" s="95" t="s">
        <v>140</v>
      </c>
      <c r="F59" s="99" t="s">
        <v>131</v>
      </c>
      <c r="G59" s="95" t="s">
        <v>136</v>
      </c>
      <c r="H59" s="95" t="s">
        <v>127</v>
      </c>
    </row>
    <row r="60" spans="2:8" ht="12.75" customHeight="1">
      <c r="B60" s="357"/>
      <c r="C60" s="95" t="s">
        <v>118</v>
      </c>
      <c r="D60" s="97">
        <v>0.15</v>
      </c>
      <c r="E60" s="95" t="s">
        <v>140</v>
      </c>
      <c r="F60" s="99" t="s">
        <v>133</v>
      </c>
      <c r="G60" s="95" t="s">
        <v>136</v>
      </c>
      <c r="H60" s="95" t="s">
        <v>122</v>
      </c>
    </row>
    <row r="61" spans="2:8" ht="23.25" customHeight="1">
      <c r="B61" s="357"/>
      <c r="C61" s="95" t="s">
        <v>141</v>
      </c>
      <c r="D61" s="97">
        <v>0.1</v>
      </c>
      <c r="E61" s="95" t="s">
        <v>145</v>
      </c>
      <c r="F61" s="99" t="s">
        <v>134</v>
      </c>
      <c r="G61" s="95" t="s">
        <v>136</v>
      </c>
      <c r="H61" s="95" t="s">
        <v>122</v>
      </c>
    </row>
    <row r="62" spans="2:8" ht="23.25" customHeight="1">
      <c r="B62" s="357"/>
      <c r="C62" s="95" t="s">
        <v>138</v>
      </c>
      <c r="D62" s="97">
        <v>0.1</v>
      </c>
      <c r="E62" s="95" t="s">
        <v>145</v>
      </c>
      <c r="F62" s="99" t="s">
        <v>135</v>
      </c>
      <c r="G62" s="95" t="s">
        <v>136</v>
      </c>
      <c r="H62" s="95" t="s">
        <v>122</v>
      </c>
    </row>
    <row r="63" spans="2:8" ht="12.75" customHeight="1">
      <c r="B63" s="358"/>
      <c r="C63" s="95" t="s">
        <v>144</v>
      </c>
      <c r="D63" s="97">
        <v>0.1</v>
      </c>
      <c r="E63" s="95" t="s">
        <v>145</v>
      </c>
      <c r="F63" s="96"/>
      <c r="G63" s="95"/>
      <c r="H63" s="95" t="s">
        <v>127</v>
      </c>
    </row>
    <row r="64" spans="2:8" ht="12.75" customHeight="1"/>
    <row r="65" spans="2:13" ht="12.75" customHeight="1" thickBot="1">
      <c r="B65" s="63"/>
      <c r="C65" s="63"/>
      <c r="D65" s="87"/>
      <c r="E65" s="87"/>
      <c r="F65" s="87"/>
      <c r="G65" s="63"/>
      <c r="H65" s="87"/>
      <c r="I65" s="63"/>
      <c r="J65" s="63"/>
      <c r="K65" s="63"/>
      <c r="L65" s="63"/>
      <c r="M65" s="63"/>
    </row>
    <row r="66" spans="2:13" ht="12.75" customHeight="1">
      <c r="B66" s="52"/>
      <c r="C66" s="52"/>
      <c r="D66" s="106"/>
      <c r="E66" s="106"/>
      <c r="F66" s="106"/>
      <c r="G66" s="52"/>
      <c r="H66" s="106"/>
      <c r="I66" s="52"/>
      <c r="J66" s="52"/>
      <c r="K66" s="52"/>
      <c r="L66" s="52"/>
      <c r="M66" s="52"/>
    </row>
    <row r="67" spans="2:13" ht="12.75" customHeight="1"/>
    <row r="68" spans="2:13" ht="12.75" customHeight="1">
      <c r="B68" s="351" t="s">
        <v>211</v>
      </c>
      <c r="C68" s="107" t="s">
        <v>109</v>
      </c>
      <c r="D68" s="108" t="s">
        <v>208</v>
      </c>
      <c r="E68" s="107" t="s">
        <v>139</v>
      </c>
      <c r="F68" s="354" t="s">
        <v>137</v>
      </c>
      <c r="G68" s="355"/>
      <c r="H68" s="107" t="s">
        <v>120</v>
      </c>
    </row>
    <row r="69" spans="2:13" ht="12.75" customHeight="1">
      <c r="B69" s="352"/>
      <c r="C69" s="95" t="s">
        <v>114</v>
      </c>
      <c r="D69" s="100">
        <v>2.5000000000000001E-2</v>
      </c>
      <c r="E69" s="95" t="s">
        <v>140</v>
      </c>
      <c r="F69" s="99" t="s">
        <v>110</v>
      </c>
      <c r="G69" s="95" t="s">
        <v>132</v>
      </c>
      <c r="H69" s="95" t="s">
        <v>121</v>
      </c>
    </row>
    <row r="70" spans="2:13" ht="12.75" customHeight="1">
      <c r="B70" s="352"/>
      <c r="C70" s="95" t="s">
        <v>115</v>
      </c>
      <c r="D70" s="100">
        <v>2.5000000000000001E-2</v>
      </c>
      <c r="E70" s="95" t="s">
        <v>140</v>
      </c>
      <c r="F70" s="99" t="s">
        <v>111</v>
      </c>
      <c r="G70" s="95" t="s">
        <v>132</v>
      </c>
      <c r="H70" s="95" t="s">
        <v>121</v>
      </c>
    </row>
    <row r="71" spans="2:13" ht="12.75" customHeight="1">
      <c r="B71" s="352"/>
      <c r="C71" s="95" t="s">
        <v>116</v>
      </c>
      <c r="D71" s="100">
        <v>7.4999999999999997E-2</v>
      </c>
      <c r="E71" s="95" t="s">
        <v>140</v>
      </c>
      <c r="F71" s="99" t="s">
        <v>112</v>
      </c>
      <c r="G71" s="95" t="s">
        <v>129</v>
      </c>
      <c r="H71" s="95" t="s">
        <v>121</v>
      </c>
    </row>
    <row r="72" spans="2:13" ht="12.75" customHeight="1">
      <c r="B72" s="352"/>
      <c r="C72" s="95" t="s">
        <v>117</v>
      </c>
      <c r="D72" s="97">
        <v>0.2</v>
      </c>
      <c r="E72" s="95" t="s">
        <v>140</v>
      </c>
      <c r="F72" s="99" t="s">
        <v>128</v>
      </c>
      <c r="G72" s="95" t="s">
        <v>129</v>
      </c>
      <c r="H72" s="95" t="s">
        <v>121</v>
      </c>
    </row>
    <row r="73" spans="2:13" ht="12.75" customHeight="1">
      <c r="B73" s="352"/>
      <c r="C73" s="95" t="s">
        <v>123</v>
      </c>
      <c r="D73" s="97">
        <v>0.05</v>
      </c>
      <c r="E73" s="95" t="s">
        <v>140</v>
      </c>
      <c r="F73" s="99" t="s">
        <v>142</v>
      </c>
      <c r="G73" s="95" t="s">
        <v>129</v>
      </c>
      <c r="H73" s="95" t="s">
        <v>121</v>
      </c>
    </row>
    <row r="74" spans="2:13" ht="12.75" customHeight="1">
      <c r="B74" s="352"/>
      <c r="C74" s="95" t="s">
        <v>124</v>
      </c>
      <c r="D74" s="97">
        <v>0.02</v>
      </c>
      <c r="E74" s="95" t="s">
        <v>140</v>
      </c>
      <c r="F74" s="99" t="s">
        <v>113</v>
      </c>
      <c r="G74" s="95" t="s">
        <v>129</v>
      </c>
      <c r="H74" s="95" t="s">
        <v>121</v>
      </c>
    </row>
    <row r="75" spans="2:13" ht="12.75" customHeight="1">
      <c r="B75" s="352"/>
      <c r="C75" s="95" t="s">
        <v>125</v>
      </c>
      <c r="D75" s="97">
        <v>0.02</v>
      </c>
      <c r="E75" s="95" t="s">
        <v>140</v>
      </c>
      <c r="F75" s="99" t="s">
        <v>143</v>
      </c>
      <c r="G75" s="95" t="s">
        <v>129</v>
      </c>
      <c r="H75" s="95" t="s">
        <v>121</v>
      </c>
    </row>
    <row r="76" spans="2:13" ht="12.75" customHeight="1">
      <c r="B76" s="352"/>
      <c r="C76" s="95" t="s">
        <v>26</v>
      </c>
      <c r="D76" s="100">
        <v>2.5000000000000001E-2</v>
      </c>
      <c r="E76" s="95" t="s">
        <v>140</v>
      </c>
      <c r="F76" s="99" t="s">
        <v>130</v>
      </c>
      <c r="G76" s="95" t="s">
        <v>136</v>
      </c>
      <c r="H76" s="95" t="s">
        <v>121</v>
      </c>
    </row>
    <row r="77" spans="2:13" ht="12.75" customHeight="1">
      <c r="B77" s="352"/>
      <c r="C77" s="95" t="s">
        <v>126</v>
      </c>
      <c r="D77" s="97">
        <v>0</v>
      </c>
      <c r="E77" s="95" t="s">
        <v>140</v>
      </c>
      <c r="F77" s="99" t="s">
        <v>131</v>
      </c>
      <c r="G77" s="95" t="s">
        <v>136</v>
      </c>
      <c r="H77" s="95" t="s">
        <v>127</v>
      </c>
    </row>
    <row r="78" spans="2:13" ht="12.75" customHeight="1">
      <c r="B78" s="352"/>
      <c r="C78" s="95" t="s">
        <v>118</v>
      </c>
      <c r="D78" s="97">
        <v>0.15</v>
      </c>
      <c r="E78" s="95" t="s">
        <v>140</v>
      </c>
      <c r="F78" s="99" t="s">
        <v>133</v>
      </c>
      <c r="G78" s="95" t="s">
        <v>136</v>
      </c>
      <c r="H78" s="95" t="s">
        <v>122</v>
      </c>
    </row>
    <row r="79" spans="2:13" ht="23.25" customHeight="1">
      <c r="B79" s="352"/>
      <c r="C79" s="95" t="s">
        <v>141</v>
      </c>
      <c r="D79" s="97">
        <v>0.05</v>
      </c>
      <c r="E79" s="95" t="s">
        <v>145</v>
      </c>
      <c r="F79" s="99" t="s">
        <v>134</v>
      </c>
      <c r="G79" s="95" t="s">
        <v>136</v>
      </c>
      <c r="H79" s="95" t="s">
        <v>122</v>
      </c>
    </row>
    <row r="80" spans="2:13" ht="23.25" customHeight="1">
      <c r="B80" s="352"/>
      <c r="C80" s="95" t="s">
        <v>138</v>
      </c>
      <c r="D80" s="100">
        <v>0.125</v>
      </c>
      <c r="E80" s="95" t="s">
        <v>145</v>
      </c>
      <c r="F80" s="99" t="s">
        <v>135</v>
      </c>
      <c r="G80" s="95" t="s">
        <v>136</v>
      </c>
      <c r="H80" s="95" t="s">
        <v>122</v>
      </c>
    </row>
    <row r="81" spans="2:13" ht="23.25" customHeight="1">
      <c r="B81" s="352"/>
      <c r="C81" s="95" t="s">
        <v>144</v>
      </c>
      <c r="D81" s="97">
        <v>0.05</v>
      </c>
      <c r="E81" s="95" t="s">
        <v>145</v>
      </c>
      <c r="F81" s="96"/>
      <c r="G81" s="95"/>
      <c r="H81" s="95" t="s">
        <v>127</v>
      </c>
    </row>
    <row r="82" spans="2:13" ht="23.25" customHeight="1">
      <c r="B82" s="352"/>
      <c r="C82" s="95" t="s">
        <v>146</v>
      </c>
      <c r="D82" s="100">
        <v>0.17499999999999999</v>
      </c>
      <c r="E82" s="95"/>
      <c r="F82" s="96"/>
      <c r="G82" s="95"/>
      <c r="H82" s="95" t="s">
        <v>127</v>
      </c>
    </row>
    <row r="83" spans="2:13" ht="23.25" customHeight="1">
      <c r="B83" s="353"/>
      <c r="C83" s="95" t="s">
        <v>147</v>
      </c>
      <c r="D83" s="100">
        <v>0.01</v>
      </c>
      <c r="E83" s="95"/>
      <c r="F83" s="96"/>
      <c r="G83" s="95"/>
      <c r="H83" s="95" t="s">
        <v>127</v>
      </c>
    </row>
    <row r="84" spans="2:13"/>
    <row r="85" spans="2:13" ht="13.5" thickBot="1">
      <c r="B85" s="63"/>
      <c r="C85" s="63"/>
      <c r="D85" s="87"/>
      <c r="E85" s="87"/>
      <c r="F85" s="87"/>
      <c r="G85" s="63"/>
      <c r="H85" s="87"/>
      <c r="I85" s="63"/>
      <c r="J85" s="63"/>
      <c r="K85" s="63"/>
      <c r="L85" s="63"/>
      <c r="M85" s="63"/>
    </row>
  </sheetData>
  <sheetProtection algorithmName="SHA-512" hashValue="mV1YL+0+bgOqh2YVdmSWOhuJKkZ5NfD7oYZgO9vN0tJQ6EGddgVTA9NlGx3WXR+ZyERH7vJbL6EA+t8VAf0zoQ==" saltValue="4ik5+TXSMoWx+jZaqvlTfw==" spinCount="100000" sheet="1" objects="1" scenarios="1"/>
  <mergeCells count="18">
    <mergeCell ref="B68:B83"/>
    <mergeCell ref="F68:G68"/>
    <mergeCell ref="B50:B63"/>
    <mergeCell ref="F50:G50"/>
    <mergeCell ref="B24:B25"/>
    <mergeCell ref="B34:B45"/>
    <mergeCell ref="F34:G34"/>
    <mergeCell ref="C24:C25"/>
    <mergeCell ref="L24:M25"/>
    <mergeCell ref="L20:M20"/>
    <mergeCell ref="I16:K16"/>
    <mergeCell ref="L16:M16"/>
    <mergeCell ref="G4:H4"/>
    <mergeCell ref="G18:H18"/>
    <mergeCell ref="L17:M17"/>
    <mergeCell ref="L19:M19"/>
    <mergeCell ref="L18:M18"/>
    <mergeCell ref="I24:K25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11</vt:i4>
      </vt:variant>
    </vt:vector>
  </HeadingPairs>
  <TitlesOfParts>
    <vt:vector size="14" baseType="lpstr">
      <vt:lpstr>Board</vt:lpstr>
      <vt:lpstr>Listas de itens</vt:lpstr>
      <vt:lpstr>Onde Investir</vt:lpstr>
      <vt:lpstr>Despesa</vt:lpstr>
      <vt:lpstr>despesas</vt:lpstr>
      <vt:lpstr>despesas_split</vt:lpstr>
      <vt:lpstr>Investimentos</vt:lpstr>
      <vt:lpstr>Listagem</vt:lpstr>
      <vt:lpstr>Mes_seleção</vt:lpstr>
      <vt:lpstr>meses</vt:lpstr>
      <vt:lpstr>Receita</vt:lpstr>
      <vt:lpstr>tab_ref</vt:lpstr>
      <vt:lpstr>'Listas de itens'!Titulos_de_impressao</vt:lpstr>
      <vt:lpstr>VAZIO</vt:lpstr>
    </vt:vector>
  </TitlesOfParts>
  <Company>Bovespa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CBariquelli</dc:creator>
  <cp:lastModifiedBy>thiago sartori</cp:lastModifiedBy>
  <cp:lastPrinted>2009-02-19T19:02:42Z</cp:lastPrinted>
  <dcterms:created xsi:type="dcterms:W3CDTF">2009-01-29T12:43:36Z</dcterms:created>
  <dcterms:modified xsi:type="dcterms:W3CDTF">2020-09-22T20:27:38Z</dcterms:modified>
</cp:coreProperties>
</file>