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Users\joao passeri\Google Drive (rpma.solar@gmail.com)\Rafa Solar\Marketing\Artigos Blog\"/>
    </mc:Choice>
  </mc:AlternateContent>
  <xr:revisionPtr revIDLastSave="0" documentId="13_ncr:1_{D6A23FC4-1108-4F31-926B-B770DECA5FE0}" xr6:coauthVersionLast="45" xr6:coauthVersionMax="45" xr10:uidLastSave="{00000000-0000-0000-0000-000000000000}"/>
  <bookViews>
    <workbookView xWindow="20370" yWindow="-120" windowWidth="25440" windowHeight="15390" tabRatio="515" activeTab="2" xr2:uid="{00000000-000D-0000-FFFF-FFFF00000000}"/>
  </bookViews>
  <sheets>
    <sheet name="Primeiro Caso" sheetId="1" r:id="rId1"/>
    <sheet name="Segundo Caso" sheetId="2" r:id="rId2"/>
    <sheet name="Terceiro Caso" sheetId="4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" i="2"/>
  <c r="K2" i="2" s="1"/>
  <c r="E4" i="4"/>
  <c r="E5" i="4" s="1"/>
  <c r="E6" i="4" s="1"/>
  <c r="E7" i="4" s="1"/>
  <c r="E8" i="4" s="1"/>
  <c r="E9" i="4" s="1"/>
  <c r="E10" i="4" s="1"/>
  <c r="E11" i="4" s="1"/>
  <c r="E12" i="4" s="1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E26" i="4" s="1"/>
  <c r="E27" i="4" s="1"/>
  <c r="E3" i="4"/>
  <c r="D4" i="4"/>
  <c r="D5" i="4" s="1"/>
  <c r="D6" i="4" s="1"/>
  <c r="D7" i="4" s="1"/>
  <c r="D8" i="4" s="1"/>
  <c r="D9" i="4" s="1"/>
  <c r="D10" i="4" s="1"/>
  <c r="D11" i="4" s="1"/>
  <c r="D12" i="4" s="1"/>
  <c r="D13" i="4" s="1"/>
  <c r="D14" i="4" s="1"/>
  <c r="D15" i="4" s="1"/>
  <c r="D16" i="4" s="1"/>
  <c r="D17" i="4" s="1"/>
  <c r="D18" i="4" s="1"/>
  <c r="D19" i="4" s="1"/>
  <c r="D20" i="4" s="1"/>
  <c r="D21" i="4" s="1"/>
  <c r="D22" i="4" s="1"/>
  <c r="D23" i="4" s="1"/>
  <c r="D24" i="4" s="1"/>
  <c r="D25" i="4" s="1"/>
  <c r="D26" i="4" s="1"/>
  <c r="D27" i="4" s="1"/>
  <c r="D3" i="4"/>
  <c r="C3" i="4"/>
  <c r="C4" i="4" s="1"/>
  <c r="C5" i="4" s="1"/>
  <c r="C6" i="4" s="1"/>
  <c r="C7" i="4" s="1"/>
  <c r="C8" i="4" s="1"/>
  <c r="C9" i="4" s="1"/>
  <c r="C10" i="4" s="1"/>
  <c r="C11" i="4" s="1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C25" i="4" s="1"/>
  <c r="C26" i="4" s="1"/>
  <c r="C27" i="4" s="1"/>
  <c r="S3" i="4"/>
  <c r="Q3" i="4"/>
  <c r="M3" i="4"/>
  <c r="M4" i="4" s="1"/>
  <c r="M5" i="4" s="1"/>
  <c r="M6" i="4" s="1"/>
  <c r="M7" i="4" s="1"/>
  <c r="M8" i="4" s="1"/>
  <c r="M9" i="4" s="1"/>
  <c r="M10" i="4" s="1"/>
  <c r="M11" i="4" s="1"/>
  <c r="M12" i="4" s="1"/>
  <c r="M13" i="4" s="1"/>
  <c r="M14" i="4" s="1"/>
  <c r="M15" i="4" s="1"/>
  <c r="M16" i="4" s="1"/>
  <c r="M17" i="4" s="1"/>
  <c r="M18" i="4" s="1"/>
  <c r="M19" i="4" s="1"/>
  <c r="M20" i="4" s="1"/>
  <c r="M21" i="4" s="1"/>
  <c r="M22" i="4" s="1"/>
  <c r="M23" i="4" s="1"/>
  <c r="M24" i="4" s="1"/>
  <c r="M25" i="4" s="1"/>
  <c r="M26" i="4" s="1"/>
  <c r="L3" i="4"/>
  <c r="K3" i="4"/>
  <c r="G2" i="4"/>
  <c r="G3" i="4" s="1"/>
  <c r="G4" i="4" s="1"/>
  <c r="G5" i="4" s="1"/>
  <c r="G6" i="4" s="1"/>
  <c r="G7" i="4" s="1"/>
  <c r="G8" i="4" s="1"/>
  <c r="G9" i="4" s="1"/>
  <c r="G10" i="4" s="1"/>
  <c r="G11" i="4" s="1"/>
  <c r="G12" i="4" s="1"/>
  <c r="G13" i="4" s="1"/>
  <c r="G14" i="4" s="1"/>
  <c r="G15" i="4" s="1"/>
  <c r="G16" i="4" s="1"/>
  <c r="G17" i="4" s="1"/>
  <c r="G18" i="4" s="1"/>
  <c r="G19" i="4" s="1"/>
  <c r="G20" i="4" s="1"/>
  <c r="G21" i="4" s="1"/>
  <c r="G22" i="4" s="1"/>
  <c r="G23" i="4" s="1"/>
  <c r="G24" i="4" s="1"/>
  <c r="G25" i="4" s="1"/>
  <c r="G26" i="4" s="1"/>
  <c r="G27" i="4" s="1"/>
  <c r="F2" i="4"/>
  <c r="F3" i="4" s="1"/>
  <c r="F4" i="4" s="1"/>
  <c r="F5" i="4" s="1"/>
  <c r="F6" i="4" s="1"/>
  <c r="F7" i="4" s="1"/>
  <c r="F8" i="4" s="1"/>
  <c r="F9" i="4" s="1"/>
  <c r="F10" i="4" s="1"/>
  <c r="F11" i="4" s="1"/>
  <c r="F12" i="4" s="1"/>
  <c r="F13" i="4" s="1"/>
  <c r="F14" i="4" s="1"/>
  <c r="F15" i="4" s="1"/>
  <c r="F16" i="4" s="1"/>
  <c r="F17" i="4" s="1"/>
  <c r="F18" i="4" s="1"/>
  <c r="F19" i="4" s="1"/>
  <c r="F20" i="4" s="1"/>
  <c r="F21" i="4" s="1"/>
  <c r="F22" i="4" s="1"/>
  <c r="F23" i="4" s="1"/>
  <c r="F24" i="4" s="1"/>
  <c r="F25" i="4" s="1"/>
  <c r="F26" i="4" s="1"/>
  <c r="F27" i="4" s="1"/>
  <c r="B2" i="4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F2" i="2"/>
  <c r="F3" i="2" s="1"/>
  <c r="F4" i="2" s="1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G2" i="2"/>
  <c r="G3" i="2" s="1"/>
  <c r="G4" i="2" s="1"/>
  <c r="G5" i="2" s="1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H2" i="2"/>
  <c r="H3" i="2" s="1"/>
  <c r="H4" i="2" s="1"/>
  <c r="H5" i="2" s="1"/>
  <c r="H6" i="2" s="1"/>
  <c r="H7" i="2" s="1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J2" i="2"/>
  <c r="J3" i="2" s="1"/>
  <c r="J4" i="2" s="1"/>
  <c r="J5" i="2" s="1"/>
  <c r="J6" i="2" s="1"/>
  <c r="J7" i="2" s="1"/>
  <c r="J8" i="2" s="1"/>
  <c r="J9" i="2" s="1"/>
  <c r="J10" i="2" s="1"/>
  <c r="J11" i="2" s="1"/>
  <c r="J12" i="2" s="1"/>
  <c r="J13" i="2" s="1"/>
  <c r="J14" i="2" s="1"/>
  <c r="J15" i="2" s="1"/>
  <c r="J16" i="2" s="1"/>
  <c r="J17" i="2" s="1"/>
  <c r="J18" i="2" s="1"/>
  <c r="J19" i="2" s="1"/>
  <c r="J20" i="2" s="1"/>
  <c r="J21" i="2" s="1"/>
  <c r="J22" i="2" s="1"/>
  <c r="J23" i="2" s="1"/>
  <c r="J24" i="2" s="1"/>
  <c r="J25" i="2" s="1"/>
  <c r="J26" i="2" s="1"/>
  <c r="I2" i="2"/>
  <c r="I3" i="2" s="1"/>
  <c r="I4" i="2" s="1"/>
  <c r="I5" i="2" s="1"/>
  <c r="I6" i="2" s="1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C2" i="2"/>
  <c r="B2" i="2"/>
  <c r="B3" i="2" s="1"/>
  <c r="B4" i="2" s="1"/>
  <c r="L2" i="2" l="1"/>
  <c r="S4" i="4"/>
  <c r="T3" i="4"/>
  <c r="C3" i="2"/>
  <c r="C4" i="2" s="1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E2" i="2"/>
  <c r="E3" i="2" s="1"/>
  <c r="B5" i="2"/>
  <c r="T4" i="4" l="1"/>
  <c r="S5" i="4"/>
  <c r="B6" i="2"/>
  <c r="S6" i="4" l="1"/>
  <c r="T5" i="4"/>
  <c r="E4" i="2"/>
  <c r="E5" i="2" s="1"/>
  <c r="B7" i="2"/>
  <c r="T6" i="4" l="1"/>
  <c r="S7" i="4"/>
  <c r="E6" i="2"/>
  <c r="B8" i="2"/>
  <c r="S8" i="4" l="1"/>
  <c r="T7" i="4"/>
  <c r="E7" i="2"/>
  <c r="E8" i="2"/>
  <c r="B9" i="2"/>
  <c r="T8" i="4" l="1"/>
  <c r="S9" i="4"/>
  <c r="B10" i="2"/>
  <c r="E9" i="2"/>
  <c r="S10" i="4" l="1"/>
  <c r="T9" i="4"/>
  <c r="E10" i="2"/>
  <c r="B11" i="2"/>
  <c r="S11" i="4" l="1"/>
  <c r="T10" i="4"/>
  <c r="B12" i="2"/>
  <c r="E11" i="2"/>
  <c r="S12" i="4" l="1"/>
  <c r="T11" i="4"/>
  <c r="B13" i="2"/>
  <c r="E12" i="2"/>
  <c r="T12" i="4" l="1"/>
  <c r="S13" i="4"/>
  <c r="B14" i="2"/>
  <c r="E13" i="2"/>
  <c r="S14" i="4" l="1"/>
  <c r="T13" i="4"/>
  <c r="B15" i="2"/>
  <c r="E14" i="2"/>
  <c r="T14" i="4" l="1"/>
  <c r="B3" i="4" s="1"/>
  <c r="S15" i="4"/>
  <c r="B16" i="2"/>
  <c r="E15" i="2"/>
  <c r="S16" i="4" l="1"/>
  <c r="T15" i="4"/>
  <c r="B17" i="2"/>
  <c r="E16" i="2"/>
  <c r="T16" i="4" l="1"/>
  <c r="S17" i="4"/>
  <c r="B18" i="2"/>
  <c r="E17" i="2"/>
  <c r="S18" i="4" l="1"/>
  <c r="T17" i="4"/>
  <c r="B19" i="2"/>
  <c r="E18" i="2"/>
  <c r="T18" i="4" l="1"/>
  <c r="S19" i="4"/>
  <c r="B20" i="2"/>
  <c r="E19" i="2"/>
  <c r="S20" i="4" l="1"/>
  <c r="T19" i="4"/>
  <c r="B21" i="2"/>
  <c r="E20" i="2"/>
  <c r="T20" i="4" l="1"/>
  <c r="S21" i="4"/>
  <c r="B22" i="2"/>
  <c r="E21" i="2"/>
  <c r="S22" i="4" l="1"/>
  <c r="T21" i="4"/>
  <c r="B23" i="2"/>
  <c r="E22" i="2"/>
  <c r="T22" i="4" l="1"/>
  <c r="S23" i="4"/>
  <c r="B24" i="2"/>
  <c r="E23" i="2"/>
  <c r="S24" i="4" l="1"/>
  <c r="T23" i="4"/>
  <c r="B25" i="2"/>
  <c r="E24" i="2"/>
  <c r="T24" i="4" l="1"/>
  <c r="S25" i="4"/>
  <c r="B26" i="2"/>
  <c r="E25" i="2"/>
  <c r="S26" i="4" l="1"/>
  <c r="T25" i="4"/>
  <c r="E26" i="2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I2" i="1"/>
  <c r="B3" i="1" s="1"/>
  <c r="J2" i="1"/>
  <c r="J3" i="1" s="1"/>
  <c r="J4" i="1" s="1"/>
  <c r="J5" i="1" s="1"/>
  <c r="J6" i="1" s="1"/>
  <c r="J7" i="1" s="1"/>
  <c r="J8" i="1" s="1"/>
  <c r="J9" i="1" s="1"/>
  <c r="J10" i="1" s="1"/>
  <c r="J11" i="1" s="1"/>
  <c r="J12" i="1" s="1"/>
  <c r="J13" i="1" s="1"/>
  <c r="S27" i="4" l="1"/>
  <c r="T26" i="4"/>
  <c r="B4" i="4" s="1"/>
  <c r="C3" i="1"/>
  <c r="B13" i="1"/>
  <c r="B12" i="1"/>
  <c r="B11" i="1"/>
  <c r="B10" i="1"/>
  <c r="B9" i="1"/>
  <c r="B8" i="1"/>
  <c r="B7" i="1"/>
  <c r="B6" i="1"/>
  <c r="B5" i="1"/>
  <c r="B4" i="1"/>
  <c r="B17" i="1"/>
  <c r="B2" i="1"/>
  <c r="B20" i="1"/>
  <c r="B18" i="1"/>
  <c r="B24" i="1"/>
  <c r="B21" i="1"/>
  <c r="B16" i="1"/>
  <c r="B22" i="1"/>
  <c r="B14" i="1"/>
  <c r="B25" i="1"/>
  <c r="B23" i="1"/>
  <c r="B19" i="1"/>
  <c r="B15" i="1"/>
  <c r="E2" i="1" l="1"/>
  <c r="S28" i="4"/>
  <c r="T27" i="4"/>
  <c r="E3" i="1"/>
  <c r="C5" i="1"/>
  <c r="C9" i="1"/>
  <c r="C13" i="1"/>
  <c r="C6" i="1"/>
  <c r="C10" i="1"/>
  <c r="D3" i="1"/>
  <c r="C7" i="1"/>
  <c r="C11" i="1"/>
  <c r="C4" i="1"/>
  <c r="C8" i="1"/>
  <c r="C12" i="1"/>
  <c r="D12" i="1" s="1"/>
  <c r="C18" i="1"/>
  <c r="C2" i="1"/>
  <c r="C19" i="1"/>
  <c r="C22" i="1"/>
  <c r="D22" i="1" s="1"/>
  <c r="C20" i="1"/>
  <c r="C25" i="1"/>
  <c r="D25" i="1" s="1"/>
  <c r="C16" i="1"/>
  <c r="C21" i="1"/>
  <c r="J14" i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C17" i="1"/>
  <c r="C23" i="1"/>
  <c r="C15" i="1"/>
  <c r="C14" i="1"/>
  <c r="C24" i="1"/>
  <c r="B32" i="1"/>
  <c r="B37" i="1"/>
  <c r="B30" i="1"/>
  <c r="B26" i="1"/>
  <c r="B33" i="1"/>
  <c r="B34" i="1"/>
  <c r="B36" i="1"/>
  <c r="B28" i="1"/>
  <c r="B29" i="1"/>
  <c r="B27" i="1"/>
  <c r="B31" i="1"/>
  <c r="B35" i="1"/>
  <c r="F2" i="1" l="1"/>
  <c r="G2" i="1" s="1"/>
  <c r="S29" i="4"/>
  <c r="T28" i="4"/>
  <c r="F3" i="1"/>
  <c r="G3" i="1" s="1"/>
  <c r="E4" i="1"/>
  <c r="D11" i="1"/>
  <c r="D7" i="1"/>
  <c r="D5" i="1"/>
  <c r="D6" i="1"/>
  <c r="D9" i="1"/>
  <c r="D4" i="1"/>
  <c r="D10" i="1"/>
  <c r="D13" i="1"/>
  <c r="D8" i="1"/>
  <c r="D14" i="1"/>
  <c r="D18" i="1"/>
  <c r="C37" i="1"/>
  <c r="C33" i="1"/>
  <c r="C27" i="1"/>
  <c r="C34" i="1"/>
  <c r="D34" i="1" s="1"/>
  <c r="D20" i="1"/>
  <c r="C29" i="1"/>
  <c r="C32" i="1"/>
  <c r="D32" i="1" s="1"/>
  <c r="D19" i="1"/>
  <c r="D23" i="1"/>
  <c r="D21" i="1"/>
  <c r="C35" i="1"/>
  <c r="C28" i="1"/>
  <c r="C26" i="1"/>
  <c r="D17" i="1"/>
  <c r="D16" i="1"/>
  <c r="D2" i="1"/>
  <c r="C31" i="1"/>
  <c r="C36" i="1"/>
  <c r="C30" i="1"/>
  <c r="D15" i="1"/>
  <c r="D24" i="1"/>
  <c r="D37" i="1"/>
  <c r="D33" i="1"/>
  <c r="D26" i="1"/>
  <c r="B40" i="1"/>
  <c r="B45" i="1"/>
  <c r="B38" i="1"/>
  <c r="B41" i="1"/>
  <c r="B48" i="1"/>
  <c r="B42" i="1"/>
  <c r="B49" i="1"/>
  <c r="B44" i="1"/>
  <c r="B46" i="1"/>
  <c r="B43" i="1"/>
  <c r="B39" i="1"/>
  <c r="B47" i="1"/>
  <c r="S30" i="4" l="1"/>
  <c r="T29" i="4"/>
  <c r="E5" i="1"/>
  <c r="F4" i="1"/>
  <c r="G4" i="1" s="1"/>
  <c r="D28" i="1"/>
  <c r="D35" i="1"/>
  <c r="D27" i="1"/>
  <c r="D29" i="1"/>
  <c r="C38" i="1"/>
  <c r="C42" i="1"/>
  <c r="C46" i="1"/>
  <c r="C48" i="1"/>
  <c r="C40" i="1"/>
  <c r="D36" i="1"/>
  <c r="D30" i="1"/>
  <c r="C39" i="1"/>
  <c r="C49" i="1"/>
  <c r="D49" i="1" s="1"/>
  <c r="C45" i="1"/>
  <c r="C47" i="1"/>
  <c r="C44" i="1"/>
  <c r="C41" i="1"/>
  <c r="D31" i="1"/>
  <c r="C43" i="1"/>
  <c r="B53" i="1"/>
  <c r="B58" i="1"/>
  <c r="B57" i="1"/>
  <c r="B52" i="1"/>
  <c r="B60" i="1"/>
  <c r="B54" i="1"/>
  <c r="B56" i="1"/>
  <c r="B61" i="1"/>
  <c r="B50" i="1"/>
  <c r="B51" i="1"/>
  <c r="B59" i="1"/>
  <c r="B55" i="1"/>
  <c r="S31" i="4" l="1"/>
  <c r="T30" i="4"/>
  <c r="E6" i="1"/>
  <c r="F5" i="1"/>
  <c r="G5" i="1" s="1"/>
  <c r="D47" i="1"/>
  <c r="D39" i="1"/>
  <c r="D46" i="1"/>
  <c r="D38" i="1"/>
  <c r="D45" i="1"/>
  <c r="D44" i="1"/>
  <c r="D40" i="1"/>
  <c r="C54" i="1"/>
  <c r="C50" i="1"/>
  <c r="C53" i="1"/>
  <c r="C55" i="1"/>
  <c r="C61" i="1"/>
  <c r="C52" i="1"/>
  <c r="D42" i="1"/>
  <c r="D48" i="1"/>
  <c r="D43" i="1"/>
  <c r="C51" i="1"/>
  <c r="C58" i="1"/>
  <c r="C60" i="1"/>
  <c r="C59" i="1"/>
  <c r="C56" i="1"/>
  <c r="C57" i="1"/>
  <c r="D41" i="1"/>
  <c r="B66" i="1"/>
  <c r="B72" i="1"/>
  <c r="B68" i="1"/>
  <c r="B62" i="1"/>
  <c r="B69" i="1"/>
  <c r="B64" i="1"/>
  <c r="B70" i="1"/>
  <c r="B73" i="1"/>
  <c r="B65" i="1"/>
  <c r="B71" i="1"/>
  <c r="B67" i="1"/>
  <c r="B63" i="1"/>
  <c r="S32" i="4" l="1"/>
  <c r="T31" i="4"/>
  <c r="E7" i="1"/>
  <c r="F6" i="1"/>
  <c r="G6" i="1" s="1"/>
  <c r="D54" i="1"/>
  <c r="D60" i="1"/>
  <c r="D55" i="1"/>
  <c r="D59" i="1"/>
  <c r="D52" i="1"/>
  <c r="D53" i="1"/>
  <c r="D51" i="1"/>
  <c r="D61" i="1"/>
  <c r="C71" i="1"/>
  <c r="C64" i="1"/>
  <c r="C69" i="1"/>
  <c r="C66" i="1"/>
  <c r="C63" i="1"/>
  <c r="C73" i="1"/>
  <c r="D73" i="1" s="1"/>
  <c r="C62" i="1"/>
  <c r="D57" i="1"/>
  <c r="D56" i="1"/>
  <c r="D50" i="1"/>
  <c r="C72" i="1"/>
  <c r="C65" i="1"/>
  <c r="C67" i="1"/>
  <c r="D67" i="1" s="1"/>
  <c r="C70" i="1"/>
  <c r="C68" i="1"/>
  <c r="D58" i="1"/>
  <c r="D69" i="1"/>
  <c r="B80" i="1"/>
  <c r="B85" i="1"/>
  <c r="B77" i="1"/>
  <c r="B84" i="1"/>
  <c r="B78" i="1"/>
  <c r="B74" i="1"/>
  <c r="B81" i="1"/>
  <c r="B76" i="1"/>
  <c r="B82" i="1"/>
  <c r="B83" i="1"/>
  <c r="B79" i="1"/>
  <c r="B75" i="1"/>
  <c r="S33" i="4" l="1"/>
  <c r="T32" i="4"/>
  <c r="E8" i="1"/>
  <c r="F7" i="1"/>
  <c r="G7" i="1" s="1"/>
  <c r="D72" i="1"/>
  <c r="D68" i="1"/>
  <c r="D62" i="1"/>
  <c r="D71" i="1"/>
  <c r="D63" i="1"/>
  <c r="C79" i="1"/>
  <c r="C81" i="1"/>
  <c r="C77" i="1"/>
  <c r="C74" i="1"/>
  <c r="D65" i="1"/>
  <c r="C82" i="1"/>
  <c r="C78" i="1"/>
  <c r="C80" i="1"/>
  <c r="D80" i="1" s="1"/>
  <c r="D64" i="1"/>
  <c r="C83" i="1"/>
  <c r="C85" i="1"/>
  <c r="C75" i="1"/>
  <c r="C76" i="1"/>
  <c r="C84" i="1"/>
  <c r="D66" i="1"/>
  <c r="D70" i="1"/>
  <c r="D79" i="1"/>
  <c r="D82" i="1"/>
  <c r="B88" i="1"/>
  <c r="B93" i="1"/>
  <c r="B86" i="1"/>
  <c r="B94" i="1"/>
  <c r="B89" i="1"/>
  <c r="B96" i="1"/>
  <c r="B90" i="1"/>
  <c r="B97" i="1"/>
  <c r="B92" i="1"/>
  <c r="B91" i="1"/>
  <c r="B87" i="1"/>
  <c r="B95" i="1"/>
  <c r="S34" i="4" l="1"/>
  <c r="T33" i="4"/>
  <c r="E9" i="1"/>
  <c r="F8" i="1"/>
  <c r="G8" i="1" s="1"/>
  <c r="D84" i="1"/>
  <c r="D75" i="1"/>
  <c r="D81" i="1"/>
  <c r="D76" i="1"/>
  <c r="D83" i="1"/>
  <c r="D77" i="1"/>
  <c r="C87" i="1"/>
  <c r="D87" i="1" s="1"/>
  <c r="C86" i="1"/>
  <c r="C96" i="1"/>
  <c r="D96" i="1" s="1"/>
  <c r="D85" i="1"/>
  <c r="C92" i="1"/>
  <c r="D92" i="1" s="1"/>
  <c r="C89" i="1"/>
  <c r="C88" i="1"/>
  <c r="C90" i="1"/>
  <c r="C91" i="1"/>
  <c r="C93" i="1"/>
  <c r="C95" i="1"/>
  <c r="C97" i="1"/>
  <c r="C94" i="1"/>
  <c r="D74" i="1"/>
  <c r="D78" i="1"/>
  <c r="B101" i="1"/>
  <c r="B106" i="1"/>
  <c r="B104" i="1"/>
  <c r="B98" i="1"/>
  <c r="B105" i="1"/>
  <c r="B100" i="1"/>
  <c r="B108" i="1"/>
  <c r="B102" i="1"/>
  <c r="B109" i="1"/>
  <c r="B99" i="1"/>
  <c r="B107" i="1"/>
  <c r="B103" i="1"/>
  <c r="S35" i="4" l="1"/>
  <c r="T34" i="4"/>
  <c r="E10" i="1"/>
  <c r="F9" i="1"/>
  <c r="G9" i="1" s="1"/>
  <c r="D89" i="1"/>
  <c r="D97" i="1"/>
  <c r="D90" i="1"/>
  <c r="C103" i="1"/>
  <c r="C102" i="1"/>
  <c r="C98" i="1"/>
  <c r="C107" i="1"/>
  <c r="D107" i="1" s="1"/>
  <c r="C108" i="1"/>
  <c r="C104" i="1"/>
  <c r="D104" i="1" s="1"/>
  <c r="D94" i="1"/>
  <c r="D93" i="1"/>
  <c r="D88" i="1"/>
  <c r="C99" i="1"/>
  <c r="C100" i="1"/>
  <c r="C106" i="1"/>
  <c r="D91" i="1"/>
  <c r="C109" i="1"/>
  <c r="C105" i="1"/>
  <c r="C101" i="1"/>
  <c r="D101" i="1" s="1"/>
  <c r="D95" i="1"/>
  <c r="D86" i="1"/>
  <c r="D102" i="1"/>
  <c r="B114" i="1"/>
  <c r="B120" i="1"/>
  <c r="B116" i="1"/>
  <c r="B112" i="1"/>
  <c r="B121" i="1"/>
  <c r="B113" i="1"/>
  <c r="B110" i="1"/>
  <c r="B117" i="1"/>
  <c r="B118" i="1"/>
  <c r="B119" i="1"/>
  <c r="B115" i="1"/>
  <c r="B111" i="1"/>
  <c r="S36" i="4" l="1"/>
  <c r="T35" i="4"/>
  <c r="E11" i="1"/>
  <c r="F10" i="1"/>
  <c r="G10" i="1" s="1"/>
  <c r="D98" i="1"/>
  <c r="D103" i="1"/>
  <c r="D108" i="1"/>
  <c r="D100" i="1"/>
  <c r="D106" i="1"/>
  <c r="D99" i="1"/>
  <c r="D109" i="1"/>
  <c r="C118" i="1"/>
  <c r="C121" i="1"/>
  <c r="C114" i="1"/>
  <c r="C117" i="1"/>
  <c r="C112" i="1"/>
  <c r="D112" i="1" s="1"/>
  <c r="D105" i="1"/>
  <c r="C111" i="1"/>
  <c r="C115" i="1"/>
  <c r="D115" i="1" s="1"/>
  <c r="C110" i="1"/>
  <c r="C116" i="1"/>
  <c r="D116" i="1" s="1"/>
  <c r="C119" i="1"/>
  <c r="C113" i="1"/>
  <c r="C120" i="1"/>
  <c r="D121" i="1"/>
  <c r="B128" i="1"/>
  <c r="B133" i="1"/>
  <c r="B124" i="1"/>
  <c r="B129" i="1"/>
  <c r="B122" i="1"/>
  <c r="B125" i="1"/>
  <c r="B126" i="1"/>
  <c r="B130" i="1"/>
  <c r="B132" i="1"/>
  <c r="B131" i="1"/>
  <c r="B127" i="1"/>
  <c r="B123" i="1"/>
  <c r="S37" i="4" l="1"/>
  <c r="T36" i="4"/>
  <c r="E12" i="1"/>
  <c r="F11" i="1"/>
  <c r="G11" i="1" s="1"/>
  <c r="D111" i="1"/>
  <c r="D110" i="1"/>
  <c r="D118" i="1"/>
  <c r="D120" i="1"/>
  <c r="D114" i="1"/>
  <c r="D117" i="1"/>
  <c r="C126" i="1"/>
  <c r="D126" i="1" s="1"/>
  <c r="C125" i="1"/>
  <c r="D125" i="1" s="1"/>
  <c r="C133" i="1"/>
  <c r="D133" i="1" s="1"/>
  <c r="D113" i="1"/>
  <c r="C129" i="1"/>
  <c r="C124" i="1"/>
  <c r="C131" i="1"/>
  <c r="C132" i="1"/>
  <c r="C122" i="1"/>
  <c r="C128" i="1"/>
  <c r="D119" i="1"/>
  <c r="C123" i="1"/>
  <c r="C130" i="1"/>
  <c r="C127" i="1"/>
  <c r="M14" i="1"/>
  <c r="B136" i="1"/>
  <c r="B141" i="1"/>
  <c r="B134" i="1"/>
  <c r="B137" i="1"/>
  <c r="B142" i="1"/>
  <c r="B138" i="1"/>
  <c r="B140" i="1"/>
  <c r="B144" i="1"/>
  <c r="B145" i="1"/>
  <c r="B139" i="1"/>
  <c r="B135" i="1"/>
  <c r="B143" i="1"/>
  <c r="S38" i="4" l="1"/>
  <c r="T37" i="4"/>
  <c r="E13" i="1"/>
  <c r="F12" i="1"/>
  <c r="G12" i="1" s="1"/>
  <c r="D123" i="1"/>
  <c r="D132" i="1"/>
  <c r="D124" i="1"/>
  <c r="D127" i="1"/>
  <c r="D130" i="1"/>
  <c r="C142" i="1"/>
  <c r="C143" i="1"/>
  <c r="C144" i="1"/>
  <c r="D144" i="1" s="1"/>
  <c r="C137" i="1"/>
  <c r="D128" i="1"/>
  <c r="C145" i="1"/>
  <c r="C134" i="1"/>
  <c r="C136" i="1"/>
  <c r="C135" i="1"/>
  <c r="C140" i="1"/>
  <c r="D129" i="1"/>
  <c r="C139" i="1"/>
  <c r="D139" i="1" s="1"/>
  <c r="C138" i="1"/>
  <c r="C141" i="1"/>
  <c r="D122" i="1"/>
  <c r="D131" i="1"/>
  <c r="D142" i="1"/>
  <c r="M15" i="1"/>
  <c r="B149" i="1"/>
  <c r="B154" i="1"/>
  <c r="B150" i="1"/>
  <c r="B156" i="1"/>
  <c r="B152" i="1"/>
  <c r="B153" i="1"/>
  <c r="B157" i="1"/>
  <c r="B148" i="1"/>
  <c r="B146" i="1"/>
  <c r="B147" i="1"/>
  <c r="B155" i="1"/>
  <c r="B151" i="1"/>
  <c r="E14" i="1" l="1"/>
  <c r="S39" i="4"/>
  <c r="T38" i="4"/>
  <c r="B5" i="4" s="1"/>
  <c r="F13" i="1"/>
  <c r="G13" i="1" s="1"/>
  <c r="D138" i="1"/>
  <c r="D137" i="1"/>
  <c r="D143" i="1"/>
  <c r="D145" i="1"/>
  <c r="D140" i="1"/>
  <c r="D136" i="1"/>
  <c r="D141" i="1"/>
  <c r="C155" i="1"/>
  <c r="C147" i="1"/>
  <c r="D147" i="1" s="1"/>
  <c r="C153" i="1"/>
  <c r="D153" i="1" s="1"/>
  <c r="C154" i="1"/>
  <c r="C157" i="1"/>
  <c r="C146" i="1"/>
  <c r="C152" i="1"/>
  <c r="C149" i="1"/>
  <c r="D134" i="1"/>
  <c r="C150" i="1"/>
  <c r="D150" i="1" s="1"/>
  <c r="C151" i="1"/>
  <c r="D151" i="1" s="1"/>
  <c r="C148" i="1"/>
  <c r="C156" i="1"/>
  <c r="D135" i="1"/>
  <c r="D149" i="1"/>
  <c r="M16" i="1"/>
  <c r="B162" i="1"/>
  <c r="B168" i="1"/>
  <c r="B164" i="1"/>
  <c r="B169" i="1"/>
  <c r="B165" i="1"/>
  <c r="B166" i="1"/>
  <c r="B160" i="1"/>
  <c r="B158" i="1"/>
  <c r="B161" i="1"/>
  <c r="B167" i="1"/>
  <c r="B163" i="1"/>
  <c r="B159" i="1"/>
  <c r="E15" i="1" l="1"/>
  <c r="S40" i="4"/>
  <c r="T39" i="4"/>
  <c r="F14" i="1"/>
  <c r="G14" i="1" s="1"/>
  <c r="D157" i="1"/>
  <c r="D155" i="1"/>
  <c r="D146" i="1"/>
  <c r="D152" i="1"/>
  <c r="D154" i="1"/>
  <c r="D148" i="1"/>
  <c r="C165" i="1"/>
  <c r="D165" i="1" s="1"/>
  <c r="C159" i="1"/>
  <c r="C169" i="1"/>
  <c r="C161" i="1"/>
  <c r="D161" i="1" s="1"/>
  <c r="C160" i="1"/>
  <c r="C164" i="1"/>
  <c r="D164" i="1" s="1"/>
  <c r="D156" i="1"/>
  <c r="C162" i="1"/>
  <c r="C158" i="1"/>
  <c r="D158" i="1" s="1"/>
  <c r="C163" i="1"/>
  <c r="C167" i="1"/>
  <c r="D167" i="1" s="1"/>
  <c r="C166" i="1"/>
  <c r="C168" i="1"/>
  <c r="D163" i="1"/>
  <c r="D160" i="1"/>
  <c r="D169" i="1"/>
  <c r="M17" i="1"/>
  <c r="B176" i="1"/>
  <c r="B181" i="1"/>
  <c r="B172" i="1"/>
  <c r="B177" i="1"/>
  <c r="B170" i="1"/>
  <c r="B178" i="1"/>
  <c r="B180" i="1"/>
  <c r="B173" i="1"/>
  <c r="B174" i="1"/>
  <c r="B179" i="1"/>
  <c r="B175" i="1"/>
  <c r="B171" i="1"/>
  <c r="S41" i="4" l="1"/>
  <c r="T40" i="4"/>
  <c r="E16" i="1"/>
  <c r="F15" i="1"/>
  <c r="G15" i="1" s="1"/>
  <c r="D159" i="1"/>
  <c r="D162" i="1"/>
  <c r="C178" i="1"/>
  <c r="D178" i="1" s="1"/>
  <c r="C174" i="1"/>
  <c r="C170" i="1"/>
  <c r="C176" i="1"/>
  <c r="C181" i="1"/>
  <c r="C177" i="1"/>
  <c r="D177" i="1" s="1"/>
  <c r="D168" i="1"/>
  <c r="C179" i="1"/>
  <c r="C171" i="1"/>
  <c r="C173" i="1"/>
  <c r="C175" i="1"/>
  <c r="C180" i="1"/>
  <c r="C172" i="1"/>
  <c r="D166" i="1"/>
  <c r="D170" i="1"/>
  <c r="D176" i="1"/>
  <c r="D171" i="1"/>
  <c r="M18" i="1"/>
  <c r="B184" i="1"/>
  <c r="B189" i="1"/>
  <c r="B182" i="1"/>
  <c r="B185" i="1"/>
  <c r="B190" i="1"/>
  <c r="B192" i="1"/>
  <c r="B193" i="1"/>
  <c r="B186" i="1"/>
  <c r="B188" i="1"/>
  <c r="B187" i="1"/>
  <c r="B183" i="1"/>
  <c r="B191" i="1"/>
  <c r="S42" i="4" l="1"/>
  <c r="T41" i="4"/>
  <c r="E17" i="1"/>
  <c r="F16" i="1"/>
  <c r="G16" i="1" s="1"/>
  <c r="D181" i="1"/>
  <c r="D174" i="1"/>
  <c r="D179" i="1"/>
  <c r="D173" i="1"/>
  <c r="D180" i="1"/>
  <c r="C184" i="1"/>
  <c r="C185" i="1"/>
  <c r="D172" i="1"/>
  <c r="C188" i="1"/>
  <c r="C186" i="1"/>
  <c r="C182" i="1"/>
  <c r="C190" i="1"/>
  <c r="C191" i="1"/>
  <c r="D191" i="1" s="1"/>
  <c r="C183" i="1"/>
  <c r="C193" i="1"/>
  <c r="C187" i="1"/>
  <c r="C192" i="1"/>
  <c r="C189" i="1"/>
  <c r="D175" i="1"/>
  <c r="M19" i="1"/>
  <c r="B197" i="1"/>
  <c r="B202" i="1"/>
  <c r="B198" i="1"/>
  <c r="B204" i="1"/>
  <c r="B205" i="1"/>
  <c r="B196" i="1"/>
  <c r="B194" i="1"/>
  <c r="B200" i="1"/>
  <c r="B201" i="1"/>
  <c r="B195" i="1"/>
  <c r="B203" i="1"/>
  <c r="B199" i="1"/>
  <c r="S43" i="4" l="1"/>
  <c r="T42" i="4"/>
  <c r="E18" i="1"/>
  <c r="F17" i="1"/>
  <c r="G17" i="1" s="1"/>
  <c r="D185" i="1"/>
  <c r="D188" i="1"/>
  <c r="D184" i="1"/>
  <c r="D192" i="1"/>
  <c r="D182" i="1"/>
  <c r="D190" i="1"/>
  <c r="C201" i="1"/>
  <c r="C199" i="1"/>
  <c r="D199" i="1" s="1"/>
  <c r="C200" i="1"/>
  <c r="C204" i="1"/>
  <c r="D189" i="1"/>
  <c r="D183" i="1"/>
  <c r="C205" i="1"/>
  <c r="C198" i="1"/>
  <c r="C197" i="1"/>
  <c r="D197" i="1" s="1"/>
  <c r="C203" i="1"/>
  <c r="C194" i="1"/>
  <c r="C195" i="1"/>
  <c r="C196" i="1"/>
  <c r="C202" i="1"/>
  <c r="D186" i="1"/>
  <c r="D193" i="1"/>
  <c r="D187" i="1"/>
  <c r="D201" i="1"/>
  <c r="D205" i="1"/>
  <c r="D204" i="1"/>
  <c r="M20" i="1"/>
  <c r="B210" i="1"/>
  <c r="B216" i="1"/>
  <c r="B212" i="1"/>
  <c r="B217" i="1"/>
  <c r="B208" i="1"/>
  <c r="B206" i="1"/>
  <c r="B209" i="1"/>
  <c r="B213" i="1"/>
  <c r="B214" i="1"/>
  <c r="B215" i="1"/>
  <c r="B211" i="1"/>
  <c r="B207" i="1"/>
  <c r="S44" i="4" l="1"/>
  <c r="T43" i="4"/>
  <c r="E19" i="1"/>
  <c r="F18" i="1"/>
  <c r="G18" i="1" s="1"/>
  <c r="D202" i="1"/>
  <c r="D203" i="1"/>
  <c r="D195" i="1"/>
  <c r="D200" i="1"/>
  <c r="D198" i="1"/>
  <c r="D196" i="1"/>
  <c r="C216" i="1"/>
  <c r="D216" i="1" s="1"/>
  <c r="C214" i="1"/>
  <c r="D214" i="1" s="1"/>
  <c r="C208" i="1"/>
  <c r="C210" i="1"/>
  <c r="D210" i="1" s="1"/>
  <c r="C206" i="1"/>
  <c r="C213" i="1"/>
  <c r="D213" i="1" s="1"/>
  <c r="C217" i="1"/>
  <c r="D194" i="1"/>
  <c r="C215" i="1"/>
  <c r="C207" i="1"/>
  <c r="C211" i="1"/>
  <c r="C209" i="1"/>
  <c r="C212" i="1"/>
  <c r="D208" i="1"/>
  <c r="M21" i="1"/>
  <c r="B224" i="1"/>
  <c r="B229" i="1"/>
  <c r="B220" i="1"/>
  <c r="B225" i="1"/>
  <c r="B218" i="1"/>
  <c r="B221" i="1"/>
  <c r="B222" i="1"/>
  <c r="B226" i="1"/>
  <c r="B228" i="1"/>
  <c r="B227" i="1"/>
  <c r="B223" i="1"/>
  <c r="B219" i="1"/>
  <c r="E20" i="1" l="1"/>
  <c r="S45" i="4"/>
  <c r="T44" i="4"/>
  <c r="F19" i="1"/>
  <c r="G19" i="1" s="1"/>
  <c r="D206" i="1"/>
  <c r="D217" i="1"/>
  <c r="D209" i="1"/>
  <c r="D207" i="1"/>
  <c r="C227" i="1"/>
  <c r="C228" i="1"/>
  <c r="C218" i="1"/>
  <c r="C224" i="1"/>
  <c r="D224" i="1" s="1"/>
  <c r="D215" i="1"/>
  <c r="C221" i="1"/>
  <c r="C225" i="1"/>
  <c r="D212" i="1"/>
  <c r="D211" i="1"/>
  <c r="C229" i="1"/>
  <c r="C219" i="1"/>
  <c r="C226" i="1"/>
  <c r="C223" i="1"/>
  <c r="C222" i="1"/>
  <c r="C220" i="1"/>
  <c r="D227" i="1"/>
  <c r="D218" i="1"/>
  <c r="D228" i="1"/>
  <c r="M22" i="1"/>
  <c r="B232" i="1"/>
  <c r="B237" i="1"/>
  <c r="B230" i="1"/>
  <c r="B233" i="1"/>
  <c r="B238" i="1"/>
  <c r="B234" i="1"/>
  <c r="B236" i="1"/>
  <c r="B240" i="1"/>
  <c r="B241" i="1"/>
  <c r="B235" i="1"/>
  <c r="B231" i="1"/>
  <c r="B239" i="1"/>
  <c r="S46" i="4" l="1"/>
  <c r="T45" i="4"/>
  <c r="E21" i="1"/>
  <c r="F20" i="1"/>
  <c r="G20" i="1" s="1"/>
  <c r="D219" i="1"/>
  <c r="D221" i="1"/>
  <c r="D220" i="1"/>
  <c r="C239" i="1"/>
  <c r="C231" i="1"/>
  <c r="C236" i="1"/>
  <c r="C230" i="1"/>
  <c r="D225" i="1"/>
  <c r="D222" i="1"/>
  <c r="C233" i="1"/>
  <c r="C235" i="1"/>
  <c r="C237" i="1"/>
  <c r="D237" i="1" s="1"/>
  <c r="C240" i="1"/>
  <c r="C234" i="1"/>
  <c r="D226" i="1"/>
  <c r="D229" i="1"/>
  <c r="C241" i="1"/>
  <c r="C238" i="1"/>
  <c r="C232" i="1"/>
  <c r="D223" i="1"/>
  <c r="D231" i="1"/>
  <c r="D233" i="1"/>
  <c r="M23" i="1"/>
  <c r="B245" i="1"/>
  <c r="B250" i="1"/>
  <c r="B246" i="1"/>
  <c r="B252" i="1"/>
  <c r="B248" i="1"/>
  <c r="B249" i="1"/>
  <c r="B253" i="1"/>
  <c r="B244" i="1"/>
  <c r="B242" i="1"/>
  <c r="B243" i="1"/>
  <c r="B251" i="1"/>
  <c r="B247" i="1"/>
  <c r="E22" i="1" l="1"/>
  <c r="S47" i="4"/>
  <c r="T46" i="4"/>
  <c r="F21" i="1"/>
  <c r="G21" i="1" s="1"/>
  <c r="D232" i="1"/>
  <c r="D230" i="1"/>
  <c r="D238" i="1"/>
  <c r="D236" i="1"/>
  <c r="D234" i="1"/>
  <c r="D240" i="1"/>
  <c r="D235" i="1"/>
  <c r="D239" i="1"/>
  <c r="C243" i="1"/>
  <c r="C245" i="1"/>
  <c r="D245" i="1" s="1"/>
  <c r="C249" i="1"/>
  <c r="D249" i="1" s="1"/>
  <c r="C242" i="1"/>
  <c r="C247" i="1"/>
  <c r="D247" i="1" s="1"/>
  <c r="C244" i="1"/>
  <c r="C252" i="1"/>
  <c r="C250" i="1"/>
  <c r="C248" i="1"/>
  <c r="C251" i="1"/>
  <c r="C253" i="1"/>
  <c r="C246" i="1"/>
  <c r="D241" i="1"/>
  <c r="M24" i="1"/>
  <c r="B256" i="1"/>
  <c r="B258" i="1"/>
  <c r="B264" i="1"/>
  <c r="B260" i="1"/>
  <c r="B265" i="1"/>
  <c r="B261" i="1"/>
  <c r="B262" i="1"/>
  <c r="B254" i="1"/>
  <c r="B257" i="1"/>
  <c r="B263" i="1"/>
  <c r="B259" i="1"/>
  <c r="B255" i="1"/>
  <c r="E23" i="1" l="1"/>
  <c r="S48" i="4"/>
  <c r="T47" i="4"/>
  <c r="F22" i="1"/>
  <c r="G22" i="1" s="1"/>
  <c r="D243" i="1"/>
  <c r="D253" i="1"/>
  <c r="D242" i="1"/>
  <c r="D244" i="1"/>
  <c r="D250" i="1"/>
  <c r="D246" i="1"/>
  <c r="D252" i="1"/>
  <c r="D248" i="1"/>
  <c r="C258" i="1"/>
  <c r="C257" i="1"/>
  <c r="C256" i="1"/>
  <c r="C263" i="1"/>
  <c r="C255" i="1"/>
  <c r="C260" i="1"/>
  <c r="D251" i="1"/>
  <c r="C261" i="1"/>
  <c r="D261" i="1" s="1"/>
  <c r="C265" i="1"/>
  <c r="C254" i="1"/>
  <c r="C259" i="1"/>
  <c r="C262" i="1"/>
  <c r="D262" i="1" s="1"/>
  <c r="C264" i="1"/>
  <c r="M25" i="1"/>
  <c r="B268" i="1"/>
  <c r="B272" i="1"/>
  <c r="B276" i="1"/>
  <c r="B274" i="1"/>
  <c r="B269" i="1"/>
  <c r="B277" i="1"/>
  <c r="B270" i="1"/>
  <c r="B273" i="1"/>
  <c r="B266" i="1"/>
  <c r="B275" i="1"/>
  <c r="B271" i="1"/>
  <c r="B267" i="1"/>
  <c r="F23" i="1" l="1"/>
  <c r="G23" i="1" s="1"/>
  <c r="S49" i="4"/>
  <c r="T48" i="4"/>
  <c r="D254" i="1"/>
  <c r="E24" i="1"/>
  <c r="D255" i="1"/>
  <c r="D257" i="1"/>
  <c r="D263" i="1"/>
  <c r="D260" i="1"/>
  <c r="D259" i="1"/>
  <c r="D256" i="1"/>
  <c r="D258" i="1"/>
  <c r="C275" i="1"/>
  <c r="C266" i="1"/>
  <c r="C269" i="1"/>
  <c r="C268" i="1"/>
  <c r="D268" i="1" s="1"/>
  <c r="D265" i="1"/>
  <c r="C272" i="1"/>
  <c r="C267" i="1"/>
  <c r="C274" i="1"/>
  <c r="D264" i="1"/>
  <c r="C277" i="1"/>
  <c r="C273" i="1"/>
  <c r="C271" i="1"/>
  <c r="C270" i="1"/>
  <c r="D270" i="1" s="1"/>
  <c r="C276" i="1"/>
  <c r="D266" i="1"/>
  <c r="D267" i="1"/>
  <c r="D273" i="1"/>
  <c r="M26" i="1"/>
  <c r="B280" i="1"/>
  <c r="B284" i="1"/>
  <c r="B288" i="1"/>
  <c r="B282" i="1"/>
  <c r="B278" i="1"/>
  <c r="B285" i="1"/>
  <c r="B281" i="1"/>
  <c r="B286" i="1"/>
  <c r="B289" i="1"/>
  <c r="B283" i="1"/>
  <c r="B279" i="1"/>
  <c r="B287" i="1"/>
  <c r="S50" i="4" l="1"/>
  <c r="T49" i="4"/>
  <c r="E25" i="1"/>
  <c r="F24" i="1"/>
  <c r="G24" i="1" s="1"/>
  <c r="D277" i="1"/>
  <c r="D271" i="1"/>
  <c r="D275" i="1"/>
  <c r="D269" i="1"/>
  <c r="D274" i="1"/>
  <c r="D272" i="1"/>
  <c r="D276" i="1"/>
  <c r="C289" i="1"/>
  <c r="C280" i="1"/>
  <c r="C287" i="1"/>
  <c r="C282" i="1"/>
  <c r="C279" i="1"/>
  <c r="C281" i="1"/>
  <c r="C288" i="1"/>
  <c r="C278" i="1"/>
  <c r="C286" i="1"/>
  <c r="C283" i="1"/>
  <c r="C285" i="1"/>
  <c r="C284" i="1"/>
  <c r="D284" i="1" s="1"/>
  <c r="D282" i="1"/>
  <c r="B292" i="1"/>
  <c r="B296" i="1"/>
  <c r="B300" i="1"/>
  <c r="B298" i="1"/>
  <c r="B293" i="1"/>
  <c r="B301" i="1"/>
  <c r="B290" i="1"/>
  <c r="B294" i="1"/>
  <c r="B297" i="1"/>
  <c r="B291" i="1"/>
  <c r="B299" i="1"/>
  <c r="B295" i="1"/>
  <c r="S51" i="4" l="1"/>
  <c r="T50" i="4"/>
  <c r="B6" i="4" s="1"/>
  <c r="E26" i="1"/>
  <c r="F25" i="1"/>
  <c r="G25" i="1" s="1"/>
  <c r="D278" i="1"/>
  <c r="D289" i="1"/>
  <c r="D286" i="1"/>
  <c r="D288" i="1"/>
  <c r="D287" i="1"/>
  <c r="D279" i="1"/>
  <c r="D285" i="1"/>
  <c r="D281" i="1"/>
  <c r="D280" i="1"/>
  <c r="C295" i="1"/>
  <c r="C298" i="1"/>
  <c r="C290" i="1"/>
  <c r="C300" i="1"/>
  <c r="D300" i="1" s="1"/>
  <c r="C291" i="1"/>
  <c r="D283" i="1"/>
  <c r="C294" i="1"/>
  <c r="C299" i="1"/>
  <c r="C301" i="1"/>
  <c r="C296" i="1"/>
  <c r="C297" i="1"/>
  <c r="C293" i="1"/>
  <c r="C292" i="1"/>
  <c r="D299" i="1"/>
  <c r="S52" i="4" l="1"/>
  <c r="T51" i="4"/>
  <c r="F26" i="1"/>
  <c r="G26" i="1" s="1"/>
  <c r="D298" i="1"/>
  <c r="D290" i="1"/>
  <c r="D295" i="1"/>
  <c r="D293" i="1"/>
  <c r="D296" i="1"/>
  <c r="D291" i="1"/>
  <c r="D297" i="1"/>
  <c r="D301" i="1"/>
  <c r="D294" i="1"/>
  <c r="D292" i="1"/>
  <c r="S53" i="4" l="1"/>
  <c r="T52" i="4"/>
  <c r="S54" i="4" l="1"/>
  <c r="T53" i="4"/>
  <c r="S55" i="4" l="1"/>
  <c r="T54" i="4"/>
  <c r="S56" i="4" l="1"/>
  <c r="T55" i="4"/>
  <c r="S57" i="4" l="1"/>
  <c r="T56" i="4"/>
  <c r="S58" i="4" l="1"/>
  <c r="T57" i="4"/>
  <c r="S59" i="4" l="1"/>
  <c r="T58" i="4"/>
  <c r="S60" i="4" l="1"/>
  <c r="T59" i="4"/>
  <c r="S61" i="4" l="1"/>
  <c r="T60" i="4"/>
  <c r="S62" i="4" l="1"/>
  <c r="T61" i="4"/>
  <c r="S63" i="4" l="1"/>
  <c r="T62" i="4"/>
  <c r="B7" i="4" s="1"/>
  <c r="S64" i="4" l="1"/>
  <c r="T63" i="4"/>
  <c r="S65" i="4" l="1"/>
  <c r="T64" i="4"/>
  <c r="S66" i="4" l="1"/>
  <c r="T65" i="4"/>
  <c r="S67" i="4" l="1"/>
  <c r="T66" i="4"/>
  <c r="S68" i="4" l="1"/>
  <c r="T67" i="4"/>
  <c r="S69" i="4" l="1"/>
  <c r="T68" i="4"/>
  <c r="S70" i="4" l="1"/>
  <c r="T69" i="4"/>
  <c r="S71" i="4" l="1"/>
  <c r="T70" i="4"/>
  <c r="S72" i="4" l="1"/>
  <c r="T71" i="4"/>
  <c r="S73" i="4" l="1"/>
  <c r="T72" i="4"/>
  <c r="S74" i="4" l="1"/>
  <c r="T73" i="4"/>
  <c r="S75" i="4" l="1"/>
  <c r="T74" i="4"/>
  <c r="B8" i="4" s="1"/>
  <c r="S76" i="4" l="1"/>
  <c r="T75" i="4"/>
  <c r="S77" i="4" l="1"/>
  <c r="T76" i="4"/>
  <c r="S78" i="4" l="1"/>
  <c r="T77" i="4"/>
  <c r="S79" i="4" l="1"/>
  <c r="T78" i="4"/>
  <c r="S80" i="4" l="1"/>
  <c r="T79" i="4"/>
  <c r="S81" i="4" l="1"/>
  <c r="T80" i="4"/>
  <c r="S82" i="4" l="1"/>
  <c r="T81" i="4"/>
  <c r="S83" i="4" l="1"/>
  <c r="T82" i="4"/>
  <c r="S84" i="4" l="1"/>
  <c r="T83" i="4"/>
  <c r="S85" i="4" l="1"/>
  <c r="T84" i="4"/>
  <c r="S86" i="4" l="1"/>
  <c r="T85" i="4"/>
  <c r="S87" i="4" l="1"/>
  <c r="T86" i="4"/>
  <c r="B9" i="4" s="1"/>
  <c r="S88" i="4" l="1"/>
  <c r="T87" i="4"/>
  <c r="S89" i="4" l="1"/>
  <c r="T88" i="4"/>
  <c r="S90" i="4" l="1"/>
  <c r="T89" i="4"/>
  <c r="S91" i="4" l="1"/>
  <c r="T90" i="4"/>
  <c r="S92" i="4" l="1"/>
  <c r="T91" i="4"/>
  <c r="S93" i="4" l="1"/>
  <c r="T92" i="4"/>
  <c r="S94" i="4" l="1"/>
  <c r="T93" i="4"/>
  <c r="S95" i="4" l="1"/>
  <c r="T94" i="4"/>
  <c r="S96" i="4" l="1"/>
  <c r="T95" i="4"/>
  <c r="S97" i="4" l="1"/>
  <c r="T96" i="4"/>
  <c r="S98" i="4" l="1"/>
  <c r="T97" i="4"/>
  <c r="S99" i="4" l="1"/>
  <c r="T98" i="4"/>
  <c r="B10" i="4" s="1"/>
  <c r="S100" i="4" l="1"/>
  <c r="T99" i="4"/>
  <c r="S101" i="4" l="1"/>
  <c r="T100" i="4"/>
  <c r="S102" i="4" l="1"/>
  <c r="T101" i="4"/>
  <c r="S103" i="4" l="1"/>
  <c r="T102" i="4"/>
  <c r="S104" i="4" l="1"/>
  <c r="T103" i="4"/>
  <c r="S105" i="4" l="1"/>
  <c r="T104" i="4"/>
  <c r="S106" i="4" l="1"/>
  <c r="T105" i="4"/>
  <c r="S107" i="4" l="1"/>
  <c r="T106" i="4"/>
  <c r="S108" i="4" l="1"/>
  <c r="T107" i="4"/>
  <c r="S109" i="4" l="1"/>
  <c r="T108" i="4"/>
  <c r="S110" i="4" l="1"/>
  <c r="T109" i="4"/>
  <c r="S111" i="4" l="1"/>
  <c r="T110" i="4"/>
  <c r="B11" i="4" s="1"/>
  <c r="S112" i="4" l="1"/>
  <c r="T111" i="4"/>
  <c r="S113" i="4" l="1"/>
  <c r="T112" i="4"/>
  <c r="S114" i="4" l="1"/>
  <c r="T113" i="4"/>
  <c r="S115" i="4" l="1"/>
  <c r="T114" i="4"/>
  <c r="S116" i="4" l="1"/>
  <c r="T115" i="4"/>
  <c r="S117" i="4" l="1"/>
  <c r="T116" i="4"/>
  <c r="S118" i="4" l="1"/>
  <c r="T117" i="4"/>
  <c r="S119" i="4" l="1"/>
  <c r="T118" i="4"/>
  <c r="S120" i="4" l="1"/>
  <c r="T119" i="4"/>
  <c r="S121" i="4" l="1"/>
  <c r="T120" i="4"/>
  <c r="S122" i="4" l="1"/>
  <c r="T121" i="4"/>
  <c r="S123" i="4" l="1"/>
  <c r="T122" i="4"/>
  <c r="B12" i="4" s="1"/>
  <c r="S124" i="4" l="1"/>
  <c r="T123" i="4"/>
  <c r="S125" i="4" l="1"/>
  <c r="T124" i="4"/>
  <c r="S126" i="4" l="1"/>
  <c r="T125" i="4"/>
  <c r="S127" i="4" l="1"/>
  <c r="T126" i="4"/>
  <c r="S128" i="4" l="1"/>
  <c r="T127" i="4"/>
  <c r="S129" i="4" l="1"/>
  <c r="T128" i="4"/>
  <c r="S130" i="4" l="1"/>
  <c r="T129" i="4"/>
  <c r="S131" i="4" l="1"/>
  <c r="T130" i="4"/>
  <c r="S132" i="4" l="1"/>
  <c r="T131" i="4"/>
  <c r="S133" i="4" l="1"/>
  <c r="T132" i="4"/>
  <c r="T133" i="4" l="1"/>
  <c r="S134" i="4"/>
  <c r="S135" i="4" l="1"/>
  <c r="T134" i="4"/>
  <c r="B13" i="4" s="1"/>
  <c r="S136" i="4" l="1"/>
  <c r="T135" i="4"/>
  <c r="S137" i="4" l="1"/>
  <c r="T136" i="4"/>
  <c r="T137" i="4" l="1"/>
  <c r="S138" i="4"/>
  <c r="S139" i="4" l="1"/>
  <c r="T138" i="4"/>
  <c r="S140" i="4" l="1"/>
  <c r="T139" i="4"/>
  <c r="S141" i="4" l="1"/>
  <c r="T140" i="4"/>
  <c r="T141" i="4" l="1"/>
  <c r="S142" i="4"/>
  <c r="S143" i="4" l="1"/>
  <c r="T142" i="4"/>
  <c r="S144" i="4" l="1"/>
  <c r="T143" i="4"/>
  <c r="S145" i="4" l="1"/>
  <c r="T144" i="4"/>
  <c r="T145" i="4" l="1"/>
  <c r="S146" i="4"/>
  <c r="S147" i="4" l="1"/>
  <c r="T146" i="4"/>
  <c r="B14" i="4" s="1"/>
  <c r="T147" i="4" l="1"/>
  <c r="S148" i="4"/>
  <c r="S149" i="4" l="1"/>
  <c r="T148" i="4"/>
  <c r="T149" i="4" l="1"/>
  <c r="S150" i="4"/>
  <c r="S151" i="4" l="1"/>
  <c r="T150" i="4"/>
  <c r="T151" i="4" l="1"/>
  <c r="S152" i="4"/>
  <c r="S153" i="4" l="1"/>
  <c r="T152" i="4"/>
  <c r="T153" i="4" l="1"/>
  <c r="S154" i="4"/>
  <c r="S155" i="4" l="1"/>
  <c r="T154" i="4"/>
  <c r="T155" i="4" l="1"/>
  <c r="S156" i="4"/>
  <c r="S157" i="4" l="1"/>
  <c r="T156" i="4"/>
  <c r="T157" i="4" l="1"/>
  <c r="S158" i="4"/>
  <c r="S159" i="4" l="1"/>
  <c r="T158" i="4"/>
  <c r="B15" i="4" s="1"/>
  <c r="T159" i="4" l="1"/>
  <c r="S160" i="4"/>
  <c r="S161" i="4" l="1"/>
  <c r="T160" i="4"/>
  <c r="T161" i="4" l="1"/>
  <c r="S162" i="4"/>
  <c r="S163" i="4" l="1"/>
  <c r="T162" i="4"/>
  <c r="T163" i="4" l="1"/>
  <c r="S164" i="4"/>
  <c r="S165" i="4" l="1"/>
  <c r="T164" i="4"/>
  <c r="T165" i="4" l="1"/>
  <c r="S166" i="4"/>
  <c r="S167" i="4" l="1"/>
  <c r="T166" i="4"/>
  <c r="T167" i="4" l="1"/>
  <c r="S168" i="4"/>
  <c r="S169" i="4" l="1"/>
  <c r="T168" i="4"/>
  <c r="T169" i="4" l="1"/>
  <c r="S170" i="4"/>
  <c r="S171" i="4" l="1"/>
  <c r="T170" i="4"/>
  <c r="B16" i="4" s="1"/>
  <c r="T171" i="4" l="1"/>
  <c r="S172" i="4"/>
  <c r="S173" i="4" l="1"/>
  <c r="T172" i="4"/>
  <c r="T173" i="4" l="1"/>
  <c r="S174" i="4"/>
  <c r="S175" i="4" l="1"/>
  <c r="T174" i="4"/>
  <c r="T175" i="4" l="1"/>
  <c r="S176" i="4"/>
  <c r="S177" i="4" l="1"/>
  <c r="T176" i="4"/>
  <c r="T177" i="4" l="1"/>
  <c r="S178" i="4"/>
  <c r="S179" i="4" l="1"/>
  <c r="T178" i="4"/>
  <c r="T179" i="4" l="1"/>
  <c r="S180" i="4"/>
  <c r="S181" i="4" l="1"/>
  <c r="T180" i="4"/>
  <c r="T181" i="4" l="1"/>
  <c r="S182" i="4"/>
  <c r="S183" i="4" l="1"/>
  <c r="T182" i="4"/>
  <c r="B17" i="4" s="1"/>
  <c r="T183" i="4" l="1"/>
  <c r="S184" i="4"/>
  <c r="S185" i="4" l="1"/>
  <c r="T184" i="4"/>
  <c r="T185" i="4" l="1"/>
  <c r="S186" i="4"/>
  <c r="S187" i="4" l="1"/>
  <c r="T186" i="4"/>
  <c r="T187" i="4" l="1"/>
  <c r="S188" i="4"/>
  <c r="S189" i="4" l="1"/>
  <c r="T188" i="4"/>
  <c r="T189" i="4" l="1"/>
  <c r="S190" i="4"/>
  <c r="S191" i="4" l="1"/>
  <c r="T190" i="4"/>
  <c r="T191" i="4" l="1"/>
  <c r="S192" i="4"/>
  <c r="S193" i="4" l="1"/>
  <c r="T192" i="4"/>
  <c r="T193" i="4" l="1"/>
  <c r="S194" i="4"/>
  <c r="S195" i="4" l="1"/>
  <c r="T194" i="4"/>
  <c r="B18" i="4" s="1"/>
  <c r="T195" i="4" l="1"/>
  <c r="S196" i="4"/>
  <c r="S197" i="4" l="1"/>
  <c r="T196" i="4"/>
  <c r="T197" i="4" l="1"/>
  <c r="S198" i="4"/>
  <c r="S199" i="4" l="1"/>
  <c r="T198" i="4"/>
  <c r="T199" i="4" l="1"/>
  <c r="S200" i="4"/>
  <c r="S201" i="4" l="1"/>
  <c r="T200" i="4"/>
  <c r="T201" i="4" l="1"/>
  <c r="S202" i="4"/>
  <c r="S203" i="4" l="1"/>
  <c r="T202" i="4"/>
  <c r="T203" i="4" l="1"/>
  <c r="S204" i="4"/>
  <c r="S205" i="4" l="1"/>
  <c r="T204" i="4"/>
  <c r="T205" i="4" l="1"/>
  <c r="S206" i="4"/>
  <c r="S207" i="4" l="1"/>
  <c r="T206" i="4"/>
  <c r="B19" i="4" s="1"/>
  <c r="T207" i="4" l="1"/>
  <c r="S208" i="4"/>
  <c r="S209" i="4" l="1"/>
  <c r="T208" i="4"/>
  <c r="T209" i="4" l="1"/>
  <c r="S210" i="4"/>
  <c r="S211" i="4" l="1"/>
  <c r="T210" i="4"/>
  <c r="T211" i="4" l="1"/>
  <c r="S212" i="4"/>
  <c r="S213" i="4" l="1"/>
  <c r="T212" i="4"/>
  <c r="T213" i="4" l="1"/>
  <c r="S214" i="4"/>
  <c r="S215" i="4" l="1"/>
  <c r="T214" i="4"/>
  <c r="T215" i="4" l="1"/>
  <c r="S216" i="4"/>
  <c r="S217" i="4" l="1"/>
  <c r="T216" i="4"/>
  <c r="T217" i="4" l="1"/>
  <c r="S218" i="4"/>
  <c r="S219" i="4" l="1"/>
  <c r="T218" i="4"/>
  <c r="B20" i="4" s="1"/>
  <c r="T219" i="4" l="1"/>
  <c r="S220" i="4"/>
  <c r="S221" i="4" l="1"/>
  <c r="T220" i="4"/>
  <c r="T221" i="4" l="1"/>
  <c r="S222" i="4"/>
  <c r="S223" i="4" l="1"/>
  <c r="T222" i="4"/>
  <c r="T223" i="4" l="1"/>
  <c r="S224" i="4"/>
  <c r="S225" i="4" l="1"/>
  <c r="T224" i="4"/>
  <c r="T225" i="4" l="1"/>
  <c r="S226" i="4"/>
  <c r="S227" i="4" l="1"/>
  <c r="T226" i="4"/>
  <c r="T227" i="4" l="1"/>
  <c r="S228" i="4"/>
  <c r="S229" i="4" l="1"/>
  <c r="T228" i="4"/>
  <c r="T229" i="4" l="1"/>
  <c r="S230" i="4"/>
  <c r="S231" i="4" l="1"/>
  <c r="T230" i="4"/>
  <c r="B21" i="4" s="1"/>
  <c r="T231" i="4" l="1"/>
  <c r="S232" i="4"/>
  <c r="S233" i="4" l="1"/>
  <c r="T232" i="4"/>
  <c r="T233" i="4" l="1"/>
  <c r="S234" i="4"/>
  <c r="S235" i="4" l="1"/>
  <c r="T234" i="4"/>
  <c r="T235" i="4" l="1"/>
  <c r="S236" i="4"/>
  <c r="S237" i="4" l="1"/>
  <c r="T236" i="4"/>
  <c r="T237" i="4" l="1"/>
  <c r="S238" i="4"/>
  <c r="S239" i="4" l="1"/>
  <c r="T238" i="4"/>
  <c r="T239" i="4" l="1"/>
  <c r="S240" i="4"/>
  <c r="S241" i="4" l="1"/>
  <c r="T240" i="4"/>
  <c r="T241" i="4" l="1"/>
  <c r="S242" i="4"/>
  <c r="S243" i="4" l="1"/>
  <c r="T242" i="4"/>
  <c r="B22" i="4" s="1"/>
  <c r="T243" i="4" l="1"/>
  <c r="S244" i="4"/>
  <c r="S245" i="4" l="1"/>
  <c r="T244" i="4"/>
  <c r="T245" i="4" l="1"/>
  <c r="S246" i="4"/>
  <c r="S247" i="4" l="1"/>
  <c r="T246" i="4"/>
  <c r="T247" i="4" l="1"/>
  <c r="S248" i="4"/>
  <c r="S249" i="4" l="1"/>
  <c r="T248" i="4"/>
  <c r="T249" i="4" l="1"/>
  <c r="S250" i="4"/>
  <c r="S251" i="4" l="1"/>
  <c r="T250" i="4"/>
  <c r="T251" i="4" l="1"/>
  <c r="S252" i="4"/>
  <c r="S253" i="4" l="1"/>
  <c r="T252" i="4"/>
  <c r="T253" i="4" l="1"/>
  <c r="S254" i="4"/>
  <c r="S255" i="4" l="1"/>
  <c r="T254" i="4"/>
  <c r="B23" i="4" s="1"/>
  <c r="T255" i="4" l="1"/>
  <c r="S256" i="4"/>
  <c r="S257" i="4" l="1"/>
  <c r="T256" i="4"/>
  <c r="T257" i="4" l="1"/>
  <c r="S258" i="4"/>
  <c r="S259" i="4" l="1"/>
  <c r="T258" i="4"/>
  <c r="T259" i="4" l="1"/>
  <c r="S260" i="4"/>
  <c r="S261" i="4" l="1"/>
  <c r="T260" i="4"/>
  <c r="T261" i="4" l="1"/>
  <c r="S262" i="4"/>
  <c r="S263" i="4" l="1"/>
  <c r="T262" i="4"/>
  <c r="T263" i="4" l="1"/>
  <c r="S264" i="4"/>
  <c r="S265" i="4" l="1"/>
  <c r="T264" i="4"/>
  <c r="T265" i="4" l="1"/>
  <c r="S266" i="4"/>
  <c r="S267" i="4" l="1"/>
  <c r="T266" i="4"/>
  <c r="B24" i="4" s="1"/>
  <c r="T267" i="4" l="1"/>
  <c r="S268" i="4"/>
  <c r="S269" i="4" l="1"/>
  <c r="T268" i="4"/>
  <c r="T269" i="4" l="1"/>
  <c r="S270" i="4"/>
  <c r="S271" i="4" l="1"/>
  <c r="T270" i="4"/>
  <c r="T271" i="4" l="1"/>
  <c r="S272" i="4"/>
  <c r="S273" i="4" l="1"/>
  <c r="T272" i="4"/>
  <c r="T273" i="4" l="1"/>
  <c r="S274" i="4"/>
  <c r="S275" i="4" l="1"/>
  <c r="T274" i="4"/>
  <c r="T275" i="4" l="1"/>
  <c r="S276" i="4"/>
  <c r="S277" i="4" l="1"/>
  <c r="T276" i="4"/>
  <c r="T277" i="4" l="1"/>
  <c r="S278" i="4"/>
  <c r="S279" i="4" l="1"/>
  <c r="T278" i="4"/>
  <c r="B25" i="4" s="1"/>
  <c r="T279" i="4" l="1"/>
  <c r="S280" i="4"/>
  <c r="S281" i="4" l="1"/>
  <c r="T280" i="4"/>
  <c r="T281" i="4" l="1"/>
  <c r="S282" i="4"/>
  <c r="S283" i="4" l="1"/>
  <c r="T282" i="4"/>
  <c r="T283" i="4" l="1"/>
  <c r="S284" i="4"/>
  <c r="S285" i="4" l="1"/>
  <c r="T284" i="4"/>
  <c r="T285" i="4" l="1"/>
  <c r="S286" i="4"/>
  <c r="S287" i="4" l="1"/>
  <c r="T286" i="4"/>
  <c r="T287" i="4" l="1"/>
  <c r="S288" i="4"/>
  <c r="S289" i="4" l="1"/>
  <c r="T288" i="4"/>
  <c r="T289" i="4" l="1"/>
  <c r="S290" i="4"/>
  <c r="S291" i="4" l="1"/>
  <c r="T290" i="4"/>
  <c r="B26" i="4" s="1"/>
  <c r="T291" i="4" l="1"/>
  <c r="S292" i="4"/>
  <c r="S293" i="4" l="1"/>
  <c r="T292" i="4"/>
  <c r="T293" i="4" l="1"/>
  <c r="S294" i="4"/>
  <c r="S295" i="4" l="1"/>
  <c r="T294" i="4"/>
  <c r="T295" i="4" l="1"/>
  <c r="S296" i="4"/>
  <c r="S297" i="4" l="1"/>
  <c r="T296" i="4"/>
  <c r="T297" i="4" l="1"/>
  <c r="S298" i="4"/>
  <c r="S299" i="4" l="1"/>
  <c r="T298" i="4"/>
  <c r="T299" i="4" l="1"/>
  <c r="S300" i="4"/>
  <c r="S301" i="4" l="1"/>
  <c r="T300" i="4"/>
  <c r="T301" i="4" l="1"/>
  <c r="S302" i="4"/>
  <c r="T302" i="4" l="1"/>
  <c r="B27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joao passeri</author>
  </authors>
  <commentList>
    <comment ref="J1" authorId="0" shapeId="0" xr:uid="{46850373-A64C-44FC-8FE2-4CB6AEF0E90C}">
      <text>
        <r>
          <rPr>
            <b/>
            <sz val="9"/>
            <color indexed="81"/>
            <rFont val="Segoe UI"/>
            <family val="2"/>
          </rPr>
          <t>joao passeri:</t>
        </r>
        <r>
          <rPr>
            <sz val="9"/>
            <color indexed="81"/>
            <rFont val="Segoe UI"/>
            <family val="2"/>
          </rPr>
          <t xml:space="preserve">
consumo mínimo aumena com a perda de produção da placa
</t>
        </r>
      </text>
    </comment>
    <comment ref="M1" authorId="0" shapeId="0" xr:uid="{1781823D-66A9-4971-98CC-97C1ACE6C355}">
      <text>
        <r>
          <rPr>
            <b/>
            <sz val="9"/>
            <color indexed="81"/>
            <rFont val="Segoe UI"/>
            <family val="2"/>
          </rPr>
          <t>joao passeri:</t>
        </r>
        <r>
          <rPr>
            <sz val="9"/>
            <color indexed="81"/>
            <rFont val="Segoe UI"/>
            <family val="2"/>
          </rPr>
          <t xml:space="preserve">
reajuste da tarifa de acordo com a inflação estipulada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joao passeri</author>
  </authors>
  <commentList>
    <comment ref="K1" authorId="0" shapeId="0" xr:uid="{ABCB7AEE-9706-4E64-9E65-0D74226340F1}">
      <text>
        <r>
          <rPr>
            <b/>
            <sz val="9"/>
            <color indexed="81"/>
            <rFont val="Segoe UI"/>
            <family val="2"/>
          </rPr>
          <t>joao passeri:</t>
        </r>
        <r>
          <rPr>
            <sz val="9"/>
            <color indexed="81"/>
            <rFont val="Segoe UI"/>
            <family val="2"/>
          </rPr>
          <t xml:space="preserve">
coluna para cálculo da tir</t>
        </r>
      </text>
    </comment>
  </commentList>
</comments>
</file>

<file path=xl/sharedStrings.xml><?xml version="1.0" encoding="utf-8"?>
<sst xmlns="http://schemas.openxmlformats.org/spreadsheetml/2006/main" count="59" uniqueCount="31">
  <si>
    <t>Parcela</t>
  </si>
  <si>
    <t>Juros</t>
  </si>
  <si>
    <t>Com Energia Solar</t>
  </si>
  <si>
    <t>Sem Energia Solar</t>
  </si>
  <si>
    <t>perda de produção do sistema</t>
  </si>
  <si>
    <t>Inflação últimos 12 meses</t>
  </si>
  <si>
    <t>Tarifa Atual (R$/KWh)</t>
  </si>
  <si>
    <t>Geração Anual (KWh)</t>
  </si>
  <si>
    <t>Investimento</t>
  </si>
  <si>
    <t>Porcentagem Pagamendo CDB</t>
  </si>
  <si>
    <t>CDI últimos 12 meses</t>
  </si>
  <si>
    <t>Poupança últimos 12 meses</t>
  </si>
  <si>
    <t>Valor Médio Conta</t>
  </si>
  <si>
    <t>Mínimo KWh</t>
  </si>
  <si>
    <t>Consumo Mensal kWh</t>
  </si>
  <si>
    <t>Meses</t>
  </si>
  <si>
    <t>Economia</t>
  </si>
  <si>
    <t>Concessionária</t>
  </si>
  <si>
    <t>Energia Solar</t>
  </si>
  <si>
    <t>Tarifa (R$/KWh)</t>
  </si>
  <si>
    <t>Produção (KWh/ano)</t>
  </si>
  <si>
    <t>Poupança</t>
  </si>
  <si>
    <t>Ano</t>
  </si>
  <si>
    <t>CDB 139% CDI</t>
  </si>
  <si>
    <t>CDB 8,15%</t>
  </si>
  <si>
    <t>LC 155% CDI</t>
  </si>
  <si>
    <t>LCI 120% CDI</t>
  </si>
  <si>
    <t>CÁLCULO DAS APLICAÇÕES DA ECONOMIA COM ENERGIA SOLAR</t>
  </si>
  <si>
    <t>Consumo Mínimo (kWh)</t>
  </si>
  <si>
    <t>Taxa Interna de Retorno com Energia Solar</t>
  </si>
  <si>
    <t>CÁLCULO ANUAL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</si>
</sst>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175" formatCode="0.0000%"/>
    <numFmt numFmtId="177" formatCode="0.000000%"/>
    <numFmt numFmtId="180" formatCode="0.00%\ &quot;a.a&quot;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5">
    <xf numFmtId="0" fontId="0" fillId="0" borderId="0" xfId="0"/>
    <xf numFmtId="9" fontId="0" fillId="0" borderId="0" xfId="2" applyFont="1"/>
    <xf numFmtId="2" fontId="0" fillId="0" borderId="0" xfId="0" applyNumberFormat="1"/>
    <xf numFmtId="0" fontId="0" fillId="0" borderId="1" xfId="0" applyBorder="1" applyAlignment="1">
      <alignment horizontal="center" vertical="center" wrapText="1"/>
    </xf>
    <xf numFmtId="10" fontId="0" fillId="2" borderId="1" xfId="2" applyNumberFormat="1" applyFont="1" applyFill="1" applyBorder="1"/>
    <xf numFmtId="0" fontId="0" fillId="2" borderId="1" xfId="0" applyFill="1" applyBorder="1"/>
    <xf numFmtId="9" fontId="0" fillId="2" borderId="1" xfId="0" applyNumberFormat="1" applyFill="1" applyBorder="1"/>
    <xf numFmtId="10" fontId="0" fillId="2" borderId="1" xfId="0" applyNumberFormat="1" applyFill="1" applyBorder="1"/>
    <xf numFmtId="0" fontId="0" fillId="0" borderId="2" xfId="0" applyFill="1" applyBorder="1" applyAlignment="1">
      <alignment horizontal="center" vertical="center" wrapText="1"/>
    </xf>
    <xf numFmtId="0" fontId="0" fillId="2" borderId="1" xfId="0" applyNumberFormat="1" applyFill="1" applyBorder="1"/>
    <xf numFmtId="175" fontId="0" fillId="0" borderId="0" xfId="2" applyNumberFormat="1" applyFont="1"/>
    <xf numFmtId="177" fontId="0" fillId="0" borderId="0" xfId="2" applyNumberFormat="1" applyFont="1"/>
    <xf numFmtId="0" fontId="0" fillId="0" borderId="0" xfId="0" applyAlignment="1">
      <alignment horizontal="center" vertical="center" wrapText="1"/>
    </xf>
    <xf numFmtId="2" fontId="0" fillId="2" borderId="1" xfId="0" applyNumberFormat="1" applyFill="1" applyBorder="1"/>
    <xf numFmtId="0" fontId="0" fillId="0" borderId="0" xfId="0" applyFill="1"/>
    <xf numFmtId="2" fontId="0" fillId="0" borderId="0" xfId="0" applyNumberFormat="1" applyFill="1"/>
    <xf numFmtId="10" fontId="0" fillId="0" borderId="0" xfId="0" applyNumberFormat="1"/>
    <xf numFmtId="0" fontId="0" fillId="0" borderId="0" xfId="0" applyAlignment="1">
      <alignment shrinkToFit="1"/>
    </xf>
    <xf numFmtId="175" fontId="0" fillId="0" borderId="0" xfId="0" applyNumberFormat="1"/>
    <xf numFmtId="0" fontId="3" fillId="0" borderId="0" xfId="0" applyFont="1" applyFill="1"/>
    <xf numFmtId="0" fontId="0" fillId="0" borderId="1" xfId="0" applyBorder="1"/>
    <xf numFmtId="175" fontId="0" fillId="2" borderId="1" xfId="2" applyNumberFormat="1" applyFont="1" applyFill="1" applyBorder="1"/>
    <xf numFmtId="0" fontId="0" fillId="2" borderId="1" xfId="2" applyNumberFormat="1" applyFont="1" applyFill="1" applyBorder="1"/>
    <xf numFmtId="2" fontId="0" fillId="0" borderId="0" xfId="0" applyNumberFormat="1" applyBorder="1"/>
    <xf numFmtId="180" fontId="0" fillId="2" borderId="1" xfId="2" applyNumberFormat="1" applyFont="1" applyFill="1" applyBorder="1"/>
    <xf numFmtId="2" fontId="0" fillId="0" borderId="0" xfId="1" applyNumberFormat="1" applyFont="1"/>
    <xf numFmtId="2" fontId="0" fillId="0" borderId="0" xfId="2" applyNumberFormat="1" applyFont="1"/>
    <xf numFmtId="44" fontId="0" fillId="0" borderId="0" xfId="0" applyNumberFormat="1"/>
    <xf numFmtId="0" fontId="0" fillId="2" borderId="4" xfId="0" applyFill="1" applyBorder="1"/>
    <xf numFmtId="175" fontId="0" fillId="2" borderId="3" xfId="2" applyNumberFormat="1" applyFont="1" applyFill="1" applyBorder="1"/>
    <xf numFmtId="0" fontId="0" fillId="0" borderId="3" xfId="0" applyBorder="1" applyAlignment="1">
      <alignment horizontal="center" vertical="center" wrapText="1"/>
    </xf>
    <xf numFmtId="10" fontId="0" fillId="2" borderId="3" xfId="0" applyNumberFormat="1" applyFill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2" fontId="0" fillId="0" borderId="1" xfId="1" applyNumberFormat="1" applyFont="1" applyBorder="1"/>
    <xf numFmtId="2" fontId="0" fillId="0" borderId="11" xfId="1" applyNumberFormat="1" applyFont="1" applyBorder="1"/>
    <xf numFmtId="0" fontId="0" fillId="0" borderId="11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14" xfId="0" applyBorder="1"/>
    <xf numFmtId="0" fontId="0" fillId="0" borderId="15" xfId="0" applyBorder="1" applyAlignment="1">
      <alignment horizontal="center" vertical="center"/>
    </xf>
    <xf numFmtId="2" fontId="0" fillId="0" borderId="12" xfId="1" applyNumberFormat="1" applyFont="1" applyBorder="1" applyAlignment="1">
      <alignment horizontal="center" vertical="center"/>
    </xf>
    <xf numFmtId="0" fontId="0" fillId="0" borderId="12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/>
    <xf numFmtId="0" fontId="0" fillId="0" borderId="2" xfId="0" applyBorder="1"/>
    <xf numFmtId="0" fontId="0" fillId="0" borderId="0" xfId="0" applyBorder="1"/>
    <xf numFmtId="0" fontId="0" fillId="0" borderId="18" xfId="0" applyFill="1" applyBorder="1"/>
    <xf numFmtId="0" fontId="0" fillId="0" borderId="6" xfId="0" applyFill="1" applyBorder="1"/>
    <xf numFmtId="2" fontId="0" fillId="0" borderId="0" xfId="0" applyNumberFormat="1" applyFill="1" applyBorder="1"/>
    <xf numFmtId="2" fontId="0" fillId="0" borderId="8" xfId="0" applyNumberFormat="1" applyFill="1" applyBorder="1"/>
    <xf numFmtId="2" fontId="2" fillId="0" borderId="20" xfId="0" applyNumberFormat="1" applyFont="1" applyFill="1" applyBorder="1" applyAlignment="1">
      <alignment horizontal="center" vertical="center"/>
    </xf>
    <xf numFmtId="2" fontId="2" fillId="0" borderId="21" xfId="0" applyNumberFormat="1" applyFont="1" applyFill="1" applyBorder="1" applyAlignment="1">
      <alignment horizontal="center" vertical="center"/>
    </xf>
    <xf numFmtId="0" fontId="0" fillId="0" borderId="18" xfId="0" applyBorder="1"/>
    <xf numFmtId="2" fontId="0" fillId="0" borderId="8" xfId="0" applyNumberFormat="1" applyBorder="1"/>
    <xf numFmtId="2" fontId="0" fillId="0" borderId="19" xfId="0" applyNumberFormat="1" applyBorder="1"/>
    <xf numFmtId="2" fontId="0" fillId="0" borderId="10" xfId="0" applyNumberFormat="1" applyBorder="1"/>
  </cellXfs>
  <cellStyles count="3">
    <cellStyle name="Moeda" xfId="1" builtinId="4"/>
    <cellStyle name="Normal" xfId="0" builtinId="0"/>
    <cellStyle name="Porcentagem" xfId="2" builtinId="5"/>
  </cellStyles>
  <dxfs count="11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 sz="2400"/>
              <a:t>Gastos com Energia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Concessionária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'Primeiro Caso'!$E$2:$E$26</c:f>
              <c:numCache>
                <c:formatCode>0.00</c:formatCode>
                <c:ptCount val="25"/>
                <c:pt idx="0">
                  <c:v>3960</c:v>
                </c:pt>
                <c:pt idx="1">
                  <c:v>4118.3999999999996</c:v>
                </c:pt>
                <c:pt idx="2">
                  <c:v>4283.1360000000004</c:v>
                </c:pt>
                <c:pt idx="3">
                  <c:v>4454.4614400000009</c:v>
                </c:pt>
                <c:pt idx="4">
                  <c:v>4632.6398976000019</c:v>
                </c:pt>
                <c:pt idx="5">
                  <c:v>4817.9454935040021</c:v>
                </c:pt>
                <c:pt idx="6">
                  <c:v>5010.6633132441621</c:v>
                </c:pt>
                <c:pt idx="7">
                  <c:v>5211.0898457739286</c:v>
                </c:pt>
                <c:pt idx="8">
                  <c:v>5419.5334396048866</c:v>
                </c:pt>
                <c:pt idx="9">
                  <c:v>5636.3147771890835</c:v>
                </c:pt>
                <c:pt idx="10">
                  <c:v>5861.7673682766463</c:v>
                </c:pt>
                <c:pt idx="11">
                  <c:v>6096.2380630077105</c:v>
                </c:pt>
                <c:pt idx="12">
                  <c:v>6340.0875855280201</c:v>
                </c:pt>
                <c:pt idx="13">
                  <c:v>6593.691088949141</c:v>
                </c:pt>
                <c:pt idx="14">
                  <c:v>6857.4387325071066</c:v>
                </c:pt>
                <c:pt idx="15">
                  <c:v>7131.7362818073925</c:v>
                </c:pt>
                <c:pt idx="16">
                  <c:v>7417.0057330796872</c:v>
                </c:pt>
                <c:pt idx="17">
                  <c:v>7713.6859624028739</c:v>
                </c:pt>
                <c:pt idx="18">
                  <c:v>8022.2334008989901</c:v>
                </c:pt>
                <c:pt idx="19">
                  <c:v>8343.1227369349472</c:v>
                </c:pt>
                <c:pt idx="20">
                  <c:v>8676.8476464123487</c:v>
                </c:pt>
                <c:pt idx="21">
                  <c:v>9023.921552268841</c:v>
                </c:pt>
                <c:pt idx="22">
                  <c:v>9384.8784143595967</c:v>
                </c:pt>
                <c:pt idx="23">
                  <c:v>9760.2735509339818</c:v>
                </c:pt>
                <c:pt idx="24">
                  <c:v>10150.684492971341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37-4E34-90CB-7E69FCF54C09}"/>
            </c:ext>
          </c:extLst>
        </c:ser>
        <c:ser>
          <c:idx val="1"/>
          <c:order val="1"/>
          <c:tx>
            <c:v>Energia Solar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'Primeiro Caso'!$F$2:$F$26</c:f>
              <c:numCache>
                <c:formatCode>0.00</c:formatCode>
                <c:ptCount val="25"/>
                <c:pt idx="0">
                  <c:v>3968.28</c:v>
                </c:pt>
                <c:pt idx="1">
                  <c:v>3996.6480000000006</c:v>
                </c:pt>
                <c:pt idx="2">
                  <c:v>4026.3572390400004</c:v>
                </c:pt>
                <c:pt idx="3">
                  <c:v>2373.3311309018113</c:v>
                </c:pt>
                <c:pt idx="4">
                  <c:v>721.77608757084897</c:v>
                </c:pt>
                <c:pt idx="5">
                  <c:v>755.90166099119858</c:v>
                </c:pt>
                <c:pt idx="6">
                  <c:v>791.6406915228622</c:v>
                </c:pt>
                <c:pt idx="7">
                  <c:v>829.06946341806326</c:v>
                </c:pt>
                <c:pt idx="8">
                  <c:v>868.26786764846941</c:v>
                </c:pt>
                <c:pt idx="9">
                  <c:v>909.31957243088857</c:v>
                </c:pt>
                <c:pt idx="10">
                  <c:v>952.31220181542119</c:v>
                </c:pt>
                <c:pt idx="11">
                  <c:v>997.3375227172545</c:v>
                </c:pt>
                <c:pt idx="12">
                  <c:v>1044.4916407913258</c:v>
                </c:pt>
                <c:pt idx="13">
                  <c:v>1093.8752055679395</c:v>
                </c:pt>
                <c:pt idx="14">
                  <c:v>1145.593625287192</c:v>
                </c:pt>
                <c:pt idx="15">
                  <c:v>1199.7572918907699</c:v>
                </c:pt>
                <c:pt idx="16">
                  <c:v>1256.4818166513655</c:v>
                </c:pt>
                <c:pt idx="17">
                  <c:v>1315.8882769426425</c:v>
                </c:pt>
                <c:pt idx="18">
                  <c:v>1378.1034746764901</c:v>
                </c:pt>
                <c:pt idx="19">
                  <c:v>1443.2602069591949</c:v>
                </c:pt>
                <c:pt idx="20">
                  <c:v>1511.4975495442252</c:v>
                </c:pt>
                <c:pt idx="21">
                  <c:v>1582.961153686676</c:v>
                </c:pt>
                <c:pt idx="22">
                  <c:v>1657.8035570329814</c:v>
                </c:pt>
                <c:pt idx="23">
                  <c:v>1736.1845092095016</c:v>
                </c:pt>
                <c:pt idx="24">
                  <c:v>1818.271312804927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37-4E34-90CB-7E69FCF54C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2701824"/>
        <c:axId val="529048544"/>
      </c:barChart>
      <c:lineChart>
        <c:grouping val="standard"/>
        <c:varyColors val="0"/>
        <c:ser>
          <c:idx val="11"/>
          <c:order val="2"/>
          <c:tx>
            <c:v>Economia</c:v>
          </c:tx>
          <c:spPr>
            <a:ln w="34925" cap="rnd">
              <a:solidFill>
                <a:schemeClr val="accent6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'Primeiro Caso'!$G$2:$G$26</c:f>
              <c:numCache>
                <c:formatCode>0.00</c:formatCode>
                <c:ptCount val="25"/>
                <c:pt idx="0">
                  <c:v>-8.2800000000002001</c:v>
                </c:pt>
                <c:pt idx="1">
                  <c:v>121.75199999999904</c:v>
                </c:pt>
                <c:pt idx="2">
                  <c:v>256.77876096</c:v>
                </c:pt>
                <c:pt idx="3">
                  <c:v>2081.1303090981896</c:v>
                </c:pt>
                <c:pt idx="4">
                  <c:v>3910.8638100291528</c:v>
                </c:pt>
                <c:pt idx="5">
                  <c:v>4062.0438325128034</c:v>
                </c:pt>
                <c:pt idx="6">
                  <c:v>4219.0226217213003</c:v>
                </c:pt>
                <c:pt idx="7">
                  <c:v>4382.020382355865</c:v>
                </c:pt>
                <c:pt idx="8">
                  <c:v>4551.2655719564173</c:v>
                </c:pt>
                <c:pt idx="9">
                  <c:v>4726.9952047581946</c:v>
                </c:pt>
                <c:pt idx="10">
                  <c:v>4909.4551664612254</c:v>
                </c:pt>
                <c:pt idx="11">
                  <c:v>5098.9005402904559</c:v>
                </c:pt>
                <c:pt idx="12">
                  <c:v>5295.595944736694</c:v>
                </c:pt>
                <c:pt idx="13">
                  <c:v>5499.8158833812013</c:v>
                </c:pt>
                <c:pt idx="14">
                  <c:v>5711.845107219915</c:v>
                </c:pt>
                <c:pt idx="15">
                  <c:v>5931.9789899166226</c:v>
                </c:pt>
                <c:pt idx="16">
                  <c:v>6160.5239164283212</c:v>
                </c:pt>
                <c:pt idx="17">
                  <c:v>6397.7976854602312</c:v>
                </c:pt>
                <c:pt idx="18">
                  <c:v>6644.1299262225002</c:v>
                </c:pt>
                <c:pt idx="19">
                  <c:v>6899.8625299757523</c:v>
                </c:pt>
                <c:pt idx="20">
                  <c:v>7165.3500968681237</c:v>
                </c:pt>
                <c:pt idx="21">
                  <c:v>7440.960398582165</c:v>
                </c:pt>
                <c:pt idx="22">
                  <c:v>7727.0748573266155</c:v>
                </c:pt>
                <c:pt idx="23">
                  <c:v>8024.08904172448</c:v>
                </c:pt>
                <c:pt idx="24">
                  <c:v>8332.4131801664134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237-4E34-90CB-7E69FCF54C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2701824"/>
        <c:axId val="529048544"/>
      </c:lineChart>
      <c:catAx>
        <c:axId val="702701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400"/>
                  <a:t>ANOS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29048544"/>
        <c:auto val="1"/>
        <c:lblAlgn val="ctr"/>
        <c:lblOffset val="100"/>
        <c:noMultiLvlLbl val="0"/>
      </c:catAx>
      <c:valAx>
        <c:axId val="52904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400"/>
                  <a:t>R$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2701824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Gráfico Comparativo</a:t>
            </a:r>
            <a:br>
              <a:rPr lang="pt-BR"/>
            </a:br>
            <a:r>
              <a:rPr lang="pt-BR"/>
              <a:t>Retorno dos Investimentos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Energia Solar</c:v>
          </c:tx>
          <c:spPr>
            <a:ln w="4127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'Segundo Caso'!$A$2:$A$26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'Segundo Caso'!$E$2:$E$26</c:f>
              <c:numCache>
                <c:formatCode>0.00</c:formatCode>
                <c:ptCount val="25"/>
                <c:pt idx="0">
                  <c:v>-6640.0004200000003</c:v>
                </c:pt>
                <c:pt idx="1">
                  <c:v>-3170.0616537423998</c:v>
                </c:pt>
                <c:pt idx="2">
                  <c:v>413.41350894714969</c:v>
                </c:pt>
                <c:pt idx="3">
                  <c:v>4114.1399789599018</c:v>
                </c:pt>
                <c:pt idx="4">
                  <c:v>7935.954219071471</c:v>
                </c:pt>
                <c:pt idx="5">
                  <c:v>11882.818221119491</c:v>
                </c:pt>
                <c:pt idx="6">
                  <c:v>15958.823613314522</c:v>
                </c:pt>
                <c:pt idx="7">
                  <c:v>20168.195901942174</c:v>
                </c:pt>
                <c:pt idx="8">
                  <c:v>24515.298851853724</c:v>
                </c:pt>
                <c:pt idx="9">
                  <c:v>29004.639010286381</c:v>
                </c:pt>
                <c:pt idx="10">
                  <c:v>33640.870378702952</c:v>
                </c:pt>
                <c:pt idx="11">
                  <c:v>38428.799237494117</c:v>
                </c:pt>
                <c:pt idx="12">
                  <c:v>43373.389128544928</c:v>
                </c:pt>
                <c:pt idx="13">
                  <c:v>48479.766000830918</c:v>
                </c:pt>
                <c:pt idx="14">
                  <c:v>53753.223524378103</c:v>
                </c:pt>
                <c:pt idx="15">
                  <c:v>59199.228578095754</c:v>
                </c:pt>
                <c:pt idx="16">
                  <c:v>64823.426917171048</c:v>
                </c:pt>
                <c:pt idx="17">
                  <c:v>70631.649025900886</c:v>
                </c:pt>
                <c:pt idx="18">
                  <c:v>76629.91616202837</c:v>
                </c:pt>
                <c:pt idx="19">
                  <c:v>82824.446598849943</c:v>
                </c:pt>
                <c:pt idx="20">
                  <c:v>89221.662071564322</c:v>
                </c:pt>
                <c:pt idx="21">
                  <c:v>95828.194434545905</c:v>
                </c:pt>
                <c:pt idx="22">
                  <c:v>102650.89253644425</c:v>
                </c:pt>
                <c:pt idx="23">
                  <c:v>109696.82932023672</c:v>
                </c:pt>
                <c:pt idx="24">
                  <c:v>116973.30915559488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B11-419E-AB9B-E1FE65E55CD6}"/>
            </c:ext>
          </c:extLst>
        </c:ser>
        <c:ser>
          <c:idx val="1"/>
          <c:order val="1"/>
          <c:tx>
            <c:v>LCI 120% CDI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'Segundo Caso'!$A$2:$A$26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'Segundo Caso'!$F$2:$F$26</c:f>
              <c:numCache>
                <c:formatCode>0.00</c:formatCode>
                <c:ptCount val="25"/>
                <c:pt idx="0">
                  <c:v>10548.4</c:v>
                </c:pt>
                <c:pt idx="1">
                  <c:v>11126.874255999999</c:v>
                </c:pt>
                <c:pt idx="2">
                  <c:v>11737.072040199038</c:v>
                </c:pt>
                <c:pt idx="3">
                  <c:v>12380.733070883554</c:v>
                </c:pt>
                <c:pt idx="4">
                  <c:v>13059.692472490808</c:v>
                </c:pt>
                <c:pt idx="5">
                  <c:v>13775.886007682204</c:v>
                </c:pt>
                <c:pt idx="6">
                  <c:v>14531.355596343496</c:v>
                </c:pt>
                <c:pt idx="7">
                  <c:v>15328.255137246973</c:v>
                </c:pt>
                <c:pt idx="8">
                  <c:v>16168.856648973597</c:v>
                </c:pt>
                <c:pt idx="9">
                  <c:v>17055.55674760331</c:v>
                </c:pt>
                <c:pt idx="10">
                  <c:v>17990.883479641874</c:v>
                </c:pt>
                <c:pt idx="11">
                  <c:v>18977.503529665435</c:v>
                </c:pt>
                <c:pt idx="12">
                  <c:v>20018.229823232286</c:v>
                </c:pt>
                <c:pt idx="13">
                  <c:v>21116.029546738344</c:v>
                </c:pt>
                <c:pt idx="14">
                  <c:v>22274.032607081474</c:v>
                </c:pt>
                <c:pt idx="15">
                  <c:v>23495.540555253821</c:v>
                </c:pt>
                <c:pt idx="16">
                  <c:v>24784.035999303942</c:v>
                </c:pt>
                <c:pt idx="17">
                  <c:v>26143.192533505771</c:v>
                </c:pt>
                <c:pt idx="18">
                  <c:v>27576.885212043228</c:v>
                </c:pt>
                <c:pt idx="19">
                  <c:v>29089.201597071678</c:v>
                </c:pt>
                <c:pt idx="20">
                  <c:v>30684.45341265509</c:v>
                </c:pt>
                <c:pt idx="21">
                  <c:v>32367.188837805093</c:v>
                </c:pt>
                <c:pt idx="22">
                  <c:v>34142.205473670321</c:v>
                </c:pt>
                <c:pt idx="23">
                  <c:v>36014.564021846403</c:v>
                </c:pt>
                <c:pt idx="24">
                  <c:v>37989.602712804459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B11-419E-AB9B-E1FE65E55CD6}"/>
            </c:ext>
          </c:extLst>
        </c:ser>
        <c:ser>
          <c:idx val="2"/>
          <c:order val="2"/>
          <c:tx>
            <c:v>LC 155% CDI</c:v>
          </c:tx>
          <c:spPr>
            <a:ln w="95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'Segundo Caso'!$A$2:$A$26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'Segundo Caso'!$G$2:$G$26</c:f>
              <c:numCache>
                <c:formatCode>0.00</c:formatCode>
                <c:ptCount val="25"/>
                <c:pt idx="0">
                  <c:v>10708.35</c:v>
                </c:pt>
                <c:pt idx="1">
                  <c:v>11466.87597225</c:v>
                </c:pt>
                <c:pt idx="2">
                  <c:v>12279.132131744329</c:v>
                </c:pt>
                <c:pt idx="3">
                  <c:v>13148.924456296438</c:v>
                </c:pt>
                <c:pt idx="4">
                  <c:v>14080.328520158195</c:v>
                </c:pt>
                <c:pt idx="5">
                  <c:v>15077.7085908836</c:v>
                </c:pt>
                <c:pt idx="6">
                  <c:v>16145.738078918839</c:v>
                </c:pt>
                <c:pt idx="7">
                  <c:v>17289.421435739056</c:v>
                </c:pt>
                <c:pt idx="8">
                  <c:v>18514.117603139632</c:v>
                </c:pt>
                <c:pt idx="9">
                  <c:v>19825.565123558026</c:v>
                </c:pt>
                <c:pt idx="10">
                  <c:v>21229.909029085258</c:v>
                </c:pt>
                <c:pt idx="11">
                  <c:v>22733.729635160511</c:v>
                </c:pt>
                <c:pt idx="12">
                  <c:v>24344.073373867104</c:v>
                </c:pt>
                <c:pt idx="13">
                  <c:v>26068.485811304981</c:v>
                </c:pt>
                <c:pt idx="14">
                  <c:v>27915.047003748768</c:v>
                </c:pt>
                <c:pt idx="15">
                  <c:v>29892.409358259312</c:v>
                </c:pt>
                <c:pt idx="16">
                  <c:v>32009.83817515161</c:v>
                </c:pt>
                <c:pt idx="17">
                  <c:v>34277.255062288474</c:v>
                </c:pt>
                <c:pt idx="18">
                  <c:v>36705.284424625679</c:v>
                </c:pt>
                <c:pt idx="19">
                  <c:v>39305.303246844036</c:v>
                </c:pt>
                <c:pt idx="20">
                  <c:v>42089.494402334232</c:v>
                </c:pt>
                <c:pt idx="21">
                  <c:v>45070.903738323577</c:v>
                </c:pt>
                <c:pt idx="22">
                  <c:v>48263.501204627726</c:v>
                </c:pt>
                <c:pt idx="23">
                  <c:v>51682.24631245753</c:v>
                </c:pt>
                <c:pt idx="24">
                  <c:v>55343.158230000459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4B11-419E-AB9B-E1FE65E55CD6}"/>
            </c:ext>
          </c:extLst>
        </c:ser>
        <c:ser>
          <c:idx val="3"/>
          <c:order val="3"/>
          <c:tx>
            <c:v>CDB 8,15%</c:v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'Segundo Caso'!$A$2:$A$26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'Segundo Caso'!$H$2:$H$26</c:f>
              <c:numCache>
                <c:formatCode>0.00</c:formatCode>
                <c:ptCount val="25"/>
                <c:pt idx="0">
                  <c:v>10814.999999999998</c:v>
                </c:pt>
                <c:pt idx="1">
                  <c:v>11696.422499999997</c:v>
                </c:pt>
                <c:pt idx="2">
                  <c:v>12649.680933749996</c:v>
                </c:pt>
                <c:pt idx="3">
                  <c:v>13680.62992985062</c:v>
                </c:pt>
                <c:pt idx="4">
                  <c:v>14795.601269133444</c:v>
                </c:pt>
                <c:pt idx="5">
                  <c:v>16001.442772567818</c:v>
                </c:pt>
                <c:pt idx="6">
                  <c:v>17305.560358532093</c:v>
                </c:pt>
                <c:pt idx="7">
                  <c:v>18715.963527752458</c:v>
                </c:pt>
                <c:pt idx="8">
                  <c:v>20241.314555264282</c:v>
                </c:pt>
                <c:pt idx="9">
                  <c:v>21890.981691518318</c:v>
                </c:pt>
                <c:pt idx="10">
                  <c:v>23675.09669937706</c:v>
                </c:pt>
                <c:pt idx="11">
                  <c:v>25604.617080376287</c:v>
                </c:pt>
                <c:pt idx="12">
                  <c:v>27691.393372426952</c:v>
                </c:pt>
                <c:pt idx="13">
                  <c:v>29948.241932279747</c:v>
                </c:pt>
                <c:pt idx="14">
                  <c:v>32389.023649760544</c:v>
                </c:pt>
                <c:pt idx="15">
                  <c:v>35028.729077216027</c:v>
                </c:pt>
                <c:pt idx="16">
                  <c:v>37883.570497009132</c:v>
                </c:pt>
                <c:pt idx="17">
                  <c:v>40971.081492515375</c:v>
                </c:pt>
                <c:pt idx="18">
                  <c:v>44310.224634155376</c:v>
                </c:pt>
                <c:pt idx="19">
                  <c:v>47921.507941839038</c:v>
                </c:pt>
                <c:pt idx="20">
                  <c:v>51827.110839098917</c:v>
                </c:pt>
                <c:pt idx="21">
                  <c:v>56051.020372485473</c:v>
                </c:pt>
                <c:pt idx="22">
                  <c:v>60619.178532843034</c:v>
                </c:pt>
                <c:pt idx="23">
                  <c:v>65559.641583269738</c:v>
                </c:pt>
                <c:pt idx="24">
                  <c:v>70902.752372306219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4B11-419E-AB9B-E1FE65E55CD6}"/>
            </c:ext>
          </c:extLst>
        </c:ser>
        <c:ser>
          <c:idx val="4"/>
          <c:order val="4"/>
          <c:tx>
            <c:v>CDB 139% CDI</c:v>
          </c:tx>
          <c:spPr>
            <a:ln w="9525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'Segundo Caso'!$A$2:$A$26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'Segundo Caso'!$I$2:$I$26</c:f>
              <c:numCache>
                <c:formatCode>0.00</c:formatCode>
                <c:ptCount val="25"/>
                <c:pt idx="0">
                  <c:v>10635.23</c:v>
                </c:pt>
                <c:pt idx="1">
                  <c:v>11310.811715289999</c:v>
                </c:pt>
                <c:pt idx="2">
                  <c:v>12029.308407880366</c:v>
                </c:pt>
                <c:pt idx="3">
                  <c:v>12793.446165874151</c:v>
                </c:pt>
                <c:pt idx="4">
                  <c:v>13606.124246668975</c:v>
                </c:pt>
                <c:pt idx="5">
                  <c:v>14470.426077190128</c:v>
                </c:pt>
                <c:pt idx="6">
                  <c:v>15389.630952891477</c:v>
                </c:pt>
                <c:pt idx="7">
                  <c:v>16367.226479912002</c:v>
                </c:pt>
                <c:pt idx="8">
                  <c:v>17406.921807595452</c:v>
                </c:pt>
                <c:pt idx="9">
                  <c:v>18512.661701579338</c:v>
                </c:pt>
                <c:pt idx="10">
                  <c:v>19688.641510848764</c:v>
                </c:pt>
                <c:pt idx="11">
                  <c:v>20939.323085542408</c:v>
                </c:pt>
                <c:pt idx="12">
                  <c:v>22269.451705905318</c:v>
                </c:pt>
                <c:pt idx="13">
                  <c:v>23684.074086619541</c:v>
                </c:pt>
                <c:pt idx="14">
                  <c:v>25188.557524823875</c:v>
                </c:pt>
                <c:pt idx="15">
                  <c:v>26788.61026447326</c:v>
                </c:pt>
                <c:pt idx="16">
                  <c:v>28490.303154303394</c:v>
                </c:pt>
                <c:pt idx="17">
                  <c:v>30300.09268157421</c:v>
                </c:pt>
                <c:pt idx="18">
                  <c:v>32224.845468985848</c:v>
                </c:pt>
                <c:pt idx="19">
                  <c:v>34271.864327712239</c:v>
                </c:pt>
                <c:pt idx="20">
                  <c:v>36448.915965401502</c:v>
                </c:pt>
                <c:pt idx="21">
                  <c:v>38764.260454271702</c:v>
                </c:pt>
                <c:pt idx="22">
                  <c:v>41226.682571108402</c:v>
                </c:pt>
                <c:pt idx="23">
                  <c:v>43845.525128072921</c:v>
                </c:pt>
                <c:pt idx="24">
                  <c:v>46630.724420783496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4B11-419E-AB9B-E1FE65E55CD6}"/>
            </c:ext>
          </c:extLst>
        </c:ser>
        <c:ser>
          <c:idx val="5"/>
          <c:order val="5"/>
          <c:tx>
            <c:v>Poupança</c:v>
          </c:tx>
          <c:spPr>
            <a:ln w="9525" cap="rnd">
              <a:solidFill>
                <a:schemeClr val="accent6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'Segundo Caso'!$A$2:$A$26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'Segundo Caso'!$J$2:$J$26</c:f>
              <c:numCache>
                <c:formatCode>0.00</c:formatCode>
                <c:ptCount val="25"/>
                <c:pt idx="0">
                  <c:v>10396</c:v>
                </c:pt>
                <c:pt idx="1">
                  <c:v>10807.681600000002</c:v>
                </c:pt>
                <c:pt idx="2">
                  <c:v>11235.665791360003</c:v>
                </c:pt>
                <c:pt idx="3">
                  <c:v>11680.598156697861</c:v>
                </c:pt>
                <c:pt idx="4">
                  <c:v>12143.149843703097</c:v>
                </c:pt>
                <c:pt idx="5">
                  <c:v>12624.01857751374</c:v>
                </c:pt>
                <c:pt idx="6">
                  <c:v>13123.929713183285</c:v>
                </c:pt>
                <c:pt idx="7">
                  <c:v>13643.637329825344</c:v>
                </c:pt>
                <c:pt idx="8">
                  <c:v>14183.925368086429</c:v>
                </c:pt>
                <c:pt idx="9">
                  <c:v>14745.608812662653</c:v>
                </c:pt>
                <c:pt idx="10">
                  <c:v>15329.534921644095</c:v>
                </c:pt>
                <c:pt idx="11">
                  <c:v>15936.584504541202</c:v>
                </c:pt>
                <c:pt idx="12">
                  <c:v>16567.673250921034</c:v>
                </c:pt>
                <c:pt idx="13">
                  <c:v>17223.753111657508</c:v>
                </c:pt>
                <c:pt idx="14">
                  <c:v>17905.813734879146</c:v>
                </c:pt>
                <c:pt idx="15">
                  <c:v>18614.883958780363</c:v>
                </c:pt>
                <c:pt idx="16">
                  <c:v>19352.033363548067</c:v>
                </c:pt>
                <c:pt idx="17">
                  <c:v>20118.373884744571</c:v>
                </c:pt>
                <c:pt idx="18">
                  <c:v>20915.061490580458</c:v>
                </c:pt>
                <c:pt idx="19">
                  <c:v>21743.297925607447</c:v>
                </c:pt>
                <c:pt idx="20">
                  <c:v>22604.332523461504</c:v>
                </c:pt>
                <c:pt idx="21">
                  <c:v>23499.464091390582</c:v>
                </c:pt>
                <c:pt idx="22">
                  <c:v>24430.042869409652</c:v>
                </c:pt>
                <c:pt idx="23">
                  <c:v>25397.472567038276</c:v>
                </c:pt>
                <c:pt idx="24">
                  <c:v>26403.212480692993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4B11-419E-AB9B-E1FE65E55C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0478880"/>
        <c:axId val="530361056"/>
      </c:scatterChart>
      <c:valAx>
        <c:axId val="800478880"/>
        <c:scaling>
          <c:orientation val="minMax"/>
          <c:max val="25"/>
          <c:min val="1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ANOS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30361056"/>
        <c:crosses val="autoZero"/>
        <c:crossBetween val="midCat"/>
        <c:majorUnit val="1"/>
      </c:valAx>
      <c:valAx>
        <c:axId val="530361056"/>
        <c:scaling>
          <c:orientation val="minMax"/>
          <c:min val="-120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R$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00478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 sz="2000"/>
              <a:t>Gráfico Comparativo</a:t>
            </a:r>
            <a:br>
              <a:rPr lang="pt-BR"/>
            </a:br>
            <a:r>
              <a:rPr lang="pt-BR"/>
              <a:t>Retorno dos Investimentos Aplicado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Energia Solar</c:v>
          </c:tx>
          <c:spPr>
            <a:ln w="38100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'Terceiro Caso'!$A$3:$A$27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'Terceiro Caso'!$B$3:$B$27</c:f>
              <c:numCache>
                <c:formatCode>0.00</c:formatCode>
                <c:ptCount val="25"/>
                <c:pt idx="0">
                  <c:v>-6553.4035129642925</c:v>
                </c:pt>
                <c:pt idx="1">
                  <c:v>-2773.1680529886553</c:v>
                </c:pt>
                <c:pt idx="2">
                  <c:v>1365.7716925322929</c:v>
                </c:pt>
                <c:pt idx="3">
                  <c:v>5890.2073680877857</c:v>
                </c:pt>
                <c:pt idx="4">
                  <c:v>10828.771470380037</c:v>
                </c:pt>
                <c:pt idx="5">
                  <c:v>16212.059332258024</c:v>
                </c:pt>
                <c:pt idx="6">
                  <c:v>22072.75905246093</c:v>
                </c:pt>
                <c:pt idx="7">
                  <c:v>28445.789884394617</c:v>
                </c:pt>
                <c:pt idx="8">
                  <c:v>35368.4496301736</c:v>
                </c:pt>
                <c:pt idx="9">
                  <c:v>42880.571621288444</c:v>
                </c:pt>
                <c:pt idx="10">
                  <c:v>51024.691904640895</c:v>
                </c:pt>
                <c:pt idx="11">
                  <c:v>59846.227292469339</c:v>
                </c:pt>
                <c:pt idx="12">
                  <c:v>69393.66497702089</c:v>
                </c:pt>
                <c:pt idx="13">
                  <c:v>79718.764455875746</c:v>
                </c:pt>
                <c:pt idx="14">
                  <c:v>90876.772561770282</c:v>
                </c:pt>
                <c:pt idx="15">
                  <c:v>102926.6524417795</c:v>
                </c:pt>
                <c:pt idx="16">
                  <c:v>115931.32738500951</c:v>
                </c:pt>
                <c:pt idx="17">
                  <c:v>129957.94045572024</c:v>
                </c:pt>
                <c:pt idx="18">
                  <c:v>145078.13095027636</c:v>
                </c:pt>
                <c:pt idx="19">
                  <c:v>161368.32876174312</c:v>
                </c:pt>
                <c:pt idx="20">
                  <c:v>178910.06780556156</c:v>
                </c:pt>
                <c:pt idx="21">
                  <c:v>197790.31973381538</c:v>
                </c:pt>
                <c:pt idx="22">
                  <c:v>218101.84924443736</c:v>
                </c:pt>
                <c:pt idx="23">
                  <c:v>239943.59237558692</c:v>
                </c:pt>
                <c:pt idx="24">
                  <c:v>263421.05926469981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0DAE-4366-9E1E-3FAB761D5569}"/>
            </c:ext>
          </c:extLst>
        </c:ser>
        <c:ser>
          <c:idx val="1"/>
          <c:order val="1"/>
          <c:tx>
            <c:v>LCI 120% CDI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'Terceiro Caso'!$A$3:$A$27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'Terceiro Caso'!$C$3:$C$27</c:f>
              <c:numCache>
                <c:formatCode>0.00</c:formatCode>
                <c:ptCount val="25"/>
                <c:pt idx="0">
                  <c:v>10548.4</c:v>
                </c:pt>
                <c:pt idx="1">
                  <c:v>11126.874255999999</c:v>
                </c:pt>
                <c:pt idx="2">
                  <c:v>11737.072040199038</c:v>
                </c:pt>
                <c:pt idx="3">
                  <c:v>12380.733070883554</c:v>
                </c:pt>
                <c:pt idx="4">
                  <c:v>13059.692472490808</c:v>
                </c:pt>
                <c:pt idx="5">
                  <c:v>13775.886007682204</c:v>
                </c:pt>
                <c:pt idx="6">
                  <c:v>14531.355596343496</c:v>
                </c:pt>
                <c:pt idx="7">
                  <c:v>15328.255137246973</c:v>
                </c:pt>
                <c:pt idx="8">
                  <c:v>16168.856648973597</c:v>
                </c:pt>
                <c:pt idx="9">
                  <c:v>17055.55674760331</c:v>
                </c:pt>
                <c:pt idx="10">
                  <c:v>17990.883479641874</c:v>
                </c:pt>
                <c:pt idx="11">
                  <c:v>18977.503529665435</c:v>
                </c:pt>
                <c:pt idx="12">
                  <c:v>20018.229823232286</c:v>
                </c:pt>
                <c:pt idx="13">
                  <c:v>21116.029546738344</c:v>
                </c:pt>
                <c:pt idx="14">
                  <c:v>22274.032607081474</c:v>
                </c:pt>
                <c:pt idx="15">
                  <c:v>23495.540555253821</c:v>
                </c:pt>
                <c:pt idx="16">
                  <c:v>24784.035999303942</c:v>
                </c:pt>
                <c:pt idx="17">
                  <c:v>26143.192533505771</c:v>
                </c:pt>
                <c:pt idx="18">
                  <c:v>27576.885212043228</c:v>
                </c:pt>
                <c:pt idx="19">
                  <c:v>29089.201597071678</c:v>
                </c:pt>
                <c:pt idx="20">
                  <c:v>30684.45341265509</c:v>
                </c:pt>
                <c:pt idx="21">
                  <c:v>32367.188837805093</c:v>
                </c:pt>
                <c:pt idx="22">
                  <c:v>34142.205473670321</c:v>
                </c:pt>
                <c:pt idx="23">
                  <c:v>36014.564021846403</c:v>
                </c:pt>
                <c:pt idx="24">
                  <c:v>37989.602712804459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0DAE-4366-9E1E-3FAB761D5569}"/>
            </c:ext>
          </c:extLst>
        </c:ser>
        <c:ser>
          <c:idx val="2"/>
          <c:order val="2"/>
          <c:tx>
            <c:v>LC 155% CDI</c:v>
          </c:tx>
          <c:spPr>
            <a:ln w="95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'Terceiro Caso'!$A$3:$A$27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'Terceiro Caso'!$D$3:$D$27</c:f>
              <c:numCache>
                <c:formatCode>0.00</c:formatCode>
                <c:ptCount val="25"/>
                <c:pt idx="0">
                  <c:v>10708.35</c:v>
                </c:pt>
                <c:pt idx="1">
                  <c:v>11466.87597225</c:v>
                </c:pt>
                <c:pt idx="2">
                  <c:v>12279.132131744329</c:v>
                </c:pt>
                <c:pt idx="3">
                  <c:v>13148.924456296438</c:v>
                </c:pt>
                <c:pt idx="4">
                  <c:v>14080.328520158195</c:v>
                </c:pt>
                <c:pt idx="5">
                  <c:v>15077.7085908836</c:v>
                </c:pt>
                <c:pt idx="6">
                  <c:v>16145.738078918839</c:v>
                </c:pt>
                <c:pt idx="7">
                  <c:v>17289.421435739056</c:v>
                </c:pt>
                <c:pt idx="8">
                  <c:v>18514.117603139632</c:v>
                </c:pt>
                <c:pt idx="9">
                  <c:v>19825.565123558026</c:v>
                </c:pt>
                <c:pt idx="10">
                  <c:v>21229.909029085258</c:v>
                </c:pt>
                <c:pt idx="11">
                  <c:v>22733.729635160511</c:v>
                </c:pt>
                <c:pt idx="12">
                  <c:v>24344.073373867104</c:v>
                </c:pt>
                <c:pt idx="13">
                  <c:v>26068.485811304981</c:v>
                </c:pt>
                <c:pt idx="14">
                  <c:v>27915.047003748768</c:v>
                </c:pt>
                <c:pt idx="15">
                  <c:v>29892.409358259312</c:v>
                </c:pt>
                <c:pt idx="16">
                  <c:v>32009.83817515161</c:v>
                </c:pt>
                <c:pt idx="17">
                  <c:v>34277.255062288474</c:v>
                </c:pt>
                <c:pt idx="18">
                  <c:v>36705.284424625679</c:v>
                </c:pt>
                <c:pt idx="19">
                  <c:v>39305.303246844036</c:v>
                </c:pt>
                <c:pt idx="20">
                  <c:v>42089.494402334232</c:v>
                </c:pt>
                <c:pt idx="21">
                  <c:v>45070.903738323577</c:v>
                </c:pt>
                <c:pt idx="22">
                  <c:v>48263.501204627726</c:v>
                </c:pt>
                <c:pt idx="23">
                  <c:v>51682.24631245753</c:v>
                </c:pt>
                <c:pt idx="24">
                  <c:v>55343.158230000459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0DAE-4366-9E1E-3FAB761D5569}"/>
            </c:ext>
          </c:extLst>
        </c:ser>
        <c:ser>
          <c:idx val="3"/>
          <c:order val="3"/>
          <c:tx>
            <c:v>CDB 8,15%</c:v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'Terceiro Caso'!$A$3:$A$27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'Terceiro Caso'!$E$3:$E$27</c:f>
              <c:numCache>
                <c:formatCode>0.00</c:formatCode>
                <c:ptCount val="25"/>
                <c:pt idx="0">
                  <c:v>10814.999999999998</c:v>
                </c:pt>
                <c:pt idx="1">
                  <c:v>11696.422499999997</c:v>
                </c:pt>
                <c:pt idx="2">
                  <c:v>12649.680933749996</c:v>
                </c:pt>
                <c:pt idx="3">
                  <c:v>13680.62992985062</c:v>
                </c:pt>
                <c:pt idx="4">
                  <c:v>14795.601269133444</c:v>
                </c:pt>
                <c:pt idx="5">
                  <c:v>16001.442772567818</c:v>
                </c:pt>
                <c:pt idx="6">
                  <c:v>17305.560358532093</c:v>
                </c:pt>
                <c:pt idx="7">
                  <c:v>18715.963527752458</c:v>
                </c:pt>
                <c:pt idx="8">
                  <c:v>20241.314555264282</c:v>
                </c:pt>
                <c:pt idx="9">
                  <c:v>21890.981691518318</c:v>
                </c:pt>
                <c:pt idx="10">
                  <c:v>23675.09669937706</c:v>
                </c:pt>
                <c:pt idx="11">
                  <c:v>25604.617080376287</c:v>
                </c:pt>
                <c:pt idx="12">
                  <c:v>27691.393372426952</c:v>
                </c:pt>
                <c:pt idx="13">
                  <c:v>29948.241932279747</c:v>
                </c:pt>
                <c:pt idx="14">
                  <c:v>32389.023649760544</c:v>
                </c:pt>
                <c:pt idx="15">
                  <c:v>35028.729077216027</c:v>
                </c:pt>
                <c:pt idx="16">
                  <c:v>37883.570497009132</c:v>
                </c:pt>
                <c:pt idx="17">
                  <c:v>40971.081492515375</c:v>
                </c:pt>
                <c:pt idx="18">
                  <c:v>44310.224634155376</c:v>
                </c:pt>
                <c:pt idx="19">
                  <c:v>47921.507941839038</c:v>
                </c:pt>
                <c:pt idx="20">
                  <c:v>51827.110839098917</c:v>
                </c:pt>
                <c:pt idx="21">
                  <c:v>56051.020372485473</c:v>
                </c:pt>
                <c:pt idx="22">
                  <c:v>60619.178532843034</c:v>
                </c:pt>
                <c:pt idx="23">
                  <c:v>65559.641583269738</c:v>
                </c:pt>
                <c:pt idx="24">
                  <c:v>70902.752372306219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0DAE-4366-9E1E-3FAB761D5569}"/>
            </c:ext>
          </c:extLst>
        </c:ser>
        <c:ser>
          <c:idx val="4"/>
          <c:order val="4"/>
          <c:tx>
            <c:v>CDB 139% CDI</c:v>
          </c:tx>
          <c:spPr>
            <a:ln w="9525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'Terceiro Caso'!$A$3:$A$27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'Terceiro Caso'!$F$3:$F$27</c:f>
              <c:numCache>
                <c:formatCode>General</c:formatCode>
                <c:ptCount val="25"/>
                <c:pt idx="0">
                  <c:v>10635.23</c:v>
                </c:pt>
                <c:pt idx="1">
                  <c:v>11310.811715289999</c:v>
                </c:pt>
                <c:pt idx="2">
                  <c:v>12029.308407880366</c:v>
                </c:pt>
                <c:pt idx="3">
                  <c:v>12793.446165874151</c:v>
                </c:pt>
                <c:pt idx="4">
                  <c:v>13606.124246668975</c:v>
                </c:pt>
                <c:pt idx="5">
                  <c:v>14470.426077190128</c:v>
                </c:pt>
                <c:pt idx="6">
                  <c:v>15389.630952891477</c:v>
                </c:pt>
                <c:pt idx="7">
                  <c:v>16367.226479912002</c:v>
                </c:pt>
                <c:pt idx="8">
                  <c:v>17406.921807595452</c:v>
                </c:pt>
                <c:pt idx="9">
                  <c:v>18512.661701579338</c:v>
                </c:pt>
                <c:pt idx="10">
                  <c:v>19688.641510848764</c:v>
                </c:pt>
                <c:pt idx="11">
                  <c:v>20939.323085542408</c:v>
                </c:pt>
                <c:pt idx="12">
                  <c:v>22269.451705905318</c:v>
                </c:pt>
                <c:pt idx="13">
                  <c:v>23684.074086619541</c:v>
                </c:pt>
                <c:pt idx="14">
                  <c:v>25188.557524823875</c:v>
                </c:pt>
                <c:pt idx="15">
                  <c:v>26788.61026447326</c:v>
                </c:pt>
                <c:pt idx="16">
                  <c:v>28490.303154303394</c:v>
                </c:pt>
                <c:pt idx="17">
                  <c:v>30300.09268157421</c:v>
                </c:pt>
                <c:pt idx="18">
                  <c:v>32224.845468985848</c:v>
                </c:pt>
                <c:pt idx="19">
                  <c:v>34271.864327712239</c:v>
                </c:pt>
                <c:pt idx="20">
                  <c:v>36448.915965401502</c:v>
                </c:pt>
                <c:pt idx="21">
                  <c:v>38764.260454271702</c:v>
                </c:pt>
                <c:pt idx="22">
                  <c:v>41226.682571108402</c:v>
                </c:pt>
                <c:pt idx="23">
                  <c:v>43845.525128072921</c:v>
                </c:pt>
                <c:pt idx="24">
                  <c:v>46630.724420783496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6-0DAE-4366-9E1E-3FAB761D5569}"/>
            </c:ext>
          </c:extLst>
        </c:ser>
        <c:ser>
          <c:idx val="5"/>
          <c:order val="5"/>
          <c:tx>
            <c:v>Poupança</c:v>
          </c:tx>
          <c:spPr>
            <a:ln w="9525" cap="rnd">
              <a:solidFill>
                <a:schemeClr val="accent6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'Terceiro Caso'!$A$3:$A$27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'Terceiro Caso'!$G$3:$G$27</c:f>
              <c:numCache>
                <c:formatCode>General</c:formatCode>
                <c:ptCount val="25"/>
                <c:pt idx="0">
                  <c:v>10396</c:v>
                </c:pt>
                <c:pt idx="1">
                  <c:v>10807.681600000002</c:v>
                </c:pt>
                <c:pt idx="2">
                  <c:v>11235.665791360003</c:v>
                </c:pt>
                <c:pt idx="3">
                  <c:v>11680.598156697861</c:v>
                </c:pt>
                <c:pt idx="4">
                  <c:v>12143.149843703097</c:v>
                </c:pt>
                <c:pt idx="5">
                  <c:v>12624.01857751374</c:v>
                </c:pt>
                <c:pt idx="6">
                  <c:v>13123.929713183285</c:v>
                </c:pt>
                <c:pt idx="7">
                  <c:v>13643.637329825344</c:v>
                </c:pt>
                <c:pt idx="8">
                  <c:v>14183.925368086429</c:v>
                </c:pt>
                <c:pt idx="9">
                  <c:v>14745.608812662653</c:v>
                </c:pt>
                <c:pt idx="10">
                  <c:v>15329.534921644095</c:v>
                </c:pt>
                <c:pt idx="11">
                  <c:v>15936.584504541202</c:v>
                </c:pt>
                <c:pt idx="12">
                  <c:v>16567.673250921034</c:v>
                </c:pt>
                <c:pt idx="13">
                  <c:v>17223.753111657508</c:v>
                </c:pt>
                <c:pt idx="14">
                  <c:v>17905.813734879146</c:v>
                </c:pt>
                <c:pt idx="15">
                  <c:v>18614.883958780363</c:v>
                </c:pt>
                <c:pt idx="16">
                  <c:v>19352.033363548067</c:v>
                </c:pt>
                <c:pt idx="17">
                  <c:v>20118.373884744571</c:v>
                </c:pt>
                <c:pt idx="18">
                  <c:v>20915.061490580458</c:v>
                </c:pt>
                <c:pt idx="19">
                  <c:v>21743.297925607447</c:v>
                </c:pt>
                <c:pt idx="20">
                  <c:v>22604.332523461504</c:v>
                </c:pt>
                <c:pt idx="21">
                  <c:v>23499.464091390582</c:v>
                </c:pt>
                <c:pt idx="22">
                  <c:v>24430.042869409652</c:v>
                </c:pt>
                <c:pt idx="23">
                  <c:v>25397.472567038276</c:v>
                </c:pt>
                <c:pt idx="24">
                  <c:v>26403.212480692993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7-0DAE-4366-9E1E-3FAB761D55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8185056"/>
        <c:axId val="800317024"/>
      </c:scatterChart>
      <c:valAx>
        <c:axId val="708185056"/>
        <c:scaling>
          <c:orientation val="minMax"/>
          <c:max val="25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400"/>
                  <a:t>anos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00317024"/>
        <c:crosses val="autoZero"/>
        <c:crossBetween val="midCat"/>
        <c:majorUnit val="1"/>
      </c:valAx>
      <c:valAx>
        <c:axId val="80031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400"/>
                  <a:t>R$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8185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9524</xdr:colOff>
      <xdr:row>28</xdr:row>
      <xdr:rowOff>0</xdr:rowOff>
    </xdr:from>
    <xdr:to>
      <xdr:col>12</xdr:col>
      <xdr:colOff>180974</xdr:colOff>
      <xdr:row>46</xdr:row>
      <xdr:rowOff>61911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F14194DB-0592-495F-810B-04CDA2C188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16</xdr:col>
      <xdr:colOff>1290637</xdr:colOff>
      <xdr:row>22</xdr:row>
      <xdr:rowOff>4762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72F189EA-D958-44DD-A460-DCA3845AB5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3</xdr:row>
      <xdr:rowOff>14286</xdr:rowOff>
    </xdr:from>
    <xdr:to>
      <xdr:col>17</xdr:col>
      <xdr:colOff>590550</xdr:colOff>
      <xdr:row>21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CF6B04C-230B-49AF-92F1-DDBACC4C4D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39B9E6E-43B4-49A9-87B1-DD5DA8635150}" name="Tabela1" displayName="Tabela1" ref="A1:G27" totalsRowShown="0" headerRowDxfId="10" headerRowBorderDxfId="8" tableBorderDxfId="9" totalsRowBorderDxfId="7">
  <tableColumns count="7">
    <tableColumn id="1" xr3:uid="{46FE137C-5F48-4FDD-A12A-071A5EE0F36C}" name="Ano" dataDxfId="6"/>
    <tableColumn id="8" xr3:uid="{E086EDAD-7CE7-4982-922D-988BF9898A5F}" name="Energia Solar" dataDxfId="5"/>
    <tableColumn id="9" xr3:uid="{68230B9B-280A-4846-9269-055D0376F703}" name="LCI 120% CDI" dataDxfId="4"/>
    <tableColumn id="10" xr3:uid="{0016D139-5ADC-4D03-BA40-DF0CB4EC4661}" name="LC 155% CDI" dataDxfId="3"/>
    <tableColumn id="11" xr3:uid="{ACB0A0F8-0340-4771-B4C3-2BBFCAE57066}" name="CDB 8,15%" dataDxfId="2"/>
    <tableColumn id="12" xr3:uid="{EF4F7D96-A406-4451-B6A7-60495F6922A6}" name="CDB 139% CDI" dataDxfId="1">
      <calculatedColumnFormula>F1*(1+$P$2*$Q$2)</calculatedColumnFormula>
    </tableColumn>
    <tableColumn id="13" xr3:uid="{108348FF-314B-4D89-AE42-5B5A039C0AB0}" name="Poupança" dataDxfId="0">
      <calculatedColumnFormula>G1*(1+$R$2)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04"/>
  <sheetViews>
    <sheetView workbookViewId="0">
      <selection activeCell="P15" sqref="P15"/>
    </sheetView>
  </sheetViews>
  <sheetFormatPr defaultRowHeight="15" x14ac:dyDescent="0.25"/>
  <cols>
    <col min="2" max="3" width="17" bestFit="1" customWidth="1"/>
    <col min="4" max="4" width="17" customWidth="1"/>
    <col min="5" max="5" width="14.42578125" style="14" bestFit="1" customWidth="1"/>
    <col min="6" max="6" width="12.42578125" style="14" bestFit="1" customWidth="1"/>
    <col min="7" max="7" width="12.42578125" style="14" customWidth="1"/>
    <col min="8" max="8" width="3.7109375" style="14" customWidth="1"/>
    <col min="9" max="9" width="12.42578125" customWidth="1"/>
    <col min="11" max="11" width="20.85546875" bestFit="1" customWidth="1"/>
    <col min="12" max="12" width="12.28515625" bestFit="1" customWidth="1"/>
    <col min="13" max="13" width="11.140625" bestFit="1" customWidth="1"/>
    <col min="14" max="14" width="20" bestFit="1" customWidth="1"/>
    <col min="15" max="15" width="12.85546875" bestFit="1" customWidth="1"/>
    <col min="16" max="16" width="15.5703125" bestFit="1" customWidth="1"/>
    <col min="17" max="17" width="13.7109375" bestFit="1" customWidth="1"/>
    <col min="18" max="18" width="21.5703125" customWidth="1"/>
    <col min="19" max="19" width="10.140625" bestFit="1" customWidth="1"/>
    <col min="21" max="21" width="13.85546875" customWidth="1"/>
  </cols>
  <sheetData>
    <row r="1" spans="1:21" ht="45" x14ac:dyDescent="0.25">
      <c r="A1" s="32" t="s">
        <v>15</v>
      </c>
      <c r="B1" s="61" t="s">
        <v>3</v>
      </c>
      <c r="C1" s="61" t="s">
        <v>2</v>
      </c>
      <c r="D1" s="33" t="s">
        <v>16</v>
      </c>
      <c r="E1" s="55" t="s">
        <v>17</v>
      </c>
      <c r="F1" s="55" t="s">
        <v>18</v>
      </c>
      <c r="G1" s="56" t="s">
        <v>16</v>
      </c>
      <c r="I1" s="3" t="s">
        <v>14</v>
      </c>
      <c r="J1" s="3" t="s">
        <v>13</v>
      </c>
      <c r="K1" s="3" t="s">
        <v>4</v>
      </c>
      <c r="L1" s="3" t="s">
        <v>5</v>
      </c>
      <c r="M1" s="3" t="s">
        <v>6</v>
      </c>
      <c r="N1" s="3" t="s">
        <v>7</v>
      </c>
      <c r="O1" s="3" t="s">
        <v>8</v>
      </c>
      <c r="P1" s="3" t="s">
        <v>9</v>
      </c>
      <c r="Q1" s="3" t="s">
        <v>10</v>
      </c>
      <c r="R1" s="3" t="s">
        <v>11</v>
      </c>
      <c r="S1" s="8" t="s">
        <v>0</v>
      </c>
      <c r="T1" s="8" t="s">
        <v>1</v>
      </c>
      <c r="U1" s="8" t="s">
        <v>12</v>
      </c>
    </row>
    <row r="2" spans="1:21" x14ac:dyDescent="0.25">
      <c r="A2" s="34">
        <v>1</v>
      </c>
      <c r="B2" s="23">
        <f>-$I$2*$M$2</f>
        <v>-330</v>
      </c>
      <c r="C2" s="23">
        <f>-($S$2-(B2/$I$2)*$J$2)</f>
        <v>-330.69</v>
      </c>
      <c r="D2" s="62">
        <f>-B2+C2</f>
        <v>-0.68999999999999773</v>
      </c>
      <c r="E2" s="57">
        <f>-SUM(B2:B13)</f>
        <v>3960</v>
      </c>
      <c r="F2" s="57">
        <f>-SUM(C2:C13)</f>
        <v>3968.28</v>
      </c>
      <c r="G2" s="58">
        <f>E2-F2</f>
        <v>-8.2800000000002001</v>
      </c>
      <c r="H2" s="15"/>
      <c r="I2" s="13">
        <f>330/M2</f>
        <v>336.73469387755102</v>
      </c>
      <c r="J2" s="5">
        <f>50/M2</f>
        <v>51.020408163265309</v>
      </c>
      <c r="K2" s="4">
        <v>7.0000000000000001E-3</v>
      </c>
      <c r="L2" s="4">
        <v>0.04</v>
      </c>
      <c r="M2" s="5">
        <v>0.98</v>
      </c>
      <c r="N2" s="5">
        <v>3428.5709999999999</v>
      </c>
      <c r="O2" s="5">
        <v>10000</v>
      </c>
      <c r="P2" s="6">
        <v>1.39</v>
      </c>
      <c r="Q2" s="7">
        <v>4.5699999999999998E-2</v>
      </c>
      <c r="R2" s="7">
        <v>3.9600000000000003E-2</v>
      </c>
      <c r="S2" s="9">
        <v>280.69</v>
      </c>
      <c r="T2" s="7">
        <v>7.9000000000000008E-3</v>
      </c>
      <c r="U2" s="5">
        <v>330</v>
      </c>
    </row>
    <row r="3" spans="1:21" x14ac:dyDescent="0.25">
      <c r="A3" s="34">
        <v>2</v>
      </c>
      <c r="B3" s="23">
        <f>-$I$2*$M$2</f>
        <v>-330</v>
      </c>
      <c r="C3" s="23">
        <f>-($S$2-(B3/$I$2)*$J$2)</f>
        <v>-330.69</v>
      </c>
      <c r="D3" s="62">
        <f t="shared" ref="D3:D66" si="0">-B3+C3</f>
        <v>-0.68999999999999773</v>
      </c>
      <c r="E3" s="57">
        <f>-SUM(B14:B25)</f>
        <v>4118.3999999999996</v>
      </c>
      <c r="F3" s="57">
        <f>-SUM(C14:C25)</f>
        <v>3996.6480000000006</v>
      </c>
      <c r="G3" s="58">
        <f t="shared" ref="G3:G26" si="1">E3-F3</f>
        <v>121.75199999999904</v>
      </c>
      <c r="H3" s="15"/>
      <c r="J3" s="5">
        <f>J2*(1+$K$2)</f>
        <v>51.377551020408163</v>
      </c>
      <c r="K3" s="11"/>
      <c r="M3" s="5">
        <f>M2*(1+$L$2)</f>
        <v>1.0192000000000001</v>
      </c>
    </row>
    <row r="4" spans="1:21" x14ac:dyDescent="0.25">
      <c r="A4" s="34">
        <v>3</v>
      </c>
      <c r="B4" s="23">
        <f>-$I$2*$M$2</f>
        <v>-330</v>
      </c>
      <c r="C4" s="23">
        <f>-($S$2-(B4/$I$2)*$J$2)</f>
        <v>-330.69</v>
      </c>
      <c r="D4" s="62">
        <f t="shared" si="0"/>
        <v>-0.68999999999999773</v>
      </c>
      <c r="E4" s="57">
        <f>-SUM(B26:B37)</f>
        <v>4283.1360000000004</v>
      </c>
      <c r="F4" s="57">
        <f>-SUM(C26:C37)</f>
        <v>4026.3572390400004</v>
      </c>
      <c r="G4" s="58">
        <f t="shared" si="1"/>
        <v>256.77876096</v>
      </c>
      <c r="H4" s="15"/>
      <c r="J4" s="5">
        <f>J3*(1+$K$2)</f>
        <v>51.737193877551015</v>
      </c>
      <c r="M4" s="5">
        <f>M3*(1+$L$2)</f>
        <v>1.0599680000000002</v>
      </c>
    </row>
    <row r="5" spans="1:21" x14ac:dyDescent="0.25">
      <c r="A5" s="34">
        <v>4</v>
      </c>
      <c r="B5" s="23">
        <f>-$I$2*$M$2</f>
        <v>-330</v>
      </c>
      <c r="C5" s="23">
        <f>-($S$2-(B5/$I$2)*$J$2)</f>
        <v>-330.69</v>
      </c>
      <c r="D5" s="62">
        <f t="shared" si="0"/>
        <v>-0.68999999999999773</v>
      </c>
      <c r="E5" s="57">
        <f>-SUM(B38:B49)</f>
        <v>4454.4614400000009</v>
      </c>
      <c r="F5" s="57">
        <f>-SUM(C38:C49)</f>
        <v>2373.3311309018113</v>
      </c>
      <c r="G5" s="58">
        <f t="shared" si="1"/>
        <v>2081.1303090981896</v>
      </c>
      <c r="H5" s="15"/>
      <c r="J5" s="5">
        <f>J4*(1+$K$2)</f>
        <v>52.09935423469387</v>
      </c>
      <c r="M5" s="5">
        <f>M4*(1+$L$2)</f>
        <v>1.1023667200000002</v>
      </c>
    </row>
    <row r="6" spans="1:21" x14ac:dyDescent="0.25">
      <c r="A6" s="34">
        <v>5</v>
      </c>
      <c r="B6" s="23">
        <f>-$I$2*$M$2</f>
        <v>-330</v>
      </c>
      <c r="C6" s="23">
        <f>-($S$2-(B6/$I$2)*$J$2)</f>
        <v>-330.69</v>
      </c>
      <c r="D6" s="62">
        <f t="shared" si="0"/>
        <v>-0.68999999999999773</v>
      </c>
      <c r="E6" s="57">
        <f>-SUM(B50:B61)</f>
        <v>4632.6398976000019</v>
      </c>
      <c r="F6" s="57">
        <f>-SUM(C50:C61)</f>
        <v>721.77608757084897</v>
      </c>
      <c r="G6" s="58">
        <f t="shared" si="1"/>
        <v>3910.8638100291528</v>
      </c>
      <c r="H6" s="15"/>
      <c r="J6" s="5">
        <f>J5*(1+$K$2)</f>
        <v>52.464049714336724</v>
      </c>
      <c r="M6" s="5">
        <f>M5*(1+$L$2)</f>
        <v>1.1464613888000004</v>
      </c>
    </row>
    <row r="7" spans="1:21" x14ac:dyDescent="0.25">
      <c r="A7" s="34">
        <v>6</v>
      </c>
      <c r="B7" s="23">
        <f>-$I$2*$M$2</f>
        <v>-330</v>
      </c>
      <c r="C7" s="23">
        <f>-($S$2-(B7/$I$2)*$J$2)</f>
        <v>-330.69</v>
      </c>
      <c r="D7" s="62">
        <f t="shared" si="0"/>
        <v>-0.68999999999999773</v>
      </c>
      <c r="E7" s="57">
        <f>-SUM(B62:B73)</f>
        <v>4817.9454935040021</v>
      </c>
      <c r="F7" s="57">
        <f>-SUM(C62:C73)</f>
        <v>755.90166099119858</v>
      </c>
      <c r="G7" s="58">
        <f t="shared" si="1"/>
        <v>4062.0438325128034</v>
      </c>
      <c r="H7" s="15"/>
      <c r="J7" s="5">
        <f>J6*(1+$K$2)</f>
        <v>52.831298062337076</v>
      </c>
      <c r="M7" s="5">
        <f>M6*(1+$L$2)</f>
        <v>1.1923198443520004</v>
      </c>
    </row>
    <row r="8" spans="1:21" x14ac:dyDescent="0.25">
      <c r="A8" s="34">
        <v>7</v>
      </c>
      <c r="B8" s="23">
        <f>-$I$2*$M$2</f>
        <v>-330</v>
      </c>
      <c r="C8" s="23">
        <f>-($S$2-(B8/$I$2)*$J$2)</f>
        <v>-330.69</v>
      </c>
      <c r="D8" s="62">
        <f t="shared" si="0"/>
        <v>-0.68999999999999773</v>
      </c>
      <c r="E8" s="57">
        <f>-SUM(B74:B85)</f>
        <v>5010.6633132441621</v>
      </c>
      <c r="F8" s="57">
        <f>-SUM(C74:C85)</f>
        <v>791.6406915228622</v>
      </c>
      <c r="G8" s="58">
        <f t="shared" si="1"/>
        <v>4219.0226217213003</v>
      </c>
      <c r="H8" s="15"/>
      <c r="J8" s="5">
        <f>J7*(1+$K$2)</f>
        <v>53.201117148773427</v>
      </c>
      <c r="M8" s="5">
        <f>M7*(1+$L$2)</f>
        <v>1.2400126381260805</v>
      </c>
    </row>
    <row r="9" spans="1:21" x14ac:dyDescent="0.25">
      <c r="A9" s="34">
        <v>8</v>
      </c>
      <c r="B9" s="23">
        <f>-$I$2*$M$2</f>
        <v>-330</v>
      </c>
      <c r="C9" s="23">
        <f>-($S$2-(B9/$I$2)*$J$2)</f>
        <v>-330.69</v>
      </c>
      <c r="D9" s="62">
        <f t="shared" si="0"/>
        <v>-0.68999999999999773</v>
      </c>
      <c r="E9" s="57">
        <f>-SUM(B86:B97)</f>
        <v>5211.0898457739286</v>
      </c>
      <c r="F9" s="57">
        <f>-SUM(C86:C97)</f>
        <v>829.06946341806326</v>
      </c>
      <c r="G9" s="58">
        <f t="shared" si="1"/>
        <v>4382.020382355865</v>
      </c>
      <c r="H9" s="15"/>
      <c r="J9" s="5">
        <f>J8*(1+$K$2)</f>
        <v>53.573524968814837</v>
      </c>
      <c r="M9" s="5">
        <f>M8*(1+$L$2)</f>
        <v>1.2896131436511238</v>
      </c>
    </row>
    <row r="10" spans="1:21" x14ac:dyDescent="0.25">
      <c r="A10" s="34">
        <v>9</v>
      </c>
      <c r="B10" s="23">
        <f>-$I$2*$M$2</f>
        <v>-330</v>
      </c>
      <c r="C10" s="23">
        <f>-($S$2-(B10/$I$2)*$J$2)</f>
        <v>-330.69</v>
      </c>
      <c r="D10" s="62">
        <f t="shared" si="0"/>
        <v>-0.68999999999999773</v>
      </c>
      <c r="E10" s="57">
        <f>-SUM(B98:B109)</f>
        <v>5419.5334396048866</v>
      </c>
      <c r="F10" s="57">
        <f>-SUM(C98:C109)</f>
        <v>868.26786764846941</v>
      </c>
      <c r="G10" s="58">
        <f t="shared" si="1"/>
        <v>4551.2655719564173</v>
      </c>
      <c r="H10" s="15"/>
      <c r="J10" s="5">
        <f>J9*(1+$K$2)</f>
        <v>53.948539643596533</v>
      </c>
      <c r="M10" s="5">
        <f>M9*(1+$L$2)</f>
        <v>1.3411976693971688</v>
      </c>
    </row>
    <row r="11" spans="1:21" x14ac:dyDescent="0.25">
      <c r="A11" s="34">
        <v>10</v>
      </c>
      <c r="B11" s="23">
        <f>-$I$2*$M$2</f>
        <v>-330</v>
      </c>
      <c r="C11" s="23">
        <f>-($S$2-(B11/$I$2)*$J$2)</f>
        <v>-330.69</v>
      </c>
      <c r="D11" s="62">
        <f t="shared" si="0"/>
        <v>-0.68999999999999773</v>
      </c>
      <c r="E11" s="57">
        <f>-SUM(B110:B121)</f>
        <v>5636.3147771890835</v>
      </c>
      <c r="F11" s="57">
        <f>-SUM(C110:C121)</f>
        <v>909.31957243088857</v>
      </c>
      <c r="G11" s="58">
        <f t="shared" si="1"/>
        <v>4726.9952047581946</v>
      </c>
      <c r="H11" s="15"/>
      <c r="J11" s="5">
        <f>J10*(1+$K$2)</f>
        <v>54.326179421101706</v>
      </c>
      <c r="M11" s="5">
        <f>M10*(1+$L$2)</f>
        <v>1.3948455761730556</v>
      </c>
    </row>
    <row r="12" spans="1:21" x14ac:dyDescent="0.25">
      <c r="A12" s="34">
        <v>11</v>
      </c>
      <c r="B12" s="23">
        <f>-$I$2*$M$2</f>
        <v>-330</v>
      </c>
      <c r="C12" s="23">
        <f>-($S$2-(B12/$I$2)*$J$2)</f>
        <v>-330.69</v>
      </c>
      <c r="D12" s="62">
        <f t="shared" si="0"/>
        <v>-0.68999999999999773</v>
      </c>
      <c r="E12" s="57">
        <f>-SUM(B122:B133)</f>
        <v>5861.7673682766463</v>
      </c>
      <c r="F12" s="57">
        <f>-SUM(C122:C133)</f>
        <v>952.31220181542119</v>
      </c>
      <c r="G12" s="58">
        <f t="shared" si="1"/>
        <v>4909.4551664612254</v>
      </c>
      <c r="H12" s="15"/>
      <c r="J12" s="5">
        <f>J11*(1+$K$2)</f>
        <v>54.706462677049416</v>
      </c>
      <c r="M12" s="5">
        <f>M11*(1+$L$2)</f>
        <v>1.450639399219978</v>
      </c>
    </row>
    <row r="13" spans="1:21" x14ac:dyDescent="0.25">
      <c r="A13" s="34">
        <v>12</v>
      </c>
      <c r="B13" s="23">
        <f>-$I$2*$M$2</f>
        <v>-330</v>
      </c>
      <c r="C13" s="23">
        <f>-($S$2-(B13/$I$2)*$J$2)</f>
        <v>-330.69</v>
      </c>
      <c r="D13" s="62">
        <f t="shared" si="0"/>
        <v>-0.68999999999999773</v>
      </c>
      <c r="E13" s="57">
        <f>-SUM(B134:B145)</f>
        <v>6096.2380630077105</v>
      </c>
      <c r="F13" s="57">
        <f>-SUM(C134:C145)</f>
        <v>997.3375227172545</v>
      </c>
      <c r="G13" s="58">
        <f t="shared" si="1"/>
        <v>5098.9005402904559</v>
      </c>
      <c r="H13" s="15"/>
      <c r="J13" s="5">
        <f>J12*(1+$K$2)</f>
        <v>55.089407915788755</v>
      </c>
      <c r="M13" s="5">
        <f>M12*(1+$L$2)</f>
        <v>1.5086649751887771</v>
      </c>
    </row>
    <row r="14" spans="1:21" x14ac:dyDescent="0.25">
      <c r="A14" s="34">
        <v>13</v>
      </c>
      <c r="B14" s="23">
        <f>-$I$2*$M$3</f>
        <v>-343.20000000000005</v>
      </c>
      <c r="C14" s="23">
        <f>-($S$2-(B14/$I$2)*$J$3)</f>
        <v>-333.05399999999997</v>
      </c>
      <c r="D14" s="62">
        <f t="shared" si="0"/>
        <v>10.146000000000072</v>
      </c>
      <c r="E14" s="57">
        <f>-SUM(B146:B157)</f>
        <v>6340.0875855280201</v>
      </c>
      <c r="F14" s="57">
        <f>-SUM(C146:C157)</f>
        <v>1044.4916407913258</v>
      </c>
      <c r="G14" s="58">
        <f t="shared" si="1"/>
        <v>5295.595944736694</v>
      </c>
      <c r="H14" s="15"/>
      <c r="J14" s="5">
        <f>J13*(1+$K$2)</f>
        <v>55.475033771199271</v>
      </c>
      <c r="M14" s="5">
        <f>M13*(1+$L$2)</f>
        <v>1.5690115741963282</v>
      </c>
    </row>
    <row r="15" spans="1:21" x14ac:dyDescent="0.25">
      <c r="A15" s="34">
        <v>14</v>
      </c>
      <c r="B15" s="23">
        <f>-$I$2*$M$3</f>
        <v>-343.20000000000005</v>
      </c>
      <c r="C15" s="23">
        <f>-($S$2-(B15/$I$2)*$J$3)</f>
        <v>-333.05399999999997</v>
      </c>
      <c r="D15" s="62">
        <f t="shared" si="0"/>
        <v>10.146000000000072</v>
      </c>
      <c r="E15" s="57">
        <f>-SUM(B158:B169)</f>
        <v>6593.691088949141</v>
      </c>
      <c r="F15" s="57">
        <f>-SUM(C158:C169)</f>
        <v>1093.8752055679395</v>
      </c>
      <c r="G15" s="58">
        <f t="shared" si="1"/>
        <v>5499.8158833812013</v>
      </c>
      <c r="H15" s="15"/>
      <c r="J15" s="5">
        <f>J14*(1+$K$2)</f>
        <v>55.863359007597658</v>
      </c>
      <c r="M15" s="5">
        <f>M14*(1+$L$2)</f>
        <v>1.6317720371641813</v>
      </c>
    </row>
    <row r="16" spans="1:21" x14ac:dyDescent="0.25">
      <c r="A16" s="34">
        <v>15</v>
      </c>
      <c r="B16" s="23">
        <f>-$I$2*$M$3</f>
        <v>-343.20000000000005</v>
      </c>
      <c r="C16" s="23">
        <f>-($S$2-(B16/$I$2)*$J$3)</f>
        <v>-333.05399999999997</v>
      </c>
      <c r="D16" s="62">
        <f t="shared" si="0"/>
        <v>10.146000000000072</v>
      </c>
      <c r="E16" s="57">
        <f>-SUM(B170:B181)</f>
        <v>6857.4387325071066</v>
      </c>
      <c r="F16" s="57">
        <f>-SUM(C170:C181)</f>
        <v>1145.593625287192</v>
      </c>
      <c r="G16" s="58">
        <f t="shared" si="1"/>
        <v>5711.845107219915</v>
      </c>
      <c r="H16" s="15"/>
      <c r="J16" s="5">
        <f>J15*(1+$K$2)</f>
        <v>56.254402520650835</v>
      </c>
      <c r="M16" s="5">
        <f>M15*(1+$L$2)</f>
        <v>1.6970429186507485</v>
      </c>
    </row>
    <row r="17" spans="1:13" x14ac:dyDescent="0.25">
      <c r="A17" s="34">
        <v>16</v>
      </c>
      <c r="B17" s="23">
        <f>-$I$2*$M$3</f>
        <v>-343.20000000000005</v>
      </c>
      <c r="C17" s="23">
        <f>-($S$2-(B17/$I$2)*$J$3)</f>
        <v>-333.05399999999997</v>
      </c>
      <c r="D17" s="62">
        <f t="shared" si="0"/>
        <v>10.146000000000072</v>
      </c>
      <c r="E17" s="57">
        <f>-SUM(B182:B193)</f>
        <v>7131.7362818073925</v>
      </c>
      <c r="F17" s="57">
        <f>-SUM(C182:C193)</f>
        <v>1199.7572918907699</v>
      </c>
      <c r="G17" s="58">
        <f t="shared" si="1"/>
        <v>5931.9789899166226</v>
      </c>
      <c r="H17" s="15"/>
      <c r="J17" s="5">
        <f>J16*(1+$K$2)</f>
        <v>56.648183338295382</v>
      </c>
      <c r="M17" s="5">
        <f>M16*(1+$L$2)</f>
        <v>1.7649246353967785</v>
      </c>
    </row>
    <row r="18" spans="1:13" x14ac:dyDescent="0.25">
      <c r="A18" s="34">
        <v>17</v>
      </c>
      <c r="B18" s="23">
        <f>-$I$2*$M$3</f>
        <v>-343.20000000000005</v>
      </c>
      <c r="C18" s="23">
        <f>-($S$2-(B18/$I$2)*$J$3)</f>
        <v>-333.05399999999997</v>
      </c>
      <c r="D18" s="62">
        <f t="shared" si="0"/>
        <v>10.146000000000072</v>
      </c>
      <c r="E18" s="57">
        <f>-SUM(B194:B205)</f>
        <v>7417.0057330796872</v>
      </c>
      <c r="F18" s="57">
        <f>-SUM(C194:C205)</f>
        <v>1256.4818166513655</v>
      </c>
      <c r="G18" s="58">
        <f t="shared" si="1"/>
        <v>6160.5239164283212</v>
      </c>
      <c r="H18" s="15"/>
      <c r="J18" s="5">
        <f>J17*(1+$K$2)</f>
        <v>57.044720621663444</v>
      </c>
      <c r="M18" s="5">
        <f>M17*(1+$L$2)</f>
        <v>1.8355216208126497</v>
      </c>
    </row>
    <row r="19" spans="1:13" x14ac:dyDescent="0.25">
      <c r="A19" s="34">
        <v>18</v>
      </c>
      <c r="B19" s="23">
        <f>-$I$2*$M$3</f>
        <v>-343.20000000000005</v>
      </c>
      <c r="C19" s="23">
        <f>-($S$2-(B19/$I$2)*$J$3)</f>
        <v>-333.05399999999997</v>
      </c>
      <c r="D19" s="62">
        <f t="shared" si="0"/>
        <v>10.146000000000072</v>
      </c>
      <c r="E19" s="57">
        <f>-SUM(B206:B217)</f>
        <v>7713.6859624028739</v>
      </c>
      <c r="F19" s="57">
        <f>-SUM(C206:C217)</f>
        <v>1315.8882769426425</v>
      </c>
      <c r="G19" s="58">
        <f t="shared" si="1"/>
        <v>6397.7976854602312</v>
      </c>
      <c r="H19" s="15"/>
      <c r="J19" s="5">
        <f>J18*(1+$K$2)</f>
        <v>57.444033666015081</v>
      </c>
      <c r="M19" s="5">
        <f>M18*(1+$L$2)</f>
        <v>1.9089424856451558</v>
      </c>
    </row>
    <row r="20" spans="1:13" x14ac:dyDescent="0.25">
      <c r="A20" s="34">
        <v>19</v>
      </c>
      <c r="B20" s="23">
        <f>-$I$2*$M$3</f>
        <v>-343.20000000000005</v>
      </c>
      <c r="C20" s="23">
        <f>-($S$2-(B20/$I$2)*$J$3)</f>
        <v>-333.05399999999997</v>
      </c>
      <c r="D20" s="62">
        <f t="shared" si="0"/>
        <v>10.146000000000072</v>
      </c>
      <c r="E20" s="57">
        <f>-SUM(B218:B229)</f>
        <v>8022.2334008989901</v>
      </c>
      <c r="F20" s="57">
        <f>-SUM(C218:C229)</f>
        <v>1378.1034746764901</v>
      </c>
      <c r="G20" s="58">
        <f t="shared" si="1"/>
        <v>6644.1299262225002</v>
      </c>
      <c r="H20" s="15"/>
      <c r="J20" s="5">
        <f>J19*(1+$K$2)</f>
        <v>57.846141901677179</v>
      </c>
      <c r="M20" s="5">
        <f>M19*(1+$L$2)</f>
        <v>1.9853001850709622</v>
      </c>
    </row>
    <row r="21" spans="1:13" x14ac:dyDescent="0.25">
      <c r="A21" s="34">
        <v>20</v>
      </c>
      <c r="B21" s="23">
        <f>-$I$2*$M$3</f>
        <v>-343.20000000000005</v>
      </c>
      <c r="C21" s="23">
        <f>-($S$2-(B21/$I$2)*$J$3)</f>
        <v>-333.05399999999997</v>
      </c>
      <c r="D21" s="62">
        <f t="shared" si="0"/>
        <v>10.146000000000072</v>
      </c>
      <c r="E21" s="57">
        <f>-SUM(B230:B241)</f>
        <v>8343.1227369349472</v>
      </c>
      <c r="F21" s="57">
        <f>-SUM(C230:C241)</f>
        <v>1443.2602069591949</v>
      </c>
      <c r="G21" s="58">
        <f t="shared" si="1"/>
        <v>6899.8625299757523</v>
      </c>
      <c r="H21" s="15"/>
      <c r="J21" s="5">
        <f>J20*(1+$K$2)</f>
        <v>58.251064894988914</v>
      </c>
      <c r="M21" s="5">
        <f>M20*(1+$L$2)</f>
        <v>2.0647121924738006</v>
      </c>
    </row>
    <row r="22" spans="1:13" x14ac:dyDescent="0.25">
      <c r="A22" s="34">
        <v>21</v>
      </c>
      <c r="B22" s="23">
        <f>-$I$2*$M$3</f>
        <v>-343.20000000000005</v>
      </c>
      <c r="C22" s="23">
        <f>-($S$2-(B22/$I$2)*$J$3)</f>
        <v>-333.05399999999997</v>
      </c>
      <c r="D22" s="62">
        <f t="shared" si="0"/>
        <v>10.146000000000072</v>
      </c>
      <c r="E22" s="57">
        <f>-SUM(B242:B253)</f>
        <v>8676.8476464123487</v>
      </c>
      <c r="F22" s="57">
        <f>-SUM(C242:C253)</f>
        <v>1511.4975495442252</v>
      </c>
      <c r="G22" s="58">
        <f t="shared" si="1"/>
        <v>7165.3500968681237</v>
      </c>
      <c r="H22" s="15"/>
      <c r="J22" s="5">
        <f>J21*(1+$K$2)</f>
        <v>58.658822349253832</v>
      </c>
      <c r="M22" s="5">
        <f>M21*(1+$L$2)</f>
        <v>2.1473006801727528</v>
      </c>
    </row>
    <row r="23" spans="1:13" x14ac:dyDescent="0.25">
      <c r="A23" s="34">
        <v>22</v>
      </c>
      <c r="B23" s="23">
        <f>-$I$2*$M$3</f>
        <v>-343.20000000000005</v>
      </c>
      <c r="C23" s="23">
        <f>-($S$2-(B23/$I$2)*$J$3)</f>
        <v>-333.05399999999997</v>
      </c>
      <c r="D23" s="62">
        <f t="shared" si="0"/>
        <v>10.146000000000072</v>
      </c>
      <c r="E23" s="57">
        <f>-SUM(B254:B265)</f>
        <v>9023.921552268841</v>
      </c>
      <c r="F23" s="57">
        <f>-SUM(C254:C265)</f>
        <v>1582.961153686676</v>
      </c>
      <c r="G23" s="58">
        <f t="shared" si="1"/>
        <v>7440.960398582165</v>
      </c>
      <c r="H23" s="15"/>
      <c r="J23" s="5">
        <f>J22*(1+$K$2)</f>
        <v>59.069434105698605</v>
      </c>
      <c r="M23" s="5">
        <f>M22*(1+$L$2)</f>
        <v>2.2331927073796631</v>
      </c>
    </row>
    <row r="24" spans="1:13" x14ac:dyDescent="0.25">
      <c r="A24" s="34">
        <v>23</v>
      </c>
      <c r="B24" s="23">
        <f>-$I$2*$M$3</f>
        <v>-343.20000000000005</v>
      </c>
      <c r="C24" s="23">
        <f>-($S$2-(B24/$I$2)*$J$3)</f>
        <v>-333.05399999999997</v>
      </c>
      <c r="D24" s="62">
        <f t="shared" si="0"/>
        <v>10.146000000000072</v>
      </c>
      <c r="E24" s="57">
        <f>-SUM(B266:B277)</f>
        <v>9384.8784143595967</v>
      </c>
      <c r="F24" s="57">
        <f>-SUM(C266:C277)</f>
        <v>1657.8035570329814</v>
      </c>
      <c r="G24" s="58">
        <f t="shared" si="1"/>
        <v>7727.0748573266155</v>
      </c>
      <c r="H24" s="15"/>
      <c r="J24" s="5">
        <f>J23*(1+$K$2)</f>
        <v>59.482920144438488</v>
      </c>
      <c r="M24" s="5">
        <f>M23*(1+$L$2)</f>
        <v>2.3225204156748496</v>
      </c>
    </row>
    <row r="25" spans="1:13" x14ac:dyDescent="0.25">
      <c r="A25" s="34">
        <v>24</v>
      </c>
      <c r="B25" s="23">
        <f>-$I$2*$M$3</f>
        <v>-343.20000000000005</v>
      </c>
      <c r="C25" s="23">
        <f>-($S$2-(B25/$I$2)*$J$3)</f>
        <v>-333.05399999999997</v>
      </c>
      <c r="D25" s="62">
        <f t="shared" si="0"/>
        <v>10.146000000000072</v>
      </c>
      <c r="E25" s="57">
        <f>-SUM(B278:B289)</f>
        <v>9760.2735509339818</v>
      </c>
      <c r="F25" s="57">
        <f>-SUM(C278:C289)</f>
        <v>1736.1845092095016</v>
      </c>
      <c r="G25" s="58">
        <f t="shared" si="1"/>
        <v>8024.08904172448</v>
      </c>
      <c r="H25" s="15"/>
      <c r="J25" s="5">
        <f>J24*(1+$K$2)</f>
        <v>59.899300585449552</v>
      </c>
      <c r="M25" s="5">
        <f>M24*(1+$L$2)</f>
        <v>2.4154212323018438</v>
      </c>
    </row>
    <row r="26" spans="1:13" ht="15.75" thickBot="1" x14ac:dyDescent="0.3">
      <c r="A26" s="34">
        <v>25</v>
      </c>
      <c r="B26" s="23">
        <f>-$I$2*$M$4</f>
        <v>-356.92800000000011</v>
      </c>
      <c r="C26" s="23">
        <f>-($S$2-(B26/$I$2)*$J$4)</f>
        <v>-335.52976992000004</v>
      </c>
      <c r="D26" s="62">
        <f t="shared" si="0"/>
        <v>21.398230080000076</v>
      </c>
      <c r="E26" s="57">
        <f>-SUM(B290:B301)</f>
        <v>10150.684492971341</v>
      </c>
      <c r="F26" s="57">
        <f>-SUM(C290:C301)</f>
        <v>1818.271312804927</v>
      </c>
      <c r="G26" s="58">
        <f t="shared" si="1"/>
        <v>8332.4131801664134</v>
      </c>
      <c r="H26" s="15"/>
      <c r="J26" s="5">
        <f>J25*(1+$K$2)</f>
        <v>60.318595689547692</v>
      </c>
      <c r="M26" s="5">
        <f>M25*(1+$L$2)</f>
        <v>2.5120380815939178</v>
      </c>
    </row>
    <row r="27" spans="1:13" ht="15.75" thickBot="1" x14ac:dyDescent="0.3">
      <c r="A27" s="34">
        <v>26</v>
      </c>
      <c r="B27" s="23">
        <f>-$I$2*$M$4</f>
        <v>-356.92800000000011</v>
      </c>
      <c r="C27" s="23">
        <f>-($S$2-(B27/$I$2)*$J$4)</f>
        <v>-335.52976992000004</v>
      </c>
      <c r="D27" s="62">
        <f t="shared" si="0"/>
        <v>21.398230080000076</v>
      </c>
      <c r="E27" s="59" t="s">
        <v>30</v>
      </c>
      <c r="F27" s="59"/>
      <c r="G27" s="60"/>
      <c r="H27" s="15"/>
    </row>
    <row r="28" spans="1:13" x14ac:dyDescent="0.25">
      <c r="A28" s="34">
        <v>27</v>
      </c>
      <c r="B28" s="23">
        <f>-$I$2*$M$4</f>
        <v>-356.92800000000011</v>
      </c>
      <c r="C28" s="23">
        <f>-($S$2-(B28/$I$2)*$J$4)</f>
        <v>-335.52976992000004</v>
      </c>
      <c r="D28" s="62">
        <f t="shared" si="0"/>
        <v>21.398230080000076</v>
      </c>
      <c r="E28" s="15"/>
      <c r="F28" s="15"/>
      <c r="G28" s="15"/>
      <c r="H28" s="15"/>
    </row>
    <row r="29" spans="1:13" x14ac:dyDescent="0.25">
      <c r="A29" s="34">
        <v>28</v>
      </c>
      <c r="B29" s="23">
        <f>-$I$2*$M$4</f>
        <v>-356.92800000000011</v>
      </c>
      <c r="C29" s="23">
        <f>-($S$2-(B29/$I$2)*$J$4)</f>
        <v>-335.52976992000004</v>
      </c>
      <c r="D29" s="62">
        <f t="shared" si="0"/>
        <v>21.398230080000076</v>
      </c>
      <c r="E29" s="15"/>
      <c r="F29" s="15"/>
      <c r="G29" s="15"/>
      <c r="H29" s="15"/>
    </row>
    <row r="30" spans="1:13" x14ac:dyDescent="0.25">
      <c r="A30" s="34">
        <v>29</v>
      </c>
      <c r="B30" s="23">
        <f>-$I$2*$M$4</f>
        <v>-356.92800000000011</v>
      </c>
      <c r="C30" s="23">
        <f>-($S$2-(B30/$I$2)*$J$4)</f>
        <v>-335.52976992000004</v>
      </c>
      <c r="D30" s="62">
        <f t="shared" si="0"/>
        <v>21.398230080000076</v>
      </c>
      <c r="E30" s="15"/>
      <c r="F30" s="15"/>
      <c r="G30" s="15"/>
      <c r="H30" s="15"/>
    </row>
    <row r="31" spans="1:13" x14ac:dyDescent="0.25">
      <c r="A31" s="34">
        <v>30</v>
      </c>
      <c r="B31" s="23">
        <f>-$I$2*$M$4</f>
        <v>-356.92800000000011</v>
      </c>
      <c r="C31" s="23">
        <f>-($S$2-(B31/$I$2)*$J$4)</f>
        <v>-335.52976992000004</v>
      </c>
      <c r="D31" s="62">
        <f t="shared" si="0"/>
        <v>21.398230080000076</v>
      </c>
      <c r="E31" s="15"/>
      <c r="F31" s="15"/>
      <c r="G31" s="15"/>
      <c r="H31" s="15"/>
    </row>
    <row r="32" spans="1:13" x14ac:dyDescent="0.25">
      <c r="A32" s="34">
        <v>31</v>
      </c>
      <c r="B32" s="23">
        <f>-$I$2*$M$4</f>
        <v>-356.92800000000011</v>
      </c>
      <c r="C32" s="23">
        <f>-($S$2-(B32/$I$2)*$J$4)</f>
        <v>-335.52976992000004</v>
      </c>
      <c r="D32" s="62">
        <f t="shared" si="0"/>
        <v>21.398230080000076</v>
      </c>
      <c r="E32" s="15"/>
      <c r="F32" s="15"/>
      <c r="G32" s="15"/>
      <c r="H32" s="15"/>
    </row>
    <row r="33" spans="1:8" x14ac:dyDescent="0.25">
      <c r="A33" s="34">
        <v>32</v>
      </c>
      <c r="B33" s="23">
        <f>-$I$2*$M$4</f>
        <v>-356.92800000000011</v>
      </c>
      <c r="C33" s="23">
        <f>-($S$2-(B33/$I$2)*$J$4)</f>
        <v>-335.52976992000004</v>
      </c>
      <c r="D33" s="62">
        <f t="shared" si="0"/>
        <v>21.398230080000076</v>
      </c>
      <c r="E33" s="15"/>
      <c r="F33" s="15"/>
      <c r="G33" s="15"/>
      <c r="H33" s="15"/>
    </row>
    <row r="34" spans="1:8" x14ac:dyDescent="0.25">
      <c r="A34" s="34">
        <v>33</v>
      </c>
      <c r="B34" s="23">
        <f>-$I$2*$M$4</f>
        <v>-356.92800000000011</v>
      </c>
      <c r="C34" s="23">
        <f>-($S$2-(B34/$I$2)*$J$4)</f>
        <v>-335.52976992000004</v>
      </c>
      <c r="D34" s="62">
        <f t="shared" si="0"/>
        <v>21.398230080000076</v>
      </c>
      <c r="E34" s="15"/>
      <c r="F34" s="15"/>
      <c r="G34" s="15"/>
      <c r="H34" s="15"/>
    </row>
    <row r="35" spans="1:8" x14ac:dyDescent="0.25">
      <c r="A35" s="34">
        <v>34</v>
      </c>
      <c r="B35" s="23">
        <f>-$I$2*$M$4</f>
        <v>-356.92800000000011</v>
      </c>
      <c r="C35" s="23">
        <f>-($S$2-(B35/$I$2)*$J$4)</f>
        <v>-335.52976992000004</v>
      </c>
      <c r="D35" s="62">
        <f t="shared" si="0"/>
        <v>21.398230080000076</v>
      </c>
      <c r="E35" s="15"/>
      <c r="F35" s="15"/>
      <c r="G35" s="15"/>
      <c r="H35" s="15"/>
    </row>
    <row r="36" spans="1:8" x14ac:dyDescent="0.25">
      <c r="A36" s="34">
        <v>35</v>
      </c>
      <c r="B36" s="23">
        <f>-$I$2*$M$4</f>
        <v>-356.92800000000011</v>
      </c>
      <c r="C36" s="23">
        <f>-($S$2-(B36/$I$2)*$J$4)</f>
        <v>-335.52976992000004</v>
      </c>
      <c r="D36" s="62">
        <f t="shared" si="0"/>
        <v>21.398230080000076</v>
      </c>
      <c r="E36" s="15"/>
      <c r="F36" s="15"/>
      <c r="G36" s="15"/>
      <c r="H36" s="15"/>
    </row>
    <row r="37" spans="1:8" x14ac:dyDescent="0.25">
      <c r="A37" s="34">
        <v>36</v>
      </c>
      <c r="B37" s="23">
        <f>-$I$2*$M$4</f>
        <v>-356.92800000000011</v>
      </c>
      <c r="C37" s="23">
        <f>-($S$2-(B37/$I$2)*$J$4)</f>
        <v>-335.52976992000004</v>
      </c>
      <c r="D37" s="62">
        <f t="shared" si="0"/>
        <v>21.398230080000076</v>
      </c>
      <c r="E37" s="15"/>
      <c r="F37" s="15"/>
      <c r="G37" s="15"/>
      <c r="H37" s="15"/>
    </row>
    <row r="38" spans="1:8" x14ac:dyDescent="0.25">
      <c r="A38" s="34">
        <v>37</v>
      </c>
      <c r="B38" s="23">
        <f>-$I$2*$M$5</f>
        <v>-371.20512000000008</v>
      </c>
      <c r="C38" s="23">
        <f>-($S$2-(B38/$I$2)*$J$5)</f>
        <v>-338.12259424181758</v>
      </c>
      <c r="D38" s="62">
        <f t="shared" si="0"/>
        <v>33.082525758182499</v>
      </c>
      <c r="E38" s="15"/>
      <c r="F38" s="15"/>
      <c r="G38" s="15"/>
      <c r="H38" s="15"/>
    </row>
    <row r="39" spans="1:8" x14ac:dyDescent="0.25">
      <c r="A39" s="34">
        <v>38</v>
      </c>
      <c r="B39" s="23">
        <f>-$I$2*$M$5</f>
        <v>-371.20512000000008</v>
      </c>
      <c r="C39" s="23">
        <f>-($S$2-(B39/$I$2)*$J$5)</f>
        <v>-338.12259424181758</v>
      </c>
      <c r="D39" s="62">
        <f t="shared" si="0"/>
        <v>33.082525758182499</v>
      </c>
      <c r="E39" s="15"/>
      <c r="F39" s="15"/>
      <c r="G39" s="15"/>
      <c r="H39" s="15"/>
    </row>
    <row r="40" spans="1:8" x14ac:dyDescent="0.25">
      <c r="A40" s="34">
        <v>39</v>
      </c>
      <c r="B40" s="23">
        <f>-$I$2*$M$5</f>
        <v>-371.20512000000008</v>
      </c>
      <c r="C40" s="23">
        <f>-($S$2-(B40/$I$2)*$J$5)</f>
        <v>-338.12259424181758</v>
      </c>
      <c r="D40" s="62">
        <f t="shared" si="0"/>
        <v>33.082525758182499</v>
      </c>
      <c r="E40" s="15"/>
      <c r="F40" s="15"/>
      <c r="G40" s="15"/>
      <c r="H40" s="15"/>
    </row>
    <row r="41" spans="1:8" x14ac:dyDescent="0.25">
      <c r="A41" s="34">
        <v>40</v>
      </c>
      <c r="B41" s="23">
        <f>-$I$2*$M$5</f>
        <v>-371.20512000000008</v>
      </c>
      <c r="C41" s="23">
        <f>-($S$2-(B41/$I$2)*$J$5)</f>
        <v>-338.12259424181758</v>
      </c>
      <c r="D41" s="62">
        <f t="shared" si="0"/>
        <v>33.082525758182499</v>
      </c>
      <c r="E41" s="15"/>
      <c r="F41" s="15"/>
      <c r="G41" s="15"/>
      <c r="H41" s="15"/>
    </row>
    <row r="42" spans="1:8" x14ac:dyDescent="0.25">
      <c r="A42" s="34">
        <v>41</v>
      </c>
      <c r="B42" s="23">
        <f>-$I$2*$M$5</f>
        <v>-371.20512000000008</v>
      </c>
      <c r="C42" s="23">
        <f>-($S$2-(B42/$I$2)*$J$5)</f>
        <v>-338.12259424181758</v>
      </c>
      <c r="D42" s="62">
        <f t="shared" si="0"/>
        <v>33.082525758182499</v>
      </c>
      <c r="E42" s="15"/>
      <c r="F42" s="15"/>
      <c r="G42" s="15"/>
      <c r="H42" s="15"/>
    </row>
    <row r="43" spans="1:8" x14ac:dyDescent="0.25">
      <c r="A43" s="34">
        <v>42</v>
      </c>
      <c r="B43" s="23">
        <f>-$I$2*$M$5</f>
        <v>-371.20512000000008</v>
      </c>
      <c r="C43" s="23">
        <f>-($S$2-(B43/$I$2)*$J$5)</f>
        <v>-338.12259424181758</v>
      </c>
      <c r="D43" s="62">
        <f t="shared" si="0"/>
        <v>33.082525758182499</v>
      </c>
      <c r="E43" s="15"/>
      <c r="F43" s="15"/>
      <c r="G43" s="15"/>
      <c r="H43" s="15"/>
    </row>
    <row r="44" spans="1:8" x14ac:dyDescent="0.25">
      <c r="A44" s="34">
        <v>43</v>
      </c>
      <c r="B44" s="23">
        <f>-$I$2*$M$5</f>
        <v>-371.20512000000008</v>
      </c>
      <c r="C44" s="23">
        <f>-(-(B44/$I$2)*$J$5)</f>
        <v>-57.432594241817604</v>
      </c>
      <c r="D44" s="62">
        <f t="shared" si="0"/>
        <v>313.7725257581825</v>
      </c>
      <c r="E44" s="15"/>
      <c r="F44" s="15"/>
      <c r="G44" s="15"/>
      <c r="H44" s="15"/>
    </row>
    <row r="45" spans="1:8" x14ac:dyDescent="0.25">
      <c r="A45" s="34">
        <v>44</v>
      </c>
      <c r="B45" s="23">
        <f>-$I$2*$M$5</f>
        <v>-371.20512000000008</v>
      </c>
      <c r="C45" s="23">
        <f>-(-(B45/$I$2)*$J$5)</f>
        <v>-57.432594241817604</v>
      </c>
      <c r="D45" s="62">
        <f t="shared" si="0"/>
        <v>313.7725257581825</v>
      </c>
      <c r="E45" s="15"/>
      <c r="F45" s="15"/>
      <c r="G45" s="15"/>
      <c r="H45" s="15"/>
    </row>
    <row r="46" spans="1:8" x14ac:dyDescent="0.25">
      <c r="A46" s="34">
        <v>45</v>
      </c>
      <c r="B46" s="23">
        <f>-$I$2*$M$5</f>
        <v>-371.20512000000008</v>
      </c>
      <c r="C46" s="23">
        <f>-(-(B46/$I$2)*$J$5)</f>
        <v>-57.432594241817604</v>
      </c>
      <c r="D46" s="62">
        <f t="shared" si="0"/>
        <v>313.7725257581825</v>
      </c>
      <c r="E46" s="15"/>
      <c r="F46" s="15"/>
      <c r="G46" s="15"/>
      <c r="H46" s="15"/>
    </row>
    <row r="47" spans="1:8" x14ac:dyDescent="0.25">
      <c r="A47" s="34">
        <v>46</v>
      </c>
      <c r="B47" s="23">
        <f>-$I$2*$M$5</f>
        <v>-371.20512000000008</v>
      </c>
      <c r="C47" s="23">
        <f>-(-(B47/$I$2)*$J$5)</f>
        <v>-57.432594241817604</v>
      </c>
      <c r="D47" s="62">
        <f t="shared" si="0"/>
        <v>313.7725257581825</v>
      </c>
      <c r="E47" s="15"/>
      <c r="F47" s="15"/>
      <c r="G47" s="15"/>
      <c r="H47" s="15"/>
    </row>
    <row r="48" spans="1:8" x14ac:dyDescent="0.25">
      <c r="A48" s="34">
        <v>47</v>
      </c>
      <c r="B48" s="23">
        <f>-$I$2*$M$5</f>
        <v>-371.20512000000008</v>
      </c>
      <c r="C48" s="23">
        <f>-(-(B48/$I$2)*$J$5)</f>
        <v>-57.432594241817604</v>
      </c>
      <c r="D48" s="62">
        <f t="shared" si="0"/>
        <v>313.7725257581825</v>
      </c>
      <c r="E48" s="15"/>
      <c r="F48" s="15"/>
      <c r="G48" s="15"/>
      <c r="H48" s="15"/>
    </row>
    <row r="49" spans="1:8" x14ac:dyDescent="0.25">
      <c r="A49" s="34">
        <v>48</v>
      </c>
      <c r="B49" s="23">
        <f>-$I$2*$M$5</f>
        <v>-371.20512000000008</v>
      </c>
      <c r="C49" s="23">
        <f>-(-(B49/$I$2)*$J$5)</f>
        <v>-57.432594241817604</v>
      </c>
      <c r="D49" s="62">
        <f t="shared" si="0"/>
        <v>313.7725257581825</v>
      </c>
      <c r="E49" s="15"/>
      <c r="F49" s="15"/>
      <c r="G49" s="15"/>
      <c r="H49" s="15"/>
    </row>
    <row r="50" spans="1:8" x14ac:dyDescent="0.25">
      <c r="A50" s="34">
        <v>49</v>
      </c>
      <c r="B50" s="23">
        <f>-$I$2*$M$6</f>
        <v>-386.05332480000015</v>
      </c>
      <c r="C50" s="23">
        <f>-(-(B50/$I$2)*$J$6)</f>
        <v>-60.148007297570743</v>
      </c>
      <c r="D50" s="62">
        <f t="shared" si="0"/>
        <v>325.9053175024294</v>
      </c>
      <c r="E50" s="15"/>
      <c r="F50" s="15"/>
      <c r="G50" s="15"/>
      <c r="H50" s="15"/>
    </row>
    <row r="51" spans="1:8" x14ac:dyDescent="0.25">
      <c r="A51" s="34">
        <v>50</v>
      </c>
      <c r="B51" s="23">
        <f>-$I$2*$M$6</f>
        <v>-386.05332480000015</v>
      </c>
      <c r="C51" s="23">
        <f>-(-(B51/$I$2)*$J$6)</f>
        <v>-60.148007297570743</v>
      </c>
      <c r="D51" s="62">
        <f t="shared" si="0"/>
        <v>325.9053175024294</v>
      </c>
      <c r="E51" s="15"/>
      <c r="F51" s="15"/>
      <c r="G51" s="15"/>
      <c r="H51" s="15"/>
    </row>
    <row r="52" spans="1:8" x14ac:dyDescent="0.25">
      <c r="A52" s="34">
        <v>51</v>
      </c>
      <c r="B52" s="23">
        <f>-$I$2*$M$6</f>
        <v>-386.05332480000015</v>
      </c>
      <c r="C52" s="23">
        <f>-(-(B52/$I$2)*$J$6)</f>
        <v>-60.148007297570743</v>
      </c>
      <c r="D52" s="62">
        <f t="shared" si="0"/>
        <v>325.9053175024294</v>
      </c>
      <c r="E52" s="15"/>
      <c r="F52" s="15"/>
      <c r="G52" s="15"/>
      <c r="H52" s="15"/>
    </row>
    <row r="53" spans="1:8" x14ac:dyDescent="0.25">
      <c r="A53" s="34">
        <v>52</v>
      </c>
      <c r="B53" s="23">
        <f>-$I$2*$M$6</f>
        <v>-386.05332480000015</v>
      </c>
      <c r="C53" s="23">
        <f>-(-(B53/$I$2)*$J$6)</f>
        <v>-60.148007297570743</v>
      </c>
      <c r="D53" s="62">
        <f t="shared" si="0"/>
        <v>325.9053175024294</v>
      </c>
      <c r="E53" s="15"/>
      <c r="F53" s="15"/>
      <c r="G53" s="15"/>
      <c r="H53" s="15"/>
    </row>
    <row r="54" spans="1:8" x14ac:dyDescent="0.25">
      <c r="A54" s="34">
        <v>53</v>
      </c>
      <c r="B54" s="23">
        <f>-$I$2*$M$6</f>
        <v>-386.05332480000015</v>
      </c>
      <c r="C54" s="23">
        <f>-(-(B54/$I$2)*$J$6)</f>
        <v>-60.148007297570743</v>
      </c>
      <c r="D54" s="62">
        <f t="shared" si="0"/>
        <v>325.9053175024294</v>
      </c>
      <c r="E54" s="15"/>
      <c r="F54" s="15"/>
      <c r="G54" s="15"/>
      <c r="H54" s="15"/>
    </row>
    <row r="55" spans="1:8" x14ac:dyDescent="0.25">
      <c r="A55" s="34">
        <v>54</v>
      </c>
      <c r="B55" s="23">
        <f>-$I$2*$M$6</f>
        <v>-386.05332480000015</v>
      </c>
      <c r="C55" s="23">
        <f>-(-(B55/$I$2)*$J$6)</f>
        <v>-60.148007297570743</v>
      </c>
      <c r="D55" s="62">
        <f t="shared" si="0"/>
        <v>325.9053175024294</v>
      </c>
      <c r="E55" s="15"/>
      <c r="F55" s="15"/>
      <c r="G55" s="15"/>
      <c r="H55" s="15"/>
    </row>
    <row r="56" spans="1:8" x14ac:dyDescent="0.25">
      <c r="A56" s="34">
        <v>55</v>
      </c>
      <c r="B56" s="23">
        <f>-$I$2*$M$6</f>
        <v>-386.05332480000015</v>
      </c>
      <c r="C56" s="23">
        <f>-(-(B56/$I$2)*$J$6)</f>
        <v>-60.148007297570743</v>
      </c>
      <c r="D56" s="62">
        <f t="shared" si="0"/>
        <v>325.9053175024294</v>
      </c>
      <c r="E56" s="15"/>
      <c r="F56" s="15"/>
      <c r="G56" s="15"/>
      <c r="H56" s="15"/>
    </row>
    <row r="57" spans="1:8" x14ac:dyDescent="0.25">
      <c r="A57" s="34">
        <v>56</v>
      </c>
      <c r="B57" s="23">
        <f>-$I$2*$M$6</f>
        <v>-386.05332480000015</v>
      </c>
      <c r="C57" s="23">
        <f>-(-(B57/$I$2)*$J$6)</f>
        <v>-60.148007297570743</v>
      </c>
      <c r="D57" s="62">
        <f t="shared" si="0"/>
        <v>325.9053175024294</v>
      </c>
      <c r="E57" s="15"/>
      <c r="F57" s="15"/>
      <c r="G57" s="15"/>
      <c r="H57" s="15"/>
    </row>
    <row r="58" spans="1:8" x14ac:dyDescent="0.25">
      <c r="A58" s="34">
        <v>57</v>
      </c>
      <c r="B58" s="23">
        <f>-$I$2*$M$6</f>
        <v>-386.05332480000015</v>
      </c>
      <c r="C58" s="23">
        <f>-(-(B58/$I$2)*$J$6)</f>
        <v>-60.148007297570743</v>
      </c>
      <c r="D58" s="62">
        <f t="shared" si="0"/>
        <v>325.9053175024294</v>
      </c>
      <c r="E58" s="15"/>
      <c r="F58" s="15"/>
      <c r="G58" s="15"/>
      <c r="H58" s="15"/>
    </row>
    <row r="59" spans="1:8" x14ac:dyDescent="0.25">
      <c r="A59" s="34">
        <v>58</v>
      </c>
      <c r="B59" s="23">
        <f>-$I$2*$M$6</f>
        <v>-386.05332480000015</v>
      </c>
      <c r="C59" s="23">
        <f>-(-(B59/$I$2)*$J$6)</f>
        <v>-60.148007297570743</v>
      </c>
      <c r="D59" s="62">
        <f t="shared" si="0"/>
        <v>325.9053175024294</v>
      </c>
      <c r="E59" s="15"/>
      <c r="F59" s="15"/>
      <c r="G59" s="15"/>
      <c r="H59" s="15"/>
    </row>
    <row r="60" spans="1:8" x14ac:dyDescent="0.25">
      <c r="A60" s="34">
        <v>59</v>
      </c>
      <c r="B60" s="23">
        <f>-$I$2*$M$6</f>
        <v>-386.05332480000015</v>
      </c>
      <c r="C60" s="23">
        <f>-(-(B60/$I$2)*$J$6)</f>
        <v>-60.148007297570743</v>
      </c>
      <c r="D60" s="62">
        <f t="shared" si="0"/>
        <v>325.9053175024294</v>
      </c>
      <c r="E60" s="15"/>
      <c r="F60" s="15"/>
      <c r="G60" s="15"/>
      <c r="H60" s="15"/>
    </row>
    <row r="61" spans="1:8" x14ac:dyDescent="0.25">
      <c r="A61" s="34">
        <v>60</v>
      </c>
      <c r="B61" s="23">
        <f>-$I$2*$M$6</f>
        <v>-386.05332480000015</v>
      </c>
      <c r="C61" s="23">
        <f>-(-(B61/$I$2)*$J$6)</f>
        <v>-60.148007297570743</v>
      </c>
      <c r="D61" s="62">
        <f t="shared" si="0"/>
        <v>325.9053175024294</v>
      </c>
      <c r="E61" s="15"/>
      <c r="F61" s="15"/>
      <c r="G61" s="15"/>
      <c r="H61" s="15"/>
    </row>
    <row r="62" spans="1:8" x14ac:dyDescent="0.25">
      <c r="A62" s="34">
        <v>61</v>
      </c>
      <c r="B62" s="23">
        <f>-$I$2*$M$7</f>
        <v>-401.49545779200014</v>
      </c>
      <c r="C62" s="23">
        <f>-(-(B62/$I$2)*$J$7)</f>
        <v>-62.991805082599889</v>
      </c>
      <c r="D62" s="62">
        <f t="shared" si="0"/>
        <v>338.50365270940023</v>
      </c>
      <c r="E62" s="15"/>
      <c r="F62" s="15"/>
      <c r="G62" s="15"/>
      <c r="H62" s="15"/>
    </row>
    <row r="63" spans="1:8" x14ac:dyDescent="0.25">
      <c r="A63" s="34">
        <v>62</v>
      </c>
      <c r="B63" s="23">
        <f>-$I$2*$M$7</f>
        <v>-401.49545779200014</v>
      </c>
      <c r="C63" s="23">
        <f>-(-(B63/$I$2)*$J$7)</f>
        <v>-62.991805082599889</v>
      </c>
      <c r="D63" s="62">
        <f t="shared" si="0"/>
        <v>338.50365270940023</v>
      </c>
      <c r="E63" s="15"/>
      <c r="F63" s="15"/>
      <c r="G63" s="15"/>
      <c r="H63" s="15"/>
    </row>
    <row r="64" spans="1:8" x14ac:dyDescent="0.25">
      <c r="A64" s="34">
        <v>63</v>
      </c>
      <c r="B64" s="23">
        <f>-$I$2*$M$7</f>
        <v>-401.49545779200014</v>
      </c>
      <c r="C64" s="23">
        <f>-(-(B64/$I$2)*$J$7)</f>
        <v>-62.991805082599889</v>
      </c>
      <c r="D64" s="62">
        <f t="shared" si="0"/>
        <v>338.50365270940023</v>
      </c>
      <c r="E64" s="15"/>
      <c r="F64" s="15"/>
      <c r="G64" s="15"/>
      <c r="H64" s="15"/>
    </row>
    <row r="65" spans="1:8" x14ac:dyDescent="0.25">
      <c r="A65" s="34">
        <v>64</v>
      </c>
      <c r="B65" s="23">
        <f>-$I$2*$M$7</f>
        <v>-401.49545779200014</v>
      </c>
      <c r="C65" s="23">
        <f>-(-(B65/$I$2)*$J$7)</f>
        <v>-62.991805082599889</v>
      </c>
      <c r="D65" s="62">
        <f t="shared" si="0"/>
        <v>338.50365270940023</v>
      </c>
      <c r="E65" s="15"/>
      <c r="F65" s="15"/>
      <c r="G65" s="15"/>
      <c r="H65" s="15"/>
    </row>
    <row r="66" spans="1:8" x14ac:dyDescent="0.25">
      <c r="A66" s="34">
        <v>65</v>
      </c>
      <c r="B66" s="23">
        <f>-$I$2*$M$7</f>
        <v>-401.49545779200014</v>
      </c>
      <c r="C66" s="23">
        <f>-(-(B66/$I$2)*$J$7)</f>
        <v>-62.991805082599889</v>
      </c>
      <c r="D66" s="62">
        <f t="shared" si="0"/>
        <v>338.50365270940023</v>
      </c>
      <c r="E66" s="15"/>
      <c r="F66" s="15"/>
      <c r="G66" s="15"/>
      <c r="H66" s="15"/>
    </row>
    <row r="67" spans="1:8" x14ac:dyDescent="0.25">
      <c r="A67" s="34">
        <v>66</v>
      </c>
      <c r="B67" s="23">
        <f>-$I$2*$M$7</f>
        <v>-401.49545779200014</v>
      </c>
      <c r="C67" s="23">
        <f>-(-(B67/$I$2)*$J$7)</f>
        <v>-62.991805082599889</v>
      </c>
      <c r="D67" s="62">
        <f t="shared" ref="D67:D130" si="2">-B67+C67</f>
        <v>338.50365270940023</v>
      </c>
      <c r="E67" s="15"/>
      <c r="F67" s="15"/>
      <c r="G67" s="15"/>
      <c r="H67" s="15"/>
    </row>
    <row r="68" spans="1:8" x14ac:dyDescent="0.25">
      <c r="A68" s="34">
        <v>67</v>
      </c>
      <c r="B68" s="23">
        <f>-$I$2*$M$7</f>
        <v>-401.49545779200014</v>
      </c>
      <c r="C68" s="23">
        <f>-(-(B68/$I$2)*$J$7)</f>
        <v>-62.991805082599889</v>
      </c>
      <c r="D68" s="62">
        <f t="shared" si="2"/>
        <v>338.50365270940023</v>
      </c>
      <c r="E68" s="15"/>
      <c r="F68" s="15"/>
      <c r="G68" s="15"/>
      <c r="H68" s="15"/>
    </row>
    <row r="69" spans="1:8" x14ac:dyDescent="0.25">
      <c r="A69" s="34">
        <v>68</v>
      </c>
      <c r="B69" s="23">
        <f>-$I$2*$M$7</f>
        <v>-401.49545779200014</v>
      </c>
      <c r="C69" s="23">
        <f>-(-(B69/$I$2)*$J$7)</f>
        <v>-62.991805082599889</v>
      </c>
      <c r="D69" s="62">
        <f t="shared" si="2"/>
        <v>338.50365270940023</v>
      </c>
      <c r="E69" s="15"/>
      <c r="F69" s="15"/>
      <c r="G69" s="15"/>
      <c r="H69" s="15"/>
    </row>
    <row r="70" spans="1:8" x14ac:dyDescent="0.25">
      <c r="A70" s="34">
        <v>69</v>
      </c>
      <c r="B70" s="23">
        <f>-$I$2*$M$7</f>
        <v>-401.49545779200014</v>
      </c>
      <c r="C70" s="23">
        <f>-(-(B70/$I$2)*$J$7)</f>
        <v>-62.991805082599889</v>
      </c>
      <c r="D70" s="62">
        <f t="shared" si="2"/>
        <v>338.50365270940023</v>
      </c>
      <c r="E70" s="15"/>
      <c r="F70" s="15"/>
      <c r="G70" s="15"/>
      <c r="H70" s="15"/>
    </row>
    <row r="71" spans="1:8" x14ac:dyDescent="0.25">
      <c r="A71" s="34">
        <v>70</v>
      </c>
      <c r="B71" s="23">
        <f>-$I$2*$M$7</f>
        <v>-401.49545779200014</v>
      </c>
      <c r="C71" s="23">
        <f>-(-(B71/$I$2)*$J$7)</f>
        <v>-62.991805082599889</v>
      </c>
      <c r="D71" s="62">
        <f t="shared" si="2"/>
        <v>338.50365270940023</v>
      </c>
      <c r="E71" s="15"/>
      <c r="F71" s="15"/>
      <c r="G71" s="15"/>
      <c r="H71" s="15"/>
    </row>
    <row r="72" spans="1:8" x14ac:dyDescent="0.25">
      <c r="A72" s="34">
        <v>71</v>
      </c>
      <c r="B72" s="23">
        <f>-$I$2*$M$7</f>
        <v>-401.49545779200014</v>
      </c>
      <c r="C72" s="23">
        <f>-(-(B72/$I$2)*$J$7)</f>
        <v>-62.991805082599889</v>
      </c>
      <c r="D72" s="62">
        <f t="shared" si="2"/>
        <v>338.50365270940023</v>
      </c>
      <c r="E72" s="15"/>
      <c r="F72" s="15"/>
      <c r="G72" s="15"/>
      <c r="H72" s="15"/>
    </row>
    <row r="73" spans="1:8" x14ac:dyDescent="0.25">
      <c r="A73" s="34">
        <v>72</v>
      </c>
      <c r="B73" s="23">
        <f>-$I$2*$M$7</f>
        <v>-401.49545779200014</v>
      </c>
      <c r="C73" s="23">
        <f>-(-(B73/$I$2)*$J$7)</f>
        <v>-62.991805082599889</v>
      </c>
      <c r="D73" s="62">
        <f t="shared" si="2"/>
        <v>338.50365270940023</v>
      </c>
      <c r="E73" s="15"/>
      <c r="F73" s="15"/>
      <c r="G73" s="15"/>
      <c r="H73" s="15"/>
    </row>
    <row r="74" spans="1:8" x14ac:dyDescent="0.25">
      <c r="A74" s="34">
        <v>73</v>
      </c>
      <c r="B74" s="23">
        <f>-$I$2*$M$8</f>
        <v>-417.55527610368017</v>
      </c>
      <c r="C74" s="23">
        <f>-(-(B74/$I$2)*$J$8)</f>
        <v>-65.970057626905202</v>
      </c>
      <c r="D74" s="62">
        <f t="shared" si="2"/>
        <v>351.58521847677497</v>
      </c>
      <c r="E74" s="15"/>
      <c r="F74" s="15"/>
      <c r="G74" s="15"/>
      <c r="H74" s="15"/>
    </row>
    <row r="75" spans="1:8" x14ac:dyDescent="0.25">
      <c r="A75" s="34">
        <v>74</v>
      </c>
      <c r="B75" s="23">
        <f>-$I$2*$M$8</f>
        <v>-417.55527610368017</v>
      </c>
      <c r="C75" s="23">
        <f>-(-(B75/$I$2)*$J$8)</f>
        <v>-65.970057626905202</v>
      </c>
      <c r="D75" s="62">
        <f t="shared" si="2"/>
        <v>351.58521847677497</v>
      </c>
      <c r="E75" s="15"/>
      <c r="F75" s="15"/>
      <c r="G75" s="15"/>
      <c r="H75" s="15"/>
    </row>
    <row r="76" spans="1:8" x14ac:dyDescent="0.25">
      <c r="A76" s="34">
        <v>75</v>
      </c>
      <c r="B76" s="23">
        <f>-$I$2*$M$8</f>
        <v>-417.55527610368017</v>
      </c>
      <c r="C76" s="23">
        <f>-(-(B76/$I$2)*$J$8)</f>
        <v>-65.970057626905202</v>
      </c>
      <c r="D76" s="62">
        <f t="shared" si="2"/>
        <v>351.58521847677497</v>
      </c>
      <c r="E76" s="15"/>
      <c r="F76" s="15"/>
      <c r="G76" s="15"/>
      <c r="H76" s="15"/>
    </row>
    <row r="77" spans="1:8" x14ac:dyDescent="0.25">
      <c r="A77" s="34">
        <v>76</v>
      </c>
      <c r="B77" s="23">
        <f>-$I$2*$M$8</f>
        <v>-417.55527610368017</v>
      </c>
      <c r="C77" s="23">
        <f>-(-(B77/$I$2)*$J$8)</f>
        <v>-65.970057626905202</v>
      </c>
      <c r="D77" s="62">
        <f t="shared" si="2"/>
        <v>351.58521847677497</v>
      </c>
      <c r="E77" s="15"/>
      <c r="F77" s="15"/>
      <c r="G77" s="15"/>
      <c r="H77" s="15"/>
    </row>
    <row r="78" spans="1:8" x14ac:dyDescent="0.25">
      <c r="A78" s="34">
        <v>77</v>
      </c>
      <c r="B78" s="23">
        <f>-$I$2*$M$8</f>
        <v>-417.55527610368017</v>
      </c>
      <c r="C78" s="23">
        <f>-(-(B78/$I$2)*$J$8)</f>
        <v>-65.970057626905202</v>
      </c>
      <c r="D78" s="62">
        <f t="shared" si="2"/>
        <v>351.58521847677497</v>
      </c>
      <c r="E78" s="15"/>
      <c r="F78" s="15"/>
      <c r="G78" s="15"/>
      <c r="H78" s="15"/>
    </row>
    <row r="79" spans="1:8" x14ac:dyDescent="0.25">
      <c r="A79" s="34">
        <v>78</v>
      </c>
      <c r="B79" s="23">
        <f>-$I$2*$M$8</f>
        <v>-417.55527610368017</v>
      </c>
      <c r="C79" s="23">
        <f>-(-(B79/$I$2)*$J$8)</f>
        <v>-65.970057626905202</v>
      </c>
      <c r="D79" s="62">
        <f t="shared" si="2"/>
        <v>351.58521847677497</v>
      </c>
      <c r="E79" s="15"/>
      <c r="F79" s="15"/>
      <c r="G79" s="15"/>
      <c r="H79" s="15"/>
    </row>
    <row r="80" spans="1:8" x14ac:dyDescent="0.25">
      <c r="A80" s="34">
        <v>79</v>
      </c>
      <c r="B80" s="23">
        <f>-$I$2*$M$8</f>
        <v>-417.55527610368017</v>
      </c>
      <c r="C80" s="23">
        <f>-(-(B80/$I$2)*$J$8)</f>
        <v>-65.970057626905202</v>
      </c>
      <c r="D80" s="62">
        <f t="shared" si="2"/>
        <v>351.58521847677497</v>
      </c>
      <c r="E80" s="15"/>
      <c r="F80" s="15"/>
      <c r="G80" s="15"/>
      <c r="H80" s="15"/>
    </row>
    <row r="81" spans="1:8" x14ac:dyDescent="0.25">
      <c r="A81" s="34">
        <v>80</v>
      </c>
      <c r="B81" s="23">
        <f>-$I$2*$M$8</f>
        <v>-417.55527610368017</v>
      </c>
      <c r="C81" s="23">
        <f>-(-(B81/$I$2)*$J$8)</f>
        <v>-65.970057626905202</v>
      </c>
      <c r="D81" s="62">
        <f t="shared" si="2"/>
        <v>351.58521847677497</v>
      </c>
      <c r="E81" s="15"/>
      <c r="F81" s="15"/>
      <c r="G81" s="15"/>
      <c r="H81" s="15"/>
    </row>
    <row r="82" spans="1:8" x14ac:dyDescent="0.25">
      <c r="A82" s="34">
        <v>81</v>
      </c>
      <c r="B82" s="23">
        <f>-$I$2*$M$8</f>
        <v>-417.55527610368017</v>
      </c>
      <c r="C82" s="23">
        <f>-(-(B82/$I$2)*$J$8)</f>
        <v>-65.970057626905202</v>
      </c>
      <c r="D82" s="62">
        <f t="shared" si="2"/>
        <v>351.58521847677497</v>
      </c>
      <c r="E82" s="15"/>
      <c r="F82" s="15"/>
      <c r="G82" s="15"/>
      <c r="H82" s="15"/>
    </row>
    <row r="83" spans="1:8" x14ac:dyDescent="0.25">
      <c r="A83" s="34">
        <v>82</v>
      </c>
      <c r="B83" s="23">
        <f>-$I$2*$M$8</f>
        <v>-417.55527610368017</v>
      </c>
      <c r="C83" s="23">
        <f>-(-(B83/$I$2)*$J$8)</f>
        <v>-65.970057626905202</v>
      </c>
      <c r="D83" s="62">
        <f t="shared" si="2"/>
        <v>351.58521847677497</v>
      </c>
      <c r="E83" s="15"/>
      <c r="F83" s="15"/>
      <c r="G83" s="15"/>
      <c r="H83" s="15"/>
    </row>
    <row r="84" spans="1:8" x14ac:dyDescent="0.25">
      <c r="A84" s="34">
        <v>83</v>
      </c>
      <c r="B84" s="23">
        <f>-$I$2*$M$8</f>
        <v>-417.55527610368017</v>
      </c>
      <c r="C84" s="23">
        <f>-(-(B84/$I$2)*$J$8)</f>
        <v>-65.970057626905202</v>
      </c>
      <c r="D84" s="62">
        <f t="shared" si="2"/>
        <v>351.58521847677497</v>
      </c>
      <c r="E84" s="15"/>
      <c r="F84" s="15"/>
      <c r="G84" s="15"/>
      <c r="H84" s="15"/>
    </row>
    <row r="85" spans="1:8" x14ac:dyDescent="0.25">
      <c r="A85" s="34">
        <v>84</v>
      </c>
      <c r="B85" s="23">
        <f>-$I$2*$M$8</f>
        <v>-417.55527610368017</v>
      </c>
      <c r="C85" s="23">
        <f>-(-(B85/$I$2)*$J$8)</f>
        <v>-65.970057626905202</v>
      </c>
      <c r="D85" s="62">
        <f t="shared" si="2"/>
        <v>351.58521847677497</v>
      </c>
      <c r="E85" s="15"/>
      <c r="F85" s="15"/>
      <c r="G85" s="15"/>
      <c r="H85" s="15"/>
    </row>
    <row r="86" spans="1:8" x14ac:dyDescent="0.25">
      <c r="A86" s="34">
        <v>85</v>
      </c>
      <c r="B86" s="23">
        <f>-$I$2*$M$9</f>
        <v>-434.25748714782742</v>
      </c>
      <c r="C86" s="23">
        <f>-(-(B86/$I$2)*$J$9)</f>
        <v>-69.089121951505277</v>
      </c>
      <c r="D86" s="62">
        <f t="shared" si="2"/>
        <v>365.16836519632216</v>
      </c>
      <c r="E86" s="15"/>
      <c r="F86" s="15"/>
      <c r="G86" s="15"/>
      <c r="H86" s="15"/>
    </row>
    <row r="87" spans="1:8" x14ac:dyDescent="0.25">
      <c r="A87" s="34">
        <v>86</v>
      </c>
      <c r="B87" s="23">
        <f>-$I$2*$M$9</f>
        <v>-434.25748714782742</v>
      </c>
      <c r="C87" s="23">
        <f>-(-(B87/$I$2)*$J$9)</f>
        <v>-69.089121951505277</v>
      </c>
      <c r="D87" s="62">
        <f t="shared" si="2"/>
        <v>365.16836519632216</v>
      </c>
      <c r="E87" s="15"/>
      <c r="F87" s="15"/>
      <c r="G87" s="15"/>
      <c r="H87" s="15"/>
    </row>
    <row r="88" spans="1:8" x14ac:dyDescent="0.25">
      <c r="A88" s="34">
        <v>87</v>
      </c>
      <c r="B88" s="23">
        <f>-$I$2*$M$9</f>
        <v>-434.25748714782742</v>
      </c>
      <c r="C88" s="23">
        <f>-(-(B88/$I$2)*$J$9)</f>
        <v>-69.089121951505277</v>
      </c>
      <c r="D88" s="62">
        <f t="shared" si="2"/>
        <v>365.16836519632216</v>
      </c>
      <c r="E88" s="15"/>
      <c r="F88" s="15"/>
      <c r="G88" s="15"/>
      <c r="H88" s="15"/>
    </row>
    <row r="89" spans="1:8" x14ac:dyDescent="0.25">
      <c r="A89" s="34">
        <v>88</v>
      </c>
      <c r="B89" s="23">
        <f>-$I$2*$M$9</f>
        <v>-434.25748714782742</v>
      </c>
      <c r="C89" s="23">
        <f>-(-(B89/$I$2)*$J$9)</f>
        <v>-69.089121951505277</v>
      </c>
      <c r="D89" s="62">
        <f t="shared" si="2"/>
        <v>365.16836519632216</v>
      </c>
      <c r="E89" s="15"/>
      <c r="F89" s="15"/>
      <c r="G89" s="15"/>
      <c r="H89" s="15"/>
    </row>
    <row r="90" spans="1:8" x14ac:dyDescent="0.25">
      <c r="A90" s="34">
        <v>89</v>
      </c>
      <c r="B90" s="23">
        <f>-$I$2*$M$9</f>
        <v>-434.25748714782742</v>
      </c>
      <c r="C90" s="23">
        <f>-(-(B90/$I$2)*$J$9)</f>
        <v>-69.089121951505277</v>
      </c>
      <c r="D90" s="62">
        <f t="shared" si="2"/>
        <v>365.16836519632216</v>
      </c>
      <c r="E90" s="15"/>
      <c r="F90" s="15"/>
      <c r="G90" s="15"/>
      <c r="H90" s="15"/>
    </row>
    <row r="91" spans="1:8" x14ac:dyDescent="0.25">
      <c r="A91" s="34">
        <v>90</v>
      </c>
      <c r="B91" s="23">
        <f>-$I$2*$M$9</f>
        <v>-434.25748714782742</v>
      </c>
      <c r="C91" s="23">
        <f>-(-(B91/$I$2)*$J$9)</f>
        <v>-69.089121951505277</v>
      </c>
      <c r="D91" s="62">
        <f t="shared" si="2"/>
        <v>365.16836519632216</v>
      </c>
      <c r="E91" s="15"/>
      <c r="F91" s="15"/>
      <c r="G91" s="15"/>
      <c r="H91" s="15"/>
    </row>
    <row r="92" spans="1:8" x14ac:dyDescent="0.25">
      <c r="A92" s="34">
        <v>91</v>
      </c>
      <c r="B92" s="23">
        <f>-$I$2*$M$9</f>
        <v>-434.25748714782742</v>
      </c>
      <c r="C92" s="23">
        <f>-(-(B92/$I$2)*$J$9)</f>
        <v>-69.089121951505277</v>
      </c>
      <c r="D92" s="62">
        <f t="shared" si="2"/>
        <v>365.16836519632216</v>
      </c>
      <c r="E92" s="15"/>
      <c r="F92" s="15"/>
      <c r="G92" s="15"/>
      <c r="H92" s="15"/>
    </row>
    <row r="93" spans="1:8" x14ac:dyDescent="0.25">
      <c r="A93" s="34">
        <v>92</v>
      </c>
      <c r="B93" s="23">
        <f>-$I$2*$M$9</f>
        <v>-434.25748714782742</v>
      </c>
      <c r="C93" s="23">
        <f>-(-(B93/$I$2)*$J$9)</f>
        <v>-69.089121951505277</v>
      </c>
      <c r="D93" s="62">
        <f t="shared" si="2"/>
        <v>365.16836519632216</v>
      </c>
      <c r="E93" s="15"/>
      <c r="F93" s="15"/>
      <c r="G93" s="15"/>
      <c r="H93" s="15"/>
    </row>
    <row r="94" spans="1:8" x14ac:dyDescent="0.25">
      <c r="A94" s="34">
        <v>93</v>
      </c>
      <c r="B94" s="23">
        <f>-$I$2*$M$9</f>
        <v>-434.25748714782742</v>
      </c>
      <c r="C94" s="23">
        <f>-(-(B94/$I$2)*$J$9)</f>
        <v>-69.089121951505277</v>
      </c>
      <c r="D94" s="62">
        <f t="shared" si="2"/>
        <v>365.16836519632216</v>
      </c>
      <c r="E94" s="15"/>
      <c r="F94" s="15"/>
      <c r="G94" s="15"/>
      <c r="H94" s="15"/>
    </row>
    <row r="95" spans="1:8" x14ac:dyDescent="0.25">
      <c r="A95" s="34">
        <v>94</v>
      </c>
      <c r="B95" s="23">
        <f>-$I$2*$M$9</f>
        <v>-434.25748714782742</v>
      </c>
      <c r="C95" s="23">
        <f>-(-(B95/$I$2)*$J$9)</f>
        <v>-69.089121951505277</v>
      </c>
      <c r="D95" s="62">
        <f t="shared" si="2"/>
        <v>365.16836519632216</v>
      </c>
      <c r="E95" s="15"/>
      <c r="F95" s="15"/>
      <c r="G95" s="15"/>
      <c r="H95" s="15"/>
    </row>
    <row r="96" spans="1:8" x14ac:dyDescent="0.25">
      <c r="A96" s="34">
        <v>95</v>
      </c>
      <c r="B96" s="23">
        <f>-$I$2*$M$9</f>
        <v>-434.25748714782742</v>
      </c>
      <c r="C96" s="23">
        <f>-(-(B96/$I$2)*$J$9)</f>
        <v>-69.089121951505277</v>
      </c>
      <c r="D96" s="62">
        <f t="shared" si="2"/>
        <v>365.16836519632216</v>
      </c>
      <c r="E96" s="15"/>
      <c r="F96" s="15"/>
      <c r="G96" s="15"/>
      <c r="H96" s="15"/>
    </row>
    <row r="97" spans="1:8" x14ac:dyDescent="0.25">
      <c r="A97" s="34">
        <v>96</v>
      </c>
      <c r="B97" s="23">
        <f>-$I$2*$M$9</f>
        <v>-434.25748714782742</v>
      </c>
      <c r="C97" s="23">
        <f>-(-(B97/$I$2)*$J$9)</f>
        <v>-69.089121951505277</v>
      </c>
      <c r="D97" s="62">
        <f t="shared" si="2"/>
        <v>365.16836519632216</v>
      </c>
      <c r="E97" s="15"/>
      <c r="F97" s="15"/>
      <c r="G97" s="15"/>
      <c r="H97" s="15"/>
    </row>
    <row r="98" spans="1:8" x14ac:dyDescent="0.25">
      <c r="A98" s="34">
        <v>97</v>
      </c>
      <c r="B98" s="23">
        <f>-$I$2*$M$10</f>
        <v>-451.62778663374053</v>
      </c>
      <c r="C98" s="23">
        <f>-(-(B98/$I$2)*$J$10)</f>
        <v>-72.355655637372436</v>
      </c>
      <c r="D98" s="62">
        <f t="shared" si="2"/>
        <v>379.27213099636811</v>
      </c>
      <c r="E98" s="15"/>
      <c r="F98" s="15"/>
      <c r="G98" s="15"/>
      <c r="H98" s="15"/>
    </row>
    <row r="99" spans="1:8" x14ac:dyDescent="0.25">
      <c r="A99" s="34">
        <v>98</v>
      </c>
      <c r="B99" s="23">
        <f>-$I$2*$M$10</f>
        <v>-451.62778663374053</v>
      </c>
      <c r="C99" s="23">
        <f>-(-(B99/$I$2)*$J$10)</f>
        <v>-72.355655637372436</v>
      </c>
      <c r="D99" s="62">
        <f t="shared" si="2"/>
        <v>379.27213099636811</v>
      </c>
      <c r="E99" s="15"/>
      <c r="F99" s="15"/>
      <c r="G99" s="15"/>
      <c r="H99" s="15"/>
    </row>
    <row r="100" spans="1:8" x14ac:dyDescent="0.25">
      <c r="A100" s="34">
        <v>99</v>
      </c>
      <c r="B100" s="23">
        <f>-$I$2*$M$10</f>
        <v>-451.62778663374053</v>
      </c>
      <c r="C100" s="23">
        <f>-(-(B100/$I$2)*$J$10)</f>
        <v>-72.355655637372436</v>
      </c>
      <c r="D100" s="62">
        <f t="shared" si="2"/>
        <v>379.27213099636811</v>
      </c>
      <c r="E100" s="15"/>
      <c r="F100" s="15"/>
      <c r="G100" s="15"/>
      <c r="H100" s="15"/>
    </row>
    <row r="101" spans="1:8" x14ac:dyDescent="0.25">
      <c r="A101" s="34">
        <v>100</v>
      </c>
      <c r="B101" s="23">
        <f>-$I$2*$M$10</f>
        <v>-451.62778663374053</v>
      </c>
      <c r="C101" s="23">
        <f>-(-(B101/$I$2)*$J$10)</f>
        <v>-72.355655637372436</v>
      </c>
      <c r="D101" s="62">
        <f t="shared" si="2"/>
        <v>379.27213099636811</v>
      </c>
      <c r="E101" s="15"/>
      <c r="F101" s="15"/>
      <c r="G101" s="15"/>
      <c r="H101" s="15"/>
    </row>
    <row r="102" spans="1:8" x14ac:dyDescent="0.25">
      <c r="A102" s="34">
        <v>101</v>
      </c>
      <c r="B102" s="23">
        <f>-$I$2*$M$10</f>
        <v>-451.62778663374053</v>
      </c>
      <c r="C102" s="23">
        <f>-(-(B102/$I$2)*$J$10)</f>
        <v>-72.355655637372436</v>
      </c>
      <c r="D102" s="62">
        <f t="shared" si="2"/>
        <v>379.27213099636811</v>
      </c>
      <c r="E102" s="15"/>
      <c r="F102" s="15"/>
      <c r="G102" s="15"/>
      <c r="H102" s="15"/>
    </row>
    <row r="103" spans="1:8" x14ac:dyDescent="0.25">
      <c r="A103" s="34">
        <v>102</v>
      </c>
      <c r="B103" s="23">
        <f>-$I$2*$M$10</f>
        <v>-451.62778663374053</v>
      </c>
      <c r="C103" s="23">
        <f>-(-(B103/$I$2)*$J$10)</f>
        <v>-72.355655637372436</v>
      </c>
      <c r="D103" s="62">
        <f t="shared" si="2"/>
        <v>379.27213099636811</v>
      </c>
      <c r="E103" s="15"/>
      <c r="F103" s="15"/>
      <c r="G103" s="15"/>
      <c r="H103" s="15"/>
    </row>
    <row r="104" spans="1:8" x14ac:dyDescent="0.25">
      <c r="A104" s="34">
        <v>103</v>
      </c>
      <c r="B104" s="23">
        <f>-$I$2*$M$10</f>
        <v>-451.62778663374053</v>
      </c>
      <c r="C104" s="23">
        <f>-(-(B104/$I$2)*$J$10)</f>
        <v>-72.355655637372436</v>
      </c>
      <c r="D104" s="62">
        <f t="shared" si="2"/>
        <v>379.27213099636811</v>
      </c>
      <c r="E104" s="15"/>
      <c r="F104" s="15"/>
      <c r="G104" s="15"/>
      <c r="H104" s="15"/>
    </row>
    <row r="105" spans="1:8" x14ac:dyDescent="0.25">
      <c r="A105" s="34">
        <v>104</v>
      </c>
      <c r="B105" s="23">
        <f>-$I$2*$M$10</f>
        <v>-451.62778663374053</v>
      </c>
      <c r="C105" s="23">
        <f>-(-(B105/$I$2)*$J$10)</f>
        <v>-72.355655637372436</v>
      </c>
      <c r="D105" s="62">
        <f t="shared" si="2"/>
        <v>379.27213099636811</v>
      </c>
      <c r="E105" s="15"/>
      <c r="F105" s="15"/>
      <c r="G105" s="15"/>
      <c r="H105" s="15"/>
    </row>
    <row r="106" spans="1:8" x14ac:dyDescent="0.25">
      <c r="A106" s="34">
        <v>105</v>
      </c>
      <c r="B106" s="23">
        <f>-$I$2*$M$10</f>
        <v>-451.62778663374053</v>
      </c>
      <c r="C106" s="23">
        <f>-(-(B106/$I$2)*$J$10)</f>
        <v>-72.355655637372436</v>
      </c>
      <c r="D106" s="62">
        <f t="shared" si="2"/>
        <v>379.27213099636811</v>
      </c>
      <c r="E106" s="15"/>
      <c r="F106" s="15"/>
      <c r="G106" s="15"/>
      <c r="H106" s="15"/>
    </row>
    <row r="107" spans="1:8" x14ac:dyDescent="0.25">
      <c r="A107" s="34">
        <v>106</v>
      </c>
      <c r="B107" s="23">
        <f>-$I$2*$M$10</f>
        <v>-451.62778663374053</v>
      </c>
      <c r="C107" s="23">
        <f>-(-(B107/$I$2)*$J$10)</f>
        <v>-72.355655637372436</v>
      </c>
      <c r="D107" s="62">
        <f t="shared" si="2"/>
        <v>379.27213099636811</v>
      </c>
      <c r="E107" s="15"/>
      <c r="F107" s="15"/>
      <c r="G107" s="15"/>
      <c r="H107" s="15"/>
    </row>
    <row r="108" spans="1:8" x14ac:dyDescent="0.25">
      <c r="A108" s="34">
        <v>107</v>
      </c>
      <c r="B108" s="23">
        <f>-$I$2*$M$10</f>
        <v>-451.62778663374053</v>
      </c>
      <c r="C108" s="23">
        <f>-(-(B108/$I$2)*$J$10)</f>
        <v>-72.355655637372436</v>
      </c>
      <c r="D108" s="62">
        <f t="shared" si="2"/>
        <v>379.27213099636811</v>
      </c>
      <c r="E108" s="15"/>
      <c r="F108" s="15"/>
      <c r="G108" s="15"/>
      <c r="H108" s="15"/>
    </row>
    <row r="109" spans="1:8" x14ac:dyDescent="0.25">
      <c r="A109" s="34">
        <v>108</v>
      </c>
      <c r="B109" s="23">
        <f>-$I$2*$M$10</f>
        <v>-451.62778663374053</v>
      </c>
      <c r="C109" s="23">
        <f>-(-(B109/$I$2)*$J$10)</f>
        <v>-72.355655637372436</v>
      </c>
      <c r="D109" s="62">
        <f t="shared" si="2"/>
        <v>379.27213099636811</v>
      </c>
      <c r="E109" s="15"/>
      <c r="F109" s="15"/>
      <c r="G109" s="15"/>
      <c r="H109" s="15"/>
    </row>
    <row r="110" spans="1:8" x14ac:dyDescent="0.25">
      <c r="A110" s="34">
        <v>109</v>
      </c>
      <c r="B110" s="23">
        <f>-$I$2*$M$11</f>
        <v>-469.69289809909014</v>
      </c>
      <c r="C110" s="23">
        <f>-(-(B110/$I$2)*$J$11)</f>
        <v>-75.7766310359074</v>
      </c>
      <c r="D110" s="62">
        <f t="shared" si="2"/>
        <v>393.91626706318277</v>
      </c>
      <c r="E110" s="15"/>
      <c r="F110" s="15"/>
      <c r="G110" s="15"/>
      <c r="H110" s="15"/>
    </row>
    <row r="111" spans="1:8" x14ac:dyDescent="0.25">
      <c r="A111" s="34">
        <v>110</v>
      </c>
      <c r="B111" s="23">
        <f>-$I$2*$M$11</f>
        <v>-469.69289809909014</v>
      </c>
      <c r="C111" s="23">
        <f>-(-(B111/$I$2)*$J$11)</f>
        <v>-75.7766310359074</v>
      </c>
      <c r="D111" s="62">
        <f t="shared" si="2"/>
        <v>393.91626706318277</v>
      </c>
      <c r="E111" s="15"/>
      <c r="F111" s="15"/>
      <c r="G111" s="15"/>
      <c r="H111" s="15"/>
    </row>
    <row r="112" spans="1:8" x14ac:dyDescent="0.25">
      <c r="A112" s="34">
        <v>111</v>
      </c>
      <c r="B112" s="23">
        <f>-$I$2*$M$11</f>
        <v>-469.69289809909014</v>
      </c>
      <c r="C112" s="23">
        <f>-(-(B112/$I$2)*$J$11)</f>
        <v>-75.7766310359074</v>
      </c>
      <c r="D112" s="62">
        <f t="shared" si="2"/>
        <v>393.91626706318277</v>
      </c>
      <c r="E112" s="15"/>
      <c r="F112" s="15"/>
      <c r="G112" s="15"/>
      <c r="H112" s="15"/>
    </row>
    <row r="113" spans="1:8" x14ac:dyDescent="0.25">
      <c r="A113" s="34">
        <v>112</v>
      </c>
      <c r="B113" s="23">
        <f>-$I$2*$M$11</f>
        <v>-469.69289809909014</v>
      </c>
      <c r="C113" s="23">
        <f>-(-(B113/$I$2)*$J$11)</f>
        <v>-75.7766310359074</v>
      </c>
      <c r="D113" s="62">
        <f t="shared" si="2"/>
        <v>393.91626706318277</v>
      </c>
      <c r="E113" s="15"/>
      <c r="F113" s="15"/>
      <c r="G113" s="15"/>
      <c r="H113" s="15"/>
    </row>
    <row r="114" spans="1:8" x14ac:dyDescent="0.25">
      <c r="A114" s="34">
        <v>113</v>
      </c>
      <c r="B114" s="23">
        <f>-$I$2*$M$11</f>
        <v>-469.69289809909014</v>
      </c>
      <c r="C114" s="23">
        <f>-(-(B114/$I$2)*$J$11)</f>
        <v>-75.7766310359074</v>
      </c>
      <c r="D114" s="62">
        <f t="shared" si="2"/>
        <v>393.91626706318277</v>
      </c>
      <c r="E114" s="15"/>
      <c r="F114" s="15"/>
      <c r="G114" s="15"/>
      <c r="H114" s="15"/>
    </row>
    <row r="115" spans="1:8" x14ac:dyDescent="0.25">
      <c r="A115" s="34">
        <v>114</v>
      </c>
      <c r="B115" s="23">
        <f>-$I$2*$M$11</f>
        <v>-469.69289809909014</v>
      </c>
      <c r="C115" s="23">
        <f>-(-(B115/$I$2)*$J$11)</f>
        <v>-75.7766310359074</v>
      </c>
      <c r="D115" s="62">
        <f t="shared" si="2"/>
        <v>393.91626706318277</v>
      </c>
      <c r="E115" s="15"/>
      <c r="F115" s="15"/>
      <c r="G115" s="15"/>
      <c r="H115" s="15"/>
    </row>
    <row r="116" spans="1:8" x14ac:dyDescent="0.25">
      <c r="A116" s="34">
        <v>115</v>
      </c>
      <c r="B116" s="23">
        <f>-$I$2*$M$11</f>
        <v>-469.69289809909014</v>
      </c>
      <c r="C116" s="23">
        <f>-(-(B116/$I$2)*$J$11)</f>
        <v>-75.7766310359074</v>
      </c>
      <c r="D116" s="62">
        <f t="shared" si="2"/>
        <v>393.91626706318277</v>
      </c>
      <c r="E116" s="15"/>
      <c r="F116" s="15"/>
      <c r="G116" s="15"/>
      <c r="H116" s="15"/>
    </row>
    <row r="117" spans="1:8" x14ac:dyDescent="0.25">
      <c r="A117" s="34">
        <v>116</v>
      </c>
      <c r="B117" s="23">
        <f>-$I$2*$M$11</f>
        <v>-469.69289809909014</v>
      </c>
      <c r="C117" s="23">
        <f>-(-(B117/$I$2)*$J$11)</f>
        <v>-75.7766310359074</v>
      </c>
      <c r="D117" s="62">
        <f t="shared" si="2"/>
        <v>393.91626706318277</v>
      </c>
      <c r="E117" s="15"/>
      <c r="F117" s="15"/>
      <c r="G117" s="15"/>
      <c r="H117" s="15"/>
    </row>
    <row r="118" spans="1:8" x14ac:dyDescent="0.25">
      <c r="A118" s="34">
        <v>117</v>
      </c>
      <c r="B118" s="23">
        <f>-$I$2*$M$11</f>
        <v>-469.69289809909014</v>
      </c>
      <c r="C118" s="23">
        <f>-(-(B118/$I$2)*$J$11)</f>
        <v>-75.7766310359074</v>
      </c>
      <c r="D118" s="62">
        <f t="shared" si="2"/>
        <v>393.91626706318277</v>
      </c>
      <c r="E118" s="15"/>
      <c r="F118" s="15"/>
      <c r="G118" s="15"/>
      <c r="H118" s="15"/>
    </row>
    <row r="119" spans="1:8" x14ac:dyDescent="0.25">
      <c r="A119" s="34">
        <v>118</v>
      </c>
      <c r="B119" s="23">
        <f>-$I$2*$M$11</f>
        <v>-469.69289809909014</v>
      </c>
      <c r="C119" s="23">
        <f>-(-(B119/$I$2)*$J$11)</f>
        <v>-75.7766310359074</v>
      </c>
      <c r="D119" s="62">
        <f t="shared" si="2"/>
        <v>393.91626706318277</v>
      </c>
      <c r="E119" s="15"/>
      <c r="F119" s="15"/>
      <c r="G119" s="15"/>
      <c r="H119" s="15"/>
    </row>
    <row r="120" spans="1:8" x14ac:dyDescent="0.25">
      <c r="A120" s="34">
        <v>119</v>
      </c>
      <c r="B120" s="23">
        <f>-$I$2*$M$11</f>
        <v>-469.69289809909014</v>
      </c>
      <c r="C120" s="23">
        <f>-(-(B120/$I$2)*$J$11)</f>
        <v>-75.7766310359074</v>
      </c>
      <c r="D120" s="62">
        <f t="shared" si="2"/>
        <v>393.91626706318277</v>
      </c>
      <c r="E120" s="15"/>
      <c r="F120" s="15"/>
      <c r="G120" s="15"/>
      <c r="H120" s="15"/>
    </row>
    <row r="121" spans="1:8" x14ac:dyDescent="0.25">
      <c r="A121" s="34">
        <v>120</v>
      </c>
      <c r="B121" s="23">
        <f>-$I$2*$M$11</f>
        <v>-469.69289809909014</v>
      </c>
      <c r="C121" s="23">
        <f>-(-(B121/$I$2)*$J$11)</f>
        <v>-75.7766310359074</v>
      </c>
      <c r="D121" s="62">
        <f t="shared" si="2"/>
        <v>393.91626706318277</v>
      </c>
      <c r="E121" s="15"/>
      <c r="F121" s="15"/>
      <c r="G121" s="15"/>
      <c r="H121" s="15"/>
    </row>
    <row r="122" spans="1:8" x14ac:dyDescent="0.25">
      <c r="A122" s="34">
        <v>121</v>
      </c>
      <c r="B122" s="23">
        <f>-$I$2*$M$12</f>
        <v>-488.48061402305382</v>
      </c>
      <c r="C122" s="23">
        <f>-(-(B122/$I$2)*$J$12)</f>
        <v>-79.359350151285113</v>
      </c>
      <c r="D122" s="62">
        <f t="shared" si="2"/>
        <v>409.12126387176869</v>
      </c>
      <c r="E122" s="15"/>
      <c r="F122" s="15"/>
      <c r="G122" s="15"/>
      <c r="H122" s="15"/>
    </row>
    <row r="123" spans="1:8" x14ac:dyDescent="0.25">
      <c r="A123" s="34">
        <v>122</v>
      </c>
      <c r="B123" s="23">
        <f>-$I$2*$M$12</f>
        <v>-488.48061402305382</v>
      </c>
      <c r="C123" s="23">
        <f>-(-(B123/$I$2)*$J$12)</f>
        <v>-79.359350151285113</v>
      </c>
      <c r="D123" s="62">
        <f t="shared" si="2"/>
        <v>409.12126387176869</v>
      </c>
      <c r="E123" s="15"/>
      <c r="F123" s="15"/>
      <c r="G123" s="15"/>
      <c r="H123" s="15"/>
    </row>
    <row r="124" spans="1:8" x14ac:dyDescent="0.25">
      <c r="A124" s="34">
        <v>123</v>
      </c>
      <c r="B124" s="23">
        <f>-$I$2*$M$12</f>
        <v>-488.48061402305382</v>
      </c>
      <c r="C124" s="23">
        <f>-(-(B124/$I$2)*$J$12)</f>
        <v>-79.359350151285113</v>
      </c>
      <c r="D124" s="62">
        <f t="shared" si="2"/>
        <v>409.12126387176869</v>
      </c>
      <c r="E124" s="15"/>
      <c r="F124" s="15"/>
      <c r="G124" s="15"/>
      <c r="H124" s="15"/>
    </row>
    <row r="125" spans="1:8" x14ac:dyDescent="0.25">
      <c r="A125" s="34">
        <v>124</v>
      </c>
      <c r="B125" s="23">
        <f>-$I$2*$M$12</f>
        <v>-488.48061402305382</v>
      </c>
      <c r="C125" s="23">
        <f>-(-(B125/$I$2)*$J$12)</f>
        <v>-79.359350151285113</v>
      </c>
      <c r="D125" s="62">
        <f t="shared" si="2"/>
        <v>409.12126387176869</v>
      </c>
      <c r="E125" s="15"/>
      <c r="F125" s="15"/>
      <c r="G125" s="15"/>
      <c r="H125" s="15"/>
    </row>
    <row r="126" spans="1:8" x14ac:dyDescent="0.25">
      <c r="A126" s="34">
        <v>125</v>
      </c>
      <c r="B126" s="23">
        <f>-$I$2*$M$12</f>
        <v>-488.48061402305382</v>
      </c>
      <c r="C126" s="23">
        <f>-(-(B126/$I$2)*$J$12)</f>
        <v>-79.359350151285113</v>
      </c>
      <c r="D126" s="62">
        <f t="shared" si="2"/>
        <v>409.12126387176869</v>
      </c>
      <c r="E126" s="15"/>
      <c r="F126" s="15"/>
      <c r="G126" s="15"/>
      <c r="H126" s="15"/>
    </row>
    <row r="127" spans="1:8" x14ac:dyDescent="0.25">
      <c r="A127" s="34">
        <v>126</v>
      </c>
      <c r="B127" s="23">
        <f>-$I$2*$M$12</f>
        <v>-488.48061402305382</v>
      </c>
      <c r="C127" s="23">
        <f>-(-(B127/$I$2)*$J$12)</f>
        <v>-79.359350151285113</v>
      </c>
      <c r="D127" s="62">
        <f t="shared" si="2"/>
        <v>409.12126387176869</v>
      </c>
      <c r="E127" s="15"/>
      <c r="F127" s="15"/>
      <c r="G127" s="15"/>
      <c r="H127" s="15"/>
    </row>
    <row r="128" spans="1:8" x14ac:dyDescent="0.25">
      <c r="A128" s="34">
        <v>127</v>
      </c>
      <c r="B128" s="23">
        <f>-$I$2*$M$12</f>
        <v>-488.48061402305382</v>
      </c>
      <c r="C128" s="23">
        <f>-(-(B128/$I$2)*$J$12)</f>
        <v>-79.359350151285113</v>
      </c>
      <c r="D128" s="62">
        <f t="shared" si="2"/>
        <v>409.12126387176869</v>
      </c>
      <c r="E128" s="15"/>
      <c r="F128" s="15"/>
      <c r="G128" s="15"/>
      <c r="H128" s="15"/>
    </row>
    <row r="129" spans="1:8" x14ac:dyDescent="0.25">
      <c r="A129" s="34">
        <v>128</v>
      </c>
      <c r="B129" s="23">
        <f>-$I$2*$M$12</f>
        <v>-488.48061402305382</v>
      </c>
      <c r="C129" s="23">
        <f>-(-(B129/$I$2)*$J$12)</f>
        <v>-79.359350151285113</v>
      </c>
      <c r="D129" s="62">
        <f t="shared" si="2"/>
        <v>409.12126387176869</v>
      </c>
      <c r="E129" s="15"/>
      <c r="F129" s="15"/>
      <c r="G129" s="15"/>
      <c r="H129" s="15"/>
    </row>
    <row r="130" spans="1:8" x14ac:dyDescent="0.25">
      <c r="A130" s="34">
        <v>129</v>
      </c>
      <c r="B130" s="23">
        <f>-$I$2*$M$12</f>
        <v>-488.48061402305382</v>
      </c>
      <c r="C130" s="23">
        <f>-(-(B130/$I$2)*$J$12)</f>
        <v>-79.359350151285113</v>
      </c>
      <c r="D130" s="62">
        <f t="shared" si="2"/>
        <v>409.12126387176869</v>
      </c>
      <c r="E130" s="15"/>
      <c r="F130" s="15"/>
      <c r="G130" s="15"/>
      <c r="H130" s="15"/>
    </row>
    <row r="131" spans="1:8" x14ac:dyDescent="0.25">
      <c r="A131" s="34">
        <v>130</v>
      </c>
      <c r="B131" s="23">
        <f>-$I$2*$M$12</f>
        <v>-488.48061402305382</v>
      </c>
      <c r="C131" s="23">
        <f>-(-(B131/$I$2)*$J$12)</f>
        <v>-79.359350151285113</v>
      </c>
      <c r="D131" s="62">
        <f t="shared" ref="D131:D194" si="3">-B131+C131</f>
        <v>409.12126387176869</v>
      </c>
      <c r="E131" s="15"/>
      <c r="F131" s="15"/>
      <c r="G131" s="15"/>
      <c r="H131" s="15"/>
    </row>
    <row r="132" spans="1:8" x14ac:dyDescent="0.25">
      <c r="A132" s="34">
        <v>131</v>
      </c>
      <c r="B132" s="23">
        <f>-$I$2*$M$12</f>
        <v>-488.48061402305382</v>
      </c>
      <c r="C132" s="23">
        <f>-(-(B132/$I$2)*$J$12)</f>
        <v>-79.359350151285113</v>
      </c>
      <c r="D132" s="62">
        <f t="shared" si="3"/>
        <v>409.12126387176869</v>
      </c>
      <c r="E132" s="15"/>
      <c r="F132" s="15"/>
      <c r="G132" s="15"/>
      <c r="H132" s="15"/>
    </row>
    <row r="133" spans="1:8" x14ac:dyDescent="0.25">
      <c r="A133" s="34">
        <v>132</v>
      </c>
      <c r="B133" s="23">
        <f>-$I$2*$M$12</f>
        <v>-488.48061402305382</v>
      </c>
      <c r="C133" s="23">
        <f>-(-(B133/$I$2)*$J$12)</f>
        <v>-79.359350151285113</v>
      </c>
      <c r="D133" s="62">
        <f t="shared" si="3"/>
        <v>409.12126387176869</v>
      </c>
      <c r="E133" s="15"/>
      <c r="F133" s="15"/>
      <c r="G133" s="15"/>
      <c r="H133" s="15"/>
    </row>
    <row r="134" spans="1:8" x14ac:dyDescent="0.25">
      <c r="A134" s="34">
        <v>133</v>
      </c>
      <c r="B134" s="23">
        <f>-$I$2*$M$13</f>
        <v>-508.01983858397597</v>
      </c>
      <c r="C134" s="23">
        <f>-(-(B134/$I$2)*$J$13)</f>
        <v>-83.111460226437856</v>
      </c>
      <c r="D134" s="62">
        <f t="shared" si="3"/>
        <v>424.90837835753814</v>
      </c>
      <c r="E134" s="15"/>
      <c r="F134" s="15"/>
      <c r="G134" s="15"/>
      <c r="H134" s="15"/>
    </row>
    <row r="135" spans="1:8" x14ac:dyDescent="0.25">
      <c r="A135" s="34">
        <v>134</v>
      </c>
      <c r="B135" s="23">
        <f>-$I$2*$M$13</f>
        <v>-508.01983858397597</v>
      </c>
      <c r="C135" s="23">
        <f>-(-(B135/$I$2)*$J$13)</f>
        <v>-83.111460226437856</v>
      </c>
      <c r="D135" s="62">
        <f t="shared" si="3"/>
        <v>424.90837835753814</v>
      </c>
      <c r="E135" s="15"/>
      <c r="F135" s="15"/>
      <c r="G135" s="15"/>
      <c r="H135" s="15"/>
    </row>
    <row r="136" spans="1:8" x14ac:dyDescent="0.25">
      <c r="A136" s="34">
        <v>135</v>
      </c>
      <c r="B136" s="23">
        <f>-$I$2*$M$13</f>
        <v>-508.01983858397597</v>
      </c>
      <c r="C136" s="23">
        <f>-(-(B136/$I$2)*$J$13)</f>
        <v>-83.111460226437856</v>
      </c>
      <c r="D136" s="62">
        <f t="shared" si="3"/>
        <v>424.90837835753814</v>
      </c>
      <c r="E136" s="15"/>
      <c r="F136" s="15"/>
      <c r="G136" s="15"/>
      <c r="H136" s="15"/>
    </row>
    <row r="137" spans="1:8" x14ac:dyDescent="0.25">
      <c r="A137" s="34">
        <v>136</v>
      </c>
      <c r="B137" s="23">
        <f>-$I$2*$M$13</f>
        <v>-508.01983858397597</v>
      </c>
      <c r="C137" s="23">
        <f>-(-(B137/$I$2)*$J$13)</f>
        <v>-83.111460226437856</v>
      </c>
      <c r="D137" s="62">
        <f t="shared" si="3"/>
        <v>424.90837835753814</v>
      </c>
      <c r="E137" s="15"/>
      <c r="F137" s="15"/>
      <c r="G137" s="15"/>
      <c r="H137" s="15"/>
    </row>
    <row r="138" spans="1:8" x14ac:dyDescent="0.25">
      <c r="A138" s="34">
        <v>137</v>
      </c>
      <c r="B138" s="23">
        <f>-$I$2*$M$13</f>
        <v>-508.01983858397597</v>
      </c>
      <c r="C138" s="23">
        <f>-(-(B138/$I$2)*$J$13)</f>
        <v>-83.111460226437856</v>
      </c>
      <c r="D138" s="62">
        <f t="shared" si="3"/>
        <v>424.90837835753814</v>
      </c>
      <c r="E138" s="15"/>
      <c r="F138" s="15"/>
      <c r="G138" s="15"/>
      <c r="H138" s="15"/>
    </row>
    <row r="139" spans="1:8" x14ac:dyDescent="0.25">
      <c r="A139" s="34">
        <v>138</v>
      </c>
      <c r="B139" s="23">
        <f>-$I$2*$M$13</f>
        <v>-508.01983858397597</v>
      </c>
      <c r="C139" s="23">
        <f>-(-(B139/$I$2)*$J$13)</f>
        <v>-83.111460226437856</v>
      </c>
      <c r="D139" s="62">
        <f t="shared" si="3"/>
        <v>424.90837835753814</v>
      </c>
      <c r="E139" s="15"/>
      <c r="F139" s="15"/>
      <c r="G139" s="15"/>
      <c r="H139" s="15"/>
    </row>
    <row r="140" spans="1:8" x14ac:dyDescent="0.25">
      <c r="A140" s="34">
        <v>139</v>
      </c>
      <c r="B140" s="23">
        <f>-$I$2*$M$13</f>
        <v>-508.01983858397597</v>
      </c>
      <c r="C140" s="23">
        <f>-(-(B140/$I$2)*$J$13)</f>
        <v>-83.111460226437856</v>
      </c>
      <c r="D140" s="62">
        <f t="shared" si="3"/>
        <v>424.90837835753814</v>
      </c>
      <c r="E140" s="15"/>
      <c r="F140" s="15"/>
      <c r="G140" s="15"/>
      <c r="H140" s="15"/>
    </row>
    <row r="141" spans="1:8" x14ac:dyDescent="0.25">
      <c r="A141" s="34">
        <v>140</v>
      </c>
      <c r="B141" s="23">
        <f>-$I$2*$M$13</f>
        <v>-508.01983858397597</v>
      </c>
      <c r="C141" s="23">
        <f>-(-(B141/$I$2)*$J$13)</f>
        <v>-83.111460226437856</v>
      </c>
      <c r="D141" s="62">
        <f t="shared" si="3"/>
        <v>424.90837835753814</v>
      </c>
      <c r="E141" s="15"/>
      <c r="F141" s="15"/>
      <c r="G141" s="15"/>
      <c r="H141" s="15"/>
    </row>
    <row r="142" spans="1:8" x14ac:dyDescent="0.25">
      <c r="A142" s="34">
        <v>141</v>
      </c>
      <c r="B142" s="23">
        <f>-$I$2*$M$13</f>
        <v>-508.01983858397597</v>
      </c>
      <c r="C142" s="23">
        <f>-(-(B142/$I$2)*$J$13)</f>
        <v>-83.111460226437856</v>
      </c>
      <c r="D142" s="62">
        <f t="shared" si="3"/>
        <v>424.90837835753814</v>
      </c>
      <c r="E142" s="15"/>
      <c r="F142" s="15"/>
      <c r="G142" s="15"/>
      <c r="H142" s="15"/>
    </row>
    <row r="143" spans="1:8" x14ac:dyDescent="0.25">
      <c r="A143" s="34">
        <v>142</v>
      </c>
      <c r="B143" s="23">
        <f>-$I$2*$M$13</f>
        <v>-508.01983858397597</v>
      </c>
      <c r="C143" s="23">
        <f>-(-(B143/$I$2)*$J$13)</f>
        <v>-83.111460226437856</v>
      </c>
      <c r="D143" s="62">
        <f t="shared" si="3"/>
        <v>424.90837835753814</v>
      </c>
      <c r="E143" s="15"/>
      <c r="F143" s="15"/>
      <c r="G143" s="15"/>
      <c r="H143" s="15"/>
    </row>
    <row r="144" spans="1:8" x14ac:dyDescent="0.25">
      <c r="A144" s="34">
        <v>143</v>
      </c>
      <c r="B144" s="23">
        <f>-$I$2*$M$13</f>
        <v>-508.01983858397597</v>
      </c>
      <c r="C144" s="23">
        <f>-(-(B144/$I$2)*$J$13)</f>
        <v>-83.111460226437856</v>
      </c>
      <c r="D144" s="62">
        <f t="shared" si="3"/>
        <v>424.90837835753814</v>
      </c>
      <c r="E144" s="15"/>
      <c r="F144" s="15"/>
      <c r="G144" s="15"/>
      <c r="H144" s="15"/>
    </row>
    <row r="145" spans="1:8" x14ac:dyDescent="0.25">
      <c r="A145" s="34">
        <v>144</v>
      </c>
      <c r="B145" s="23">
        <f>-$I$2*$M$13</f>
        <v>-508.01983858397597</v>
      </c>
      <c r="C145" s="23">
        <f>-(-(B145/$I$2)*$J$13)</f>
        <v>-83.111460226437856</v>
      </c>
      <c r="D145" s="62">
        <f t="shared" si="3"/>
        <v>424.90837835753814</v>
      </c>
      <c r="E145" s="15"/>
      <c r="F145" s="15"/>
      <c r="G145" s="15"/>
      <c r="H145" s="15"/>
    </row>
    <row r="146" spans="1:8" x14ac:dyDescent="0.25">
      <c r="A146" s="34">
        <v>145</v>
      </c>
      <c r="B146" s="23">
        <f>-$I$2*$M$14</f>
        <v>-528.34063212733497</v>
      </c>
      <c r="C146" s="23">
        <f>-(-(B146/$I$2)*$J$14)</f>
        <v>-87.040970065943824</v>
      </c>
      <c r="D146" s="62">
        <f t="shared" si="3"/>
        <v>441.29966206139113</v>
      </c>
      <c r="E146" s="15"/>
      <c r="F146" s="15"/>
      <c r="G146" s="15"/>
      <c r="H146" s="15"/>
    </row>
    <row r="147" spans="1:8" x14ac:dyDescent="0.25">
      <c r="A147" s="34">
        <v>146</v>
      </c>
      <c r="B147" s="23">
        <f>-$I$2*$M$14</f>
        <v>-528.34063212733497</v>
      </c>
      <c r="C147" s="23">
        <f>-(-(B147/$I$2)*$J$14)</f>
        <v>-87.040970065943824</v>
      </c>
      <c r="D147" s="62">
        <f t="shared" si="3"/>
        <v>441.29966206139113</v>
      </c>
      <c r="E147" s="15"/>
      <c r="F147" s="15"/>
      <c r="G147" s="15"/>
      <c r="H147" s="15"/>
    </row>
    <row r="148" spans="1:8" x14ac:dyDescent="0.25">
      <c r="A148" s="34">
        <v>147</v>
      </c>
      <c r="B148" s="23">
        <f>-$I$2*$M$14</f>
        <v>-528.34063212733497</v>
      </c>
      <c r="C148" s="23">
        <f>-(-(B148/$I$2)*$J$14)</f>
        <v>-87.040970065943824</v>
      </c>
      <c r="D148" s="62">
        <f t="shared" si="3"/>
        <v>441.29966206139113</v>
      </c>
      <c r="E148" s="15"/>
      <c r="F148" s="15"/>
      <c r="G148" s="15"/>
      <c r="H148" s="15"/>
    </row>
    <row r="149" spans="1:8" x14ac:dyDescent="0.25">
      <c r="A149" s="34">
        <v>148</v>
      </c>
      <c r="B149" s="23">
        <f>-$I$2*$M$14</f>
        <v>-528.34063212733497</v>
      </c>
      <c r="C149" s="23">
        <f>-(-(B149/$I$2)*$J$14)</f>
        <v>-87.040970065943824</v>
      </c>
      <c r="D149" s="62">
        <f t="shared" si="3"/>
        <v>441.29966206139113</v>
      </c>
      <c r="E149" s="15"/>
      <c r="F149" s="15"/>
      <c r="G149" s="15"/>
      <c r="H149" s="15"/>
    </row>
    <row r="150" spans="1:8" x14ac:dyDescent="0.25">
      <c r="A150" s="34">
        <v>149</v>
      </c>
      <c r="B150" s="23">
        <f>-$I$2*$M$14</f>
        <v>-528.34063212733497</v>
      </c>
      <c r="C150" s="23">
        <f>-(-(B150/$I$2)*$J$14)</f>
        <v>-87.040970065943824</v>
      </c>
      <c r="D150" s="62">
        <f t="shared" si="3"/>
        <v>441.29966206139113</v>
      </c>
      <c r="E150" s="15"/>
      <c r="F150" s="15"/>
      <c r="G150" s="15"/>
      <c r="H150" s="15"/>
    </row>
    <row r="151" spans="1:8" x14ac:dyDescent="0.25">
      <c r="A151" s="34">
        <v>150</v>
      </c>
      <c r="B151" s="23">
        <f>-$I$2*$M$14</f>
        <v>-528.34063212733497</v>
      </c>
      <c r="C151" s="23">
        <f>-(-(B151/$I$2)*$J$14)</f>
        <v>-87.040970065943824</v>
      </c>
      <c r="D151" s="62">
        <f t="shared" si="3"/>
        <v>441.29966206139113</v>
      </c>
      <c r="E151" s="15"/>
      <c r="F151" s="15"/>
      <c r="G151" s="15"/>
      <c r="H151" s="15"/>
    </row>
    <row r="152" spans="1:8" x14ac:dyDescent="0.25">
      <c r="A152" s="34">
        <v>151</v>
      </c>
      <c r="B152" s="23">
        <f>-$I$2*$M$14</f>
        <v>-528.34063212733497</v>
      </c>
      <c r="C152" s="23">
        <f>-(-(B152/$I$2)*$J$14)</f>
        <v>-87.040970065943824</v>
      </c>
      <c r="D152" s="62">
        <f t="shared" si="3"/>
        <v>441.29966206139113</v>
      </c>
      <c r="E152" s="15"/>
      <c r="F152" s="15"/>
      <c r="G152" s="15"/>
      <c r="H152" s="15"/>
    </row>
    <row r="153" spans="1:8" x14ac:dyDescent="0.25">
      <c r="A153" s="34">
        <v>152</v>
      </c>
      <c r="B153" s="23">
        <f>-$I$2*$M$14</f>
        <v>-528.34063212733497</v>
      </c>
      <c r="C153" s="23">
        <f>-(-(B153/$I$2)*$J$14)</f>
        <v>-87.040970065943824</v>
      </c>
      <c r="D153" s="62">
        <f t="shared" si="3"/>
        <v>441.29966206139113</v>
      </c>
      <c r="E153" s="15"/>
      <c r="F153" s="15"/>
      <c r="G153" s="15"/>
      <c r="H153" s="15"/>
    </row>
    <row r="154" spans="1:8" x14ac:dyDescent="0.25">
      <c r="A154" s="34">
        <v>153</v>
      </c>
      <c r="B154" s="23">
        <f>-$I$2*$M$14</f>
        <v>-528.34063212733497</v>
      </c>
      <c r="C154" s="23">
        <f>-(-(B154/$I$2)*$J$14)</f>
        <v>-87.040970065943824</v>
      </c>
      <c r="D154" s="62">
        <f t="shared" si="3"/>
        <v>441.29966206139113</v>
      </c>
      <c r="E154" s="15"/>
      <c r="F154" s="15"/>
      <c r="G154" s="15"/>
      <c r="H154" s="15"/>
    </row>
    <row r="155" spans="1:8" x14ac:dyDescent="0.25">
      <c r="A155" s="34">
        <v>154</v>
      </c>
      <c r="B155" s="23">
        <f>-$I$2*$M$14</f>
        <v>-528.34063212733497</v>
      </c>
      <c r="C155" s="23">
        <f>-(-(B155/$I$2)*$J$14)</f>
        <v>-87.040970065943824</v>
      </c>
      <c r="D155" s="62">
        <f t="shared" si="3"/>
        <v>441.29966206139113</v>
      </c>
      <c r="E155" s="15"/>
      <c r="F155" s="15"/>
      <c r="G155" s="15"/>
      <c r="H155" s="15"/>
    </row>
    <row r="156" spans="1:8" x14ac:dyDescent="0.25">
      <c r="A156" s="34">
        <v>155</v>
      </c>
      <c r="B156" s="23">
        <f>-$I$2*$M$14</f>
        <v>-528.34063212733497</v>
      </c>
      <c r="C156" s="23">
        <f>-(-(B156/$I$2)*$J$14)</f>
        <v>-87.040970065943824</v>
      </c>
      <c r="D156" s="62">
        <f t="shared" si="3"/>
        <v>441.29966206139113</v>
      </c>
      <c r="E156" s="15"/>
      <c r="F156" s="15"/>
      <c r="G156" s="15"/>
      <c r="H156" s="15"/>
    </row>
    <row r="157" spans="1:8" x14ac:dyDescent="0.25">
      <c r="A157" s="34">
        <v>156</v>
      </c>
      <c r="B157" s="23">
        <f>-$I$2*$M$14</f>
        <v>-528.34063212733497</v>
      </c>
      <c r="C157" s="23">
        <f>-(-(B157/$I$2)*$J$14)</f>
        <v>-87.040970065943824</v>
      </c>
      <c r="D157" s="62">
        <f t="shared" si="3"/>
        <v>441.29966206139113</v>
      </c>
      <c r="E157" s="15"/>
      <c r="F157" s="15"/>
      <c r="G157" s="15"/>
      <c r="H157" s="15"/>
    </row>
    <row r="158" spans="1:8" x14ac:dyDescent="0.25">
      <c r="A158" s="34">
        <v>157</v>
      </c>
      <c r="B158" s="23">
        <f>-$I$2*$M$15</f>
        <v>-549.47425741242841</v>
      </c>
      <c r="C158" s="23">
        <f>-(-(B158/$I$2)*$J$15)</f>
        <v>-91.156267130661647</v>
      </c>
      <c r="D158" s="62">
        <f t="shared" si="3"/>
        <v>458.31799028176675</v>
      </c>
      <c r="E158" s="15"/>
      <c r="F158" s="15"/>
      <c r="G158" s="15"/>
      <c r="H158" s="15"/>
    </row>
    <row r="159" spans="1:8" x14ac:dyDescent="0.25">
      <c r="A159" s="34">
        <v>158</v>
      </c>
      <c r="B159" s="23">
        <f>-$I$2*$M$15</f>
        <v>-549.47425741242841</v>
      </c>
      <c r="C159" s="23">
        <f>-(-(B159/$I$2)*$J$15)</f>
        <v>-91.156267130661647</v>
      </c>
      <c r="D159" s="62">
        <f t="shared" si="3"/>
        <v>458.31799028176675</v>
      </c>
      <c r="E159" s="15"/>
      <c r="F159" s="15"/>
      <c r="G159" s="15"/>
      <c r="H159" s="15"/>
    </row>
    <row r="160" spans="1:8" x14ac:dyDescent="0.25">
      <c r="A160" s="34">
        <v>159</v>
      </c>
      <c r="B160" s="23">
        <f>-$I$2*$M$15</f>
        <v>-549.47425741242841</v>
      </c>
      <c r="C160" s="23">
        <f>-(-(B160/$I$2)*$J$15)</f>
        <v>-91.156267130661647</v>
      </c>
      <c r="D160" s="62">
        <f t="shared" si="3"/>
        <v>458.31799028176675</v>
      </c>
      <c r="E160" s="15"/>
      <c r="F160" s="15"/>
      <c r="G160" s="15"/>
      <c r="H160" s="15"/>
    </row>
    <row r="161" spans="1:8" x14ac:dyDescent="0.25">
      <c r="A161" s="34">
        <v>160</v>
      </c>
      <c r="B161" s="23">
        <f>-$I$2*$M$15</f>
        <v>-549.47425741242841</v>
      </c>
      <c r="C161" s="23">
        <f>-(-(B161/$I$2)*$J$15)</f>
        <v>-91.156267130661647</v>
      </c>
      <c r="D161" s="62">
        <f t="shared" si="3"/>
        <v>458.31799028176675</v>
      </c>
      <c r="E161" s="15"/>
      <c r="F161" s="15"/>
      <c r="G161" s="15"/>
      <c r="H161" s="15"/>
    </row>
    <row r="162" spans="1:8" x14ac:dyDescent="0.25">
      <c r="A162" s="34">
        <v>161</v>
      </c>
      <c r="B162" s="23">
        <f>-$I$2*$M$15</f>
        <v>-549.47425741242841</v>
      </c>
      <c r="C162" s="23">
        <f>-(-(B162/$I$2)*$J$15)</f>
        <v>-91.156267130661647</v>
      </c>
      <c r="D162" s="62">
        <f t="shared" si="3"/>
        <v>458.31799028176675</v>
      </c>
      <c r="E162" s="15"/>
      <c r="F162" s="15"/>
      <c r="G162" s="15"/>
      <c r="H162" s="15"/>
    </row>
    <row r="163" spans="1:8" x14ac:dyDescent="0.25">
      <c r="A163" s="34">
        <v>162</v>
      </c>
      <c r="B163" s="23">
        <f>-$I$2*$M$15</f>
        <v>-549.47425741242841</v>
      </c>
      <c r="C163" s="23">
        <f>-(-(B163/$I$2)*$J$15)</f>
        <v>-91.156267130661647</v>
      </c>
      <c r="D163" s="62">
        <f t="shared" si="3"/>
        <v>458.31799028176675</v>
      </c>
      <c r="E163" s="15"/>
      <c r="F163" s="15"/>
      <c r="G163" s="15"/>
      <c r="H163" s="15"/>
    </row>
    <row r="164" spans="1:8" x14ac:dyDescent="0.25">
      <c r="A164" s="34">
        <v>163</v>
      </c>
      <c r="B164" s="23">
        <f>-$I$2*$M$15</f>
        <v>-549.47425741242841</v>
      </c>
      <c r="C164" s="23">
        <f>-(-(B164/$I$2)*$J$15)</f>
        <v>-91.156267130661647</v>
      </c>
      <c r="D164" s="62">
        <f t="shared" si="3"/>
        <v>458.31799028176675</v>
      </c>
      <c r="E164" s="15"/>
      <c r="F164" s="15"/>
      <c r="G164" s="15"/>
      <c r="H164" s="15"/>
    </row>
    <row r="165" spans="1:8" x14ac:dyDescent="0.25">
      <c r="A165" s="34">
        <v>164</v>
      </c>
      <c r="B165" s="23">
        <f>-$I$2*$M$15</f>
        <v>-549.47425741242841</v>
      </c>
      <c r="C165" s="23">
        <f>-(-(B165/$I$2)*$J$15)</f>
        <v>-91.156267130661647</v>
      </c>
      <c r="D165" s="62">
        <f t="shared" si="3"/>
        <v>458.31799028176675</v>
      </c>
      <c r="E165" s="15"/>
      <c r="F165" s="15"/>
      <c r="G165" s="15"/>
      <c r="H165" s="15"/>
    </row>
    <row r="166" spans="1:8" x14ac:dyDescent="0.25">
      <c r="A166" s="34">
        <v>165</v>
      </c>
      <c r="B166" s="23">
        <f>-$I$2*$M$15</f>
        <v>-549.47425741242841</v>
      </c>
      <c r="C166" s="23">
        <f>-(-(B166/$I$2)*$J$15)</f>
        <v>-91.156267130661647</v>
      </c>
      <c r="D166" s="62">
        <f t="shared" si="3"/>
        <v>458.31799028176675</v>
      </c>
      <c r="E166" s="15"/>
      <c r="F166" s="15"/>
      <c r="G166" s="15"/>
      <c r="H166" s="15"/>
    </row>
    <row r="167" spans="1:8" x14ac:dyDescent="0.25">
      <c r="A167" s="34">
        <v>166</v>
      </c>
      <c r="B167" s="23">
        <f>-$I$2*$M$15</f>
        <v>-549.47425741242841</v>
      </c>
      <c r="C167" s="23">
        <f>-(-(B167/$I$2)*$J$15)</f>
        <v>-91.156267130661647</v>
      </c>
      <c r="D167" s="62">
        <f t="shared" si="3"/>
        <v>458.31799028176675</v>
      </c>
      <c r="E167" s="15"/>
      <c r="F167" s="15"/>
      <c r="G167" s="15"/>
      <c r="H167" s="15"/>
    </row>
    <row r="168" spans="1:8" x14ac:dyDescent="0.25">
      <c r="A168" s="34">
        <v>167</v>
      </c>
      <c r="B168" s="23">
        <f>-$I$2*$M$15</f>
        <v>-549.47425741242841</v>
      </c>
      <c r="C168" s="23">
        <f>-(-(B168/$I$2)*$J$15)</f>
        <v>-91.156267130661647</v>
      </c>
      <c r="D168" s="62">
        <f t="shared" si="3"/>
        <v>458.31799028176675</v>
      </c>
      <c r="E168" s="15"/>
      <c r="F168" s="15"/>
      <c r="G168" s="15"/>
      <c r="H168" s="15"/>
    </row>
    <row r="169" spans="1:8" x14ac:dyDescent="0.25">
      <c r="A169" s="34">
        <v>168</v>
      </c>
      <c r="B169" s="23">
        <f>-$I$2*$M$15</f>
        <v>-549.47425741242841</v>
      </c>
      <c r="C169" s="23">
        <f>-(-(B169/$I$2)*$J$15)</f>
        <v>-91.156267130661647</v>
      </c>
      <c r="D169" s="62">
        <f t="shared" si="3"/>
        <v>458.31799028176675</v>
      </c>
      <c r="E169" s="15"/>
      <c r="F169" s="15"/>
      <c r="G169" s="15"/>
      <c r="H169" s="15"/>
    </row>
    <row r="170" spans="1:8" x14ac:dyDescent="0.25">
      <c r="A170" s="34">
        <v>169</v>
      </c>
      <c r="B170" s="23">
        <f>-$I$2*$M$16</f>
        <v>-571.45322770892551</v>
      </c>
      <c r="C170" s="23">
        <f>-(-(B170/$I$2)*$J$16)</f>
        <v>-95.466135440599317</v>
      </c>
      <c r="D170" s="62">
        <f t="shared" si="3"/>
        <v>475.98709226832619</v>
      </c>
      <c r="E170" s="15"/>
      <c r="F170" s="15"/>
      <c r="G170" s="15"/>
      <c r="H170" s="15"/>
    </row>
    <row r="171" spans="1:8" x14ac:dyDescent="0.25">
      <c r="A171" s="34">
        <v>170</v>
      </c>
      <c r="B171" s="23">
        <f>-$I$2*$M$16</f>
        <v>-571.45322770892551</v>
      </c>
      <c r="C171" s="23">
        <f>-(-(B171/$I$2)*$J$16)</f>
        <v>-95.466135440599317</v>
      </c>
      <c r="D171" s="62">
        <f t="shared" si="3"/>
        <v>475.98709226832619</v>
      </c>
      <c r="E171" s="15"/>
      <c r="F171" s="15"/>
      <c r="G171" s="15"/>
      <c r="H171" s="15"/>
    </row>
    <row r="172" spans="1:8" x14ac:dyDescent="0.25">
      <c r="A172" s="34">
        <v>171</v>
      </c>
      <c r="B172" s="23">
        <f>-$I$2*$M$16</f>
        <v>-571.45322770892551</v>
      </c>
      <c r="C172" s="23">
        <f>-(-(B172/$I$2)*$J$16)</f>
        <v>-95.466135440599317</v>
      </c>
      <c r="D172" s="62">
        <f t="shared" si="3"/>
        <v>475.98709226832619</v>
      </c>
      <c r="E172" s="15"/>
      <c r="F172" s="15"/>
      <c r="G172" s="15"/>
      <c r="H172" s="15"/>
    </row>
    <row r="173" spans="1:8" x14ac:dyDescent="0.25">
      <c r="A173" s="34">
        <v>172</v>
      </c>
      <c r="B173" s="23">
        <f>-$I$2*$M$16</f>
        <v>-571.45322770892551</v>
      </c>
      <c r="C173" s="23">
        <f>-(-(B173/$I$2)*$J$16)</f>
        <v>-95.466135440599317</v>
      </c>
      <c r="D173" s="62">
        <f t="shared" si="3"/>
        <v>475.98709226832619</v>
      </c>
      <c r="E173" s="15"/>
      <c r="F173" s="15"/>
      <c r="G173" s="15"/>
      <c r="H173" s="15"/>
    </row>
    <row r="174" spans="1:8" x14ac:dyDescent="0.25">
      <c r="A174" s="34">
        <v>173</v>
      </c>
      <c r="B174" s="23">
        <f>-$I$2*$M$16</f>
        <v>-571.45322770892551</v>
      </c>
      <c r="C174" s="23">
        <f>-(-(B174/$I$2)*$J$16)</f>
        <v>-95.466135440599317</v>
      </c>
      <c r="D174" s="62">
        <f t="shared" si="3"/>
        <v>475.98709226832619</v>
      </c>
      <c r="E174" s="15"/>
      <c r="F174" s="15"/>
      <c r="G174" s="15"/>
      <c r="H174" s="15"/>
    </row>
    <row r="175" spans="1:8" x14ac:dyDescent="0.25">
      <c r="A175" s="34">
        <v>174</v>
      </c>
      <c r="B175" s="23">
        <f>-$I$2*$M$16</f>
        <v>-571.45322770892551</v>
      </c>
      <c r="C175" s="23">
        <f>-(-(B175/$I$2)*$J$16)</f>
        <v>-95.466135440599317</v>
      </c>
      <c r="D175" s="62">
        <f t="shared" si="3"/>
        <v>475.98709226832619</v>
      </c>
      <c r="E175" s="15"/>
      <c r="F175" s="15"/>
      <c r="G175" s="15"/>
      <c r="H175" s="15"/>
    </row>
    <row r="176" spans="1:8" x14ac:dyDescent="0.25">
      <c r="A176" s="34">
        <v>175</v>
      </c>
      <c r="B176" s="23">
        <f>-$I$2*$M$16</f>
        <v>-571.45322770892551</v>
      </c>
      <c r="C176" s="23">
        <f>-(-(B176/$I$2)*$J$16)</f>
        <v>-95.466135440599317</v>
      </c>
      <c r="D176" s="62">
        <f t="shared" si="3"/>
        <v>475.98709226832619</v>
      </c>
      <c r="E176" s="15"/>
      <c r="F176" s="15"/>
      <c r="G176" s="15"/>
      <c r="H176" s="15"/>
    </row>
    <row r="177" spans="1:8" x14ac:dyDescent="0.25">
      <c r="A177" s="34">
        <v>176</v>
      </c>
      <c r="B177" s="23">
        <f>-$I$2*$M$16</f>
        <v>-571.45322770892551</v>
      </c>
      <c r="C177" s="23">
        <f>-(-(B177/$I$2)*$J$16)</f>
        <v>-95.466135440599317</v>
      </c>
      <c r="D177" s="62">
        <f t="shared" si="3"/>
        <v>475.98709226832619</v>
      </c>
      <c r="E177" s="15"/>
      <c r="F177" s="15"/>
      <c r="G177" s="15"/>
      <c r="H177" s="15"/>
    </row>
    <row r="178" spans="1:8" x14ac:dyDescent="0.25">
      <c r="A178" s="34">
        <v>177</v>
      </c>
      <c r="B178" s="23">
        <f>-$I$2*$M$16</f>
        <v>-571.45322770892551</v>
      </c>
      <c r="C178" s="23">
        <f>-(-(B178/$I$2)*$J$16)</f>
        <v>-95.466135440599317</v>
      </c>
      <c r="D178" s="62">
        <f t="shared" si="3"/>
        <v>475.98709226832619</v>
      </c>
      <c r="E178" s="15"/>
      <c r="F178" s="15"/>
      <c r="G178" s="15"/>
      <c r="H178" s="15"/>
    </row>
    <row r="179" spans="1:8" x14ac:dyDescent="0.25">
      <c r="A179" s="34">
        <v>178</v>
      </c>
      <c r="B179" s="23">
        <f>-$I$2*$M$16</f>
        <v>-571.45322770892551</v>
      </c>
      <c r="C179" s="23">
        <f>-(-(B179/$I$2)*$J$16)</f>
        <v>-95.466135440599317</v>
      </c>
      <c r="D179" s="62">
        <f t="shared" si="3"/>
        <v>475.98709226832619</v>
      </c>
      <c r="E179" s="15"/>
      <c r="F179" s="15"/>
      <c r="G179" s="15"/>
      <c r="H179" s="15"/>
    </row>
    <row r="180" spans="1:8" x14ac:dyDescent="0.25">
      <c r="A180" s="34">
        <v>179</v>
      </c>
      <c r="B180" s="23">
        <f>-$I$2*$M$16</f>
        <v>-571.45322770892551</v>
      </c>
      <c r="C180" s="23">
        <f>-(-(B180/$I$2)*$J$16)</f>
        <v>-95.466135440599317</v>
      </c>
      <c r="D180" s="62">
        <f t="shared" si="3"/>
        <v>475.98709226832619</v>
      </c>
      <c r="E180" s="15"/>
      <c r="F180" s="15"/>
      <c r="G180" s="15"/>
      <c r="H180" s="15"/>
    </row>
    <row r="181" spans="1:8" x14ac:dyDescent="0.25">
      <c r="A181" s="34">
        <v>180</v>
      </c>
      <c r="B181" s="23">
        <f>-$I$2*$M$16</f>
        <v>-571.45322770892551</v>
      </c>
      <c r="C181" s="23">
        <f>-(-(B181/$I$2)*$J$16)</f>
        <v>-95.466135440599317</v>
      </c>
      <c r="D181" s="62">
        <f t="shared" si="3"/>
        <v>475.98709226832619</v>
      </c>
      <c r="E181" s="15"/>
      <c r="F181" s="15"/>
      <c r="G181" s="15"/>
      <c r="H181" s="15"/>
    </row>
    <row r="182" spans="1:8" x14ac:dyDescent="0.25">
      <c r="A182" s="34">
        <v>181</v>
      </c>
      <c r="B182" s="23">
        <f>-$I$2*$M$17</f>
        <v>-594.31135681728256</v>
      </c>
      <c r="C182" s="23">
        <f>-(-(B182/$I$2)*$J$17)</f>
        <v>-99.979774324230831</v>
      </c>
      <c r="D182" s="62">
        <f t="shared" si="3"/>
        <v>494.33158249305171</v>
      </c>
      <c r="E182" s="15"/>
      <c r="F182" s="15"/>
      <c r="G182" s="15"/>
      <c r="H182" s="15"/>
    </row>
    <row r="183" spans="1:8" x14ac:dyDescent="0.25">
      <c r="A183" s="34">
        <v>182</v>
      </c>
      <c r="B183" s="23">
        <f>-$I$2*$M$17</f>
        <v>-594.31135681728256</v>
      </c>
      <c r="C183" s="23">
        <f>-(-(B183/$I$2)*$J$17)</f>
        <v>-99.979774324230831</v>
      </c>
      <c r="D183" s="62">
        <f t="shared" si="3"/>
        <v>494.33158249305171</v>
      </c>
      <c r="E183" s="15"/>
      <c r="F183" s="15"/>
      <c r="G183" s="15"/>
      <c r="H183" s="15"/>
    </row>
    <row r="184" spans="1:8" x14ac:dyDescent="0.25">
      <c r="A184" s="34">
        <v>183</v>
      </c>
      <c r="B184" s="23">
        <f>-$I$2*$M$17</f>
        <v>-594.31135681728256</v>
      </c>
      <c r="C184" s="23">
        <f>-(-(B184/$I$2)*$J$17)</f>
        <v>-99.979774324230831</v>
      </c>
      <c r="D184" s="62">
        <f t="shared" si="3"/>
        <v>494.33158249305171</v>
      </c>
      <c r="E184" s="15"/>
      <c r="F184" s="15"/>
      <c r="G184" s="15"/>
      <c r="H184" s="15"/>
    </row>
    <row r="185" spans="1:8" x14ac:dyDescent="0.25">
      <c r="A185" s="34">
        <v>184</v>
      </c>
      <c r="B185" s="23">
        <f>-$I$2*$M$17</f>
        <v>-594.31135681728256</v>
      </c>
      <c r="C185" s="23">
        <f>-(-(B185/$I$2)*$J$17)</f>
        <v>-99.979774324230831</v>
      </c>
      <c r="D185" s="62">
        <f t="shared" si="3"/>
        <v>494.33158249305171</v>
      </c>
      <c r="E185" s="15"/>
      <c r="F185" s="15"/>
      <c r="G185" s="15"/>
      <c r="H185" s="15"/>
    </row>
    <row r="186" spans="1:8" x14ac:dyDescent="0.25">
      <c r="A186" s="34">
        <v>185</v>
      </c>
      <c r="B186" s="23">
        <f>-$I$2*$M$17</f>
        <v>-594.31135681728256</v>
      </c>
      <c r="C186" s="23">
        <f>-(-(B186/$I$2)*$J$17)</f>
        <v>-99.979774324230831</v>
      </c>
      <c r="D186" s="62">
        <f t="shared" si="3"/>
        <v>494.33158249305171</v>
      </c>
      <c r="E186" s="15"/>
      <c r="F186" s="15"/>
      <c r="G186" s="15"/>
      <c r="H186" s="15"/>
    </row>
    <row r="187" spans="1:8" x14ac:dyDescent="0.25">
      <c r="A187" s="34">
        <v>186</v>
      </c>
      <c r="B187" s="23">
        <f>-$I$2*$M$17</f>
        <v>-594.31135681728256</v>
      </c>
      <c r="C187" s="23">
        <f>-(-(B187/$I$2)*$J$17)</f>
        <v>-99.979774324230831</v>
      </c>
      <c r="D187" s="62">
        <f t="shared" si="3"/>
        <v>494.33158249305171</v>
      </c>
      <c r="E187" s="15"/>
      <c r="F187" s="15"/>
      <c r="G187" s="15"/>
      <c r="H187" s="15"/>
    </row>
    <row r="188" spans="1:8" x14ac:dyDescent="0.25">
      <c r="A188" s="34">
        <v>187</v>
      </c>
      <c r="B188" s="23">
        <f>-$I$2*$M$17</f>
        <v>-594.31135681728256</v>
      </c>
      <c r="C188" s="23">
        <f>-(-(B188/$I$2)*$J$17)</f>
        <v>-99.979774324230831</v>
      </c>
      <c r="D188" s="62">
        <f t="shared" si="3"/>
        <v>494.33158249305171</v>
      </c>
      <c r="E188" s="15"/>
      <c r="F188" s="15"/>
      <c r="G188" s="15"/>
      <c r="H188" s="15"/>
    </row>
    <row r="189" spans="1:8" x14ac:dyDescent="0.25">
      <c r="A189" s="34">
        <v>188</v>
      </c>
      <c r="B189" s="23">
        <f>-$I$2*$M$17</f>
        <v>-594.31135681728256</v>
      </c>
      <c r="C189" s="23">
        <f>-(-(B189/$I$2)*$J$17)</f>
        <v>-99.979774324230831</v>
      </c>
      <c r="D189" s="62">
        <f t="shared" si="3"/>
        <v>494.33158249305171</v>
      </c>
      <c r="E189" s="15"/>
      <c r="F189" s="15"/>
      <c r="G189" s="15"/>
      <c r="H189" s="15"/>
    </row>
    <row r="190" spans="1:8" x14ac:dyDescent="0.25">
      <c r="A190" s="34">
        <v>189</v>
      </c>
      <c r="B190" s="23">
        <f>-$I$2*$M$17</f>
        <v>-594.31135681728256</v>
      </c>
      <c r="C190" s="23">
        <f>-(-(B190/$I$2)*$J$17)</f>
        <v>-99.979774324230831</v>
      </c>
      <c r="D190" s="62">
        <f t="shared" si="3"/>
        <v>494.33158249305171</v>
      </c>
      <c r="E190" s="15"/>
      <c r="F190" s="15"/>
      <c r="G190" s="15"/>
      <c r="H190" s="15"/>
    </row>
    <row r="191" spans="1:8" x14ac:dyDescent="0.25">
      <c r="A191" s="34">
        <v>190</v>
      </c>
      <c r="B191" s="23">
        <f>-$I$2*$M$17</f>
        <v>-594.31135681728256</v>
      </c>
      <c r="C191" s="23">
        <f>-(-(B191/$I$2)*$J$17)</f>
        <v>-99.979774324230831</v>
      </c>
      <c r="D191" s="62">
        <f t="shared" si="3"/>
        <v>494.33158249305171</v>
      </c>
      <c r="E191" s="15"/>
      <c r="F191" s="15"/>
      <c r="G191" s="15"/>
      <c r="H191" s="15"/>
    </row>
    <row r="192" spans="1:8" x14ac:dyDescent="0.25">
      <c r="A192" s="34">
        <v>191</v>
      </c>
      <c r="B192" s="23">
        <f>-$I$2*$M$17</f>
        <v>-594.31135681728256</v>
      </c>
      <c r="C192" s="23">
        <f>-(-(B192/$I$2)*$J$17)</f>
        <v>-99.979774324230831</v>
      </c>
      <c r="D192" s="62">
        <f t="shared" si="3"/>
        <v>494.33158249305171</v>
      </c>
      <c r="E192" s="15"/>
      <c r="F192" s="15"/>
      <c r="G192" s="15"/>
      <c r="H192" s="15"/>
    </row>
    <row r="193" spans="1:8" x14ac:dyDescent="0.25">
      <c r="A193" s="34">
        <v>192</v>
      </c>
      <c r="B193" s="23">
        <f>-$I$2*$M$17</f>
        <v>-594.31135681728256</v>
      </c>
      <c r="C193" s="23">
        <f>-(-(B193/$I$2)*$J$17)</f>
        <v>-99.979774324230831</v>
      </c>
      <c r="D193" s="62">
        <f t="shared" si="3"/>
        <v>494.33158249305171</v>
      </c>
      <c r="E193" s="15"/>
      <c r="F193" s="15"/>
      <c r="G193" s="15"/>
      <c r="H193" s="15"/>
    </row>
    <row r="194" spans="1:8" x14ac:dyDescent="0.25">
      <c r="A194" s="34">
        <v>193</v>
      </c>
      <c r="B194" s="23">
        <f>-$I$2*$M$18</f>
        <v>-618.08381108997389</v>
      </c>
      <c r="C194" s="23">
        <f>-(-(B194/$I$2)*$J$18)</f>
        <v>-104.70681805428046</v>
      </c>
      <c r="D194" s="62">
        <f t="shared" si="3"/>
        <v>513.37699303569343</v>
      </c>
      <c r="E194" s="15"/>
      <c r="F194" s="15"/>
      <c r="G194" s="15"/>
      <c r="H194" s="15"/>
    </row>
    <row r="195" spans="1:8" x14ac:dyDescent="0.25">
      <c r="A195" s="34">
        <v>194</v>
      </c>
      <c r="B195" s="23">
        <f>-$I$2*$M$18</f>
        <v>-618.08381108997389</v>
      </c>
      <c r="C195" s="23">
        <f>-(-(B195/$I$2)*$J$18)</f>
        <v>-104.70681805428046</v>
      </c>
      <c r="D195" s="62">
        <f t="shared" ref="D195:D258" si="4">-B195+C195</f>
        <v>513.37699303569343</v>
      </c>
      <c r="E195" s="15"/>
      <c r="F195" s="15"/>
      <c r="G195" s="15"/>
      <c r="H195" s="15"/>
    </row>
    <row r="196" spans="1:8" x14ac:dyDescent="0.25">
      <c r="A196" s="34">
        <v>195</v>
      </c>
      <c r="B196" s="23">
        <f>-$I$2*$M$18</f>
        <v>-618.08381108997389</v>
      </c>
      <c r="C196" s="23">
        <f>-(-(B196/$I$2)*$J$18)</f>
        <v>-104.70681805428046</v>
      </c>
      <c r="D196" s="62">
        <f t="shared" si="4"/>
        <v>513.37699303569343</v>
      </c>
      <c r="E196" s="15"/>
      <c r="F196" s="15"/>
      <c r="G196" s="15"/>
      <c r="H196" s="15"/>
    </row>
    <row r="197" spans="1:8" x14ac:dyDescent="0.25">
      <c r="A197" s="34">
        <v>196</v>
      </c>
      <c r="B197" s="23">
        <f>-$I$2*$M$18</f>
        <v>-618.08381108997389</v>
      </c>
      <c r="C197" s="23">
        <f>-(-(B197/$I$2)*$J$18)</f>
        <v>-104.70681805428046</v>
      </c>
      <c r="D197" s="62">
        <f t="shared" si="4"/>
        <v>513.37699303569343</v>
      </c>
      <c r="E197" s="15"/>
      <c r="F197" s="15"/>
      <c r="G197" s="15"/>
      <c r="H197" s="15"/>
    </row>
    <row r="198" spans="1:8" x14ac:dyDescent="0.25">
      <c r="A198" s="34">
        <v>197</v>
      </c>
      <c r="B198" s="23">
        <f>-$I$2*$M$18</f>
        <v>-618.08381108997389</v>
      </c>
      <c r="C198" s="23">
        <f>-(-(B198/$I$2)*$J$18)</f>
        <v>-104.70681805428046</v>
      </c>
      <c r="D198" s="62">
        <f t="shared" si="4"/>
        <v>513.37699303569343</v>
      </c>
      <c r="E198" s="15"/>
      <c r="F198" s="15"/>
      <c r="G198" s="15"/>
      <c r="H198" s="15"/>
    </row>
    <row r="199" spans="1:8" x14ac:dyDescent="0.25">
      <c r="A199" s="34">
        <v>198</v>
      </c>
      <c r="B199" s="23">
        <f>-$I$2*$M$18</f>
        <v>-618.08381108997389</v>
      </c>
      <c r="C199" s="23">
        <f>-(-(B199/$I$2)*$J$18)</f>
        <v>-104.70681805428046</v>
      </c>
      <c r="D199" s="62">
        <f t="shared" si="4"/>
        <v>513.37699303569343</v>
      </c>
      <c r="E199" s="15"/>
      <c r="F199" s="15"/>
      <c r="G199" s="15"/>
      <c r="H199" s="15"/>
    </row>
    <row r="200" spans="1:8" x14ac:dyDescent="0.25">
      <c r="A200" s="34">
        <v>199</v>
      </c>
      <c r="B200" s="23">
        <f>-$I$2*$M$18</f>
        <v>-618.08381108997389</v>
      </c>
      <c r="C200" s="23">
        <f>-(-(B200/$I$2)*$J$18)</f>
        <v>-104.70681805428046</v>
      </c>
      <c r="D200" s="62">
        <f t="shared" si="4"/>
        <v>513.37699303569343</v>
      </c>
      <c r="E200" s="15"/>
      <c r="F200" s="15"/>
      <c r="G200" s="15"/>
      <c r="H200" s="15"/>
    </row>
    <row r="201" spans="1:8" x14ac:dyDescent="0.25">
      <c r="A201" s="34">
        <v>200</v>
      </c>
      <c r="B201" s="23">
        <f>-$I$2*$M$18</f>
        <v>-618.08381108997389</v>
      </c>
      <c r="C201" s="23">
        <f>-(-(B201/$I$2)*$J$18)</f>
        <v>-104.70681805428046</v>
      </c>
      <c r="D201" s="62">
        <f t="shared" si="4"/>
        <v>513.37699303569343</v>
      </c>
      <c r="E201" s="15"/>
      <c r="F201" s="15"/>
      <c r="G201" s="15"/>
      <c r="H201" s="15"/>
    </row>
    <row r="202" spans="1:8" x14ac:dyDescent="0.25">
      <c r="A202" s="34">
        <v>201</v>
      </c>
      <c r="B202" s="23">
        <f>-$I$2*$M$18</f>
        <v>-618.08381108997389</v>
      </c>
      <c r="C202" s="23">
        <f>-(-(B202/$I$2)*$J$18)</f>
        <v>-104.70681805428046</v>
      </c>
      <c r="D202" s="62">
        <f t="shared" si="4"/>
        <v>513.37699303569343</v>
      </c>
      <c r="E202" s="15"/>
      <c r="F202" s="15"/>
      <c r="G202" s="15"/>
      <c r="H202" s="15"/>
    </row>
    <row r="203" spans="1:8" x14ac:dyDescent="0.25">
      <c r="A203" s="34">
        <v>202</v>
      </c>
      <c r="B203" s="23">
        <f>-$I$2*$M$18</f>
        <v>-618.08381108997389</v>
      </c>
      <c r="C203" s="23">
        <f>-(-(B203/$I$2)*$J$18)</f>
        <v>-104.70681805428046</v>
      </c>
      <c r="D203" s="62">
        <f t="shared" si="4"/>
        <v>513.37699303569343</v>
      </c>
      <c r="E203" s="15"/>
      <c r="F203" s="15"/>
      <c r="G203" s="15"/>
      <c r="H203" s="15"/>
    </row>
    <row r="204" spans="1:8" x14ac:dyDescent="0.25">
      <c r="A204" s="34">
        <v>203</v>
      </c>
      <c r="B204" s="23">
        <f>-$I$2*$M$18</f>
        <v>-618.08381108997389</v>
      </c>
      <c r="C204" s="23">
        <f>-(-(B204/$I$2)*$J$18)</f>
        <v>-104.70681805428046</v>
      </c>
      <c r="D204" s="62">
        <f t="shared" si="4"/>
        <v>513.37699303569343</v>
      </c>
      <c r="E204" s="15"/>
      <c r="F204" s="15"/>
      <c r="G204" s="15"/>
      <c r="H204" s="15"/>
    </row>
    <row r="205" spans="1:8" x14ac:dyDescent="0.25">
      <c r="A205" s="34">
        <v>204</v>
      </c>
      <c r="B205" s="23">
        <f>-$I$2*$M$18</f>
        <v>-618.08381108997389</v>
      </c>
      <c r="C205" s="23">
        <f>-(-(B205/$I$2)*$J$18)</f>
        <v>-104.70681805428046</v>
      </c>
      <c r="D205" s="62">
        <f t="shared" si="4"/>
        <v>513.37699303569343</v>
      </c>
      <c r="E205" s="15"/>
      <c r="F205" s="15"/>
      <c r="G205" s="15"/>
      <c r="H205" s="15"/>
    </row>
    <row r="206" spans="1:8" x14ac:dyDescent="0.25">
      <c r="A206" s="34">
        <v>205</v>
      </c>
      <c r="B206" s="23">
        <f>-$I$2*$M$19</f>
        <v>-642.80716353357286</v>
      </c>
      <c r="C206" s="23">
        <f>-(-(B206/$I$2)*$J$19)</f>
        <v>-109.65735641188684</v>
      </c>
      <c r="D206" s="62">
        <f t="shared" si="4"/>
        <v>533.14980712168608</v>
      </c>
      <c r="E206" s="15"/>
      <c r="F206" s="15"/>
      <c r="G206" s="15"/>
      <c r="H206" s="15"/>
    </row>
    <row r="207" spans="1:8" x14ac:dyDescent="0.25">
      <c r="A207" s="34">
        <v>206</v>
      </c>
      <c r="B207" s="23">
        <f>-$I$2*$M$19</f>
        <v>-642.80716353357286</v>
      </c>
      <c r="C207" s="23">
        <f>-(-(B207/$I$2)*$J$19)</f>
        <v>-109.65735641188684</v>
      </c>
      <c r="D207" s="62">
        <f t="shared" si="4"/>
        <v>533.14980712168608</v>
      </c>
      <c r="E207" s="15"/>
      <c r="F207" s="15"/>
      <c r="G207" s="15"/>
      <c r="H207" s="15"/>
    </row>
    <row r="208" spans="1:8" x14ac:dyDescent="0.25">
      <c r="A208" s="34">
        <v>207</v>
      </c>
      <c r="B208" s="23">
        <f>-$I$2*$M$19</f>
        <v>-642.80716353357286</v>
      </c>
      <c r="C208" s="23">
        <f>-(-(B208/$I$2)*$J$19)</f>
        <v>-109.65735641188684</v>
      </c>
      <c r="D208" s="62">
        <f t="shared" si="4"/>
        <v>533.14980712168608</v>
      </c>
      <c r="E208" s="15"/>
      <c r="F208" s="15"/>
      <c r="G208" s="15"/>
      <c r="H208" s="15"/>
    </row>
    <row r="209" spans="1:8" x14ac:dyDescent="0.25">
      <c r="A209" s="34">
        <v>208</v>
      </c>
      <c r="B209" s="23">
        <f>-$I$2*$M$19</f>
        <v>-642.80716353357286</v>
      </c>
      <c r="C209" s="23">
        <f>-(-(B209/$I$2)*$J$19)</f>
        <v>-109.65735641188684</v>
      </c>
      <c r="D209" s="62">
        <f t="shared" si="4"/>
        <v>533.14980712168608</v>
      </c>
      <c r="E209" s="15"/>
      <c r="F209" s="15"/>
      <c r="G209" s="15"/>
      <c r="H209" s="15"/>
    </row>
    <row r="210" spans="1:8" x14ac:dyDescent="0.25">
      <c r="A210" s="34">
        <v>209</v>
      </c>
      <c r="B210" s="23">
        <f>-$I$2*$M$19</f>
        <v>-642.80716353357286</v>
      </c>
      <c r="C210" s="23">
        <f>-(-(B210/$I$2)*$J$19)</f>
        <v>-109.65735641188684</v>
      </c>
      <c r="D210" s="62">
        <f t="shared" si="4"/>
        <v>533.14980712168608</v>
      </c>
      <c r="E210" s="15"/>
      <c r="F210" s="15"/>
      <c r="G210" s="15"/>
      <c r="H210" s="15"/>
    </row>
    <row r="211" spans="1:8" x14ac:dyDescent="0.25">
      <c r="A211" s="34">
        <v>210</v>
      </c>
      <c r="B211" s="23">
        <f>-$I$2*$M$19</f>
        <v>-642.80716353357286</v>
      </c>
      <c r="C211" s="23">
        <f>-(-(B211/$I$2)*$J$19)</f>
        <v>-109.65735641188684</v>
      </c>
      <c r="D211" s="62">
        <f t="shared" si="4"/>
        <v>533.14980712168608</v>
      </c>
      <c r="E211" s="15"/>
      <c r="F211" s="15"/>
      <c r="G211" s="15"/>
      <c r="H211" s="15"/>
    </row>
    <row r="212" spans="1:8" x14ac:dyDescent="0.25">
      <c r="A212" s="34">
        <v>211</v>
      </c>
      <c r="B212" s="23">
        <f>-$I$2*$M$19</f>
        <v>-642.80716353357286</v>
      </c>
      <c r="C212" s="23">
        <f>-(-(B212/$I$2)*$J$19)</f>
        <v>-109.65735641188684</v>
      </c>
      <c r="D212" s="62">
        <f t="shared" si="4"/>
        <v>533.14980712168608</v>
      </c>
      <c r="E212" s="15"/>
      <c r="F212" s="15"/>
      <c r="G212" s="15"/>
      <c r="H212" s="15"/>
    </row>
    <row r="213" spans="1:8" x14ac:dyDescent="0.25">
      <c r="A213" s="34">
        <v>212</v>
      </c>
      <c r="B213" s="23">
        <f>-$I$2*$M$19</f>
        <v>-642.80716353357286</v>
      </c>
      <c r="C213" s="23">
        <f>-(-(B213/$I$2)*$J$19)</f>
        <v>-109.65735641188684</v>
      </c>
      <c r="D213" s="62">
        <f t="shared" si="4"/>
        <v>533.14980712168608</v>
      </c>
      <c r="E213" s="15"/>
      <c r="F213" s="15"/>
      <c r="G213" s="15"/>
      <c r="H213" s="15"/>
    </row>
    <row r="214" spans="1:8" x14ac:dyDescent="0.25">
      <c r="A214" s="34">
        <v>213</v>
      </c>
      <c r="B214" s="23">
        <f>-$I$2*$M$19</f>
        <v>-642.80716353357286</v>
      </c>
      <c r="C214" s="23">
        <f>-(-(B214/$I$2)*$J$19)</f>
        <v>-109.65735641188684</v>
      </c>
      <c r="D214" s="62">
        <f t="shared" si="4"/>
        <v>533.14980712168608</v>
      </c>
      <c r="E214" s="15"/>
      <c r="F214" s="15"/>
      <c r="G214" s="15"/>
      <c r="H214" s="15"/>
    </row>
    <row r="215" spans="1:8" x14ac:dyDescent="0.25">
      <c r="A215" s="34">
        <v>214</v>
      </c>
      <c r="B215" s="23">
        <f>-$I$2*$M$19</f>
        <v>-642.80716353357286</v>
      </c>
      <c r="C215" s="23">
        <f>-(-(B215/$I$2)*$J$19)</f>
        <v>-109.65735641188684</v>
      </c>
      <c r="D215" s="62">
        <f t="shared" si="4"/>
        <v>533.14980712168608</v>
      </c>
      <c r="E215" s="15"/>
      <c r="F215" s="15"/>
      <c r="G215" s="15"/>
      <c r="H215" s="15"/>
    </row>
    <row r="216" spans="1:8" x14ac:dyDescent="0.25">
      <c r="A216" s="34">
        <v>215</v>
      </c>
      <c r="B216" s="23">
        <f>-$I$2*$M$19</f>
        <v>-642.80716353357286</v>
      </c>
      <c r="C216" s="23">
        <f>-(-(B216/$I$2)*$J$19)</f>
        <v>-109.65735641188684</v>
      </c>
      <c r="D216" s="62">
        <f t="shared" si="4"/>
        <v>533.14980712168608</v>
      </c>
      <c r="E216" s="15"/>
      <c r="F216" s="15"/>
      <c r="G216" s="15"/>
      <c r="H216" s="15"/>
    </row>
    <row r="217" spans="1:8" x14ac:dyDescent="0.25">
      <c r="A217" s="34">
        <v>216</v>
      </c>
      <c r="B217" s="23">
        <f>-$I$2*$M$19</f>
        <v>-642.80716353357286</v>
      </c>
      <c r="C217" s="23">
        <f>-(-(B217/$I$2)*$J$19)</f>
        <v>-109.65735641188684</v>
      </c>
      <c r="D217" s="62">
        <f t="shared" si="4"/>
        <v>533.14980712168608</v>
      </c>
      <c r="E217" s="15"/>
      <c r="F217" s="15"/>
      <c r="G217" s="15"/>
      <c r="H217" s="15"/>
    </row>
    <row r="218" spans="1:8" x14ac:dyDescent="0.25">
      <c r="A218" s="34">
        <v>217</v>
      </c>
      <c r="B218" s="23">
        <f>-$I$2*$M$20</f>
        <v>-668.51945007491588</v>
      </c>
      <c r="C218" s="23">
        <f>-(-(B218/$I$2)*$J$20)</f>
        <v>-114.84195622304085</v>
      </c>
      <c r="D218" s="62">
        <f t="shared" si="4"/>
        <v>553.67749385187506</v>
      </c>
      <c r="E218" s="15"/>
      <c r="F218" s="15"/>
      <c r="G218" s="15"/>
      <c r="H218" s="15"/>
    </row>
    <row r="219" spans="1:8" x14ac:dyDescent="0.25">
      <c r="A219" s="34">
        <v>218</v>
      </c>
      <c r="B219" s="23">
        <f>-$I$2*$M$20</f>
        <v>-668.51945007491588</v>
      </c>
      <c r="C219" s="23">
        <f>-(-(B219/$I$2)*$J$20)</f>
        <v>-114.84195622304085</v>
      </c>
      <c r="D219" s="62">
        <f t="shared" si="4"/>
        <v>553.67749385187506</v>
      </c>
      <c r="E219" s="15"/>
      <c r="F219" s="15"/>
      <c r="G219" s="15"/>
      <c r="H219" s="15"/>
    </row>
    <row r="220" spans="1:8" x14ac:dyDescent="0.25">
      <c r="A220" s="34">
        <v>219</v>
      </c>
      <c r="B220" s="23">
        <f>-$I$2*$M$20</f>
        <v>-668.51945007491588</v>
      </c>
      <c r="C220" s="23">
        <f>-(-(B220/$I$2)*$J$20)</f>
        <v>-114.84195622304085</v>
      </c>
      <c r="D220" s="62">
        <f t="shared" si="4"/>
        <v>553.67749385187506</v>
      </c>
      <c r="E220" s="15"/>
      <c r="F220" s="15"/>
      <c r="G220" s="15"/>
      <c r="H220" s="15"/>
    </row>
    <row r="221" spans="1:8" x14ac:dyDescent="0.25">
      <c r="A221" s="34">
        <v>220</v>
      </c>
      <c r="B221" s="23">
        <f>-$I$2*$M$20</f>
        <v>-668.51945007491588</v>
      </c>
      <c r="C221" s="23">
        <f>-(-(B221/$I$2)*$J$20)</f>
        <v>-114.84195622304085</v>
      </c>
      <c r="D221" s="62">
        <f t="shared" si="4"/>
        <v>553.67749385187506</v>
      </c>
      <c r="E221" s="15"/>
      <c r="F221" s="15"/>
      <c r="G221" s="15"/>
      <c r="H221" s="15"/>
    </row>
    <row r="222" spans="1:8" x14ac:dyDescent="0.25">
      <c r="A222" s="34">
        <v>221</v>
      </c>
      <c r="B222" s="23">
        <f>-$I$2*$M$20</f>
        <v>-668.51945007491588</v>
      </c>
      <c r="C222" s="23">
        <f>-(-(B222/$I$2)*$J$20)</f>
        <v>-114.84195622304085</v>
      </c>
      <c r="D222" s="62">
        <f t="shared" si="4"/>
        <v>553.67749385187506</v>
      </c>
      <c r="E222" s="15"/>
      <c r="F222" s="15"/>
      <c r="G222" s="15"/>
      <c r="H222" s="15"/>
    </row>
    <row r="223" spans="1:8" x14ac:dyDescent="0.25">
      <c r="A223" s="34">
        <v>222</v>
      </c>
      <c r="B223" s="23">
        <f>-$I$2*$M$20</f>
        <v>-668.51945007491588</v>
      </c>
      <c r="C223" s="23">
        <f>-(-(B223/$I$2)*$J$20)</f>
        <v>-114.84195622304085</v>
      </c>
      <c r="D223" s="62">
        <f t="shared" si="4"/>
        <v>553.67749385187506</v>
      </c>
      <c r="E223" s="15"/>
      <c r="F223" s="15"/>
      <c r="G223" s="15"/>
      <c r="H223" s="15"/>
    </row>
    <row r="224" spans="1:8" x14ac:dyDescent="0.25">
      <c r="A224" s="34">
        <v>223</v>
      </c>
      <c r="B224" s="23">
        <f>-$I$2*$M$20</f>
        <v>-668.51945007491588</v>
      </c>
      <c r="C224" s="23">
        <f>-(-(B224/$I$2)*$J$20)</f>
        <v>-114.84195622304085</v>
      </c>
      <c r="D224" s="62">
        <f t="shared" si="4"/>
        <v>553.67749385187506</v>
      </c>
      <c r="E224" s="15"/>
      <c r="F224" s="15"/>
      <c r="G224" s="15"/>
      <c r="H224" s="15"/>
    </row>
    <row r="225" spans="1:8" x14ac:dyDescent="0.25">
      <c r="A225" s="34">
        <v>224</v>
      </c>
      <c r="B225" s="23">
        <f>-$I$2*$M$20</f>
        <v>-668.51945007491588</v>
      </c>
      <c r="C225" s="23">
        <f>-(-(B225/$I$2)*$J$20)</f>
        <v>-114.84195622304085</v>
      </c>
      <c r="D225" s="62">
        <f t="shared" si="4"/>
        <v>553.67749385187506</v>
      </c>
      <c r="E225" s="15"/>
      <c r="F225" s="15"/>
      <c r="G225" s="15"/>
      <c r="H225" s="15"/>
    </row>
    <row r="226" spans="1:8" x14ac:dyDescent="0.25">
      <c r="A226" s="34">
        <v>225</v>
      </c>
      <c r="B226" s="23">
        <f>-$I$2*$M$20</f>
        <v>-668.51945007491588</v>
      </c>
      <c r="C226" s="23">
        <f>-(-(B226/$I$2)*$J$20)</f>
        <v>-114.84195622304085</v>
      </c>
      <c r="D226" s="62">
        <f t="shared" si="4"/>
        <v>553.67749385187506</v>
      </c>
      <c r="E226" s="15"/>
      <c r="F226" s="15"/>
      <c r="G226" s="15"/>
      <c r="H226" s="15"/>
    </row>
    <row r="227" spans="1:8" x14ac:dyDescent="0.25">
      <c r="A227" s="34">
        <v>226</v>
      </c>
      <c r="B227" s="23">
        <f>-$I$2*$M$20</f>
        <v>-668.51945007491588</v>
      </c>
      <c r="C227" s="23">
        <f>-(-(B227/$I$2)*$J$20)</f>
        <v>-114.84195622304085</v>
      </c>
      <c r="D227" s="62">
        <f t="shared" si="4"/>
        <v>553.67749385187506</v>
      </c>
      <c r="E227" s="15"/>
      <c r="F227" s="15"/>
      <c r="G227" s="15"/>
      <c r="H227" s="15"/>
    </row>
    <row r="228" spans="1:8" x14ac:dyDescent="0.25">
      <c r="A228" s="34">
        <v>227</v>
      </c>
      <c r="B228" s="23">
        <f>-$I$2*$M$20</f>
        <v>-668.51945007491588</v>
      </c>
      <c r="C228" s="23">
        <f>-(-(B228/$I$2)*$J$20)</f>
        <v>-114.84195622304085</v>
      </c>
      <c r="D228" s="62">
        <f t="shared" si="4"/>
        <v>553.67749385187506</v>
      </c>
      <c r="E228" s="15"/>
      <c r="F228" s="15"/>
      <c r="G228" s="15"/>
      <c r="H228" s="15"/>
    </row>
    <row r="229" spans="1:8" x14ac:dyDescent="0.25">
      <c r="A229" s="34">
        <v>228</v>
      </c>
      <c r="B229" s="23">
        <f>-$I$2*$M$20</f>
        <v>-668.51945007491588</v>
      </c>
      <c r="C229" s="23">
        <f>-(-(B229/$I$2)*$J$20)</f>
        <v>-114.84195622304085</v>
      </c>
      <c r="D229" s="62">
        <f t="shared" si="4"/>
        <v>553.67749385187506</v>
      </c>
      <c r="E229" s="15"/>
      <c r="F229" s="15"/>
      <c r="G229" s="15"/>
      <c r="H229" s="15"/>
    </row>
    <row r="230" spans="1:8" x14ac:dyDescent="0.25">
      <c r="A230" s="34">
        <v>229</v>
      </c>
      <c r="B230" s="23">
        <f>-$I$2*$M$21</f>
        <v>-695.26022807791242</v>
      </c>
      <c r="C230" s="23">
        <f>-(-(B230/$I$2)*$J$21)</f>
        <v>-120.2716839132662</v>
      </c>
      <c r="D230" s="62">
        <f t="shared" si="4"/>
        <v>574.98854416464621</v>
      </c>
      <c r="E230" s="15"/>
      <c r="F230" s="15"/>
      <c r="G230" s="15"/>
      <c r="H230" s="15"/>
    </row>
    <row r="231" spans="1:8" x14ac:dyDescent="0.25">
      <c r="A231" s="34">
        <v>230</v>
      </c>
      <c r="B231" s="23">
        <f>-$I$2*$M$21</f>
        <v>-695.26022807791242</v>
      </c>
      <c r="C231" s="23">
        <f>-(-(B231/$I$2)*$J$21)</f>
        <v>-120.2716839132662</v>
      </c>
      <c r="D231" s="62">
        <f t="shared" si="4"/>
        <v>574.98854416464621</v>
      </c>
      <c r="E231" s="15"/>
      <c r="F231" s="15"/>
      <c r="G231" s="15"/>
      <c r="H231" s="15"/>
    </row>
    <row r="232" spans="1:8" x14ac:dyDescent="0.25">
      <c r="A232" s="34">
        <v>231</v>
      </c>
      <c r="B232" s="23">
        <f>-$I$2*$M$21</f>
        <v>-695.26022807791242</v>
      </c>
      <c r="C232" s="23">
        <f>-(-(B232/$I$2)*$J$21)</f>
        <v>-120.2716839132662</v>
      </c>
      <c r="D232" s="62">
        <f t="shared" si="4"/>
        <v>574.98854416464621</v>
      </c>
      <c r="E232" s="15"/>
      <c r="F232" s="15"/>
      <c r="G232" s="15"/>
      <c r="H232" s="15"/>
    </row>
    <row r="233" spans="1:8" x14ac:dyDescent="0.25">
      <c r="A233" s="34">
        <v>232</v>
      </c>
      <c r="B233" s="23">
        <f>-$I$2*$M$21</f>
        <v>-695.26022807791242</v>
      </c>
      <c r="C233" s="23">
        <f>-(-(B233/$I$2)*$J$21)</f>
        <v>-120.2716839132662</v>
      </c>
      <c r="D233" s="62">
        <f t="shared" si="4"/>
        <v>574.98854416464621</v>
      </c>
      <c r="E233" s="15"/>
      <c r="F233" s="15"/>
      <c r="G233" s="15"/>
      <c r="H233" s="15"/>
    </row>
    <row r="234" spans="1:8" x14ac:dyDescent="0.25">
      <c r="A234" s="34">
        <v>233</v>
      </c>
      <c r="B234" s="23">
        <f>-$I$2*$M$21</f>
        <v>-695.26022807791242</v>
      </c>
      <c r="C234" s="23">
        <f>-(-(B234/$I$2)*$J$21)</f>
        <v>-120.2716839132662</v>
      </c>
      <c r="D234" s="62">
        <f t="shared" si="4"/>
        <v>574.98854416464621</v>
      </c>
      <c r="E234" s="15"/>
      <c r="F234" s="15"/>
      <c r="G234" s="15"/>
      <c r="H234" s="15"/>
    </row>
    <row r="235" spans="1:8" x14ac:dyDescent="0.25">
      <c r="A235" s="34">
        <v>234</v>
      </c>
      <c r="B235" s="23">
        <f>-$I$2*$M$21</f>
        <v>-695.26022807791242</v>
      </c>
      <c r="C235" s="23">
        <f>-(-(B235/$I$2)*$J$21)</f>
        <v>-120.2716839132662</v>
      </c>
      <c r="D235" s="62">
        <f t="shared" si="4"/>
        <v>574.98854416464621</v>
      </c>
      <c r="E235" s="15"/>
      <c r="F235" s="15"/>
      <c r="G235" s="15"/>
      <c r="H235" s="15"/>
    </row>
    <row r="236" spans="1:8" x14ac:dyDescent="0.25">
      <c r="A236" s="34">
        <v>235</v>
      </c>
      <c r="B236" s="23">
        <f>-$I$2*$M$21</f>
        <v>-695.26022807791242</v>
      </c>
      <c r="C236" s="23">
        <f>-(-(B236/$I$2)*$J$21)</f>
        <v>-120.2716839132662</v>
      </c>
      <c r="D236" s="62">
        <f t="shared" si="4"/>
        <v>574.98854416464621</v>
      </c>
      <c r="E236" s="15"/>
      <c r="F236" s="15"/>
      <c r="G236" s="15"/>
      <c r="H236" s="15"/>
    </row>
    <row r="237" spans="1:8" x14ac:dyDescent="0.25">
      <c r="A237" s="34">
        <v>236</v>
      </c>
      <c r="B237" s="23">
        <f>-$I$2*$M$21</f>
        <v>-695.26022807791242</v>
      </c>
      <c r="C237" s="23">
        <f>-(-(B237/$I$2)*$J$21)</f>
        <v>-120.2716839132662</v>
      </c>
      <c r="D237" s="62">
        <f t="shared" si="4"/>
        <v>574.98854416464621</v>
      </c>
      <c r="E237" s="15"/>
      <c r="F237" s="15"/>
      <c r="G237" s="15"/>
      <c r="H237" s="15"/>
    </row>
    <row r="238" spans="1:8" x14ac:dyDescent="0.25">
      <c r="A238" s="34">
        <v>237</v>
      </c>
      <c r="B238" s="23">
        <f>-$I$2*$M$21</f>
        <v>-695.26022807791242</v>
      </c>
      <c r="C238" s="23">
        <f>-(-(B238/$I$2)*$J$21)</f>
        <v>-120.2716839132662</v>
      </c>
      <c r="D238" s="62">
        <f t="shared" si="4"/>
        <v>574.98854416464621</v>
      </c>
      <c r="E238" s="15"/>
      <c r="F238" s="15"/>
      <c r="G238" s="15"/>
      <c r="H238" s="15"/>
    </row>
    <row r="239" spans="1:8" x14ac:dyDescent="0.25">
      <c r="A239" s="34">
        <v>238</v>
      </c>
      <c r="B239" s="23">
        <f>-$I$2*$M$21</f>
        <v>-695.26022807791242</v>
      </c>
      <c r="C239" s="23">
        <f>-(-(B239/$I$2)*$J$21)</f>
        <v>-120.2716839132662</v>
      </c>
      <c r="D239" s="62">
        <f t="shared" si="4"/>
        <v>574.98854416464621</v>
      </c>
      <c r="E239" s="15"/>
      <c r="F239" s="15"/>
      <c r="G239" s="15"/>
      <c r="H239" s="15"/>
    </row>
    <row r="240" spans="1:8" x14ac:dyDescent="0.25">
      <c r="A240" s="34">
        <v>239</v>
      </c>
      <c r="B240" s="23">
        <f>-$I$2*$M$21</f>
        <v>-695.26022807791242</v>
      </c>
      <c r="C240" s="23">
        <f>-(-(B240/$I$2)*$J$21)</f>
        <v>-120.2716839132662</v>
      </c>
      <c r="D240" s="62">
        <f t="shared" si="4"/>
        <v>574.98854416464621</v>
      </c>
      <c r="E240" s="15"/>
      <c r="F240" s="15"/>
      <c r="G240" s="15"/>
      <c r="H240" s="15"/>
    </row>
    <row r="241" spans="1:8" x14ac:dyDescent="0.25">
      <c r="A241" s="34">
        <v>240</v>
      </c>
      <c r="B241" s="23">
        <f>-$I$2*$M$21</f>
        <v>-695.26022807791242</v>
      </c>
      <c r="C241" s="23">
        <f>-(-(B241/$I$2)*$J$21)</f>
        <v>-120.2716839132662</v>
      </c>
      <c r="D241" s="62">
        <f t="shared" si="4"/>
        <v>574.98854416464621</v>
      </c>
      <c r="E241" s="15"/>
      <c r="F241" s="15"/>
      <c r="G241" s="15"/>
      <c r="H241" s="15"/>
    </row>
    <row r="242" spans="1:8" x14ac:dyDescent="0.25">
      <c r="A242" s="34">
        <v>241</v>
      </c>
      <c r="B242" s="23">
        <f>-$I$2*$M$22</f>
        <v>-723.07063720102906</v>
      </c>
      <c r="C242" s="23">
        <f>-(-(B242/$I$2)*$J$22)</f>
        <v>-125.95812912868543</v>
      </c>
      <c r="D242" s="62">
        <f t="shared" si="4"/>
        <v>597.11250807234364</v>
      </c>
      <c r="E242" s="15"/>
      <c r="F242" s="15"/>
      <c r="G242" s="15"/>
      <c r="H242" s="15"/>
    </row>
    <row r="243" spans="1:8" x14ac:dyDescent="0.25">
      <c r="A243" s="34">
        <v>242</v>
      </c>
      <c r="B243" s="23">
        <f>-$I$2*$M$22</f>
        <v>-723.07063720102906</v>
      </c>
      <c r="C243" s="23">
        <f>-(-(B243/$I$2)*$J$22)</f>
        <v>-125.95812912868543</v>
      </c>
      <c r="D243" s="62">
        <f t="shared" si="4"/>
        <v>597.11250807234364</v>
      </c>
      <c r="E243" s="15"/>
      <c r="F243" s="15"/>
      <c r="G243" s="15"/>
      <c r="H243" s="15"/>
    </row>
    <row r="244" spans="1:8" x14ac:dyDescent="0.25">
      <c r="A244" s="34">
        <v>243</v>
      </c>
      <c r="B244" s="23">
        <f>-$I$2*$M$22</f>
        <v>-723.07063720102906</v>
      </c>
      <c r="C244" s="23">
        <f>-(-(B244/$I$2)*$J$22)</f>
        <v>-125.95812912868543</v>
      </c>
      <c r="D244" s="62">
        <f t="shared" si="4"/>
        <v>597.11250807234364</v>
      </c>
      <c r="E244" s="15"/>
      <c r="F244" s="15"/>
      <c r="G244" s="15"/>
      <c r="H244" s="15"/>
    </row>
    <row r="245" spans="1:8" x14ac:dyDescent="0.25">
      <c r="A245" s="34">
        <v>244</v>
      </c>
      <c r="B245" s="23">
        <f>-$I$2*$M$22</f>
        <v>-723.07063720102906</v>
      </c>
      <c r="C245" s="23">
        <f>-(-(B245/$I$2)*$J$22)</f>
        <v>-125.95812912868543</v>
      </c>
      <c r="D245" s="62">
        <f t="shared" si="4"/>
        <v>597.11250807234364</v>
      </c>
      <c r="E245" s="15"/>
      <c r="F245" s="15"/>
      <c r="G245" s="15"/>
      <c r="H245" s="15"/>
    </row>
    <row r="246" spans="1:8" x14ac:dyDescent="0.25">
      <c r="A246" s="34">
        <v>245</v>
      </c>
      <c r="B246" s="23">
        <f>-$I$2*$M$22</f>
        <v>-723.07063720102906</v>
      </c>
      <c r="C246" s="23">
        <f>-(-(B246/$I$2)*$J$22)</f>
        <v>-125.95812912868543</v>
      </c>
      <c r="D246" s="62">
        <f t="shared" si="4"/>
        <v>597.11250807234364</v>
      </c>
      <c r="E246" s="15"/>
      <c r="F246" s="15"/>
      <c r="G246" s="15"/>
      <c r="H246" s="15"/>
    </row>
    <row r="247" spans="1:8" x14ac:dyDescent="0.25">
      <c r="A247" s="34">
        <v>246</v>
      </c>
      <c r="B247" s="23">
        <f>-$I$2*$M$22</f>
        <v>-723.07063720102906</v>
      </c>
      <c r="C247" s="23">
        <f>-(-(B247/$I$2)*$J$22)</f>
        <v>-125.95812912868543</v>
      </c>
      <c r="D247" s="62">
        <f t="shared" si="4"/>
        <v>597.11250807234364</v>
      </c>
      <c r="E247" s="15"/>
      <c r="F247" s="15"/>
      <c r="G247" s="15"/>
      <c r="H247" s="15"/>
    </row>
    <row r="248" spans="1:8" x14ac:dyDescent="0.25">
      <c r="A248" s="34">
        <v>247</v>
      </c>
      <c r="B248" s="23">
        <f>-$I$2*$M$22</f>
        <v>-723.07063720102906</v>
      </c>
      <c r="C248" s="23">
        <f>-(-(B248/$I$2)*$J$22)</f>
        <v>-125.95812912868543</v>
      </c>
      <c r="D248" s="62">
        <f t="shared" si="4"/>
        <v>597.11250807234364</v>
      </c>
      <c r="E248" s="15"/>
      <c r="F248" s="15"/>
      <c r="G248" s="15"/>
      <c r="H248" s="15"/>
    </row>
    <row r="249" spans="1:8" x14ac:dyDescent="0.25">
      <c r="A249" s="34">
        <v>248</v>
      </c>
      <c r="B249" s="23">
        <f>-$I$2*$M$22</f>
        <v>-723.07063720102906</v>
      </c>
      <c r="C249" s="23">
        <f>-(-(B249/$I$2)*$J$22)</f>
        <v>-125.95812912868543</v>
      </c>
      <c r="D249" s="62">
        <f t="shared" si="4"/>
        <v>597.11250807234364</v>
      </c>
      <c r="E249" s="15"/>
      <c r="F249" s="15"/>
      <c r="G249" s="15"/>
      <c r="H249" s="15"/>
    </row>
    <row r="250" spans="1:8" x14ac:dyDescent="0.25">
      <c r="A250" s="34">
        <v>249</v>
      </c>
      <c r="B250" s="23">
        <f>-$I$2*$M$22</f>
        <v>-723.07063720102906</v>
      </c>
      <c r="C250" s="23">
        <f>-(-(B250/$I$2)*$J$22)</f>
        <v>-125.95812912868543</v>
      </c>
      <c r="D250" s="62">
        <f t="shared" si="4"/>
        <v>597.11250807234364</v>
      </c>
      <c r="E250" s="15"/>
      <c r="F250" s="15"/>
      <c r="G250" s="15"/>
      <c r="H250" s="15"/>
    </row>
    <row r="251" spans="1:8" x14ac:dyDescent="0.25">
      <c r="A251" s="34">
        <v>250</v>
      </c>
      <c r="B251" s="23">
        <f>-$I$2*$M$22</f>
        <v>-723.07063720102906</v>
      </c>
      <c r="C251" s="23">
        <f>-(-(B251/$I$2)*$J$22)</f>
        <v>-125.95812912868543</v>
      </c>
      <c r="D251" s="62">
        <f t="shared" si="4"/>
        <v>597.11250807234364</v>
      </c>
      <c r="E251" s="15"/>
      <c r="F251" s="15"/>
      <c r="G251" s="15"/>
      <c r="H251" s="15"/>
    </row>
    <row r="252" spans="1:8" x14ac:dyDescent="0.25">
      <c r="A252" s="34">
        <v>251</v>
      </c>
      <c r="B252" s="23">
        <f>-$I$2*$M$22</f>
        <v>-723.07063720102906</v>
      </c>
      <c r="C252" s="23">
        <f>-(-(B252/$I$2)*$J$22)</f>
        <v>-125.95812912868543</v>
      </c>
      <c r="D252" s="62">
        <f t="shared" si="4"/>
        <v>597.11250807234364</v>
      </c>
      <c r="E252" s="15"/>
      <c r="F252" s="15"/>
      <c r="G252" s="15"/>
      <c r="H252" s="15"/>
    </row>
    <row r="253" spans="1:8" x14ac:dyDescent="0.25">
      <c r="A253" s="34">
        <v>252</v>
      </c>
      <c r="B253" s="23">
        <f>-$I$2*$M$22</f>
        <v>-723.07063720102906</v>
      </c>
      <c r="C253" s="23">
        <f>-(-(B253/$I$2)*$J$22)</f>
        <v>-125.95812912868543</v>
      </c>
      <c r="D253" s="62">
        <f t="shared" si="4"/>
        <v>597.11250807234364</v>
      </c>
      <c r="E253" s="15"/>
      <c r="F253" s="15"/>
      <c r="G253" s="15"/>
      <c r="H253" s="15"/>
    </row>
    <row r="254" spans="1:8" x14ac:dyDescent="0.25">
      <c r="A254" s="34">
        <v>253</v>
      </c>
      <c r="B254" s="23">
        <f>-$I$2*$M$23</f>
        <v>-751.99346268907027</v>
      </c>
      <c r="C254" s="23">
        <f>-(-(B254/$I$2)*$J$23)</f>
        <v>-131.91342947388966</v>
      </c>
      <c r="D254" s="62">
        <f t="shared" si="4"/>
        <v>620.08003321518061</v>
      </c>
      <c r="E254" s="15"/>
      <c r="F254" s="15"/>
      <c r="G254" s="15"/>
      <c r="H254" s="15"/>
    </row>
    <row r="255" spans="1:8" x14ac:dyDescent="0.25">
      <c r="A255" s="34">
        <v>254</v>
      </c>
      <c r="B255" s="23">
        <f>-$I$2*$M$23</f>
        <v>-751.99346268907027</v>
      </c>
      <c r="C255" s="23">
        <f>-(-(B255/$I$2)*$J$23)</f>
        <v>-131.91342947388966</v>
      </c>
      <c r="D255" s="62">
        <f t="shared" si="4"/>
        <v>620.08003321518061</v>
      </c>
      <c r="E255" s="15"/>
      <c r="F255" s="15"/>
      <c r="G255" s="15"/>
      <c r="H255" s="15"/>
    </row>
    <row r="256" spans="1:8" x14ac:dyDescent="0.25">
      <c r="A256" s="34">
        <v>255</v>
      </c>
      <c r="B256" s="23">
        <f>-$I$2*$M$23</f>
        <v>-751.99346268907027</v>
      </c>
      <c r="C256" s="23">
        <f>-(-(B256/$I$2)*$J$23)</f>
        <v>-131.91342947388966</v>
      </c>
      <c r="D256" s="62">
        <f t="shared" si="4"/>
        <v>620.08003321518061</v>
      </c>
      <c r="E256" s="15"/>
      <c r="F256" s="15"/>
      <c r="G256" s="15"/>
      <c r="H256" s="15"/>
    </row>
    <row r="257" spans="1:8" x14ac:dyDescent="0.25">
      <c r="A257" s="34">
        <v>256</v>
      </c>
      <c r="B257" s="23">
        <f>-$I$2*$M$23</f>
        <v>-751.99346268907027</v>
      </c>
      <c r="C257" s="23">
        <f>-(-(B257/$I$2)*$J$23)</f>
        <v>-131.91342947388966</v>
      </c>
      <c r="D257" s="62">
        <f t="shared" si="4"/>
        <v>620.08003321518061</v>
      </c>
      <c r="E257" s="15"/>
      <c r="F257" s="15"/>
      <c r="G257" s="15"/>
      <c r="H257" s="15"/>
    </row>
    <row r="258" spans="1:8" x14ac:dyDescent="0.25">
      <c r="A258" s="34">
        <v>257</v>
      </c>
      <c r="B258" s="23">
        <f>-$I$2*$M$23</f>
        <v>-751.99346268907027</v>
      </c>
      <c r="C258" s="23">
        <f>-(-(B258/$I$2)*$J$23)</f>
        <v>-131.91342947388966</v>
      </c>
      <c r="D258" s="62">
        <f t="shared" si="4"/>
        <v>620.08003321518061</v>
      </c>
      <c r="E258" s="15"/>
      <c r="F258" s="15"/>
      <c r="G258" s="15"/>
      <c r="H258" s="15"/>
    </row>
    <row r="259" spans="1:8" x14ac:dyDescent="0.25">
      <c r="A259" s="34">
        <v>258</v>
      </c>
      <c r="B259" s="23">
        <f>-$I$2*$M$23</f>
        <v>-751.99346268907027</v>
      </c>
      <c r="C259" s="23">
        <f>-(-(B259/$I$2)*$J$23)</f>
        <v>-131.91342947388966</v>
      </c>
      <c r="D259" s="62">
        <f t="shared" ref="D259:D301" si="5">-B259+C259</f>
        <v>620.08003321518061</v>
      </c>
      <c r="E259" s="15"/>
      <c r="F259" s="15"/>
      <c r="G259" s="15"/>
      <c r="H259" s="15"/>
    </row>
    <row r="260" spans="1:8" x14ac:dyDescent="0.25">
      <c r="A260" s="34">
        <v>259</v>
      </c>
      <c r="B260" s="23">
        <f>-$I$2*$M$23</f>
        <v>-751.99346268907027</v>
      </c>
      <c r="C260" s="23">
        <f>-(-(B260/$I$2)*$J$23)</f>
        <v>-131.91342947388966</v>
      </c>
      <c r="D260" s="62">
        <f t="shared" si="5"/>
        <v>620.08003321518061</v>
      </c>
      <c r="E260" s="15"/>
      <c r="F260" s="15"/>
      <c r="G260" s="15"/>
      <c r="H260" s="15"/>
    </row>
    <row r="261" spans="1:8" x14ac:dyDescent="0.25">
      <c r="A261" s="34">
        <v>260</v>
      </c>
      <c r="B261" s="23">
        <f>-$I$2*$M$23</f>
        <v>-751.99346268907027</v>
      </c>
      <c r="C261" s="23">
        <f>-(-(B261/$I$2)*$J$23)</f>
        <v>-131.91342947388966</v>
      </c>
      <c r="D261" s="62">
        <f t="shared" si="5"/>
        <v>620.08003321518061</v>
      </c>
      <c r="E261" s="15"/>
      <c r="F261" s="15"/>
      <c r="G261" s="15"/>
      <c r="H261" s="15"/>
    </row>
    <row r="262" spans="1:8" x14ac:dyDescent="0.25">
      <c r="A262" s="34">
        <v>261</v>
      </c>
      <c r="B262" s="23">
        <f>-$I$2*$M$23</f>
        <v>-751.99346268907027</v>
      </c>
      <c r="C262" s="23">
        <f>-(-(B262/$I$2)*$J$23)</f>
        <v>-131.91342947388966</v>
      </c>
      <c r="D262" s="62">
        <f t="shared" si="5"/>
        <v>620.08003321518061</v>
      </c>
      <c r="E262" s="15"/>
      <c r="F262" s="15"/>
      <c r="G262" s="15"/>
      <c r="H262" s="15"/>
    </row>
    <row r="263" spans="1:8" x14ac:dyDescent="0.25">
      <c r="A263" s="34">
        <v>262</v>
      </c>
      <c r="B263" s="23">
        <f>-$I$2*$M$23</f>
        <v>-751.99346268907027</v>
      </c>
      <c r="C263" s="23">
        <f>-(-(B263/$I$2)*$J$23)</f>
        <v>-131.91342947388966</v>
      </c>
      <c r="D263" s="62">
        <f t="shared" si="5"/>
        <v>620.08003321518061</v>
      </c>
      <c r="E263" s="15"/>
      <c r="F263" s="15"/>
      <c r="G263" s="15"/>
      <c r="H263" s="15"/>
    </row>
    <row r="264" spans="1:8" x14ac:dyDescent="0.25">
      <c r="A264" s="34">
        <v>263</v>
      </c>
      <c r="B264" s="23">
        <f>-$I$2*$M$23</f>
        <v>-751.99346268907027</v>
      </c>
      <c r="C264" s="23">
        <f>-(-(B264/$I$2)*$J$23)</f>
        <v>-131.91342947388966</v>
      </c>
      <c r="D264" s="62">
        <f t="shared" si="5"/>
        <v>620.08003321518061</v>
      </c>
      <c r="E264" s="15"/>
      <c r="F264" s="15"/>
      <c r="G264" s="15"/>
      <c r="H264" s="15"/>
    </row>
    <row r="265" spans="1:8" x14ac:dyDescent="0.25">
      <c r="A265" s="34">
        <v>264</v>
      </c>
      <c r="B265" s="23">
        <f>-$I$2*$M$23</f>
        <v>-751.99346268907027</v>
      </c>
      <c r="C265" s="23">
        <f>-(-(B265/$I$2)*$J$23)</f>
        <v>-131.91342947388966</v>
      </c>
      <c r="D265" s="62">
        <f t="shared" si="5"/>
        <v>620.08003321518061</v>
      </c>
      <c r="E265" s="15"/>
      <c r="F265" s="15"/>
      <c r="G265" s="15"/>
      <c r="H265" s="15"/>
    </row>
    <row r="266" spans="1:8" x14ac:dyDescent="0.25">
      <c r="A266" s="34">
        <v>265</v>
      </c>
      <c r="B266" s="23">
        <f>-$I$2*$M$24</f>
        <v>-782.07320119663302</v>
      </c>
      <c r="C266" s="23">
        <f>-(-(B266/$I$2)*$J$24)</f>
        <v>-138.15029641941516</v>
      </c>
      <c r="D266" s="62">
        <f t="shared" si="5"/>
        <v>643.92290477721781</v>
      </c>
      <c r="E266" s="15"/>
      <c r="F266" s="15"/>
      <c r="G266" s="15"/>
      <c r="H266" s="15"/>
    </row>
    <row r="267" spans="1:8" x14ac:dyDescent="0.25">
      <c r="A267" s="34">
        <v>266</v>
      </c>
      <c r="B267" s="23">
        <f>-$I$2*$M$24</f>
        <v>-782.07320119663302</v>
      </c>
      <c r="C267" s="23">
        <f>-(-(B267/$I$2)*$J$24)</f>
        <v>-138.15029641941516</v>
      </c>
      <c r="D267" s="62">
        <f t="shared" si="5"/>
        <v>643.92290477721781</v>
      </c>
      <c r="E267" s="15"/>
      <c r="F267" s="15"/>
      <c r="G267" s="15"/>
      <c r="H267" s="15"/>
    </row>
    <row r="268" spans="1:8" x14ac:dyDescent="0.25">
      <c r="A268" s="34">
        <v>267</v>
      </c>
      <c r="B268" s="23">
        <f>-$I$2*$M$24</f>
        <v>-782.07320119663302</v>
      </c>
      <c r="C268" s="23">
        <f>-(-(B268/$I$2)*$J$24)</f>
        <v>-138.15029641941516</v>
      </c>
      <c r="D268" s="62">
        <f t="shared" si="5"/>
        <v>643.92290477721781</v>
      </c>
      <c r="E268" s="15"/>
      <c r="F268" s="15"/>
      <c r="G268" s="15"/>
      <c r="H268" s="15"/>
    </row>
    <row r="269" spans="1:8" x14ac:dyDescent="0.25">
      <c r="A269" s="34">
        <v>268</v>
      </c>
      <c r="B269" s="23">
        <f>-$I$2*$M$24</f>
        <v>-782.07320119663302</v>
      </c>
      <c r="C269" s="23">
        <f>-(-(B269/$I$2)*$J$24)</f>
        <v>-138.15029641941516</v>
      </c>
      <c r="D269" s="62">
        <f t="shared" si="5"/>
        <v>643.92290477721781</v>
      </c>
      <c r="E269" s="15"/>
      <c r="F269" s="15"/>
      <c r="G269" s="15"/>
      <c r="H269" s="15"/>
    </row>
    <row r="270" spans="1:8" x14ac:dyDescent="0.25">
      <c r="A270" s="34">
        <v>269</v>
      </c>
      <c r="B270" s="23">
        <f>-$I$2*$M$24</f>
        <v>-782.07320119663302</v>
      </c>
      <c r="C270" s="23">
        <f>-(-(B270/$I$2)*$J$24)</f>
        <v>-138.15029641941516</v>
      </c>
      <c r="D270" s="62">
        <f t="shared" si="5"/>
        <v>643.92290477721781</v>
      </c>
      <c r="E270" s="15"/>
      <c r="F270" s="15"/>
      <c r="G270" s="15"/>
      <c r="H270" s="15"/>
    </row>
    <row r="271" spans="1:8" x14ac:dyDescent="0.25">
      <c r="A271" s="34">
        <v>270</v>
      </c>
      <c r="B271" s="23">
        <f>-$I$2*$M$24</f>
        <v>-782.07320119663302</v>
      </c>
      <c r="C271" s="23">
        <f>-(-(B271/$I$2)*$J$24)</f>
        <v>-138.15029641941516</v>
      </c>
      <c r="D271" s="62">
        <f t="shared" si="5"/>
        <v>643.92290477721781</v>
      </c>
      <c r="E271" s="15"/>
      <c r="F271" s="15"/>
      <c r="G271" s="15"/>
      <c r="H271" s="15"/>
    </row>
    <row r="272" spans="1:8" x14ac:dyDescent="0.25">
      <c r="A272" s="34">
        <v>271</v>
      </c>
      <c r="B272" s="23">
        <f>-$I$2*$M$24</f>
        <v>-782.07320119663302</v>
      </c>
      <c r="C272" s="23">
        <f>-(-(B272/$I$2)*$J$24)</f>
        <v>-138.15029641941516</v>
      </c>
      <c r="D272" s="62">
        <f t="shared" si="5"/>
        <v>643.92290477721781</v>
      </c>
      <c r="E272" s="15"/>
      <c r="F272" s="15"/>
      <c r="G272" s="15"/>
      <c r="H272" s="15"/>
    </row>
    <row r="273" spans="1:8" x14ac:dyDescent="0.25">
      <c r="A273" s="34">
        <v>272</v>
      </c>
      <c r="B273" s="23">
        <f>-$I$2*$M$24</f>
        <v>-782.07320119663302</v>
      </c>
      <c r="C273" s="23">
        <f>-(-(B273/$I$2)*$J$24)</f>
        <v>-138.15029641941516</v>
      </c>
      <c r="D273" s="62">
        <f t="shared" si="5"/>
        <v>643.92290477721781</v>
      </c>
      <c r="E273" s="15"/>
      <c r="F273" s="15"/>
      <c r="G273" s="15"/>
      <c r="H273" s="15"/>
    </row>
    <row r="274" spans="1:8" x14ac:dyDescent="0.25">
      <c r="A274" s="34">
        <v>273</v>
      </c>
      <c r="B274" s="23">
        <f>-$I$2*$M$24</f>
        <v>-782.07320119663302</v>
      </c>
      <c r="C274" s="23">
        <f>-(-(B274/$I$2)*$J$24)</f>
        <v>-138.15029641941516</v>
      </c>
      <c r="D274" s="62">
        <f t="shared" si="5"/>
        <v>643.92290477721781</v>
      </c>
      <c r="E274" s="15"/>
      <c r="F274" s="15"/>
      <c r="G274" s="15"/>
      <c r="H274" s="15"/>
    </row>
    <row r="275" spans="1:8" x14ac:dyDescent="0.25">
      <c r="A275" s="34">
        <v>274</v>
      </c>
      <c r="B275" s="23">
        <f>-$I$2*$M$24</f>
        <v>-782.07320119663302</v>
      </c>
      <c r="C275" s="23">
        <f>-(-(B275/$I$2)*$J$24)</f>
        <v>-138.15029641941516</v>
      </c>
      <c r="D275" s="62">
        <f t="shared" si="5"/>
        <v>643.92290477721781</v>
      </c>
      <c r="E275" s="15"/>
      <c r="F275" s="15"/>
      <c r="G275" s="15"/>
      <c r="H275" s="15"/>
    </row>
    <row r="276" spans="1:8" x14ac:dyDescent="0.25">
      <c r="A276" s="34">
        <v>275</v>
      </c>
      <c r="B276" s="23">
        <f>-$I$2*$M$24</f>
        <v>-782.07320119663302</v>
      </c>
      <c r="C276" s="23">
        <f>-(-(B276/$I$2)*$J$24)</f>
        <v>-138.15029641941516</v>
      </c>
      <c r="D276" s="62">
        <f t="shared" si="5"/>
        <v>643.92290477721781</v>
      </c>
      <c r="E276" s="15"/>
      <c r="F276" s="15"/>
      <c r="G276" s="15"/>
      <c r="H276" s="15"/>
    </row>
    <row r="277" spans="1:8" x14ac:dyDescent="0.25">
      <c r="A277" s="34">
        <v>276</v>
      </c>
      <c r="B277" s="23">
        <f>-$I$2*$M$24</f>
        <v>-782.07320119663302</v>
      </c>
      <c r="C277" s="23">
        <f>-(-(B277/$I$2)*$J$24)</f>
        <v>-138.15029641941516</v>
      </c>
      <c r="D277" s="62">
        <f t="shared" si="5"/>
        <v>643.92290477721781</v>
      </c>
      <c r="E277" s="15"/>
      <c r="F277" s="15"/>
      <c r="G277" s="15"/>
      <c r="H277" s="15"/>
    </row>
    <row r="278" spans="1:8" x14ac:dyDescent="0.25">
      <c r="A278" s="34">
        <v>277</v>
      </c>
      <c r="B278" s="23">
        <f>-$I$2*$M$25</f>
        <v>-813.35612924449845</v>
      </c>
      <c r="C278" s="23">
        <f>-(-(B278/$I$2)*$J$25)</f>
        <v>-144.68204243412512</v>
      </c>
      <c r="D278" s="62">
        <f t="shared" si="5"/>
        <v>668.6740868103733</v>
      </c>
      <c r="E278" s="15"/>
      <c r="F278" s="15"/>
      <c r="G278" s="15"/>
      <c r="H278" s="15"/>
    </row>
    <row r="279" spans="1:8" x14ac:dyDescent="0.25">
      <c r="A279" s="34">
        <v>278</v>
      </c>
      <c r="B279" s="23">
        <f>-$I$2*$M$25</f>
        <v>-813.35612924449845</v>
      </c>
      <c r="C279" s="23">
        <f>-(-(B279/$I$2)*$J$25)</f>
        <v>-144.68204243412512</v>
      </c>
      <c r="D279" s="62">
        <f t="shared" si="5"/>
        <v>668.6740868103733</v>
      </c>
      <c r="E279" s="15"/>
      <c r="F279" s="15"/>
      <c r="G279" s="15"/>
      <c r="H279" s="15"/>
    </row>
    <row r="280" spans="1:8" x14ac:dyDescent="0.25">
      <c r="A280" s="34">
        <v>279</v>
      </c>
      <c r="B280" s="23">
        <f>-$I$2*$M$25</f>
        <v>-813.35612924449845</v>
      </c>
      <c r="C280" s="23">
        <f>-(-(B280/$I$2)*$J$25)</f>
        <v>-144.68204243412512</v>
      </c>
      <c r="D280" s="62">
        <f t="shared" si="5"/>
        <v>668.6740868103733</v>
      </c>
      <c r="E280" s="15"/>
      <c r="F280" s="15"/>
      <c r="G280" s="15"/>
      <c r="H280" s="15"/>
    </row>
    <row r="281" spans="1:8" x14ac:dyDescent="0.25">
      <c r="A281" s="34">
        <v>280</v>
      </c>
      <c r="B281" s="23">
        <f>-$I$2*$M$25</f>
        <v>-813.35612924449845</v>
      </c>
      <c r="C281" s="23">
        <f>-(-(B281/$I$2)*$J$25)</f>
        <v>-144.68204243412512</v>
      </c>
      <c r="D281" s="62">
        <f t="shared" si="5"/>
        <v>668.6740868103733</v>
      </c>
      <c r="E281" s="15"/>
      <c r="F281" s="15"/>
      <c r="G281" s="15"/>
      <c r="H281" s="15"/>
    </row>
    <row r="282" spans="1:8" x14ac:dyDescent="0.25">
      <c r="A282" s="34">
        <v>281</v>
      </c>
      <c r="B282" s="23">
        <f>-$I$2*$M$25</f>
        <v>-813.35612924449845</v>
      </c>
      <c r="C282" s="23">
        <f>-(-(B282/$I$2)*$J$25)</f>
        <v>-144.68204243412512</v>
      </c>
      <c r="D282" s="62">
        <f t="shared" si="5"/>
        <v>668.6740868103733</v>
      </c>
      <c r="E282" s="15"/>
      <c r="F282" s="15"/>
      <c r="G282" s="15"/>
      <c r="H282" s="15"/>
    </row>
    <row r="283" spans="1:8" x14ac:dyDescent="0.25">
      <c r="A283" s="34">
        <v>282</v>
      </c>
      <c r="B283" s="23">
        <f>-$I$2*$M$25</f>
        <v>-813.35612924449845</v>
      </c>
      <c r="C283" s="23">
        <f>-(-(B283/$I$2)*$J$25)</f>
        <v>-144.68204243412512</v>
      </c>
      <c r="D283" s="62">
        <f t="shared" si="5"/>
        <v>668.6740868103733</v>
      </c>
      <c r="E283" s="15"/>
      <c r="F283" s="15"/>
      <c r="G283" s="15"/>
      <c r="H283" s="15"/>
    </row>
    <row r="284" spans="1:8" x14ac:dyDescent="0.25">
      <c r="A284" s="34">
        <v>283</v>
      </c>
      <c r="B284" s="23">
        <f>-$I$2*$M$25</f>
        <v>-813.35612924449845</v>
      </c>
      <c r="C284" s="23">
        <f>-(-(B284/$I$2)*$J$25)</f>
        <v>-144.68204243412512</v>
      </c>
      <c r="D284" s="62">
        <f t="shared" si="5"/>
        <v>668.6740868103733</v>
      </c>
      <c r="E284" s="15"/>
      <c r="F284" s="15"/>
      <c r="G284" s="15"/>
      <c r="H284" s="15"/>
    </row>
    <row r="285" spans="1:8" x14ac:dyDescent="0.25">
      <c r="A285" s="34">
        <v>284</v>
      </c>
      <c r="B285" s="23">
        <f>-$I$2*$M$25</f>
        <v>-813.35612924449845</v>
      </c>
      <c r="C285" s="23">
        <f>-(-(B285/$I$2)*$J$25)</f>
        <v>-144.68204243412512</v>
      </c>
      <c r="D285" s="62">
        <f t="shared" si="5"/>
        <v>668.6740868103733</v>
      </c>
      <c r="E285" s="15"/>
      <c r="F285" s="15"/>
      <c r="G285" s="15"/>
      <c r="H285" s="15"/>
    </row>
    <row r="286" spans="1:8" x14ac:dyDescent="0.25">
      <c r="A286" s="34">
        <v>285</v>
      </c>
      <c r="B286" s="23">
        <f>-$I$2*$M$25</f>
        <v>-813.35612924449845</v>
      </c>
      <c r="C286" s="23">
        <f>-(-(B286/$I$2)*$J$25)</f>
        <v>-144.68204243412512</v>
      </c>
      <c r="D286" s="62">
        <f t="shared" si="5"/>
        <v>668.6740868103733</v>
      </c>
      <c r="E286" s="15"/>
      <c r="F286" s="15"/>
      <c r="G286" s="15"/>
      <c r="H286" s="15"/>
    </row>
    <row r="287" spans="1:8" x14ac:dyDescent="0.25">
      <c r="A287" s="34">
        <v>286</v>
      </c>
      <c r="B287" s="23">
        <f>-$I$2*$M$25</f>
        <v>-813.35612924449845</v>
      </c>
      <c r="C287" s="23">
        <f>-(-(B287/$I$2)*$J$25)</f>
        <v>-144.68204243412512</v>
      </c>
      <c r="D287" s="62">
        <f t="shared" si="5"/>
        <v>668.6740868103733</v>
      </c>
      <c r="E287" s="15"/>
      <c r="F287" s="15"/>
      <c r="G287" s="15"/>
      <c r="H287" s="15"/>
    </row>
    <row r="288" spans="1:8" x14ac:dyDescent="0.25">
      <c r="A288" s="34">
        <v>287</v>
      </c>
      <c r="B288" s="23">
        <f>-$I$2*$M$25</f>
        <v>-813.35612924449845</v>
      </c>
      <c r="C288" s="23">
        <f>-(-(B288/$I$2)*$J$25)</f>
        <v>-144.68204243412512</v>
      </c>
      <c r="D288" s="62">
        <f t="shared" si="5"/>
        <v>668.6740868103733</v>
      </c>
      <c r="E288" s="15"/>
      <c r="F288" s="15"/>
      <c r="G288" s="15"/>
      <c r="H288" s="15"/>
    </row>
    <row r="289" spans="1:8" x14ac:dyDescent="0.25">
      <c r="A289" s="34">
        <v>288</v>
      </c>
      <c r="B289" s="23">
        <f>-$I$2*$M$25</f>
        <v>-813.35612924449845</v>
      </c>
      <c r="C289" s="23">
        <f>-(-(B289/$I$2)*$J$25)</f>
        <v>-144.68204243412512</v>
      </c>
      <c r="D289" s="62">
        <f t="shared" si="5"/>
        <v>668.6740868103733</v>
      </c>
      <c r="E289" s="15"/>
      <c r="F289" s="15"/>
      <c r="G289" s="15"/>
      <c r="H289" s="15"/>
    </row>
    <row r="290" spans="1:8" x14ac:dyDescent="0.25">
      <c r="A290" s="34">
        <v>289</v>
      </c>
      <c r="B290" s="23">
        <f>-$I$2*$M$26</f>
        <v>-845.89037441427843</v>
      </c>
      <c r="C290" s="23">
        <f>-(-(B290/$I$2)*$J$26)</f>
        <v>-151.52260940041054</v>
      </c>
      <c r="D290" s="62">
        <f t="shared" si="5"/>
        <v>694.36776501386794</v>
      </c>
      <c r="E290" s="15"/>
      <c r="F290" s="15"/>
      <c r="G290" s="15"/>
      <c r="H290" s="15"/>
    </row>
    <row r="291" spans="1:8" x14ac:dyDescent="0.25">
      <c r="A291" s="34">
        <v>290</v>
      </c>
      <c r="B291" s="23">
        <f>-$I$2*$M$26</f>
        <v>-845.89037441427843</v>
      </c>
      <c r="C291" s="23">
        <f>-(-(B291/$I$2)*$J$26)</f>
        <v>-151.52260940041054</v>
      </c>
      <c r="D291" s="62">
        <f t="shared" si="5"/>
        <v>694.36776501386794</v>
      </c>
      <c r="E291" s="15"/>
      <c r="F291" s="15"/>
      <c r="G291" s="15"/>
      <c r="H291" s="15"/>
    </row>
    <row r="292" spans="1:8" x14ac:dyDescent="0.25">
      <c r="A292" s="34">
        <v>291</v>
      </c>
      <c r="B292" s="23">
        <f>-$I$2*$M$26</f>
        <v>-845.89037441427843</v>
      </c>
      <c r="C292" s="23">
        <f>-(-(B292/$I$2)*$J$26)</f>
        <v>-151.52260940041054</v>
      </c>
      <c r="D292" s="62">
        <f t="shared" si="5"/>
        <v>694.36776501386794</v>
      </c>
      <c r="E292" s="15"/>
      <c r="F292" s="15"/>
      <c r="G292" s="15"/>
      <c r="H292" s="15"/>
    </row>
    <row r="293" spans="1:8" x14ac:dyDescent="0.25">
      <c r="A293" s="34">
        <v>292</v>
      </c>
      <c r="B293" s="23">
        <f>-$I$2*$M$26</f>
        <v>-845.89037441427843</v>
      </c>
      <c r="C293" s="23">
        <f>-(-(B293/$I$2)*$J$26)</f>
        <v>-151.52260940041054</v>
      </c>
      <c r="D293" s="62">
        <f t="shared" si="5"/>
        <v>694.36776501386794</v>
      </c>
      <c r="E293" s="15"/>
      <c r="F293" s="15"/>
      <c r="G293" s="15"/>
      <c r="H293" s="15"/>
    </row>
    <row r="294" spans="1:8" x14ac:dyDescent="0.25">
      <c r="A294" s="34">
        <v>293</v>
      </c>
      <c r="B294" s="23">
        <f>-$I$2*$M$26</f>
        <v>-845.89037441427843</v>
      </c>
      <c r="C294" s="23">
        <f>-(-(B294/$I$2)*$J$26)</f>
        <v>-151.52260940041054</v>
      </c>
      <c r="D294" s="62">
        <f t="shared" si="5"/>
        <v>694.36776501386794</v>
      </c>
      <c r="E294" s="15"/>
      <c r="F294" s="15"/>
      <c r="G294" s="15"/>
      <c r="H294" s="15"/>
    </row>
    <row r="295" spans="1:8" x14ac:dyDescent="0.25">
      <c r="A295" s="34">
        <v>294</v>
      </c>
      <c r="B295" s="23">
        <f>-$I$2*$M$26</f>
        <v>-845.89037441427843</v>
      </c>
      <c r="C295" s="23">
        <f>-(-(B295/$I$2)*$J$26)</f>
        <v>-151.52260940041054</v>
      </c>
      <c r="D295" s="62">
        <f t="shared" si="5"/>
        <v>694.36776501386794</v>
      </c>
      <c r="E295" s="15"/>
      <c r="F295" s="15"/>
      <c r="G295" s="15"/>
      <c r="H295" s="15"/>
    </row>
    <row r="296" spans="1:8" x14ac:dyDescent="0.25">
      <c r="A296" s="34">
        <v>295</v>
      </c>
      <c r="B296" s="23">
        <f>-$I$2*$M$26</f>
        <v>-845.89037441427843</v>
      </c>
      <c r="C296" s="23">
        <f>-(-(B296/$I$2)*$J$26)</f>
        <v>-151.52260940041054</v>
      </c>
      <c r="D296" s="62">
        <f t="shared" si="5"/>
        <v>694.36776501386794</v>
      </c>
      <c r="E296" s="15"/>
      <c r="F296" s="15"/>
      <c r="G296" s="15"/>
      <c r="H296" s="15"/>
    </row>
    <row r="297" spans="1:8" x14ac:dyDescent="0.25">
      <c r="A297" s="34">
        <v>296</v>
      </c>
      <c r="B297" s="23">
        <f>-$I$2*$M$26</f>
        <v>-845.89037441427843</v>
      </c>
      <c r="C297" s="23">
        <f>-(-(B297/$I$2)*$J$26)</f>
        <v>-151.52260940041054</v>
      </c>
      <c r="D297" s="62">
        <f t="shared" si="5"/>
        <v>694.36776501386794</v>
      </c>
      <c r="E297" s="15"/>
      <c r="F297" s="15"/>
      <c r="G297" s="15"/>
      <c r="H297" s="15"/>
    </row>
    <row r="298" spans="1:8" x14ac:dyDescent="0.25">
      <c r="A298" s="34">
        <v>297</v>
      </c>
      <c r="B298" s="23">
        <f>-$I$2*$M$26</f>
        <v>-845.89037441427843</v>
      </c>
      <c r="C298" s="23">
        <f>-(-(B298/$I$2)*$J$26)</f>
        <v>-151.52260940041054</v>
      </c>
      <c r="D298" s="62">
        <f t="shared" si="5"/>
        <v>694.36776501386794</v>
      </c>
      <c r="E298" s="15"/>
      <c r="F298" s="15"/>
      <c r="G298" s="15"/>
      <c r="H298" s="15"/>
    </row>
    <row r="299" spans="1:8" x14ac:dyDescent="0.25">
      <c r="A299" s="34">
        <v>298</v>
      </c>
      <c r="B299" s="23">
        <f>-$I$2*$M$26</f>
        <v>-845.89037441427843</v>
      </c>
      <c r="C299" s="23">
        <f>-(-(B299/$I$2)*$J$26)</f>
        <v>-151.52260940041054</v>
      </c>
      <c r="D299" s="62">
        <f t="shared" si="5"/>
        <v>694.36776501386794</v>
      </c>
      <c r="E299" s="15"/>
      <c r="F299" s="15"/>
      <c r="G299" s="15"/>
      <c r="H299" s="15"/>
    </row>
    <row r="300" spans="1:8" x14ac:dyDescent="0.25">
      <c r="A300" s="34">
        <v>299</v>
      </c>
      <c r="B300" s="23">
        <f>-$I$2*$M$26</f>
        <v>-845.89037441427843</v>
      </c>
      <c r="C300" s="23">
        <f>-(-(B300/$I$2)*$J$26)</f>
        <v>-151.52260940041054</v>
      </c>
      <c r="D300" s="62">
        <f t="shared" si="5"/>
        <v>694.36776501386794</v>
      </c>
      <c r="E300" s="15"/>
      <c r="F300" s="15"/>
      <c r="G300" s="15"/>
      <c r="H300" s="15"/>
    </row>
    <row r="301" spans="1:8" ht="15.75" thickBot="1" x14ac:dyDescent="0.3">
      <c r="A301" s="36">
        <v>300</v>
      </c>
      <c r="B301" s="63">
        <f>-$I$2*$M$26</f>
        <v>-845.89037441427843</v>
      </c>
      <c r="C301" s="63">
        <f>-(-(B301/$I$2)*$J$26)</f>
        <v>-151.52260940041054</v>
      </c>
      <c r="D301" s="64">
        <f t="shared" si="5"/>
        <v>694.36776501386794</v>
      </c>
      <c r="E301" s="15"/>
      <c r="F301" s="15"/>
      <c r="G301" s="15"/>
      <c r="H301" s="15"/>
    </row>
    <row r="302" spans="1:8" x14ac:dyDescent="0.25">
      <c r="B302" s="2"/>
    </row>
    <row r="303" spans="1:8" x14ac:dyDescent="0.25">
      <c r="B303" s="2"/>
    </row>
    <row r="304" spans="1:8" x14ac:dyDescent="0.25">
      <c r="B304" s="2"/>
    </row>
  </sheetData>
  <mergeCells count="1">
    <mergeCell ref="E27:G27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C714D-1780-447C-A239-B924FF6BCC87}">
  <dimension ref="A1:V27"/>
  <sheetViews>
    <sheetView workbookViewId="0">
      <selection activeCell="N27" sqref="N27"/>
    </sheetView>
  </sheetViews>
  <sheetFormatPr defaultRowHeight="15" x14ac:dyDescent="0.25"/>
  <cols>
    <col min="2" max="3" width="14.28515625" customWidth="1"/>
    <col min="4" max="4" width="16.42578125" customWidth="1"/>
    <col min="5" max="5" width="12.42578125" bestFit="1" customWidth="1"/>
    <col min="6" max="8" width="12.42578125" customWidth="1"/>
    <col min="9" max="9" width="13.140625" customWidth="1"/>
    <col min="10" max="10" width="12.7109375" customWidth="1"/>
    <col min="11" max="11" width="14.85546875" customWidth="1"/>
    <col min="12" max="12" width="14.7109375" bestFit="1" customWidth="1"/>
    <col min="14" max="14" width="17.85546875" bestFit="1" customWidth="1"/>
    <col min="15" max="15" width="28.140625" bestFit="1" customWidth="1"/>
    <col min="16" max="16" width="11.140625" bestFit="1" customWidth="1"/>
    <col min="17" max="17" width="20.140625" customWidth="1"/>
    <col min="18" max="18" width="12.85546875" bestFit="1" customWidth="1"/>
    <col min="19" max="19" width="12.7109375" bestFit="1" customWidth="1"/>
    <col min="20" max="20" width="11.140625" bestFit="1" customWidth="1"/>
    <col min="21" max="21" width="16.85546875" bestFit="1" customWidth="1"/>
  </cols>
  <sheetData>
    <row r="1" spans="1:22" ht="60" x14ac:dyDescent="0.25">
      <c r="A1" s="12" t="s">
        <v>22</v>
      </c>
      <c r="B1" s="12" t="s">
        <v>19</v>
      </c>
      <c r="C1" s="12" t="s">
        <v>20</v>
      </c>
      <c r="D1" s="12" t="s">
        <v>16</v>
      </c>
      <c r="E1" s="12" t="s">
        <v>18</v>
      </c>
      <c r="F1" s="12" t="s">
        <v>26</v>
      </c>
      <c r="G1" s="12" t="s">
        <v>25</v>
      </c>
      <c r="H1" s="12" t="s">
        <v>24</v>
      </c>
      <c r="I1" s="12" t="s">
        <v>23</v>
      </c>
      <c r="J1" s="12" t="s">
        <v>21</v>
      </c>
      <c r="K1" s="12">
        <v>-10000</v>
      </c>
      <c r="L1" s="3" t="s">
        <v>29</v>
      </c>
      <c r="M1" s="12" t="s">
        <v>28</v>
      </c>
      <c r="N1" s="3" t="s">
        <v>4</v>
      </c>
      <c r="O1" s="3" t="s">
        <v>5</v>
      </c>
      <c r="P1" s="3" t="s">
        <v>6</v>
      </c>
      <c r="Q1" s="3" t="s">
        <v>7</v>
      </c>
      <c r="R1" s="3" t="s">
        <v>8</v>
      </c>
      <c r="S1" s="3" t="s">
        <v>9</v>
      </c>
      <c r="T1" s="3" t="s">
        <v>10</v>
      </c>
      <c r="U1" s="3" t="s">
        <v>11</v>
      </c>
      <c r="V1" s="12"/>
    </row>
    <row r="2" spans="1:22" x14ac:dyDescent="0.25">
      <c r="A2">
        <v>1</v>
      </c>
      <c r="B2" s="2">
        <f>P2</f>
        <v>0.98</v>
      </c>
      <c r="C2" s="2">
        <f>Q2</f>
        <v>3428.5709999999999</v>
      </c>
      <c r="D2" s="2">
        <f>B2*C2</f>
        <v>3359.9995799999997</v>
      </c>
      <c r="E2" s="2">
        <f>-R2+D2</f>
        <v>-6640.0004200000003</v>
      </c>
      <c r="F2" s="2">
        <f>R2*(1+1.2*T2)</f>
        <v>10548.4</v>
      </c>
      <c r="G2" s="2">
        <f>R2*(1+1.55*T2)</f>
        <v>10708.35</v>
      </c>
      <c r="H2" s="2">
        <f>R2*(1+0.0815)</f>
        <v>10814.999999999998</v>
      </c>
      <c r="I2" s="2">
        <f>R2*(1+S2*T2)</f>
        <v>10635.23</v>
      </c>
      <c r="J2" s="2">
        <f>R2*(1+U2)</f>
        <v>10396</v>
      </c>
      <c r="K2" s="2">
        <f>D2</f>
        <v>3359.9995799999997</v>
      </c>
      <c r="L2" s="24">
        <f>IRR(K1:K26)</f>
        <v>0.36842457718944632</v>
      </c>
      <c r="M2" s="22">
        <v>51.02</v>
      </c>
      <c r="N2" s="4">
        <v>7.0000000000000001E-3</v>
      </c>
      <c r="O2" s="4">
        <v>0.04</v>
      </c>
      <c r="P2" s="5">
        <v>0.98</v>
      </c>
      <c r="Q2" s="5">
        <v>3428.5709999999999</v>
      </c>
      <c r="R2" s="5">
        <v>10000</v>
      </c>
      <c r="S2" s="6">
        <v>1.39</v>
      </c>
      <c r="T2" s="7">
        <v>4.5699999999999998E-2</v>
      </c>
      <c r="U2" s="7">
        <v>3.9600000000000003E-2</v>
      </c>
    </row>
    <row r="3" spans="1:22" ht="18.75" x14ac:dyDescent="0.3">
      <c r="A3">
        <v>2</v>
      </c>
      <c r="B3" s="2">
        <f>B2*(1+$O$2)</f>
        <v>1.0192000000000001</v>
      </c>
      <c r="C3" s="2">
        <f>C2*(1-$N$2)</f>
        <v>3404.571003</v>
      </c>
      <c r="D3" s="2">
        <f t="shared" ref="D3:D26" si="0">B3*C3</f>
        <v>3469.9387662576005</v>
      </c>
      <c r="E3" s="2">
        <f>E2+D3</f>
        <v>-3170.0616537423998</v>
      </c>
      <c r="F3" s="2">
        <f>F2*(1+1.2*$T$2)</f>
        <v>11126.874255999999</v>
      </c>
      <c r="G3" s="2">
        <f>G2*(1+1.55*$T$2)</f>
        <v>11466.87597225</v>
      </c>
      <c r="H3" s="2">
        <f>H2*(1+0.0815)</f>
        <v>11696.422499999997</v>
      </c>
      <c r="I3" s="2">
        <f>I2*(1+$S$2*$T$2)</f>
        <v>11310.811715289999</v>
      </c>
      <c r="J3" s="2">
        <f>J2*(1+$U$2)</f>
        <v>10807.681600000002</v>
      </c>
      <c r="K3" s="2">
        <f t="shared" ref="K3:K26" si="1">D3</f>
        <v>3469.9387662576005</v>
      </c>
      <c r="L3" s="2"/>
      <c r="Q3" s="19"/>
      <c r="R3" s="14"/>
      <c r="S3" s="14"/>
      <c r="T3" s="14"/>
      <c r="U3" s="14"/>
    </row>
    <row r="4" spans="1:22" x14ac:dyDescent="0.25">
      <c r="A4">
        <v>3</v>
      </c>
      <c r="B4" s="2">
        <f>B3*(1+$O$2)</f>
        <v>1.0599680000000002</v>
      </c>
      <c r="C4" s="2">
        <f>C3*(1-$N$2)</f>
        <v>3380.739005979</v>
      </c>
      <c r="D4" s="2">
        <f t="shared" si="0"/>
        <v>3583.4751626895495</v>
      </c>
      <c r="E4" s="2">
        <f t="shared" ref="E4:E26" si="2">E3+D4</f>
        <v>413.41350894714969</v>
      </c>
      <c r="F4" s="2">
        <f t="shared" ref="F4:F26" si="3">F3*(1+1.2*$T$2)</f>
        <v>11737.072040199038</v>
      </c>
      <c r="G4" s="2">
        <f t="shared" ref="G4:G26" si="4">G3*(1+1.55*$T$2)</f>
        <v>12279.132131744329</v>
      </c>
      <c r="H4" s="2">
        <f t="shared" ref="H4:H27" si="5">H3*(1+0.0815)</f>
        <v>12649.680933749996</v>
      </c>
      <c r="I4" s="2">
        <f t="shared" ref="I4:I26" si="6">I3*(1+$S$2*$T$2)</f>
        <v>12029.308407880366</v>
      </c>
      <c r="J4" s="2">
        <f t="shared" ref="J4:J26" si="7">J3*(1+$U$2)</f>
        <v>11235.665791360003</v>
      </c>
      <c r="K4" s="2">
        <f t="shared" si="1"/>
        <v>3583.4751626895495</v>
      </c>
      <c r="L4" s="2"/>
    </row>
    <row r="5" spans="1:22" x14ac:dyDescent="0.25">
      <c r="A5">
        <v>4</v>
      </c>
      <c r="B5" s="2">
        <f>B4*(1+$O$2)</f>
        <v>1.1023667200000002</v>
      </c>
      <c r="C5" s="2">
        <f>C4*(1-$N$2)</f>
        <v>3357.073832937147</v>
      </c>
      <c r="D5" s="2">
        <f t="shared" si="0"/>
        <v>3700.7264700127516</v>
      </c>
      <c r="E5" s="2">
        <f t="shared" si="2"/>
        <v>4114.1399789599018</v>
      </c>
      <c r="F5" s="2">
        <f t="shared" si="3"/>
        <v>12380.733070883554</v>
      </c>
      <c r="G5" s="2">
        <f t="shared" si="4"/>
        <v>13148.924456296438</v>
      </c>
      <c r="H5" s="2">
        <f t="shared" si="5"/>
        <v>13680.62992985062</v>
      </c>
      <c r="I5" s="2">
        <f t="shared" si="6"/>
        <v>12793.446165874151</v>
      </c>
      <c r="J5" s="2">
        <f t="shared" si="7"/>
        <v>11680.598156697861</v>
      </c>
      <c r="K5" s="2">
        <f t="shared" si="1"/>
        <v>3700.7264700127516</v>
      </c>
      <c r="L5" s="2"/>
    </row>
    <row r="6" spans="1:22" x14ac:dyDescent="0.25">
      <c r="A6">
        <v>5</v>
      </c>
      <c r="B6" s="2">
        <f>B5*(1+$O$2)</f>
        <v>1.1464613888000004</v>
      </c>
      <c r="C6" s="2">
        <f>C5*(1-$N$2)</f>
        <v>3333.574316106587</v>
      </c>
      <c r="D6" s="2">
        <f t="shared" si="0"/>
        <v>3821.8142401115692</v>
      </c>
      <c r="E6" s="2">
        <f t="shared" si="2"/>
        <v>7935.954219071471</v>
      </c>
      <c r="F6" s="2">
        <f t="shared" si="3"/>
        <v>13059.692472490808</v>
      </c>
      <c r="G6" s="2">
        <f t="shared" si="4"/>
        <v>14080.328520158195</v>
      </c>
      <c r="H6" s="2">
        <f t="shared" si="5"/>
        <v>14795.601269133444</v>
      </c>
      <c r="I6" s="2">
        <f t="shared" si="6"/>
        <v>13606.124246668975</v>
      </c>
      <c r="J6" s="2">
        <f t="shared" si="7"/>
        <v>12143.149843703097</v>
      </c>
      <c r="K6" s="2">
        <f t="shared" si="1"/>
        <v>3821.8142401115692</v>
      </c>
      <c r="L6" s="2"/>
    </row>
    <row r="7" spans="1:22" x14ac:dyDescent="0.25">
      <c r="A7">
        <v>6</v>
      </c>
      <c r="B7" s="2">
        <f>B6*(1+$O$2)</f>
        <v>1.1923198443520004</v>
      </c>
      <c r="C7" s="2">
        <f>C6*(1-$N$2)</f>
        <v>3310.2392958938408</v>
      </c>
      <c r="D7" s="2">
        <f t="shared" si="0"/>
        <v>3946.8640020480198</v>
      </c>
      <c r="E7" s="2">
        <f t="shared" si="2"/>
        <v>11882.818221119491</v>
      </c>
      <c r="F7" s="2">
        <f t="shared" si="3"/>
        <v>13775.886007682204</v>
      </c>
      <c r="G7" s="2">
        <f t="shared" si="4"/>
        <v>15077.7085908836</v>
      </c>
      <c r="H7" s="2">
        <f t="shared" si="5"/>
        <v>16001.442772567818</v>
      </c>
      <c r="I7" s="2">
        <f t="shared" si="6"/>
        <v>14470.426077190128</v>
      </c>
      <c r="J7" s="2">
        <f t="shared" si="7"/>
        <v>12624.01857751374</v>
      </c>
      <c r="K7" s="2">
        <f t="shared" si="1"/>
        <v>3946.8640020480198</v>
      </c>
      <c r="L7" s="2"/>
      <c r="P7" s="16"/>
    </row>
    <row r="8" spans="1:22" x14ac:dyDescent="0.25">
      <c r="A8">
        <v>7</v>
      </c>
      <c r="B8" s="2">
        <f>B7*(1+$O$2)</f>
        <v>1.2400126381260805</v>
      </c>
      <c r="C8" s="2">
        <f>C7*(1-$N$2)</f>
        <v>3287.0676208225841</v>
      </c>
      <c r="D8" s="2">
        <f t="shared" si="0"/>
        <v>4076.0053921950316</v>
      </c>
      <c r="E8" s="2">
        <f t="shared" si="2"/>
        <v>15958.823613314522</v>
      </c>
      <c r="F8" s="2">
        <f t="shared" si="3"/>
        <v>14531.355596343496</v>
      </c>
      <c r="G8" s="2">
        <f t="shared" si="4"/>
        <v>16145.738078918839</v>
      </c>
      <c r="H8" s="2">
        <f t="shared" si="5"/>
        <v>17305.560358532093</v>
      </c>
      <c r="I8" s="2">
        <f t="shared" si="6"/>
        <v>15389.630952891477</v>
      </c>
      <c r="J8" s="2">
        <f t="shared" si="7"/>
        <v>13123.929713183285</v>
      </c>
      <c r="K8" s="2">
        <f t="shared" si="1"/>
        <v>4076.0053921950316</v>
      </c>
      <c r="L8" s="2"/>
      <c r="P8" s="16"/>
      <c r="Q8" s="10"/>
    </row>
    <row r="9" spans="1:22" x14ac:dyDescent="0.25">
      <c r="A9">
        <v>8</v>
      </c>
      <c r="B9" s="2">
        <f>B8*(1+$O$2)</f>
        <v>1.2896131436511238</v>
      </c>
      <c r="C9" s="2">
        <f>C8*(1-$N$2)</f>
        <v>3264.058147476826</v>
      </c>
      <c r="D9" s="2">
        <f t="shared" si="0"/>
        <v>4209.3722886276528</v>
      </c>
      <c r="E9" s="2">
        <f t="shared" si="2"/>
        <v>20168.195901942174</v>
      </c>
      <c r="F9" s="2">
        <f t="shared" si="3"/>
        <v>15328.255137246973</v>
      </c>
      <c r="G9" s="2">
        <f t="shared" si="4"/>
        <v>17289.421435739056</v>
      </c>
      <c r="H9" s="2">
        <f t="shared" si="5"/>
        <v>18715.963527752458</v>
      </c>
      <c r="I9" s="2">
        <f t="shared" si="6"/>
        <v>16367.226479912002</v>
      </c>
      <c r="J9" s="2">
        <f t="shared" si="7"/>
        <v>13643.637329825344</v>
      </c>
      <c r="K9" s="2">
        <f t="shared" si="1"/>
        <v>4209.3722886276528</v>
      </c>
      <c r="L9" s="2"/>
      <c r="O9" s="17"/>
      <c r="P9" s="18"/>
    </row>
    <row r="10" spans="1:22" x14ac:dyDescent="0.25">
      <c r="A10">
        <v>9</v>
      </c>
      <c r="B10" s="2">
        <f>B9*(1+$O$2)</f>
        <v>1.3411976693971688</v>
      </c>
      <c r="C10" s="2">
        <f>C9*(1-$N$2)</f>
        <v>3241.209740444488</v>
      </c>
      <c r="D10" s="2">
        <f t="shared" si="0"/>
        <v>4347.1029499115493</v>
      </c>
      <c r="E10" s="2">
        <f t="shared" si="2"/>
        <v>24515.298851853724</v>
      </c>
      <c r="F10" s="2">
        <f t="shared" si="3"/>
        <v>16168.856648973597</v>
      </c>
      <c r="G10" s="2">
        <f t="shared" si="4"/>
        <v>18514.117603139632</v>
      </c>
      <c r="H10" s="2">
        <f t="shared" si="5"/>
        <v>20241.314555264282</v>
      </c>
      <c r="I10" s="2">
        <f t="shared" si="6"/>
        <v>17406.921807595452</v>
      </c>
      <c r="J10" s="2">
        <f t="shared" si="7"/>
        <v>14183.925368086429</v>
      </c>
      <c r="K10" s="2">
        <f t="shared" si="1"/>
        <v>4347.1029499115493</v>
      </c>
      <c r="L10" s="2"/>
      <c r="P10" s="16"/>
    </row>
    <row r="11" spans="1:22" x14ac:dyDescent="0.25">
      <c r="A11">
        <v>10</v>
      </c>
      <c r="B11" s="2">
        <f>B10*(1+$O$2)</f>
        <v>1.3948455761730556</v>
      </c>
      <c r="C11" s="2">
        <f>C10*(1-$N$2)</f>
        <v>3218.5212722613765</v>
      </c>
      <c r="D11" s="2">
        <f t="shared" si="0"/>
        <v>4489.3401584326557</v>
      </c>
      <c r="E11" s="2">
        <f t="shared" si="2"/>
        <v>29004.639010286381</v>
      </c>
      <c r="F11" s="2">
        <f t="shared" si="3"/>
        <v>17055.55674760331</v>
      </c>
      <c r="G11" s="2">
        <f t="shared" si="4"/>
        <v>19825.565123558026</v>
      </c>
      <c r="H11" s="2">
        <f t="shared" si="5"/>
        <v>21890.981691518318</v>
      </c>
      <c r="I11" s="2">
        <f t="shared" si="6"/>
        <v>18512.661701579338</v>
      </c>
      <c r="J11" s="2">
        <f t="shared" si="7"/>
        <v>14745.608812662653</v>
      </c>
      <c r="K11" s="2">
        <f t="shared" si="1"/>
        <v>4489.3401584326557</v>
      </c>
      <c r="L11" s="2"/>
    </row>
    <row r="12" spans="1:22" x14ac:dyDescent="0.25">
      <c r="A12">
        <v>11</v>
      </c>
      <c r="B12" s="2">
        <f>B11*(1+$O$2)</f>
        <v>1.450639399219978</v>
      </c>
      <c r="C12" s="2">
        <f>C11*(1-$N$2)</f>
        <v>3195.9916233555468</v>
      </c>
      <c r="D12" s="2">
        <f t="shared" si="0"/>
        <v>4636.2313684165729</v>
      </c>
      <c r="E12" s="2">
        <f t="shared" si="2"/>
        <v>33640.870378702952</v>
      </c>
      <c r="F12" s="2">
        <f t="shared" si="3"/>
        <v>17990.883479641874</v>
      </c>
      <c r="G12" s="2">
        <f t="shared" si="4"/>
        <v>21229.909029085258</v>
      </c>
      <c r="H12" s="2">
        <f t="shared" si="5"/>
        <v>23675.09669937706</v>
      </c>
      <c r="I12" s="2">
        <f t="shared" si="6"/>
        <v>19688.641510848764</v>
      </c>
      <c r="J12" s="2">
        <f t="shared" si="7"/>
        <v>15329.534921644095</v>
      </c>
      <c r="K12" s="2">
        <f t="shared" si="1"/>
        <v>4636.2313684165729</v>
      </c>
      <c r="L12" s="2"/>
    </row>
    <row r="13" spans="1:22" x14ac:dyDescent="0.25">
      <c r="A13">
        <v>12</v>
      </c>
      <c r="B13" s="2">
        <f>B12*(1+$O$2)</f>
        <v>1.5086649751887771</v>
      </c>
      <c r="C13" s="2">
        <f>C12*(1-$N$2)</f>
        <v>3173.6196819920578</v>
      </c>
      <c r="D13" s="2">
        <f t="shared" si="0"/>
        <v>4787.9288587911624</v>
      </c>
      <c r="E13" s="2">
        <f t="shared" si="2"/>
        <v>38428.799237494117</v>
      </c>
      <c r="F13" s="2">
        <f t="shared" si="3"/>
        <v>18977.503529665435</v>
      </c>
      <c r="G13" s="2">
        <f t="shared" si="4"/>
        <v>22733.729635160511</v>
      </c>
      <c r="H13" s="2">
        <f t="shared" si="5"/>
        <v>25604.617080376287</v>
      </c>
      <c r="I13" s="2">
        <f t="shared" si="6"/>
        <v>20939.323085542408</v>
      </c>
      <c r="J13" s="2">
        <f t="shared" si="7"/>
        <v>15936.584504541202</v>
      </c>
      <c r="K13" s="2">
        <f t="shared" si="1"/>
        <v>4787.9288587911624</v>
      </c>
      <c r="L13" s="2"/>
    </row>
    <row r="14" spans="1:22" x14ac:dyDescent="0.25">
      <c r="A14">
        <v>13</v>
      </c>
      <c r="B14" s="2">
        <f>B13*(1+$O$2)</f>
        <v>1.5690115741963282</v>
      </c>
      <c r="C14" s="2">
        <f>C13*(1-$N$2)</f>
        <v>3151.4043442181132</v>
      </c>
      <c r="D14" s="2">
        <f t="shared" si="0"/>
        <v>4944.5898910508095</v>
      </c>
      <c r="E14" s="2">
        <f t="shared" si="2"/>
        <v>43373.389128544928</v>
      </c>
      <c r="F14" s="2">
        <f t="shared" si="3"/>
        <v>20018.229823232286</v>
      </c>
      <c r="G14" s="2">
        <f t="shared" si="4"/>
        <v>24344.073373867104</v>
      </c>
      <c r="H14" s="2">
        <f t="shared" si="5"/>
        <v>27691.393372426952</v>
      </c>
      <c r="I14" s="2">
        <f t="shared" si="6"/>
        <v>22269.451705905318</v>
      </c>
      <c r="J14" s="2">
        <f t="shared" si="7"/>
        <v>16567.673250921034</v>
      </c>
      <c r="K14" s="2">
        <f t="shared" si="1"/>
        <v>4944.5898910508095</v>
      </c>
      <c r="L14" s="2"/>
    </row>
    <row r="15" spans="1:22" x14ac:dyDescent="0.25">
      <c r="A15">
        <v>14</v>
      </c>
      <c r="B15" s="2">
        <f>B14*(1+$O$2)</f>
        <v>1.6317720371641813</v>
      </c>
      <c r="C15" s="2">
        <f>C14*(1-$N$2)</f>
        <v>3129.3445138085863</v>
      </c>
      <c r="D15" s="2">
        <f t="shared" si="0"/>
        <v>5106.3768722859913</v>
      </c>
      <c r="E15" s="2">
        <f t="shared" si="2"/>
        <v>48479.766000830918</v>
      </c>
      <c r="F15" s="2">
        <f t="shared" si="3"/>
        <v>21116.029546738344</v>
      </c>
      <c r="G15" s="2">
        <f t="shared" si="4"/>
        <v>26068.485811304981</v>
      </c>
      <c r="H15" s="2">
        <f t="shared" si="5"/>
        <v>29948.241932279747</v>
      </c>
      <c r="I15" s="2">
        <f t="shared" si="6"/>
        <v>23684.074086619541</v>
      </c>
      <c r="J15" s="2">
        <f t="shared" si="7"/>
        <v>17223.753111657508</v>
      </c>
      <c r="K15" s="2">
        <f t="shared" si="1"/>
        <v>5106.3768722859913</v>
      </c>
      <c r="L15" s="2"/>
    </row>
    <row r="16" spans="1:22" x14ac:dyDescent="0.25">
      <c r="A16">
        <v>15</v>
      </c>
      <c r="B16" s="2">
        <f>B15*(1+$O$2)</f>
        <v>1.6970429186507485</v>
      </c>
      <c r="C16" s="2">
        <f>C15*(1-$N$2)</f>
        <v>3107.4391022119262</v>
      </c>
      <c r="D16" s="2">
        <f t="shared" si="0"/>
        <v>5273.4575235471884</v>
      </c>
      <c r="E16" s="2">
        <f t="shared" si="2"/>
        <v>53753.223524378103</v>
      </c>
      <c r="F16" s="2">
        <f t="shared" si="3"/>
        <v>22274.032607081474</v>
      </c>
      <c r="G16" s="2">
        <f t="shared" si="4"/>
        <v>27915.047003748768</v>
      </c>
      <c r="H16" s="2">
        <f t="shared" si="5"/>
        <v>32389.023649760544</v>
      </c>
      <c r="I16" s="2">
        <f t="shared" si="6"/>
        <v>25188.557524823875</v>
      </c>
      <c r="J16" s="2">
        <f t="shared" si="7"/>
        <v>17905.813734879146</v>
      </c>
      <c r="K16" s="2">
        <f t="shared" si="1"/>
        <v>5273.4575235471884</v>
      </c>
      <c r="L16" s="2"/>
    </row>
    <row r="17" spans="1:12" x14ac:dyDescent="0.25">
      <c r="A17">
        <v>16</v>
      </c>
      <c r="B17" s="2">
        <f>B16*(1+$O$2)</f>
        <v>1.7649246353967785</v>
      </c>
      <c r="C17" s="2">
        <f>C16*(1-$N$2)</f>
        <v>3085.6870284964425</v>
      </c>
      <c r="D17" s="2">
        <f t="shared" si="0"/>
        <v>5446.0050537176521</v>
      </c>
      <c r="E17" s="2">
        <f t="shared" si="2"/>
        <v>59199.228578095754</v>
      </c>
      <c r="F17" s="2">
        <f t="shared" si="3"/>
        <v>23495.540555253821</v>
      </c>
      <c r="G17" s="2">
        <f t="shared" si="4"/>
        <v>29892.409358259312</v>
      </c>
      <c r="H17" s="2">
        <f t="shared" si="5"/>
        <v>35028.729077216027</v>
      </c>
      <c r="I17" s="2">
        <f t="shared" si="6"/>
        <v>26788.61026447326</v>
      </c>
      <c r="J17" s="2">
        <f t="shared" si="7"/>
        <v>18614.883958780363</v>
      </c>
      <c r="K17" s="2">
        <f t="shared" si="1"/>
        <v>5446.0050537176521</v>
      </c>
      <c r="L17" s="2"/>
    </row>
    <row r="18" spans="1:12" x14ac:dyDescent="0.25">
      <c r="A18">
        <v>17</v>
      </c>
      <c r="B18" s="2">
        <f>B17*(1+$O$2)</f>
        <v>1.8355216208126497</v>
      </c>
      <c r="C18" s="2">
        <f>C17*(1-$N$2)</f>
        <v>3064.0872192969673</v>
      </c>
      <c r="D18" s="2">
        <f t="shared" si="0"/>
        <v>5624.1983390752939</v>
      </c>
      <c r="E18" s="2">
        <f t="shared" si="2"/>
        <v>64823.426917171048</v>
      </c>
      <c r="F18" s="2">
        <f t="shared" si="3"/>
        <v>24784.035999303942</v>
      </c>
      <c r="G18" s="2">
        <f t="shared" si="4"/>
        <v>32009.83817515161</v>
      </c>
      <c r="H18" s="2">
        <f t="shared" si="5"/>
        <v>37883.570497009132</v>
      </c>
      <c r="I18" s="2">
        <f t="shared" si="6"/>
        <v>28490.303154303394</v>
      </c>
      <c r="J18" s="2">
        <f t="shared" si="7"/>
        <v>19352.033363548067</v>
      </c>
      <c r="K18" s="2">
        <f t="shared" si="1"/>
        <v>5624.1983390752939</v>
      </c>
      <c r="L18" s="2"/>
    </row>
    <row r="19" spans="1:12" x14ac:dyDescent="0.25">
      <c r="A19">
        <v>18</v>
      </c>
      <c r="B19" s="2">
        <f>B18*(1+$O$2)</f>
        <v>1.9089424856451558</v>
      </c>
      <c r="C19" s="2">
        <f>C18*(1-$N$2)</f>
        <v>3042.6386087618885</v>
      </c>
      <c r="D19" s="2">
        <f t="shared" si="0"/>
        <v>5808.2221087298376</v>
      </c>
      <c r="E19" s="2">
        <f t="shared" si="2"/>
        <v>70631.649025900886</v>
      </c>
      <c r="F19" s="2">
        <f t="shared" si="3"/>
        <v>26143.192533505771</v>
      </c>
      <c r="G19" s="2">
        <f t="shared" si="4"/>
        <v>34277.255062288474</v>
      </c>
      <c r="H19" s="2">
        <f t="shared" si="5"/>
        <v>40971.081492515375</v>
      </c>
      <c r="I19" s="2">
        <f t="shared" si="6"/>
        <v>30300.09268157421</v>
      </c>
      <c r="J19" s="2">
        <f t="shared" si="7"/>
        <v>20118.373884744571</v>
      </c>
      <c r="K19" s="2">
        <f t="shared" si="1"/>
        <v>5808.2221087298376</v>
      </c>
      <c r="L19" s="2"/>
    </row>
    <row r="20" spans="1:12" x14ac:dyDescent="0.25">
      <c r="A20">
        <v>19</v>
      </c>
      <c r="B20" s="2">
        <f>B19*(1+$O$2)</f>
        <v>1.9853001850709622</v>
      </c>
      <c r="C20" s="2">
        <f>C19*(1-$N$2)</f>
        <v>3021.3401385005554</v>
      </c>
      <c r="D20" s="2">
        <f t="shared" si="0"/>
        <v>5998.2671361274788</v>
      </c>
      <c r="E20" s="2">
        <f t="shared" si="2"/>
        <v>76629.91616202837</v>
      </c>
      <c r="F20" s="2">
        <f t="shared" si="3"/>
        <v>27576.885212043228</v>
      </c>
      <c r="G20" s="2">
        <f t="shared" si="4"/>
        <v>36705.284424625679</v>
      </c>
      <c r="H20" s="2">
        <f t="shared" si="5"/>
        <v>44310.224634155376</v>
      </c>
      <c r="I20" s="2">
        <f t="shared" si="6"/>
        <v>32224.845468985848</v>
      </c>
      <c r="J20" s="2">
        <f t="shared" si="7"/>
        <v>20915.061490580458</v>
      </c>
      <c r="K20" s="2">
        <f t="shared" si="1"/>
        <v>5998.2671361274788</v>
      </c>
      <c r="L20" s="2"/>
    </row>
    <row r="21" spans="1:12" x14ac:dyDescent="0.25">
      <c r="A21">
        <v>20</v>
      </c>
      <c r="B21" s="2">
        <f>B20*(1+$O$2)</f>
        <v>2.0647121924738006</v>
      </c>
      <c r="C21" s="2">
        <f>C20*(1-$N$2)</f>
        <v>3000.1907575310515</v>
      </c>
      <c r="D21" s="2">
        <f t="shared" si="0"/>
        <v>6194.5304368215702</v>
      </c>
      <c r="E21" s="2">
        <f t="shared" si="2"/>
        <v>82824.446598849943</v>
      </c>
      <c r="F21" s="2">
        <f t="shared" si="3"/>
        <v>29089.201597071678</v>
      </c>
      <c r="G21" s="2">
        <f t="shared" si="4"/>
        <v>39305.303246844036</v>
      </c>
      <c r="H21" s="2">
        <f t="shared" si="5"/>
        <v>47921.507941839038</v>
      </c>
      <c r="I21" s="2">
        <f t="shared" si="6"/>
        <v>34271.864327712239</v>
      </c>
      <c r="J21" s="2">
        <f t="shared" si="7"/>
        <v>21743.297925607447</v>
      </c>
      <c r="K21" s="2">
        <f t="shared" si="1"/>
        <v>6194.5304368215702</v>
      </c>
      <c r="L21" s="2"/>
    </row>
    <row r="22" spans="1:12" x14ac:dyDescent="0.25">
      <c r="A22">
        <v>21</v>
      </c>
      <c r="B22" s="2">
        <f>B21*(1+$O$2)</f>
        <v>2.1473006801727528</v>
      </c>
      <c r="C22" s="2">
        <f>C21*(1-$N$2)</f>
        <v>2979.189422228334</v>
      </c>
      <c r="D22" s="2">
        <f t="shared" si="0"/>
        <v>6397.2154727143716</v>
      </c>
      <c r="E22" s="2">
        <f t="shared" si="2"/>
        <v>89221.662071564322</v>
      </c>
      <c r="F22" s="2">
        <f t="shared" si="3"/>
        <v>30684.45341265509</v>
      </c>
      <c r="G22" s="2">
        <f t="shared" si="4"/>
        <v>42089.494402334232</v>
      </c>
      <c r="H22" s="2">
        <f t="shared" si="5"/>
        <v>51827.110839098917</v>
      </c>
      <c r="I22" s="2">
        <f t="shared" si="6"/>
        <v>36448.915965401502</v>
      </c>
      <c r="J22" s="2">
        <f t="shared" si="7"/>
        <v>22604.332523461504</v>
      </c>
      <c r="K22" s="2">
        <f t="shared" si="1"/>
        <v>6397.2154727143716</v>
      </c>
      <c r="L22" s="2"/>
    </row>
    <row r="23" spans="1:12" x14ac:dyDescent="0.25">
      <c r="A23">
        <v>22</v>
      </c>
      <c r="B23" s="2">
        <f>B22*(1+$O$2)</f>
        <v>2.2331927073796631</v>
      </c>
      <c r="C23" s="2">
        <f>C22*(1-$N$2)</f>
        <v>2958.3350962727359</v>
      </c>
      <c r="D23" s="2">
        <f t="shared" si="0"/>
        <v>6606.5323629815875</v>
      </c>
      <c r="E23" s="2">
        <f t="shared" si="2"/>
        <v>95828.194434545905</v>
      </c>
      <c r="F23" s="2">
        <f t="shared" si="3"/>
        <v>32367.188837805093</v>
      </c>
      <c r="G23" s="2">
        <f t="shared" si="4"/>
        <v>45070.903738323577</v>
      </c>
      <c r="H23" s="2">
        <f t="shared" si="5"/>
        <v>56051.020372485473</v>
      </c>
      <c r="I23" s="2">
        <f t="shared" si="6"/>
        <v>38764.260454271702</v>
      </c>
      <c r="J23" s="2">
        <f t="shared" si="7"/>
        <v>23499.464091390582</v>
      </c>
      <c r="K23" s="2">
        <f t="shared" si="1"/>
        <v>6606.5323629815875</v>
      </c>
      <c r="L23" s="2"/>
    </row>
    <row r="24" spans="1:12" x14ac:dyDescent="0.25">
      <c r="A24">
        <v>23</v>
      </c>
      <c r="B24" s="2">
        <f>B23*(1+$O$2)</f>
        <v>2.3225204156748496</v>
      </c>
      <c r="C24" s="2">
        <f>C23*(1-$N$2)</f>
        <v>2937.6267505988267</v>
      </c>
      <c r="D24" s="2">
        <f t="shared" si="0"/>
        <v>6822.6981018983442</v>
      </c>
      <c r="E24" s="2">
        <f t="shared" si="2"/>
        <v>102650.89253644425</v>
      </c>
      <c r="F24" s="2">
        <f t="shared" si="3"/>
        <v>34142.205473670321</v>
      </c>
      <c r="G24" s="2">
        <f t="shared" si="4"/>
        <v>48263.501204627726</v>
      </c>
      <c r="H24" s="2">
        <f t="shared" si="5"/>
        <v>60619.178532843034</v>
      </c>
      <c r="I24" s="2">
        <f t="shared" si="6"/>
        <v>41226.682571108402</v>
      </c>
      <c r="J24" s="2">
        <f t="shared" si="7"/>
        <v>24430.042869409652</v>
      </c>
      <c r="K24" s="2">
        <f t="shared" si="1"/>
        <v>6822.6981018983442</v>
      </c>
      <c r="L24" s="2"/>
    </row>
    <row r="25" spans="1:12" x14ac:dyDescent="0.25">
      <c r="A25">
        <v>24</v>
      </c>
      <c r="B25" s="2">
        <f>B24*(1+$O$2)</f>
        <v>2.4154212323018438</v>
      </c>
      <c r="C25" s="2">
        <f>C24*(1-$N$2)</f>
        <v>2917.063363344635</v>
      </c>
      <c r="D25" s="2">
        <f t="shared" si="0"/>
        <v>7045.9367837924592</v>
      </c>
      <c r="E25" s="2">
        <f t="shared" si="2"/>
        <v>109696.82932023672</v>
      </c>
      <c r="F25" s="2">
        <f t="shared" si="3"/>
        <v>36014.564021846403</v>
      </c>
      <c r="G25" s="2">
        <f t="shared" si="4"/>
        <v>51682.24631245753</v>
      </c>
      <c r="H25" s="2">
        <f t="shared" si="5"/>
        <v>65559.641583269738</v>
      </c>
      <c r="I25" s="2">
        <f t="shared" si="6"/>
        <v>43845.525128072921</v>
      </c>
      <c r="J25" s="2">
        <f t="shared" si="7"/>
        <v>25397.472567038276</v>
      </c>
      <c r="K25" s="2">
        <f t="shared" si="1"/>
        <v>7045.9367837924592</v>
      </c>
      <c r="L25" s="2"/>
    </row>
    <row r="26" spans="1:12" x14ac:dyDescent="0.25">
      <c r="A26">
        <v>25</v>
      </c>
      <c r="B26" s="2">
        <f>B25*(1+$O$2)</f>
        <v>2.5120380815939178</v>
      </c>
      <c r="C26" s="2">
        <f>C25*(1-$N$2)</f>
        <v>2896.6439198012226</v>
      </c>
      <c r="D26" s="2">
        <f t="shared" si="0"/>
        <v>7276.47983535815</v>
      </c>
      <c r="E26" s="2">
        <f t="shared" si="2"/>
        <v>116973.30915559488</v>
      </c>
      <c r="F26" s="2">
        <f t="shared" si="3"/>
        <v>37989.602712804459</v>
      </c>
      <c r="G26" s="2">
        <f t="shared" si="4"/>
        <v>55343.158230000459</v>
      </c>
      <c r="H26" s="2">
        <f t="shared" si="5"/>
        <v>70902.752372306219</v>
      </c>
      <c r="I26" s="2">
        <f t="shared" si="6"/>
        <v>46630.724420783496</v>
      </c>
      <c r="J26" s="2">
        <f t="shared" si="7"/>
        <v>26403.212480692993</v>
      </c>
      <c r="K26" s="2">
        <f t="shared" si="1"/>
        <v>7276.47983535815</v>
      </c>
      <c r="L26" s="2"/>
    </row>
    <row r="27" spans="1:12" x14ac:dyDescent="0.25">
      <c r="C27" s="2"/>
      <c r="E27" s="2"/>
      <c r="F27" s="2"/>
      <c r="G27" s="2"/>
      <c r="H27" s="2"/>
      <c r="I27" s="2"/>
      <c r="J27" s="2"/>
      <c r="K27" s="2"/>
      <c r="L27" s="2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C09A9-DAA8-4A35-9322-91E1D92CDB3F}">
  <dimension ref="A1:T302"/>
  <sheetViews>
    <sheetView tabSelected="1" workbookViewId="0">
      <selection activeCell="F30" sqref="F30"/>
    </sheetView>
  </sheetViews>
  <sheetFormatPr defaultRowHeight="15" x14ac:dyDescent="0.25"/>
  <cols>
    <col min="2" max="2" width="12.42578125" bestFit="1" customWidth="1"/>
    <col min="3" max="5" width="12.42578125" customWidth="1"/>
    <col min="6" max="6" width="13.140625" bestFit="1" customWidth="1"/>
    <col min="7" max="7" width="12" bestFit="1" customWidth="1"/>
    <col min="8" max="9" width="12" customWidth="1"/>
    <col min="11" max="11" width="10.140625" bestFit="1" customWidth="1"/>
  </cols>
  <sheetData>
    <row r="1" spans="1:20" ht="60" x14ac:dyDescent="0.25">
      <c r="A1" s="47" t="s">
        <v>22</v>
      </c>
      <c r="B1" s="48" t="s">
        <v>18</v>
      </c>
      <c r="C1" s="49" t="s">
        <v>26</v>
      </c>
      <c r="D1" s="49" t="s">
        <v>25</v>
      </c>
      <c r="E1" s="49" t="s">
        <v>24</v>
      </c>
      <c r="F1" s="50" t="s">
        <v>23</v>
      </c>
      <c r="G1" s="51" t="s">
        <v>21</v>
      </c>
      <c r="H1" s="51"/>
      <c r="I1" s="49" t="s">
        <v>29</v>
      </c>
      <c r="J1" s="3" t="s">
        <v>28</v>
      </c>
      <c r="K1" s="3" t="s">
        <v>4</v>
      </c>
      <c r="L1" s="3" t="s">
        <v>5</v>
      </c>
      <c r="M1" s="3" t="s">
        <v>6</v>
      </c>
      <c r="N1" s="3" t="s">
        <v>7</v>
      </c>
      <c r="O1" s="3" t="s">
        <v>8</v>
      </c>
      <c r="P1" s="3" t="s">
        <v>9</v>
      </c>
      <c r="Q1" s="3" t="s">
        <v>10</v>
      </c>
      <c r="R1" s="30" t="s">
        <v>11</v>
      </c>
      <c r="S1" s="38" t="s">
        <v>27</v>
      </c>
      <c r="T1" s="39"/>
    </row>
    <row r="2" spans="1:20" x14ac:dyDescent="0.25">
      <c r="A2" s="43">
        <v>0</v>
      </c>
      <c r="B2" s="40">
        <f>-O2</f>
        <v>-10000</v>
      </c>
      <c r="C2" s="40">
        <v>10000</v>
      </c>
      <c r="D2" s="40">
        <v>10000</v>
      </c>
      <c r="E2" s="40">
        <v>10000</v>
      </c>
      <c r="F2" s="20">
        <f>O2</f>
        <v>10000</v>
      </c>
      <c r="G2" s="44">
        <f>O2</f>
        <v>10000</v>
      </c>
      <c r="H2" s="52"/>
      <c r="I2" s="53"/>
      <c r="J2" s="5">
        <v>51.02</v>
      </c>
      <c r="K2" s="4">
        <v>7.0000000000000001E-3</v>
      </c>
      <c r="L2" s="4">
        <v>0.04</v>
      </c>
      <c r="M2" s="28">
        <v>0.98</v>
      </c>
      <c r="N2" s="13">
        <v>3428.57</v>
      </c>
      <c r="O2" s="5">
        <v>10000</v>
      </c>
      <c r="P2" s="6">
        <v>1.39</v>
      </c>
      <c r="Q2" s="7">
        <v>4.5699999999999998E-2</v>
      </c>
      <c r="R2" s="31">
        <v>3.9600000000000003E-2</v>
      </c>
      <c r="S2" s="34"/>
      <c r="T2" s="35"/>
    </row>
    <row r="3" spans="1:20" x14ac:dyDescent="0.25">
      <c r="A3" s="43">
        <v>1</v>
      </c>
      <c r="B3" s="40">
        <f>$B$2+T14</f>
        <v>-6553.4035129642925</v>
      </c>
      <c r="C3" s="40">
        <f>C2*(1+1.2*$Q$2)</f>
        <v>10548.4</v>
      </c>
      <c r="D3" s="40">
        <f>D2*(1+1.55*$Q$2)</f>
        <v>10708.35</v>
      </c>
      <c r="E3" s="40">
        <f>E2*(1+0.0815)</f>
        <v>10814.999999999998</v>
      </c>
      <c r="F3" s="20">
        <f>F2*(1+$P$2*$Q$2)</f>
        <v>10635.23</v>
      </c>
      <c r="G3" s="44">
        <f>G2*(1+$R$2)</f>
        <v>10396</v>
      </c>
      <c r="H3" s="54"/>
      <c r="I3" s="54"/>
      <c r="K3" s="21">
        <f>((1+K2)^(1/12))-1</f>
        <v>5.8147013295517525E-4</v>
      </c>
      <c r="L3" s="29">
        <f>((1+L2)^(1/12))-1</f>
        <v>3.2737397821989145E-3</v>
      </c>
      <c r="M3" s="5">
        <f t="shared" ref="M3:M26" si="0">M2*(1+$L$2)</f>
        <v>1.0192000000000001</v>
      </c>
      <c r="N3" s="26"/>
      <c r="Q3" s="21">
        <f>((1+Q2)^(1/12))-1</f>
        <v>3.7308187111868563E-3</v>
      </c>
      <c r="S3" s="34">
        <f>N2/12</f>
        <v>285.7141666666667</v>
      </c>
      <c r="T3" s="35">
        <f>S3*M2</f>
        <v>279.99988333333334</v>
      </c>
    </row>
    <row r="4" spans="1:20" x14ac:dyDescent="0.25">
      <c r="A4" s="43">
        <v>2</v>
      </c>
      <c r="B4" s="40">
        <f>$B$2+T26</f>
        <v>-2773.1680529886553</v>
      </c>
      <c r="C4" s="40">
        <f t="shared" ref="C4:C27" si="1">C3*(1+1.2*$Q$2)</f>
        <v>11126.874255999999</v>
      </c>
      <c r="D4" s="40">
        <f t="shared" ref="D4:D27" si="2">D3*(1+1.55*$Q$2)</f>
        <v>11466.87597225</v>
      </c>
      <c r="E4" s="40">
        <f t="shared" ref="E4:E27" si="3">E3*(1+0.0815)</f>
        <v>11696.422499999997</v>
      </c>
      <c r="F4" s="20">
        <f>F3*(1+$P$2*$Q$2)</f>
        <v>11310.811715289999</v>
      </c>
      <c r="G4" s="44">
        <f>G3*(1+$R$2)</f>
        <v>10807.681600000002</v>
      </c>
      <c r="H4" s="54"/>
      <c r="I4" s="54"/>
      <c r="M4" s="5">
        <f t="shared" si="0"/>
        <v>1.0599680000000002</v>
      </c>
      <c r="N4" s="26"/>
      <c r="S4" s="34">
        <f>S3*(1-$K$3)</f>
        <v>285.54803241218787</v>
      </c>
      <c r="T4" s="35">
        <f>S4*$M$2+T3*(1+$P$2*$Q$3)</f>
        <v>561.28898913465696</v>
      </c>
    </row>
    <row r="5" spans="1:20" x14ac:dyDescent="0.25">
      <c r="A5" s="43">
        <v>3</v>
      </c>
      <c r="B5" s="40">
        <f>$B$2+T38</f>
        <v>1365.7716925322929</v>
      </c>
      <c r="C5" s="40">
        <f t="shared" si="1"/>
        <v>11737.072040199038</v>
      </c>
      <c r="D5" s="40">
        <f t="shared" si="2"/>
        <v>12279.132131744329</v>
      </c>
      <c r="E5" s="40">
        <f t="shared" si="3"/>
        <v>12649.680933749996</v>
      </c>
      <c r="F5" s="20">
        <f>F4*(1+$P$2*$Q$2)</f>
        <v>12029.308407880366</v>
      </c>
      <c r="G5" s="44">
        <f>G4*(1+$R$2)</f>
        <v>11235.665791360003</v>
      </c>
      <c r="H5" s="54"/>
      <c r="I5" s="54"/>
      <c r="L5" s="1"/>
      <c r="M5" s="5">
        <f t="shared" si="0"/>
        <v>1.1023667200000002</v>
      </c>
      <c r="N5" s="26"/>
      <c r="S5" s="34">
        <f t="shared" ref="S5:S68" si="4">S4*(1-$K$3)</f>
        <v>285.38199475981605</v>
      </c>
      <c r="T5" s="35">
        <f t="shared" ref="T5:T14" si="5">S5*$M$2+T4*(1+$P$2*$Q$3)</f>
        <v>843.87409777291168</v>
      </c>
    </row>
    <row r="6" spans="1:20" x14ac:dyDescent="0.25">
      <c r="A6" s="43">
        <v>4</v>
      </c>
      <c r="B6" s="40">
        <f>$B$2+T50</f>
        <v>5890.2073680877857</v>
      </c>
      <c r="C6" s="40">
        <f t="shared" si="1"/>
        <v>12380.733070883554</v>
      </c>
      <c r="D6" s="40">
        <f t="shared" si="2"/>
        <v>13148.924456296438</v>
      </c>
      <c r="E6" s="40">
        <f t="shared" si="3"/>
        <v>13680.62992985062</v>
      </c>
      <c r="F6" s="20">
        <f>F5*(1+$P$2*$Q$2)</f>
        <v>12793.446165874151</v>
      </c>
      <c r="G6" s="44">
        <f>G5*(1+$R$2)</f>
        <v>11680.598156697861</v>
      </c>
      <c r="H6" s="54"/>
      <c r="I6" s="54"/>
      <c r="M6" s="5">
        <f t="shared" si="0"/>
        <v>1.1464613888000004</v>
      </c>
      <c r="N6" s="26"/>
      <c r="S6" s="34">
        <f t="shared" si="4"/>
        <v>285.21605365338007</v>
      </c>
      <c r="T6" s="35">
        <f t="shared" si="5"/>
        <v>1127.7620247238856</v>
      </c>
    </row>
    <row r="7" spans="1:20" x14ac:dyDescent="0.25">
      <c r="A7" s="43">
        <v>5</v>
      </c>
      <c r="B7" s="40">
        <f>$B$2+T62</f>
        <v>10828.771470380037</v>
      </c>
      <c r="C7" s="40">
        <f t="shared" si="1"/>
        <v>13059.692472490808</v>
      </c>
      <c r="D7" s="40">
        <f t="shared" si="2"/>
        <v>14080.328520158195</v>
      </c>
      <c r="E7" s="40">
        <f t="shared" si="3"/>
        <v>14795.601269133444</v>
      </c>
      <c r="F7" s="20">
        <f>F6*(1+$P$2*$Q$2)</f>
        <v>13606.124246668975</v>
      </c>
      <c r="G7" s="44">
        <f>G6*(1+$R$2)</f>
        <v>12143.149843703097</v>
      </c>
      <c r="H7" s="54"/>
      <c r="I7" s="54"/>
      <c r="M7" s="5">
        <f t="shared" si="0"/>
        <v>1.1923198443520004</v>
      </c>
      <c r="N7" s="26"/>
      <c r="S7" s="34">
        <f t="shared" si="4"/>
        <v>285.05020903674131</v>
      </c>
      <c r="T7" s="35">
        <f t="shared" si="5"/>
        <v>1412.9596207523041</v>
      </c>
    </row>
    <row r="8" spans="1:20" x14ac:dyDescent="0.25">
      <c r="A8" s="43">
        <v>6</v>
      </c>
      <c r="B8" s="40">
        <f>$B$2+T74</f>
        <v>16212.059332258024</v>
      </c>
      <c r="C8" s="40">
        <f t="shared" si="1"/>
        <v>13775.886007682204</v>
      </c>
      <c r="D8" s="40">
        <f t="shared" si="2"/>
        <v>15077.7085908836</v>
      </c>
      <c r="E8" s="40">
        <f t="shared" si="3"/>
        <v>16001.442772567818</v>
      </c>
      <c r="F8" s="20">
        <f>F7*(1+$P$2*$Q$2)</f>
        <v>14470.426077190128</v>
      </c>
      <c r="G8" s="44">
        <f>G7*(1+$R$2)</f>
        <v>12624.01857751374</v>
      </c>
      <c r="H8" s="54"/>
      <c r="I8" s="54"/>
      <c r="M8" s="5">
        <f t="shared" si="0"/>
        <v>1.2400126381260805</v>
      </c>
      <c r="N8" s="26"/>
      <c r="S8" s="34">
        <f t="shared" si="4"/>
        <v>284.88446085379383</v>
      </c>
      <c r="T8" s="35">
        <f t="shared" si="5"/>
        <v>1699.4737720948651</v>
      </c>
    </row>
    <row r="9" spans="1:20" x14ac:dyDescent="0.25">
      <c r="A9" s="43">
        <v>7</v>
      </c>
      <c r="B9" s="40">
        <f>$B$2+T86</f>
        <v>22072.75905246093</v>
      </c>
      <c r="C9" s="40">
        <f t="shared" si="1"/>
        <v>14531.355596343496</v>
      </c>
      <c r="D9" s="40">
        <f t="shared" si="2"/>
        <v>16145.738078918839</v>
      </c>
      <c r="E9" s="40">
        <f t="shared" si="3"/>
        <v>17305.560358532093</v>
      </c>
      <c r="F9" s="20">
        <f>F8*(1+$P$2*$Q$2)</f>
        <v>15389.630952891477</v>
      </c>
      <c r="G9" s="44">
        <f>G8*(1+$R$2)</f>
        <v>13123.929713183285</v>
      </c>
      <c r="H9" s="54"/>
      <c r="I9" s="54"/>
      <c r="M9" s="5">
        <f t="shared" si="0"/>
        <v>1.2896131436511238</v>
      </c>
      <c r="N9" s="26"/>
      <c r="S9" s="34">
        <f t="shared" si="4"/>
        <v>284.71880904846432</v>
      </c>
      <c r="T9" s="35">
        <f t="shared" si="5"/>
        <v>1987.3114006442231</v>
      </c>
    </row>
    <row r="10" spans="1:20" x14ac:dyDescent="0.25">
      <c r="A10" s="43">
        <v>8</v>
      </c>
      <c r="B10" s="40">
        <f>$B$2+T98</f>
        <v>28445.789884394617</v>
      </c>
      <c r="C10" s="40">
        <f t="shared" si="1"/>
        <v>15328.255137246973</v>
      </c>
      <c r="D10" s="40">
        <f t="shared" si="2"/>
        <v>17289.421435739056</v>
      </c>
      <c r="E10" s="40">
        <f t="shared" si="3"/>
        <v>18715.963527752458</v>
      </c>
      <c r="F10" s="20">
        <f>F9*(1+$P$2*$Q$2)</f>
        <v>16367.226479912002</v>
      </c>
      <c r="G10" s="44">
        <f>G9*(1+$R$2)</f>
        <v>13643.637329825344</v>
      </c>
      <c r="H10" s="54"/>
      <c r="I10" s="54"/>
      <c r="M10" s="5">
        <f t="shared" si="0"/>
        <v>1.3411976693971688</v>
      </c>
      <c r="N10" s="26"/>
      <c r="R10" s="14"/>
      <c r="S10" s="34">
        <f t="shared" si="4"/>
        <v>284.55325356471207</v>
      </c>
      <c r="T10" s="35">
        <f t="shared" si="5"/>
        <v>2276.4794641339258</v>
      </c>
    </row>
    <row r="11" spans="1:20" x14ac:dyDescent="0.25">
      <c r="A11" s="43">
        <v>9</v>
      </c>
      <c r="B11" s="40">
        <f>$B$2+T110</f>
        <v>35368.4496301736</v>
      </c>
      <c r="C11" s="40">
        <f t="shared" si="1"/>
        <v>16168.856648973597</v>
      </c>
      <c r="D11" s="40">
        <f t="shared" si="2"/>
        <v>18514.117603139632</v>
      </c>
      <c r="E11" s="40">
        <f t="shared" si="3"/>
        <v>20241.314555264282</v>
      </c>
      <c r="F11" s="20">
        <f>F10*(1+$P$2*$Q$2)</f>
        <v>17406.921807595452</v>
      </c>
      <c r="G11" s="44">
        <f>G10*(1+$R$2)</f>
        <v>14183.925368086429</v>
      </c>
      <c r="H11" s="54"/>
      <c r="I11" s="54"/>
      <c r="M11" s="5">
        <f t="shared" si="0"/>
        <v>1.3948455761730556</v>
      </c>
      <c r="N11" s="26"/>
      <c r="R11" s="14"/>
      <c r="S11" s="34">
        <f t="shared" si="4"/>
        <v>284.38779434652895</v>
      </c>
      <c r="T11" s="35">
        <f t="shared" si="5"/>
        <v>2566.9849563243129</v>
      </c>
    </row>
    <row r="12" spans="1:20" x14ac:dyDescent="0.25">
      <c r="A12" s="43">
        <v>10</v>
      </c>
      <c r="B12" s="40">
        <f>$B$2+T122</f>
        <v>42880.571621288444</v>
      </c>
      <c r="C12" s="40">
        <f t="shared" si="1"/>
        <v>17055.55674760331</v>
      </c>
      <c r="D12" s="40">
        <f t="shared" si="2"/>
        <v>19825.565123558026</v>
      </c>
      <c r="E12" s="40">
        <f t="shared" si="3"/>
        <v>21890.981691518318</v>
      </c>
      <c r="F12" s="20">
        <f>F11*(1+$P$2*$Q$2)</f>
        <v>18512.661701579338</v>
      </c>
      <c r="G12" s="44">
        <f>G11*(1+$R$2)</f>
        <v>14745.608812662653</v>
      </c>
      <c r="H12" s="54"/>
      <c r="I12" s="54"/>
      <c r="M12" s="5">
        <f t="shared" si="0"/>
        <v>1.450639399219978</v>
      </c>
      <c r="N12" s="26"/>
      <c r="R12" s="14"/>
      <c r="S12" s="34">
        <f t="shared" si="4"/>
        <v>284.22243133793944</v>
      </c>
      <c r="T12" s="35">
        <f t="shared" si="5"/>
        <v>2858.8349071893754</v>
      </c>
    </row>
    <row r="13" spans="1:20" x14ac:dyDescent="0.25">
      <c r="A13" s="43">
        <v>11</v>
      </c>
      <c r="B13" s="40">
        <f>$B$2+T134</f>
        <v>51024.691904640895</v>
      </c>
      <c r="C13" s="40">
        <f t="shared" si="1"/>
        <v>17990.883479641874</v>
      </c>
      <c r="D13" s="40">
        <f t="shared" si="2"/>
        <v>21229.909029085258</v>
      </c>
      <c r="E13" s="40">
        <f t="shared" si="3"/>
        <v>23675.09669937706</v>
      </c>
      <c r="F13" s="20">
        <f>F12*(1+$P$2*$Q$2)</f>
        <v>19688.641510848764</v>
      </c>
      <c r="G13" s="44">
        <f>G12*(1+$R$2)</f>
        <v>15329.534921644095</v>
      </c>
      <c r="H13" s="54"/>
      <c r="I13" s="54"/>
      <c r="M13" s="5">
        <f t="shared" si="0"/>
        <v>1.5086649751887771</v>
      </c>
      <c r="N13" s="26"/>
      <c r="R13" s="14"/>
      <c r="S13" s="34">
        <f t="shared" si="4"/>
        <v>284.05716448300052</v>
      </c>
      <c r="T13" s="35">
        <f t="shared" si="5"/>
        <v>3152.036383104587</v>
      </c>
    </row>
    <row r="14" spans="1:20" x14ac:dyDescent="0.25">
      <c r="A14" s="43">
        <v>12</v>
      </c>
      <c r="B14" s="40">
        <f>$B$2+T146</f>
        <v>59846.227292469339</v>
      </c>
      <c r="C14" s="40">
        <f t="shared" si="1"/>
        <v>18977.503529665435</v>
      </c>
      <c r="D14" s="40">
        <f t="shared" si="2"/>
        <v>22733.729635160511</v>
      </c>
      <c r="E14" s="40">
        <f t="shared" si="3"/>
        <v>25604.617080376287</v>
      </c>
      <c r="F14" s="20">
        <f>F13*(1+$P$2*$Q$2)</f>
        <v>20939.323085542408</v>
      </c>
      <c r="G14" s="44">
        <f>G13*(1+$R$2)</f>
        <v>15936.584504541202</v>
      </c>
      <c r="H14" s="54"/>
      <c r="I14" s="54"/>
      <c r="M14" s="5">
        <f t="shared" si="0"/>
        <v>1.5690115741963282</v>
      </c>
      <c r="N14" s="26"/>
      <c r="R14" s="14"/>
      <c r="S14" s="34">
        <f t="shared" si="4"/>
        <v>283.89199372580174</v>
      </c>
      <c r="T14" s="35">
        <f t="shared" si="5"/>
        <v>3446.5964870357079</v>
      </c>
    </row>
    <row r="15" spans="1:20" x14ac:dyDescent="0.25">
      <c r="A15" s="43">
        <v>13</v>
      </c>
      <c r="B15" s="40">
        <f>$B$2+T158</f>
        <v>69393.66497702089</v>
      </c>
      <c r="C15" s="40">
        <f t="shared" si="1"/>
        <v>20018.229823232286</v>
      </c>
      <c r="D15" s="40">
        <f t="shared" si="2"/>
        <v>24344.073373867104</v>
      </c>
      <c r="E15" s="40">
        <f t="shared" si="3"/>
        <v>27691.393372426952</v>
      </c>
      <c r="F15" s="20">
        <f>F14*(1+$P$2*$Q$2)</f>
        <v>22269.451705905318</v>
      </c>
      <c r="G15" s="44">
        <f>G14*(1+$R$2)</f>
        <v>16567.673250921034</v>
      </c>
      <c r="H15" s="54"/>
      <c r="I15" s="54"/>
      <c r="M15" s="5">
        <f t="shared" si="0"/>
        <v>1.6317720371641813</v>
      </c>
      <c r="N15" s="26"/>
      <c r="R15" s="14"/>
      <c r="S15" s="34">
        <f t="shared" si="4"/>
        <v>283.72691901046511</v>
      </c>
      <c r="T15" s="35">
        <f>S15*$M$3+T14*(1+$P$2*$Q$3)</f>
        <v>3753.6444539537774</v>
      </c>
    </row>
    <row r="16" spans="1:20" x14ac:dyDescent="0.25">
      <c r="A16" s="43">
        <v>14</v>
      </c>
      <c r="B16" s="40">
        <f>$B$2+T170</f>
        <v>79718.764455875746</v>
      </c>
      <c r="C16" s="40">
        <f t="shared" si="1"/>
        <v>21116.029546738344</v>
      </c>
      <c r="D16" s="40">
        <f t="shared" si="2"/>
        <v>26068.485811304981</v>
      </c>
      <c r="E16" s="40">
        <f t="shared" si="3"/>
        <v>29948.241932279747</v>
      </c>
      <c r="F16" s="20">
        <f>F15*(1+$P$2*$Q$2)</f>
        <v>23684.074086619541</v>
      </c>
      <c r="G16" s="44">
        <f>G15*(1+$R$2)</f>
        <v>17223.753111657508</v>
      </c>
      <c r="H16" s="54"/>
      <c r="I16" s="54"/>
      <c r="M16" s="5">
        <f t="shared" si="0"/>
        <v>1.6970429186507485</v>
      </c>
      <c r="N16" s="26"/>
      <c r="R16" s="14"/>
      <c r="S16" s="34">
        <f t="shared" si="4"/>
        <v>283.56194028114516</v>
      </c>
      <c r="T16" s="35">
        <f t="shared" ref="T16:T26" si="6">S16*$M$3+T15*(1+$P$2*$Q$3)</f>
        <v>4062.1165755682155</v>
      </c>
    </row>
    <row r="17" spans="1:20" x14ac:dyDescent="0.25">
      <c r="A17" s="43">
        <v>15</v>
      </c>
      <c r="B17" s="40">
        <f>$B$2+T182</f>
        <v>90876.772561770282</v>
      </c>
      <c r="C17" s="40">
        <f t="shared" si="1"/>
        <v>22274.032607081474</v>
      </c>
      <c r="D17" s="40">
        <f t="shared" si="2"/>
        <v>27915.047003748768</v>
      </c>
      <c r="E17" s="40">
        <f t="shared" si="3"/>
        <v>32389.023649760544</v>
      </c>
      <c r="F17" s="20">
        <f>F16*(1+$P$2*$Q$2)</f>
        <v>25188.557524823875</v>
      </c>
      <c r="G17" s="44">
        <f>G16*(1+$R$2)</f>
        <v>17905.813734879146</v>
      </c>
      <c r="H17" s="54"/>
      <c r="I17" s="54"/>
      <c r="M17" s="5">
        <f t="shared" si="0"/>
        <v>1.7649246353967785</v>
      </c>
      <c r="N17" s="26"/>
      <c r="O17" s="27"/>
      <c r="R17" s="14"/>
      <c r="S17" s="34">
        <f t="shared" si="4"/>
        <v>283.39705748202886</v>
      </c>
      <c r="T17" s="35">
        <f t="shared" si="6"/>
        <v>4372.0203350866404</v>
      </c>
    </row>
    <row r="18" spans="1:20" x14ac:dyDescent="0.25">
      <c r="A18" s="43">
        <v>16</v>
      </c>
      <c r="B18" s="40">
        <f>$B$2+T194</f>
        <v>102926.6524417795</v>
      </c>
      <c r="C18" s="40">
        <f t="shared" si="1"/>
        <v>23495.540555253821</v>
      </c>
      <c r="D18" s="40">
        <f t="shared" si="2"/>
        <v>29892.409358259312</v>
      </c>
      <c r="E18" s="40">
        <f t="shared" si="3"/>
        <v>35028.729077216027</v>
      </c>
      <c r="F18" s="20">
        <f>F17*(1+$P$2*$Q$2)</f>
        <v>26788.61026447326</v>
      </c>
      <c r="G18" s="44">
        <f>G17*(1+$R$2)</f>
        <v>18614.883958780363</v>
      </c>
      <c r="H18" s="54"/>
      <c r="I18" s="54"/>
      <c r="M18" s="5">
        <f t="shared" si="0"/>
        <v>1.8355216208126497</v>
      </c>
      <c r="N18" s="26"/>
      <c r="O18" s="27"/>
      <c r="R18" s="14"/>
      <c r="S18" s="34">
        <f t="shared" si="4"/>
        <v>283.23227055733565</v>
      </c>
      <c r="T18" s="35">
        <f t="shared" si="6"/>
        <v>4683.3632544665215</v>
      </c>
    </row>
    <row r="19" spans="1:20" x14ac:dyDescent="0.25">
      <c r="A19" s="43">
        <v>17</v>
      </c>
      <c r="B19" s="40">
        <f>$B$2+T206</f>
        <v>115931.32738500951</v>
      </c>
      <c r="C19" s="40">
        <f t="shared" si="1"/>
        <v>24784.035999303942</v>
      </c>
      <c r="D19" s="40">
        <f t="shared" si="2"/>
        <v>32009.83817515161</v>
      </c>
      <c r="E19" s="40">
        <f t="shared" si="3"/>
        <v>37883.570497009132</v>
      </c>
      <c r="F19" s="20">
        <f>F18*(1+$P$2*$Q$2)</f>
        <v>28490.303154303394</v>
      </c>
      <c r="G19" s="44">
        <f>G18*(1+$R$2)</f>
        <v>19352.033363548067</v>
      </c>
      <c r="H19" s="54"/>
      <c r="I19" s="54"/>
      <c r="M19" s="5">
        <f t="shared" si="0"/>
        <v>1.9089424856451558</v>
      </c>
      <c r="N19" s="26"/>
      <c r="R19" s="14"/>
      <c r="S19" s="34">
        <f t="shared" si="4"/>
        <v>283.0675794513175</v>
      </c>
      <c r="T19" s="35">
        <f t="shared" si="6"/>
        <v>4996.1528946161616</v>
      </c>
    </row>
    <row r="20" spans="1:20" x14ac:dyDescent="0.25">
      <c r="A20" s="43">
        <v>18</v>
      </c>
      <c r="B20" s="40">
        <f>$B$2+T218</f>
        <v>129957.94045572024</v>
      </c>
      <c r="C20" s="40">
        <f t="shared" si="1"/>
        <v>26143.192533505771</v>
      </c>
      <c r="D20" s="40">
        <f t="shared" si="2"/>
        <v>34277.255062288474</v>
      </c>
      <c r="E20" s="40">
        <f t="shared" si="3"/>
        <v>40971.081492515375</v>
      </c>
      <c r="F20" s="20">
        <f>F19*(1+$P$2*$Q$2)</f>
        <v>30300.09268157421</v>
      </c>
      <c r="G20" s="44">
        <f>G19*(1+$R$2)</f>
        <v>20118.373884744571</v>
      </c>
      <c r="H20" s="54"/>
      <c r="I20" s="54"/>
      <c r="M20" s="5">
        <f t="shared" si="0"/>
        <v>1.9853001850709622</v>
      </c>
      <c r="N20" s="26"/>
      <c r="R20" s="14"/>
      <c r="S20" s="34">
        <f t="shared" si="4"/>
        <v>282.90298410825864</v>
      </c>
      <c r="T20" s="35">
        <f t="shared" si="6"/>
        <v>5310.3968555967249</v>
      </c>
    </row>
    <row r="21" spans="1:20" x14ac:dyDescent="0.25">
      <c r="A21" s="43">
        <v>19</v>
      </c>
      <c r="B21" s="40">
        <f>$B$2+T230</f>
        <v>145078.13095027636</v>
      </c>
      <c r="C21" s="40">
        <f t="shared" si="1"/>
        <v>27576.885212043228</v>
      </c>
      <c r="D21" s="40">
        <f t="shared" si="2"/>
        <v>36705.284424625679</v>
      </c>
      <c r="E21" s="40">
        <f t="shared" si="3"/>
        <v>44310.224634155376</v>
      </c>
      <c r="F21" s="20">
        <f>F20*(1+$P$2*$Q$2)</f>
        <v>32224.845468985848</v>
      </c>
      <c r="G21" s="44">
        <f>G20*(1+$R$2)</f>
        <v>20915.061490580458</v>
      </c>
      <c r="H21" s="54"/>
      <c r="I21" s="54"/>
      <c r="M21" s="5">
        <f t="shared" si="0"/>
        <v>2.0647121924738006</v>
      </c>
      <c r="N21" s="26"/>
      <c r="R21" s="14"/>
      <c r="S21" s="34">
        <f t="shared" si="4"/>
        <v>282.73848447247582</v>
      </c>
      <c r="T21" s="35">
        <f t="shared" si="6"/>
        <v>5626.102776825308</v>
      </c>
    </row>
    <row r="22" spans="1:20" x14ac:dyDescent="0.25">
      <c r="A22" s="43">
        <v>20</v>
      </c>
      <c r="B22" s="40">
        <f>$B$2+T242</f>
        <v>161368.32876174312</v>
      </c>
      <c r="C22" s="40">
        <f t="shared" si="1"/>
        <v>29089.201597071678</v>
      </c>
      <c r="D22" s="40">
        <f t="shared" si="2"/>
        <v>39305.303246844036</v>
      </c>
      <c r="E22" s="40">
        <f t="shared" si="3"/>
        <v>47921.507941839038</v>
      </c>
      <c r="F22" s="20">
        <f>F21*(1+$P$2*$Q$2)</f>
        <v>34271.864327712239</v>
      </c>
      <c r="G22" s="44">
        <f>G21*(1+$R$2)</f>
        <v>21743.297925607447</v>
      </c>
      <c r="H22" s="54"/>
      <c r="I22" s="54"/>
      <c r="M22" s="5">
        <f t="shared" si="0"/>
        <v>2.1473006801727528</v>
      </c>
      <c r="N22" s="26"/>
      <c r="R22" s="14"/>
      <c r="S22" s="34">
        <f t="shared" si="4"/>
        <v>282.57408048831809</v>
      </c>
      <c r="T22" s="35">
        <f t="shared" si="6"/>
        <v>5943.2783372790691</v>
      </c>
    </row>
    <row r="23" spans="1:20" x14ac:dyDescent="0.25">
      <c r="A23" s="43">
        <v>21</v>
      </c>
      <c r="B23" s="40">
        <f>$B$2+T254</f>
        <v>178910.06780556156</v>
      </c>
      <c r="C23" s="40">
        <f t="shared" si="1"/>
        <v>30684.45341265509</v>
      </c>
      <c r="D23" s="40">
        <f t="shared" si="2"/>
        <v>42089.494402334232</v>
      </c>
      <c r="E23" s="40">
        <f t="shared" si="3"/>
        <v>51827.110839098917</v>
      </c>
      <c r="F23" s="20">
        <f>F22*(1+$P$2*$Q$2)</f>
        <v>36448.915965401502</v>
      </c>
      <c r="G23" s="44">
        <f>G22*(1+$R$2)</f>
        <v>22604.332523461504</v>
      </c>
      <c r="H23" s="54"/>
      <c r="I23" s="54"/>
      <c r="M23" s="5">
        <f t="shared" si="0"/>
        <v>2.2331927073796631</v>
      </c>
      <c r="N23" s="26"/>
      <c r="R23" s="14"/>
      <c r="S23" s="34">
        <f t="shared" si="4"/>
        <v>282.40977210016683</v>
      </c>
      <c r="T23" s="35">
        <f t="shared" si="6"/>
        <v>6261.9312557004105</v>
      </c>
    </row>
    <row r="24" spans="1:20" x14ac:dyDescent="0.25">
      <c r="A24" s="43">
        <v>22</v>
      </c>
      <c r="B24" s="40">
        <f>$B$2+T266</f>
        <v>197790.31973381538</v>
      </c>
      <c r="C24" s="40">
        <f t="shared" si="1"/>
        <v>32367.188837805093</v>
      </c>
      <c r="D24" s="40">
        <f t="shared" si="2"/>
        <v>45070.903738323577</v>
      </c>
      <c r="E24" s="40">
        <f t="shared" si="3"/>
        <v>56051.020372485473</v>
      </c>
      <c r="F24" s="20">
        <f>F23*(1+$P$2*$Q$2)</f>
        <v>38764.260454271702</v>
      </c>
      <c r="G24" s="44">
        <f>G23*(1+$R$2)</f>
        <v>23499.464091390582</v>
      </c>
      <c r="H24" s="54"/>
      <c r="I24" s="54"/>
      <c r="M24" s="5">
        <f t="shared" si="0"/>
        <v>2.3225204156748496</v>
      </c>
      <c r="N24" s="26"/>
      <c r="R24" s="14"/>
      <c r="S24" s="34">
        <f t="shared" si="4"/>
        <v>282.2455592524359</v>
      </c>
      <c r="T24" s="35">
        <f t="shared" si="6"/>
        <v>6582.0692908032297</v>
      </c>
    </row>
    <row r="25" spans="1:20" x14ac:dyDescent="0.25">
      <c r="A25" s="43">
        <v>23</v>
      </c>
      <c r="B25" s="40">
        <f>$B$2+T278</f>
        <v>218101.84924443736</v>
      </c>
      <c r="C25" s="40">
        <f t="shared" si="1"/>
        <v>34142.205473670321</v>
      </c>
      <c r="D25" s="40">
        <f t="shared" si="2"/>
        <v>48263.501204627726</v>
      </c>
      <c r="E25" s="40">
        <f t="shared" si="3"/>
        <v>60619.178532843034</v>
      </c>
      <c r="F25" s="20">
        <f>F24*(1+$P$2*$Q$2)</f>
        <v>41226.682571108402</v>
      </c>
      <c r="G25" s="44">
        <f>G24*(1+$R$2)</f>
        <v>24430.042869409652</v>
      </c>
      <c r="H25" s="54"/>
      <c r="I25" s="54"/>
      <c r="M25" s="5">
        <f t="shared" si="0"/>
        <v>2.4154212323018438</v>
      </c>
      <c r="N25" s="26"/>
      <c r="O25" s="27"/>
      <c r="P25" s="27"/>
      <c r="R25" s="14"/>
      <c r="S25" s="34">
        <f t="shared" si="4"/>
        <v>282.08144188957135</v>
      </c>
      <c r="T25" s="35">
        <f t="shared" si="6"/>
        <v>6903.7002414802355</v>
      </c>
    </row>
    <row r="26" spans="1:20" x14ac:dyDescent="0.25">
      <c r="A26" s="43">
        <v>24</v>
      </c>
      <c r="B26" s="40">
        <f>$B$2+T290</f>
        <v>239943.59237558692</v>
      </c>
      <c r="C26" s="40">
        <f t="shared" si="1"/>
        <v>36014.564021846403</v>
      </c>
      <c r="D26" s="40">
        <f t="shared" si="2"/>
        <v>51682.24631245753</v>
      </c>
      <c r="E26" s="40">
        <f t="shared" si="3"/>
        <v>65559.641583269738</v>
      </c>
      <c r="F26" s="20">
        <f>F25*(1+$P$2*$Q$2)</f>
        <v>43845.525128072921</v>
      </c>
      <c r="G26" s="44">
        <f>G25*(1+$R$2)</f>
        <v>25397.472567038276</v>
      </c>
      <c r="H26" s="54"/>
      <c r="I26" s="54"/>
      <c r="M26" s="5">
        <f t="shared" si="0"/>
        <v>2.5120380815939178</v>
      </c>
      <c r="N26" s="26"/>
      <c r="R26" s="14"/>
      <c r="S26" s="34">
        <f t="shared" si="4"/>
        <v>281.91741995605162</v>
      </c>
      <c r="T26" s="35">
        <f t="shared" si="6"/>
        <v>7226.8319470113447</v>
      </c>
    </row>
    <row r="27" spans="1:20" x14ac:dyDescent="0.25">
      <c r="A27" s="45">
        <v>25</v>
      </c>
      <c r="B27" s="41">
        <f>($B$2+T302)</f>
        <v>263421.05926469981</v>
      </c>
      <c r="C27" s="40">
        <f t="shared" si="1"/>
        <v>37989.602712804459</v>
      </c>
      <c r="D27" s="40">
        <f t="shared" si="2"/>
        <v>55343.158230000459</v>
      </c>
      <c r="E27" s="40">
        <f t="shared" si="3"/>
        <v>70902.752372306219</v>
      </c>
      <c r="F27" s="42">
        <f>F26*(1+$P$2*$Q$2)</f>
        <v>46630.724420783496</v>
      </c>
      <c r="G27" s="46">
        <f>G26*(1+$R$2)</f>
        <v>26403.212480692993</v>
      </c>
      <c r="H27" s="54"/>
      <c r="I27" s="54"/>
      <c r="N27" s="26"/>
      <c r="R27" s="14"/>
      <c r="S27" s="34">
        <f t="shared" si="4"/>
        <v>281.7534933963874</v>
      </c>
      <c r="T27" s="35">
        <f>S27*$M$4+T26*(1+$P$2*$Q$3)</f>
        <v>7562.9588136919392</v>
      </c>
    </row>
    <row r="28" spans="1:20" x14ac:dyDescent="0.25">
      <c r="B28" s="25"/>
      <c r="C28" s="25"/>
      <c r="D28" s="25"/>
      <c r="E28" s="25"/>
      <c r="R28" s="14"/>
      <c r="S28" s="34">
        <f t="shared" si="4"/>
        <v>281.58966215512163</v>
      </c>
      <c r="T28" s="35">
        <f t="shared" ref="T28:T38" si="7">S28*$M$4+T27*(1+$P$2*$Q$3)</f>
        <v>7900.6551239803184</v>
      </c>
    </row>
    <row r="29" spans="1:20" x14ac:dyDescent="0.25">
      <c r="B29" s="25"/>
      <c r="C29" s="25"/>
      <c r="D29" s="25"/>
      <c r="E29" s="25"/>
      <c r="R29" s="14"/>
      <c r="S29" s="34">
        <f t="shared" si="4"/>
        <v>281.42592617682948</v>
      </c>
      <c r="T29" s="35">
        <f t="shared" si="7"/>
        <v>8239.9291177324994</v>
      </c>
    </row>
    <row r="30" spans="1:20" x14ac:dyDescent="0.25">
      <c r="B30" s="25"/>
      <c r="C30" s="25"/>
      <c r="D30" s="25"/>
      <c r="E30" s="25"/>
      <c r="R30" s="14"/>
      <c r="S30" s="34">
        <f t="shared" si="4"/>
        <v>281.26228540611839</v>
      </c>
      <c r="T30" s="35">
        <f t="shared" si="7"/>
        <v>8580.7890774763437</v>
      </c>
    </row>
    <row r="31" spans="1:20" x14ac:dyDescent="0.25">
      <c r="B31" s="25"/>
      <c r="C31" s="25"/>
      <c r="D31" s="25"/>
      <c r="E31" s="25"/>
      <c r="R31" s="14"/>
      <c r="S31" s="34">
        <f t="shared" si="4"/>
        <v>281.09873978762801</v>
      </c>
      <c r="T31" s="35">
        <f t="shared" si="7"/>
        <v>8923.2433286328815</v>
      </c>
    </row>
    <row r="32" spans="1:20" x14ac:dyDescent="0.25">
      <c r="B32" s="25"/>
      <c r="C32" s="25"/>
      <c r="D32" s="25"/>
      <c r="E32" s="25"/>
      <c r="R32" s="14"/>
      <c r="S32" s="34">
        <f t="shared" si="4"/>
        <v>280.93528926603017</v>
      </c>
      <c r="T32" s="35">
        <f t="shared" si="7"/>
        <v>9267.3002397387772</v>
      </c>
    </row>
    <row r="33" spans="2:20" x14ac:dyDescent="0.25">
      <c r="B33" s="25"/>
      <c r="C33" s="25"/>
      <c r="D33" s="25"/>
      <c r="E33" s="25"/>
      <c r="R33" s="14"/>
      <c r="S33" s="34">
        <f t="shared" si="4"/>
        <v>280.77193378602885</v>
      </c>
      <c r="T33" s="35">
        <f t="shared" si="7"/>
        <v>9612.9682226699661</v>
      </c>
    </row>
    <row r="34" spans="2:20" x14ac:dyDescent="0.25">
      <c r="B34" s="25"/>
      <c r="C34" s="25"/>
      <c r="D34" s="25"/>
      <c r="E34" s="25"/>
      <c r="R34" s="14"/>
      <c r="S34" s="34">
        <f t="shared" si="4"/>
        <v>280.60867329236021</v>
      </c>
      <c r="T34" s="35">
        <f t="shared" si="7"/>
        <v>9960.2557328664261</v>
      </c>
    </row>
    <row r="35" spans="2:20" x14ac:dyDescent="0.25">
      <c r="B35" s="25"/>
      <c r="C35" s="25"/>
      <c r="D35" s="25"/>
      <c r="E35" s="25"/>
      <c r="R35" s="14"/>
      <c r="S35" s="34">
        <f t="shared" si="4"/>
        <v>280.44550772979255</v>
      </c>
      <c r="T35" s="35">
        <f t="shared" si="7"/>
        <v>10309.171269558132</v>
      </c>
    </row>
    <row r="36" spans="2:20" x14ac:dyDescent="0.25">
      <c r="B36" s="25"/>
      <c r="C36" s="25"/>
      <c r="D36" s="25"/>
      <c r="E36" s="25"/>
      <c r="R36" s="14"/>
      <c r="S36" s="34">
        <f t="shared" si="4"/>
        <v>280.28243704312621</v>
      </c>
      <c r="T36" s="35">
        <f t="shared" si="7"/>
        <v>10659.723375992184</v>
      </c>
    </row>
    <row r="37" spans="2:20" x14ac:dyDescent="0.25">
      <c r="B37" s="25"/>
      <c r="C37" s="25"/>
      <c r="D37" s="25"/>
      <c r="E37" s="25"/>
      <c r="R37" s="14"/>
      <c r="S37" s="34">
        <f t="shared" si="4"/>
        <v>280.11946117719373</v>
      </c>
      <c r="T37" s="35">
        <f t="shared" si="7"/>
        <v>11011.920639661097</v>
      </c>
    </row>
    <row r="38" spans="2:20" x14ac:dyDescent="0.25">
      <c r="B38" s="25"/>
      <c r="C38" s="25"/>
      <c r="D38" s="25"/>
      <c r="E38" s="25"/>
      <c r="R38" s="14"/>
      <c r="S38" s="34">
        <f t="shared" si="4"/>
        <v>279.95658007685967</v>
      </c>
      <c r="T38" s="35">
        <f t="shared" si="7"/>
        <v>11365.771692532293</v>
      </c>
    </row>
    <row r="39" spans="2:20" x14ac:dyDescent="0.25">
      <c r="B39" s="25"/>
      <c r="C39" s="25"/>
      <c r="D39" s="25"/>
      <c r="E39" s="25"/>
      <c r="R39" s="14"/>
      <c r="S39" s="34">
        <f t="shared" si="4"/>
        <v>279.7937936870207</v>
      </c>
      <c r="T39" s="35">
        <f>S39*$M$5+T38*(1+$P$2*$Q$3)</f>
        <v>11733.148109995043</v>
      </c>
    </row>
    <row r="40" spans="2:20" x14ac:dyDescent="0.25">
      <c r="B40" s="25"/>
      <c r="C40" s="25"/>
      <c r="D40" s="25"/>
      <c r="E40" s="25"/>
      <c r="R40" s="14"/>
      <c r="S40" s="34">
        <f t="shared" si="4"/>
        <v>279.63110195260549</v>
      </c>
      <c r="T40" s="35">
        <f t="shared" ref="T40:T50" si="8">S40*$M$5+T39*(1+$P$2*$Q$3)</f>
        <v>12102.250336093279</v>
      </c>
    </row>
    <row r="41" spans="2:20" x14ac:dyDescent="0.25">
      <c r="B41" s="25"/>
      <c r="C41" s="25"/>
      <c r="D41" s="25"/>
      <c r="E41" s="25"/>
      <c r="R41" s="14"/>
      <c r="S41" s="34">
        <f t="shared" si="4"/>
        <v>279.46850481857473</v>
      </c>
      <c r="T41" s="35">
        <f t="shared" si="8"/>
        <v>12473.087424875332</v>
      </c>
    </row>
    <row r="42" spans="2:20" x14ac:dyDescent="0.25">
      <c r="B42" s="25"/>
      <c r="C42" s="25"/>
      <c r="D42" s="25"/>
      <c r="E42" s="25"/>
      <c r="R42" s="14"/>
      <c r="S42" s="34">
        <f t="shared" si="4"/>
        <v>279.30600222992109</v>
      </c>
      <c r="T42" s="35">
        <f t="shared" si="8"/>
        <v>12845.668477281724</v>
      </c>
    </row>
    <row r="43" spans="2:20" x14ac:dyDescent="0.25">
      <c r="B43" s="25"/>
      <c r="C43" s="25"/>
      <c r="D43" s="25"/>
      <c r="E43" s="25"/>
      <c r="R43" s="14"/>
      <c r="S43" s="34">
        <f t="shared" si="4"/>
        <v>279.14359413166926</v>
      </c>
      <c r="T43" s="35">
        <f t="shared" si="8"/>
        <v>13220.002641388381</v>
      </c>
    </row>
    <row r="44" spans="2:20" x14ac:dyDescent="0.25">
      <c r="B44" s="25"/>
      <c r="C44" s="25"/>
      <c r="D44" s="25"/>
      <c r="E44" s="25"/>
      <c r="R44" s="14"/>
      <c r="S44" s="34">
        <f t="shared" si="4"/>
        <v>278.98128046887592</v>
      </c>
      <c r="T44" s="35">
        <f t="shared" si="8"/>
        <v>13596.099112651094</v>
      </c>
    </row>
    <row r="45" spans="2:20" x14ac:dyDescent="0.25">
      <c r="B45" s="25"/>
      <c r="C45" s="25"/>
      <c r="D45" s="25"/>
      <c r="E45" s="25"/>
      <c r="R45" s="14"/>
      <c r="S45" s="34">
        <f t="shared" si="4"/>
        <v>278.81906118662965</v>
      </c>
      <c r="T45" s="35">
        <f t="shared" si="8"/>
        <v>13973.967134151273</v>
      </c>
    </row>
    <row r="46" spans="2:20" x14ac:dyDescent="0.25">
      <c r="B46" s="25"/>
      <c r="C46" s="25"/>
      <c r="D46" s="25"/>
      <c r="E46" s="25"/>
      <c r="R46" s="14"/>
      <c r="S46" s="34">
        <f t="shared" si="4"/>
        <v>278.65693623005103</v>
      </c>
      <c r="T46" s="35">
        <f t="shared" si="8"/>
        <v>14353.615996842949</v>
      </c>
    </row>
    <row r="47" spans="2:20" x14ac:dyDescent="0.25">
      <c r="B47" s="25"/>
      <c r="C47" s="25"/>
      <c r="D47" s="25"/>
      <c r="E47" s="25"/>
      <c r="R47" s="14"/>
      <c r="S47" s="34">
        <f t="shared" si="4"/>
        <v>278.49490554429246</v>
      </c>
      <c r="T47" s="35">
        <f t="shared" si="8"/>
        <v>14735.055039801075</v>
      </c>
    </row>
    <row r="48" spans="2:20" x14ac:dyDescent="0.25">
      <c r="B48" s="25"/>
      <c r="C48" s="25"/>
      <c r="D48" s="25"/>
      <c r="E48" s="25"/>
      <c r="R48" s="14"/>
      <c r="S48" s="34">
        <f t="shared" si="4"/>
        <v>278.33296907453831</v>
      </c>
      <c r="T48" s="35">
        <f t="shared" si="8"/>
        <v>15118.293650471107</v>
      </c>
    </row>
    <row r="49" spans="2:20" x14ac:dyDescent="0.25">
      <c r="B49" s="25"/>
      <c r="C49" s="25"/>
      <c r="D49" s="25"/>
      <c r="E49" s="25"/>
      <c r="R49" s="14"/>
      <c r="S49" s="34">
        <f t="shared" si="4"/>
        <v>278.1711267660047</v>
      </c>
      <c r="T49" s="35">
        <f t="shared" si="8"/>
        <v>15503.34126491988</v>
      </c>
    </row>
    <row r="50" spans="2:20" x14ac:dyDescent="0.25">
      <c r="B50" s="25"/>
      <c r="C50" s="25"/>
      <c r="D50" s="25"/>
      <c r="E50" s="25"/>
      <c r="R50" s="14"/>
      <c r="S50" s="34">
        <f t="shared" si="4"/>
        <v>278.00937856393978</v>
      </c>
      <c r="T50" s="35">
        <f t="shared" si="8"/>
        <v>15890.207368087786</v>
      </c>
    </row>
    <row r="51" spans="2:20" x14ac:dyDescent="0.25">
      <c r="B51" s="25"/>
      <c r="C51" s="25"/>
      <c r="D51" s="25"/>
      <c r="E51" s="25"/>
      <c r="R51" s="14"/>
      <c r="S51" s="34">
        <f t="shared" si="4"/>
        <v>277.84772441362344</v>
      </c>
      <c r="T51" s="35">
        <f>S51*$M$6+T50*(1+$P$2*$Q$3)</f>
        <v>16291.153097427114</v>
      </c>
    </row>
    <row r="52" spans="2:20" x14ac:dyDescent="0.25">
      <c r="B52" s="25"/>
      <c r="C52" s="25"/>
      <c r="D52" s="25"/>
      <c r="E52" s="25"/>
      <c r="R52" s="14"/>
      <c r="S52" s="34">
        <f t="shared" si="4"/>
        <v>277.68616426036738</v>
      </c>
      <c r="T52" s="35">
        <f t="shared" ref="T52:T62" si="9">S52*$M$6+T51*(1+$P$2*$Q$3)</f>
        <v>16693.992843891338</v>
      </c>
    </row>
    <row r="53" spans="2:20" x14ac:dyDescent="0.25">
      <c r="B53" s="25"/>
      <c r="C53" s="25"/>
      <c r="D53" s="25"/>
      <c r="E53" s="25"/>
      <c r="R53" s="14"/>
      <c r="S53" s="34">
        <f t="shared" si="4"/>
        <v>277.52469804951511</v>
      </c>
      <c r="T53" s="35">
        <f t="shared" si="9"/>
        <v>17098.736537247794</v>
      </c>
    </row>
    <row r="54" spans="2:20" x14ac:dyDescent="0.25">
      <c r="B54" s="25"/>
      <c r="C54" s="25"/>
      <c r="D54" s="25"/>
      <c r="E54" s="25"/>
      <c r="R54" s="14"/>
      <c r="S54" s="34">
        <f t="shared" si="4"/>
        <v>277.36332572644193</v>
      </c>
      <c r="T54" s="35">
        <f t="shared" si="9"/>
        <v>17505.394158695355</v>
      </c>
    </row>
    <row r="55" spans="2:20" x14ac:dyDescent="0.25">
      <c r="B55" s="25"/>
      <c r="C55" s="25"/>
      <c r="D55" s="25"/>
      <c r="E55" s="25"/>
      <c r="R55" s="14"/>
      <c r="S55" s="34">
        <f t="shared" si="4"/>
        <v>277.2020472365549</v>
      </c>
      <c r="T55" s="35">
        <f t="shared" si="9"/>
        <v>17913.975741131184</v>
      </c>
    </row>
    <row r="56" spans="2:20" x14ac:dyDescent="0.25">
      <c r="B56" s="25"/>
      <c r="C56" s="25"/>
      <c r="D56" s="25"/>
      <c r="E56" s="25"/>
      <c r="R56" s="14"/>
      <c r="S56" s="34">
        <f t="shared" si="4"/>
        <v>277.04086252529282</v>
      </c>
      <c r="T56" s="35">
        <f t="shared" si="9"/>
        <v>18324.491369418876</v>
      </c>
    </row>
    <row r="57" spans="2:20" x14ac:dyDescent="0.25">
      <c r="B57" s="25"/>
      <c r="C57" s="25"/>
      <c r="D57" s="25"/>
      <c r="E57" s="25"/>
      <c r="R57" s="14"/>
      <c r="S57" s="34">
        <f t="shared" si="4"/>
        <v>276.87977153812625</v>
      </c>
      <c r="T57" s="35">
        <f t="shared" si="9"/>
        <v>18736.951180657976</v>
      </c>
    </row>
    <row r="58" spans="2:20" x14ac:dyDescent="0.25">
      <c r="B58" s="25"/>
      <c r="C58" s="25"/>
      <c r="D58" s="25"/>
      <c r="E58" s="25"/>
      <c r="R58" s="14"/>
      <c r="S58" s="34">
        <f t="shared" si="4"/>
        <v>276.71877422055735</v>
      </c>
      <c r="T58" s="35">
        <f t="shared" si="9"/>
        <v>19151.365364454905</v>
      </c>
    </row>
    <row r="59" spans="2:20" x14ac:dyDescent="0.25">
      <c r="B59" s="25"/>
      <c r="C59" s="25"/>
      <c r="D59" s="25"/>
      <c r="E59" s="25"/>
      <c r="R59" s="14"/>
      <c r="S59" s="34">
        <f t="shared" si="4"/>
        <v>276.55787051812013</v>
      </c>
      <c r="T59" s="35">
        <f t="shared" si="9"/>
        <v>19567.74416319529</v>
      </c>
    </row>
    <row r="60" spans="2:20" x14ac:dyDescent="0.25">
      <c r="B60" s="25"/>
      <c r="C60" s="25"/>
      <c r="D60" s="25"/>
      <c r="E60" s="25"/>
      <c r="R60" s="14"/>
      <c r="S60" s="34">
        <f t="shared" si="4"/>
        <v>276.39706037638018</v>
      </c>
      <c r="T60" s="35">
        <f t="shared" si="9"/>
        <v>19986.097872317707</v>
      </c>
    </row>
    <row r="61" spans="2:20" x14ac:dyDescent="0.25">
      <c r="B61" s="25"/>
      <c r="C61" s="25"/>
      <c r="D61" s="25"/>
      <c r="E61" s="25"/>
      <c r="R61" s="14"/>
      <c r="S61" s="34">
        <f t="shared" si="4"/>
        <v>276.23634374093473</v>
      </c>
      <c r="T61" s="35">
        <f t="shared" si="9"/>
        <v>20406.436840588831</v>
      </c>
    </row>
    <row r="62" spans="2:20" x14ac:dyDescent="0.25">
      <c r="B62" s="25"/>
      <c r="C62" s="25"/>
      <c r="D62" s="25"/>
      <c r="E62" s="25"/>
      <c r="R62" s="14"/>
      <c r="S62" s="34">
        <f t="shared" si="4"/>
        <v>276.07572055741264</v>
      </c>
      <c r="T62" s="35">
        <f t="shared" si="9"/>
        <v>20828.771470380037</v>
      </c>
    </row>
    <row r="63" spans="2:20" x14ac:dyDescent="0.25">
      <c r="B63" s="25"/>
      <c r="C63" s="25"/>
      <c r="D63" s="25"/>
      <c r="E63" s="25"/>
      <c r="R63" s="14"/>
      <c r="S63" s="34">
        <f t="shared" si="4"/>
        <v>275.91519077147444</v>
      </c>
      <c r="T63" s="35">
        <f>S63*$M$7+T62*(1+$P$2*$Q$3)</f>
        <v>21265.765262457524</v>
      </c>
    </row>
    <row r="64" spans="2:20" x14ac:dyDescent="0.25">
      <c r="B64" s="25"/>
      <c r="C64" s="25"/>
      <c r="D64" s="25"/>
      <c r="E64" s="25"/>
      <c r="R64" s="14"/>
      <c r="S64" s="34">
        <f t="shared" si="4"/>
        <v>275.75475432881223</v>
      </c>
      <c r="T64" s="35">
        <f t="shared" ref="T64:T74" si="10">S64*$M$7+T63*(1+$P$2*$Q$3)</f>
        <v>21704.833941997123</v>
      </c>
    </row>
    <row r="65" spans="2:20" x14ac:dyDescent="0.25">
      <c r="B65" s="25"/>
      <c r="C65" s="25"/>
      <c r="D65" s="25"/>
      <c r="E65" s="25"/>
      <c r="R65" s="14"/>
      <c r="S65" s="34">
        <f t="shared" si="4"/>
        <v>275.59441117514962</v>
      </c>
      <c r="T65" s="35">
        <f t="shared" si="10"/>
        <v>22145.988380259427</v>
      </c>
    </row>
    <row r="66" spans="2:20" x14ac:dyDescent="0.25">
      <c r="B66" s="25"/>
      <c r="C66" s="25"/>
      <c r="D66" s="25"/>
      <c r="E66" s="25"/>
      <c r="R66" s="14"/>
      <c r="S66" s="34">
        <f t="shared" si="4"/>
        <v>275.43416125624191</v>
      </c>
      <c r="T66" s="35">
        <f t="shared" si="10"/>
        <v>22589.239504816942</v>
      </c>
    </row>
    <row r="67" spans="2:20" x14ac:dyDescent="0.25">
      <c r="B67" s="25"/>
      <c r="C67" s="25"/>
      <c r="D67" s="25"/>
      <c r="E67" s="25"/>
      <c r="R67" s="14"/>
      <c r="S67" s="34">
        <f t="shared" si="4"/>
        <v>275.27400451787582</v>
      </c>
      <c r="T67" s="35">
        <f t="shared" si="10"/>
        <v>23034.598299846159</v>
      </c>
    </row>
    <row r="68" spans="2:20" x14ac:dyDescent="0.25">
      <c r="B68" s="25"/>
      <c r="C68" s="25"/>
      <c r="D68" s="25"/>
      <c r="E68" s="25"/>
      <c r="R68" s="14"/>
      <c r="S68" s="34">
        <f t="shared" si="4"/>
        <v>275.1139409058697</v>
      </c>
      <c r="T68" s="35">
        <f t="shared" si="10"/>
        <v>23482.075806421126</v>
      </c>
    </row>
    <row r="69" spans="2:20" x14ac:dyDescent="0.25">
      <c r="B69" s="25"/>
      <c r="C69" s="25"/>
      <c r="D69" s="25"/>
      <c r="E69" s="25"/>
      <c r="R69" s="14"/>
      <c r="S69" s="34">
        <f t="shared" ref="S69:S132" si="11">S68*(1-$K$3)</f>
        <v>274.95397036607335</v>
      </c>
      <c r="T69" s="35">
        <f t="shared" si="10"/>
        <v>23931.68312280855</v>
      </c>
    </row>
    <row r="70" spans="2:20" x14ac:dyDescent="0.25">
      <c r="B70" s="25"/>
      <c r="C70" s="25"/>
      <c r="D70" s="25"/>
      <c r="E70" s="25"/>
      <c r="R70" s="14"/>
      <c r="S70" s="34">
        <f t="shared" si="11"/>
        <v>274.79409284436804</v>
      </c>
      <c r="T70" s="35">
        <f t="shared" si="10"/>
        <v>24383.431404764426</v>
      </c>
    </row>
    <row r="71" spans="2:20" x14ac:dyDescent="0.25">
      <c r="B71" s="25"/>
      <c r="C71" s="25"/>
      <c r="D71" s="25"/>
      <c r="E71" s="25"/>
      <c r="R71" s="14"/>
      <c r="S71" s="34">
        <f t="shared" si="11"/>
        <v>274.63430828666651</v>
      </c>
      <c r="T71" s="35">
        <f t="shared" si="10"/>
        <v>24837.331865832191</v>
      </c>
    </row>
    <row r="72" spans="2:20" x14ac:dyDescent="0.25">
      <c r="B72" s="25"/>
      <c r="C72" s="25"/>
      <c r="D72" s="25"/>
      <c r="E72" s="25"/>
      <c r="R72" s="14"/>
      <c r="S72" s="34">
        <f t="shared" si="11"/>
        <v>274.47461663891301</v>
      </c>
      <c r="T72" s="35">
        <f t="shared" si="10"/>
        <v>25293.395777642469</v>
      </c>
    </row>
    <row r="73" spans="2:20" x14ac:dyDescent="0.25">
      <c r="B73" s="25"/>
      <c r="C73" s="25"/>
      <c r="D73" s="25"/>
      <c r="E73" s="25"/>
      <c r="R73" s="14"/>
      <c r="S73" s="34">
        <f t="shared" si="11"/>
        <v>274.31501784708314</v>
      </c>
      <c r="T73" s="35">
        <f t="shared" si="10"/>
        <v>25751.634470214307</v>
      </c>
    </row>
    <row r="74" spans="2:20" x14ac:dyDescent="0.25">
      <c r="B74" s="25"/>
      <c r="C74" s="25"/>
      <c r="D74" s="25"/>
      <c r="E74" s="25"/>
      <c r="R74" s="14"/>
      <c r="S74" s="34">
        <f t="shared" si="11"/>
        <v>274.15551185718402</v>
      </c>
      <c r="T74" s="35">
        <f t="shared" si="10"/>
        <v>26212.059332258024</v>
      </c>
    </row>
    <row r="75" spans="2:20" x14ac:dyDescent="0.25">
      <c r="B75" s="25"/>
      <c r="C75" s="25"/>
      <c r="D75" s="25"/>
      <c r="E75" s="25"/>
      <c r="R75" s="14"/>
      <c r="S75" s="34">
        <f t="shared" si="11"/>
        <v>273.99609861525403</v>
      </c>
      <c r="T75" s="35">
        <f>S75*$M$8+T74*(1+$P$2*$Q$3)</f>
        <v>26687.749450905761</v>
      </c>
    </row>
    <row r="76" spans="2:20" x14ac:dyDescent="0.25">
      <c r="B76" s="25"/>
      <c r="C76" s="25"/>
      <c r="D76" s="25"/>
      <c r="E76" s="25"/>
      <c r="R76" s="14"/>
      <c r="S76" s="34">
        <f t="shared" si="11"/>
        <v>273.83677806736301</v>
      </c>
      <c r="T76" s="35">
        <f t="shared" ref="T76:T86" si="12">S76*$M$8+T75*(1+$P$2*$Q$3)</f>
        <v>27165.708861958174</v>
      </c>
    </row>
    <row r="77" spans="2:20" x14ac:dyDescent="0.25">
      <c r="B77" s="25"/>
      <c r="C77" s="25"/>
      <c r="D77" s="25"/>
      <c r="E77" s="25"/>
      <c r="R77" s="14"/>
      <c r="S77" s="34">
        <f t="shared" si="11"/>
        <v>273.67755015961217</v>
      </c>
      <c r="T77" s="35">
        <f t="shared" si="12"/>
        <v>27645.949448473013</v>
      </c>
    </row>
    <row r="78" spans="2:20" x14ac:dyDescent="0.25">
      <c r="B78" s="25"/>
      <c r="C78" s="25"/>
      <c r="D78" s="25"/>
      <c r="E78" s="25"/>
      <c r="R78" s="14"/>
      <c r="S78" s="34">
        <f t="shared" si="11"/>
        <v>273.51841483813399</v>
      </c>
      <c r="T78" s="35">
        <f t="shared" si="12"/>
        <v>28128.483155064845</v>
      </c>
    </row>
    <row r="79" spans="2:20" x14ac:dyDescent="0.25">
      <c r="B79" s="25"/>
      <c r="C79" s="25"/>
      <c r="D79" s="25"/>
      <c r="E79" s="25"/>
      <c r="R79" s="14"/>
      <c r="S79" s="34">
        <f t="shared" si="11"/>
        <v>273.35937204909237</v>
      </c>
      <c r="T79" s="35">
        <f t="shared" si="12"/>
        <v>28613.321988224314</v>
      </c>
    </row>
    <row r="80" spans="2:20" x14ac:dyDescent="0.25">
      <c r="B80" s="25"/>
      <c r="C80" s="25"/>
      <c r="D80" s="25"/>
      <c r="E80" s="25"/>
      <c r="R80" s="14"/>
      <c r="S80" s="34">
        <f t="shared" si="11"/>
        <v>273.20042173868245</v>
      </c>
      <c r="T80" s="35">
        <f t="shared" si="12"/>
        <v>29100.478016639059</v>
      </c>
    </row>
    <row r="81" spans="2:20" x14ac:dyDescent="0.25">
      <c r="B81" s="25"/>
      <c r="C81" s="25"/>
      <c r="D81" s="25"/>
      <c r="E81" s="25"/>
      <c r="R81" s="14"/>
      <c r="S81" s="34">
        <f t="shared" si="11"/>
        <v>273.04156385313064</v>
      </c>
      <c r="T81" s="35">
        <f t="shared" si="12"/>
        <v>29589.9633715163</v>
      </c>
    </row>
    <row r="82" spans="2:20" x14ac:dyDescent="0.25">
      <c r="B82" s="25"/>
      <c r="C82" s="25"/>
      <c r="D82" s="25"/>
      <c r="E82" s="25"/>
      <c r="R82" s="14"/>
      <c r="S82" s="34">
        <f t="shared" si="11"/>
        <v>272.88279833869467</v>
      </c>
      <c r="T82" s="35">
        <f t="shared" si="12"/>
        <v>30081.790246907094</v>
      </c>
    </row>
    <row r="83" spans="2:20" x14ac:dyDescent="0.25">
      <c r="B83" s="25"/>
      <c r="C83" s="25"/>
      <c r="D83" s="25"/>
      <c r="E83" s="25"/>
      <c r="R83" s="14"/>
      <c r="S83" s="34">
        <f t="shared" si="11"/>
        <v>272.72412514166348</v>
      </c>
      <c r="T83" s="35">
        <f t="shared" si="12"/>
        <v>30575.970900032265</v>
      </c>
    </row>
    <row r="84" spans="2:20" x14ac:dyDescent="0.25">
      <c r="B84" s="25"/>
      <c r="C84" s="25"/>
      <c r="D84" s="25"/>
      <c r="E84" s="25"/>
      <c r="R84" s="14"/>
      <c r="S84" s="34">
        <f t="shared" si="11"/>
        <v>272.56554420835727</v>
      </c>
      <c r="T84" s="35">
        <f t="shared" si="12"/>
        <v>31072.517651610036</v>
      </c>
    </row>
    <row r="85" spans="2:20" x14ac:dyDescent="0.25">
      <c r="B85" s="25"/>
      <c r="C85" s="25"/>
      <c r="D85" s="25"/>
      <c r="E85" s="25"/>
      <c r="R85" s="14"/>
      <c r="S85" s="34">
        <f t="shared" si="11"/>
        <v>272.40705548512744</v>
      </c>
      <c r="T85" s="35">
        <f t="shared" si="12"/>
        <v>31571.442886185356</v>
      </c>
    </row>
    <row r="86" spans="2:20" x14ac:dyDescent="0.25">
      <c r="B86" s="25"/>
      <c r="C86" s="25"/>
      <c r="D86" s="25"/>
      <c r="E86" s="25"/>
      <c r="R86" s="14"/>
      <c r="S86" s="34">
        <f t="shared" si="11"/>
        <v>272.24865891835657</v>
      </c>
      <c r="T86" s="35">
        <f t="shared" si="12"/>
        <v>32072.75905246093</v>
      </c>
    </row>
    <row r="87" spans="2:20" x14ac:dyDescent="0.25">
      <c r="B87" s="25"/>
      <c r="C87" s="25"/>
      <c r="D87" s="25"/>
      <c r="E87" s="25"/>
      <c r="R87" s="14"/>
      <c r="S87" s="34">
        <f t="shared" si="11"/>
        <v>272.09035445445846</v>
      </c>
      <c r="T87" s="35">
        <f>S87*$M$9+T86*(1+$P$2*$Q$3)</f>
        <v>32589.9744827594</v>
      </c>
    </row>
    <row r="88" spans="2:20" x14ac:dyDescent="0.25">
      <c r="B88" s="25"/>
      <c r="C88" s="25"/>
      <c r="D88" s="25"/>
      <c r="E88" s="25"/>
      <c r="R88" s="14"/>
      <c r="S88" s="34">
        <f t="shared" si="11"/>
        <v>271.93214203987799</v>
      </c>
      <c r="T88" s="35">
        <f t="shared" ref="T88:T98" si="13">S88*$M$9+T87*(1+$P$2*$Q$3)</f>
        <v>33109.668075685586</v>
      </c>
    </row>
    <row r="89" spans="2:20" x14ac:dyDescent="0.25">
      <c r="B89" s="25"/>
      <c r="C89" s="25"/>
      <c r="D89" s="25"/>
      <c r="E89" s="25"/>
      <c r="R89" s="14"/>
      <c r="S89" s="34">
        <f t="shared" si="11"/>
        <v>271.77402162109126</v>
      </c>
      <c r="T89" s="35">
        <f t="shared" si="13"/>
        <v>33631.852801228422</v>
      </c>
    </row>
    <row r="90" spans="2:20" x14ac:dyDescent="0.25">
      <c r="B90" s="25"/>
      <c r="C90" s="25"/>
      <c r="D90" s="25"/>
      <c r="E90" s="25"/>
      <c r="R90" s="14"/>
      <c r="S90" s="34">
        <f t="shared" si="11"/>
        <v>271.61599314460551</v>
      </c>
      <c r="T90" s="35">
        <f t="shared" si="13"/>
        <v>34156.541696568114</v>
      </c>
    </row>
    <row r="91" spans="2:20" x14ac:dyDescent="0.25">
      <c r="B91" s="25"/>
      <c r="C91" s="25"/>
      <c r="D91" s="25"/>
      <c r="E91" s="25"/>
      <c r="R91" s="14"/>
      <c r="S91" s="34">
        <f t="shared" si="11"/>
        <v>271.45805655695898</v>
      </c>
      <c r="T91" s="35">
        <f t="shared" si="13"/>
        <v>34683.74786642463</v>
      </c>
    </row>
    <row r="92" spans="2:20" x14ac:dyDescent="0.25">
      <c r="B92" s="25"/>
      <c r="C92" s="25"/>
      <c r="D92" s="25"/>
      <c r="E92" s="25"/>
      <c r="R92" s="14"/>
      <c r="S92" s="34">
        <f t="shared" si="11"/>
        <v>271.30021180472107</v>
      </c>
      <c r="T92" s="35">
        <f t="shared" si="13"/>
        <v>35213.484483407992</v>
      </c>
    </row>
    <row r="93" spans="2:20" x14ac:dyDescent="0.25">
      <c r="B93" s="25"/>
      <c r="C93" s="25"/>
      <c r="D93" s="25"/>
      <c r="E93" s="25"/>
      <c r="R93" s="14"/>
      <c r="S93" s="34">
        <f t="shared" si="11"/>
        <v>271.14245883449223</v>
      </c>
      <c r="T93" s="35">
        <f t="shared" si="13"/>
        <v>35745.764788370368</v>
      </c>
    </row>
    <row r="94" spans="2:20" x14ac:dyDescent="0.25">
      <c r="B94" s="25"/>
      <c r="C94" s="25"/>
      <c r="D94" s="25"/>
      <c r="E94" s="25"/>
      <c r="R94" s="14"/>
      <c r="S94" s="34">
        <f t="shared" si="11"/>
        <v>270.98479759290393</v>
      </c>
      <c r="T94" s="35">
        <f t="shared" si="13"/>
        <v>36280.602090760025</v>
      </c>
    </row>
    <row r="95" spans="2:20" x14ac:dyDescent="0.25">
      <c r="B95" s="25"/>
      <c r="C95" s="25"/>
      <c r="D95" s="25"/>
      <c r="E95" s="25"/>
      <c r="R95" s="14"/>
      <c r="S95" s="34">
        <f t="shared" si="11"/>
        <v>270.82722802661874</v>
      </c>
      <c r="T95" s="35">
        <f t="shared" si="13"/>
        <v>36818.009768977085</v>
      </c>
    </row>
    <row r="96" spans="2:20" x14ac:dyDescent="0.25">
      <c r="B96" s="25"/>
      <c r="C96" s="25"/>
      <c r="D96" s="25"/>
      <c r="E96" s="25"/>
      <c r="R96" s="14"/>
      <c r="S96" s="34">
        <f t="shared" si="11"/>
        <v>270.66975008233021</v>
      </c>
      <c r="T96" s="35">
        <f t="shared" si="13"/>
        <v>37358.001270731133</v>
      </c>
    </row>
    <row r="97" spans="2:20" x14ac:dyDescent="0.25">
      <c r="B97" s="25"/>
      <c r="C97" s="25"/>
      <c r="D97" s="25"/>
      <c r="E97" s="25"/>
      <c r="R97" s="14"/>
      <c r="S97" s="34">
        <f t="shared" si="11"/>
        <v>270.51236370676287</v>
      </c>
      <c r="T97" s="35">
        <f t="shared" si="13"/>
        <v>37900.590113400707</v>
      </c>
    </row>
    <row r="98" spans="2:20" x14ac:dyDescent="0.25">
      <c r="B98" s="25"/>
      <c r="C98" s="25"/>
      <c r="D98" s="25"/>
      <c r="E98" s="25"/>
      <c r="R98" s="14"/>
      <c r="S98" s="34">
        <f t="shared" si="11"/>
        <v>270.35506884667228</v>
      </c>
      <c r="T98" s="35">
        <f t="shared" si="13"/>
        <v>38445.789884394617</v>
      </c>
    </row>
    <row r="99" spans="2:20" x14ac:dyDescent="0.25">
      <c r="B99" s="25"/>
      <c r="C99" s="25"/>
      <c r="D99" s="25"/>
      <c r="E99" s="25"/>
      <c r="R99" s="14"/>
      <c r="S99" s="34">
        <f t="shared" si="11"/>
        <v>270.19786544884488</v>
      </c>
      <c r="T99" s="35">
        <f>S99*$M$10+T98*(1+$P$2*$Q$3)</f>
        <v>39007.552270261906</v>
      </c>
    </row>
    <row r="100" spans="2:20" x14ac:dyDescent="0.25">
      <c r="B100" s="25"/>
      <c r="C100" s="25"/>
      <c r="D100" s="25"/>
      <c r="E100" s="25"/>
      <c r="R100" s="14"/>
      <c r="S100" s="34">
        <f t="shared" si="11"/>
        <v>270.04075346009813</v>
      </c>
      <c r="T100" s="35">
        <f t="shared" ref="T100:T110" si="14">S100*$M$10+T99*(1+$P$2*$Q$3)</f>
        <v>39572.017146628459</v>
      </c>
    </row>
    <row r="101" spans="2:20" x14ac:dyDescent="0.25">
      <c r="B101" s="25"/>
      <c r="C101" s="25"/>
      <c r="D101" s="25"/>
      <c r="E101" s="25"/>
      <c r="R101" s="14"/>
      <c r="S101" s="34">
        <f t="shared" si="11"/>
        <v>269.88373282728037</v>
      </c>
      <c r="T101" s="35">
        <f t="shared" si="14"/>
        <v>40139.198650698585</v>
      </c>
    </row>
    <row r="102" spans="2:20" x14ac:dyDescent="0.25">
      <c r="B102" s="25"/>
      <c r="C102" s="25"/>
      <c r="D102" s="25"/>
      <c r="E102" s="25"/>
      <c r="R102" s="14"/>
      <c r="S102" s="34">
        <f t="shared" si="11"/>
        <v>269.72680349727085</v>
      </c>
      <c r="T102" s="35">
        <f t="shared" si="14"/>
        <v>40709.110992918591</v>
      </c>
    </row>
    <row r="103" spans="2:20" x14ac:dyDescent="0.25">
      <c r="B103" s="25"/>
      <c r="C103" s="25"/>
      <c r="D103" s="25"/>
      <c r="E103" s="25"/>
      <c r="R103" s="14"/>
      <c r="S103" s="34">
        <f t="shared" si="11"/>
        <v>269.5699654169797</v>
      </c>
      <c r="T103" s="35">
        <f t="shared" si="14"/>
        <v>41281.768457356666</v>
      </c>
    </row>
    <row r="104" spans="2:20" x14ac:dyDescent="0.25">
      <c r="B104" s="25"/>
      <c r="C104" s="25"/>
      <c r="D104" s="25"/>
      <c r="E104" s="25"/>
      <c r="R104" s="14"/>
      <c r="S104" s="34">
        <f t="shared" si="11"/>
        <v>269.41321853334796</v>
      </c>
      <c r="T104" s="35">
        <f t="shared" si="14"/>
        <v>41857.185402084688</v>
      </c>
    </row>
    <row r="105" spans="2:20" x14ac:dyDescent="0.25">
      <c r="B105" s="25"/>
      <c r="C105" s="25"/>
      <c r="D105" s="25"/>
      <c r="E105" s="25"/>
      <c r="R105" s="14"/>
      <c r="S105" s="34">
        <f t="shared" si="11"/>
        <v>269.25656279334748</v>
      </c>
      <c r="T105" s="35">
        <f t="shared" si="14"/>
        <v>42435.376259562057</v>
      </c>
    </row>
    <row r="106" spans="2:20" x14ac:dyDescent="0.25">
      <c r="B106" s="25"/>
      <c r="C106" s="25"/>
      <c r="D106" s="25"/>
      <c r="E106" s="25"/>
      <c r="R106" s="14"/>
      <c r="S106" s="34">
        <f t="shared" si="11"/>
        <v>269.099998143981</v>
      </c>
      <c r="T106" s="35">
        <f t="shared" si="14"/>
        <v>43016.355537021496</v>
      </c>
    </row>
    <row r="107" spans="2:20" x14ac:dyDescent="0.25">
      <c r="B107" s="25"/>
      <c r="C107" s="25"/>
      <c r="D107" s="25"/>
      <c r="E107" s="25"/>
      <c r="R107" s="14"/>
      <c r="S107" s="34">
        <f t="shared" si="11"/>
        <v>268.94352453228197</v>
      </c>
      <c r="T107" s="35">
        <f t="shared" si="14"/>
        <v>43600.137816856819</v>
      </c>
    </row>
    <row r="108" spans="2:20" x14ac:dyDescent="0.25">
      <c r="B108" s="25"/>
      <c r="C108" s="25"/>
      <c r="D108" s="25"/>
      <c r="E108" s="25"/>
      <c r="R108" s="14"/>
      <c r="S108" s="34">
        <f t="shared" si="11"/>
        <v>268.78714190531474</v>
      </c>
      <c r="T108" s="35">
        <f t="shared" si="14"/>
        <v>44186.737757012816</v>
      </c>
    </row>
    <row r="109" spans="2:20" x14ac:dyDescent="0.25">
      <c r="B109" s="25"/>
      <c r="C109" s="25"/>
      <c r="D109" s="25"/>
      <c r="E109" s="25"/>
      <c r="R109" s="14"/>
      <c r="S109" s="34">
        <f t="shared" si="11"/>
        <v>268.6308502101744</v>
      </c>
      <c r="T109" s="35">
        <f t="shared" si="14"/>
        <v>44776.170091377011</v>
      </c>
    </row>
    <row r="110" spans="2:20" x14ac:dyDescent="0.25">
      <c r="B110" s="25"/>
      <c r="C110" s="25"/>
      <c r="D110" s="25"/>
      <c r="E110" s="25"/>
      <c r="R110" s="14"/>
      <c r="S110" s="34">
        <f t="shared" si="11"/>
        <v>268.47464939398685</v>
      </c>
      <c r="T110" s="35">
        <f t="shared" si="14"/>
        <v>45368.4496301736</v>
      </c>
    </row>
    <row r="111" spans="2:20" x14ac:dyDescent="0.25">
      <c r="B111" s="25"/>
      <c r="C111" s="25"/>
      <c r="D111" s="25"/>
      <c r="E111" s="25"/>
      <c r="R111" s="14"/>
      <c r="S111" s="34">
        <f t="shared" si="11"/>
        <v>268.31853940390863</v>
      </c>
      <c r="T111" s="35">
        <f>S111*$M$11+T110*(1+$P$2*$Q$3)</f>
        <v>45977.985988347478</v>
      </c>
    </row>
    <row r="112" spans="2:20" x14ac:dyDescent="0.25">
      <c r="B112" s="25"/>
      <c r="C112" s="25"/>
      <c r="D112" s="25"/>
      <c r="E112" s="25"/>
      <c r="R112" s="14"/>
      <c r="S112" s="34">
        <f t="shared" si="11"/>
        <v>268.16252018712709</v>
      </c>
      <c r="T112" s="35">
        <f t="shared" ref="T112:T122" si="15">S112*$M$11+T111*(1+$P$2*$Q$3)</f>
        <v>46590.465680620851</v>
      </c>
    </row>
    <row r="113" spans="2:20" x14ac:dyDescent="0.25">
      <c r="B113" s="25"/>
      <c r="C113" s="25"/>
      <c r="D113" s="25"/>
      <c r="E113" s="25"/>
      <c r="R113" s="14"/>
      <c r="S113" s="34">
        <f t="shared" si="11"/>
        <v>268.00659169086026</v>
      </c>
      <c r="T113" s="35">
        <f t="shared" si="15"/>
        <v>47205.904097188664</v>
      </c>
    </row>
    <row r="114" spans="2:20" x14ac:dyDescent="0.25">
      <c r="B114" s="25"/>
      <c r="C114" s="25"/>
      <c r="D114" s="25"/>
      <c r="E114" s="25"/>
      <c r="R114" s="14"/>
      <c r="S114" s="34">
        <f t="shared" si="11"/>
        <v>267.8507538623569</v>
      </c>
      <c r="T114" s="35">
        <f t="shared" si="15"/>
        <v>47824.316707983337</v>
      </c>
    </row>
    <row r="115" spans="2:20" x14ac:dyDescent="0.25">
      <c r="B115" s="25"/>
      <c r="C115" s="25"/>
      <c r="D115" s="25"/>
      <c r="E115" s="25"/>
      <c r="R115" s="14"/>
      <c r="S115" s="34">
        <f t="shared" si="11"/>
        <v>267.69500664889642</v>
      </c>
      <c r="T115" s="35">
        <f t="shared" si="15"/>
        <v>48445.719063088341</v>
      </c>
    </row>
    <row r="116" spans="2:20" x14ac:dyDescent="0.25">
      <c r="B116" s="25"/>
      <c r="C116" s="25"/>
      <c r="D116" s="25"/>
      <c r="E116" s="25"/>
      <c r="R116" s="14"/>
      <c r="S116" s="34">
        <f t="shared" si="11"/>
        <v>267.53934999778886</v>
      </c>
      <c r="T116" s="35">
        <f t="shared" si="15"/>
        <v>49070.12679315386</v>
      </c>
    </row>
    <row r="117" spans="2:20" x14ac:dyDescent="0.25">
      <c r="B117" s="25"/>
      <c r="C117" s="25"/>
      <c r="D117" s="25"/>
      <c r="E117" s="25"/>
      <c r="R117" s="14"/>
      <c r="S117" s="34">
        <f t="shared" si="11"/>
        <v>267.38378385637492</v>
      </c>
      <c r="T117" s="35">
        <f t="shared" si="15"/>
        <v>49697.555609814626</v>
      </c>
    </row>
    <row r="118" spans="2:20" x14ac:dyDescent="0.25">
      <c r="B118" s="25"/>
      <c r="C118" s="25"/>
      <c r="D118" s="25"/>
      <c r="E118" s="25"/>
      <c r="R118" s="14"/>
      <c r="S118" s="34">
        <f t="shared" si="11"/>
        <v>267.22830817202589</v>
      </c>
      <c r="T118" s="35">
        <f t="shared" si="15"/>
        <v>50328.021306109971</v>
      </c>
    </row>
    <row r="119" spans="2:20" x14ac:dyDescent="0.25">
      <c r="B119" s="25"/>
      <c r="C119" s="25"/>
      <c r="D119" s="25"/>
      <c r="E119" s="25"/>
      <c r="R119" s="14"/>
      <c r="S119" s="34">
        <f t="shared" si="11"/>
        <v>267.07292289214371</v>
      </c>
      <c r="T119" s="35">
        <f t="shared" si="15"/>
        <v>50961.539756906008</v>
      </c>
    </row>
    <row r="120" spans="2:20" x14ac:dyDescent="0.25">
      <c r="B120" s="25"/>
      <c r="C120" s="25"/>
      <c r="D120" s="25"/>
      <c r="E120" s="25"/>
      <c r="R120" s="14"/>
      <c r="S120" s="34">
        <f t="shared" si="11"/>
        <v>266.91762796416089</v>
      </c>
      <c r="T120" s="35">
        <f t="shared" si="15"/>
        <v>51598.126919319999</v>
      </c>
    </row>
    <row r="121" spans="2:20" x14ac:dyDescent="0.25">
      <c r="B121" s="25"/>
      <c r="C121" s="25"/>
      <c r="D121" s="25"/>
      <c r="E121" s="25"/>
      <c r="R121" s="14"/>
      <c r="S121" s="34">
        <f t="shared" si="11"/>
        <v>266.76242333554046</v>
      </c>
      <c r="T121" s="35">
        <f t="shared" si="15"/>
        <v>52237.798833146961</v>
      </c>
    </row>
    <row r="122" spans="2:20" x14ac:dyDescent="0.25">
      <c r="B122" s="25"/>
      <c r="C122" s="25"/>
      <c r="D122" s="25"/>
      <c r="E122" s="25"/>
      <c r="R122" s="14"/>
      <c r="S122" s="34">
        <f t="shared" si="11"/>
        <v>266.60730895377611</v>
      </c>
      <c r="T122" s="35">
        <f t="shared" si="15"/>
        <v>52880.571621288444</v>
      </c>
    </row>
    <row r="123" spans="2:20" x14ac:dyDescent="0.25">
      <c r="B123" s="25"/>
      <c r="C123" s="25"/>
      <c r="D123" s="25"/>
      <c r="E123" s="25"/>
      <c r="R123" s="14"/>
      <c r="S123" s="34">
        <f t="shared" si="11"/>
        <v>266.45228476639193</v>
      </c>
      <c r="T123" s="35">
        <f>S123*$M$12+T122*(1+$P$2*$Q$3)</f>
        <v>53541.327881810263</v>
      </c>
    </row>
    <row r="124" spans="2:20" x14ac:dyDescent="0.25">
      <c r="B124" s="25"/>
      <c r="C124" s="25"/>
      <c r="D124" s="25"/>
      <c r="E124" s="25"/>
      <c r="R124" s="14"/>
      <c r="S124" s="34">
        <f t="shared" si="11"/>
        <v>266.29735072094257</v>
      </c>
      <c r="T124" s="35">
        <f t="shared" ref="T124:T134" si="16">S124*$M$12+T123*(1+$P$2*$Q$3)</f>
        <v>54205.285963831673</v>
      </c>
    </row>
    <row r="125" spans="2:20" x14ac:dyDescent="0.25">
      <c r="B125" s="25"/>
      <c r="C125" s="25"/>
      <c r="D125" s="25"/>
      <c r="E125" s="25"/>
      <c r="R125" s="14"/>
      <c r="S125" s="34">
        <f t="shared" si="11"/>
        <v>266.14250676501325</v>
      </c>
      <c r="T125" s="35">
        <f t="shared" si="16"/>
        <v>54872.46260216771</v>
      </c>
    </row>
    <row r="126" spans="2:20" x14ac:dyDescent="0.25">
      <c r="B126" s="25"/>
      <c r="C126" s="25"/>
      <c r="D126" s="25"/>
      <c r="E126" s="25"/>
      <c r="R126" s="14"/>
      <c r="S126" s="34">
        <f t="shared" si="11"/>
        <v>265.98775284621956</v>
      </c>
      <c r="T126" s="35">
        <f t="shared" si="16"/>
        <v>55542.874618341462</v>
      </c>
    </row>
    <row r="127" spans="2:20" x14ac:dyDescent="0.25">
      <c r="B127" s="25"/>
      <c r="C127" s="25"/>
      <c r="D127" s="25"/>
      <c r="E127" s="25"/>
      <c r="R127" s="14"/>
      <c r="S127" s="34">
        <f t="shared" si="11"/>
        <v>265.83308891220764</v>
      </c>
      <c r="T127" s="35">
        <f t="shared" si="16"/>
        <v>56216.53892103376</v>
      </c>
    </row>
    <row r="128" spans="2:20" x14ac:dyDescent="0.25">
      <c r="B128" s="25"/>
      <c r="C128" s="25"/>
      <c r="D128" s="25"/>
      <c r="E128" s="25"/>
      <c r="R128" s="14"/>
      <c r="S128" s="34">
        <f t="shared" si="11"/>
        <v>265.67851491065397</v>
      </c>
      <c r="T128" s="35">
        <f t="shared" si="16"/>
        <v>56893.472506535218</v>
      </c>
    </row>
    <row r="129" spans="2:20" x14ac:dyDescent="0.25">
      <c r="B129" s="25"/>
      <c r="C129" s="25"/>
      <c r="D129" s="25"/>
      <c r="E129" s="25"/>
      <c r="R129" s="14"/>
      <c r="S129" s="34">
        <f t="shared" si="11"/>
        <v>265.52403078926557</v>
      </c>
      <c r="T129" s="35">
        <f t="shared" si="16"/>
        <v>57573.692459200589</v>
      </c>
    </row>
    <row r="130" spans="2:20" x14ac:dyDescent="0.25">
      <c r="B130" s="25"/>
      <c r="C130" s="25"/>
      <c r="D130" s="25"/>
      <c r="E130" s="25"/>
      <c r="R130" s="14"/>
      <c r="S130" s="34">
        <f t="shared" si="11"/>
        <v>265.36963649577973</v>
      </c>
      <c r="T130" s="35">
        <f t="shared" si="16"/>
        <v>58257.21595190552</v>
      </c>
    </row>
    <row r="131" spans="2:20" x14ac:dyDescent="0.25">
      <c r="B131" s="25"/>
      <c r="C131" s="25"/>
      <c r="D131" s="25"/>
      <c r="E131" s="25"/>
      <c r="R131" s="14"/>
      <c r="S131" s="34">
        <f t="shared" si="11"/>
        <v>265.21533197796424</v>
      </c>
      <c r="T131" s="35">
        <f t="shared" si="16"/>
        <v>58944.060246505636</v>
      </c>
    </row>
    <row r="132" spans="2:20" x14ac:dyDescent="0.25">
      <c r="B132" s="25"/>
      <c r="C132" s="25"/>
      <c r="D132" s="25"/>
      <c r="E132" s="25"/>
      <c r="R132" s="14"/>
      <c r="S132" s="34">
        <f t="shared" si="11"/>
        <v>265.06111718361728</v>
      </c>
      <c r="T132" s="35">
        <f t="shared" si="16"/>
        <v>59634.242694298024</v>
      </c>
    </row>
    <row r="133" spans="2:20" x14ac:dyDescent="0.25">
      <c r="B133" s="25"/>
      <c r="C133" s="25"/>
      <c r="D133" s="25"/>
      <c r="E133" s="25"/>
      <c r="R133" s="14"/>
      <c r="S133" s="34">
        <f t="shared" ref="S133:S196" si="17">S132*(1-$K$3)</f>
        <v>264.90699206056729</v>
      </c>
      <c r="T133" s="35">
        <f t="shared" si="16"/>
        <v>60327.780736485096</v>
      </c>
    </row>
    <row r="134" spans="2:20" x14ac:dyDescent="0.25">
      <c r="B134" s="25"/>
      <c r="C134" s="25"/>
      <c r="D134" s="25"/>
      <c r="E134" s="25"/>
      <c r="R134" s="14"/>
      <c r="S134" s="34">
        <f t="shared" si="17"/>
        <v>264.7529565566731</v>
      </c>
      <c r="T134" s="35">
        <f t="shared" si="16"/>
        <v>61024.691904640895</v>
      </c>
    </row>
    <row r="135" spans="2:20" x14ac:dyDescent="0.25">
      <c r="B135" s="25"/>
      <c r="C135" s="25"/>
      <c r="D135" s="25"/>
      <c r="E135" s="25"/>
      <c r="R135" s="14"/>
      <c r="S135" s="34">
        <f t="shared" si="17"/>
        <v>264.59901061982379</v>
      </c>
      <c r="T135" s="35">
        <f>S135*$M$13+T134*(1+$P$2*$Q$3)</f>
        <v>61740.347331171746</v>
      </c>
    </row>
    <row r="136" spans="2:20" x14ac:dyDescent="0.25">
      <c r="B136" s="25"/>
      <c r="C136" s="25"/>
      <c r="D136" s="25"/>
      <c r="E136" s="25"/>
      <c r="R136" s="14"/>
      <c r="S136" s="34">
        <f t="shared" si="17"/>
        <v>264.44515419793885</v>
      </c>
      <c r="T136" s="35">
        <f t="shared" ref="T136:T146" si="18">S136*$M$13+T135*(1+$P$2*$Q$3)</f>
        <v>62459.481913019619</v>
      </c>
    </row>
    <row r="137" spans="2:20" x14ac:dyDescent="0.25">
      <c r="B137" s="25"/>
      <c r="C137" s="25"/>
      <c r="D137" s="25"/>
      <c r="E137" s="25"/>
      <c r="R137" s="14"/>
      <c r="S137" s="34">
        <f t="shared" si="17"/>
        <v>264.29138723896801</v>
      </c>
      <c r="T137" s="35">
        <f t="shared" si="18"/>
        <v>63182.113827489957</v>
      </c>
    </row>
    <row r="138" spans="2:20" x14ac:dyDescent="0.25">
      <c r="B138" s="25"/>
      <c r="C138" s="25"/>
      <c r="D138" s="25"/>
      <c r="E138" s="25"/>
      <c r="R138" s="14"/>
      <c r="S138" s="34">
        <f t="shared" si="17"/>
        <v>264.13770969089126</v>
      </c>
      <c r="T138" s="35">
        <f t="shared" si="18"/>
        <v>63908.261346074294</v>
      </c>
    </row>
    <row r="139" spans="2:20" x14ac:dyDescent="0.25">
      <c r="B139" s="25"/>
      <c r="C139" s="25"/>
      <c r="D139" s="25"/>
      <c r="E139" s="25"/>
      <c r="R139" s="14"/>
      <c r="S139" s="34">
        <f t="shared" si="17"/>
        <v>263.98412150171885</v>
      </c>
      <c r="T139" s="35">
        <f t="shared" si="18"/>
        <v>64637.942834938709</v>
      </c>
    </row>
    <row r="140" spans="2:20" x14ac:dyDescent="0.25">
      <c r="B140" s="25"/>
      <c r="C140" s="25"/>
      <c r="D140" s="25"/>
      <c r="E140" s="25"/>
      <c r="R140" s="14"/>
      <c r="S140" s="34">
        <f t="shared" si="17"/>
        <v>263.83062261949118</v>
      </c>
      <c r="T140" s="35">
        <f t="shared" si="18"/>
        <v>65371.176755414868</v>
      </c>
    </row>
    <row r="141" spans="2:20" x14ac:dyDescent="0.25">
      <c r="B141" s="25"/>
      <c r="C141" s="25"/>
      <c r="D141" s="25"/>
      <c r="E141" s="25"/>
      <c r="R141" s="14"/>
      <c r="S141" s="34">
        <f t="shared" si="17"/>
        <v>263.67721299227895</v>
      </c>
      <c r="T141" s="35">
        <f t="shared" si="18"/>
        <v>66107.981664493549</v>
      </c>
    </row>
    <row r="142" spans="2:20" x14ac:dyDescent="0.25">
      <c r="B142" s="25"/>
      <c r="C142" s="25"/>
      <c r="D142" s="25"/>
      <c r="E142" s="25"/>
      <c r="R142" s="14"/>
      <c r="S142" s="34">
        <f t="shared" si="17"/>
        <v>263.5238925681831</v>
      </c>
      <c r="T142" s="35">
        <f t="shared" si="18"/>
        <v>66848.376215320808</v>
      </c>
    </row>
    <row r="143" spans="2:20" x14ac:dyDescent="0.25">
      <c r="B143" s="25"/>
      <c r="C143" s="25"/>
      <c r="D143" s="25"/>
      <c r="E143" s="25"/>
      <c r="R143" s="14"/>
      <c r="S143" s="34">
        <f t="shared" si="17"/>
        <v>263.37066129533463</v>
      </c>
      <c r="T143" s="35">
        <f t="shared" si="18"/>
        <v>67592.379157696632</v>
      </c>
    </row>
    <row r="144" spans="2:20" x14ac:dyDescent="0.25">
      <c r="B144" s="25"/>
      <c r="C144" s="25"/>
      <c r="D144" s="25"/>
      <c r="E144" s="25"/>
      <c r="R144" s="14"/>
      <c r="S144" s="34">
        <f t="shared" si="17"/>
        <v>263.21751912189472</v>
      </c>
      <c r="T144" s="35">
        <f t="shared" si="18"/>
        <v>68340.009338576201</v>
      </c>
    </row>
    <row r="145" spans="2:20" x14ac:dyDescent="0.25">
      <c r="B145" s="25"/>
      <c r="C145" s="25"/>
      <c r="D145" s="25"/>
      <c r="E145" s="25"/>
      <c r="R145" s="14"/>
      <c r="S145" s="34">
        <f t="shared" si="17"/>
        <v>263.06446599605476</v>
      </c>
      <c r="T145" s="35">
        <f t="shared" si="18"/>
        <v>69091.285702573805</v>
      </c>
    </row>
    <row r="146" spans="2:20" x14ac:dyDescent="0.25">
      <c r="B146" s="25"/>
      <c r="C146" s="25"/>
      <c r="D146" s="25"/>
      <c r="E146" s="25"/>
      <c r="R146" s="14"/>
      <c r="S146" s="34">
        <f t="shared" si="17"/>
        <v>262.91150186603625</v>
      </c>
      <c r="T146" s="35">
        <f t="shared" si="18"/>
        <v>69846.227292469339</v>
      </c>
    </row>
    <row r="147" spans="2:20" x14ac:dyDescent="0.25">
      <c r="B147" s="25"/>
      <c r="C147" s="25"/>
      <c r="D147" s="25"/>
      <c r="E147" s="25"/>
      <c r="R147" s="14"/>
      <c r="S147" s="34">
        <f t="shared" si="17"/>
        <v>262.75862668009074</v>
      </c>
      <c r="T147" s="35">
        <f>S147*$M$14+T146*(1+$P$2*$Q$3)</f>
        <v>70620.709839197429</v>
      </c>
    </row>
    <row r="148" spans="2:20" x14ac:dyDescent="0.25">
      <c r="B148" s="25"/>
      <c r="C148" s="25"/>
      <c r="D148" s="25"/>
      <c r="E148" s="25"/>
      <c r="R148" s="14"/>
      <c r="S148" s="34">
        <f t="shared" si="17"/>
        <v>262.60584038649995</v>
      </c>
      <c r="T148" s="35">
        <f t="shared" ref="T148:T158" si="19">S148*$M$14+T147*(1+$P$2*$Q$3)</f>
        <v>71398.96900349026</v>
      </c>
    </row>
    <row r="149" spans="2:20" x14ac:dyDescent="0.25">
      <c r="B149" s="25"/>
      <c r="C149" s="25"/>
      <c r="D149" s="25"/>
      <c r="E149" s="25"/>
      <c r="R149" s="14"/>
      <c r="S149" s="34">
        <f t="shared" si="17"/>
        <v>262.45314293357558</v>
      </c>
      <c r="T149" s="35">
        <f t="shared" si="19"/>
        <v>72181.024509666808</v>
      </c>
    </row>
    <row r="150" spans="2:20" x14ac:dyDescent="0.25">
      <c r="B150" s="25"/>
      <c r="C150" s="25"/>
      <c r="D150" s="25"/>
      <c r="E150" s="25"/>
      <c r="R150" s="14"/>
      <c r="S150" s="34">
        <f t="shared" si="17"/>
        <v>262.30053426965947</v>
      </c>
      <c r="T150" s="35">
        <f t="shared" si="19"/>
        <v>72966.896184252066</v>
      </c>
    </row>
    <row r="151" spans="2:20" x14ac:dyDescent="0.25">
      <c r="B151" s="25"/>
      <c r="C151" s="25"/>
      <c r="D151" s="25"/>
      <c r="E151" s="25"/>
      <c r="R151" s="14"/>
      <c r="S151" s="34">
        <f t="shared" si="17"/>
        <v>262.14801434312346</v>
      </c>
      <c r="T151" s="35">
        <f t="shared" si="19"/>
        <v>73756.603956507199</v>
      </c>
    </row>
    <row r="152" spans="2:20" x14ac:dyDescent="0.25">
      <c r="B152" s="25"/>
      <c r="C152" s="25"/>
      <c r="D152" s="25"/>
      <c r="E152" s="25"/>
      <c r="R152" s="14"/>
      <c r="S152" s="34">
        <f t="shared" si="17"/>
        <v>261.99558310236944</v>
      </c>
      <c r="T152" s="35">
        <f t="shared" si="19"/>
        <v>74550.167858962333</v>
      </c>
    </row>
    <row r="153" spans="2:20" x14ac:dyDescent="0.25">
      <c r="B153" s="25"/>
      <c r="C153" s="25"/>
      <c r="D153" s="25"/>
      <c r="E153" s="25"/>
      <c r="R153" s="14"/>
      <c r="S153" s="34">
        <f t="shared" si="17"/>
        <v>261.84324049582921</v>
      </c>
      <c r="T153" s="35">
        <f t="shared" si="19"/>
        <v>75347.608027952127</v>
      </c>
    </row>
    <row r="154" spans="2:20" x14ac:dyDescent="0.25">
      <c r="B154" s="25"/>
      <c r="C154" s="25"/>
      <c r="D154" s="25"/>
      <c r="E154" s="25"/>
      <c r="R154" s="14"/>
      <c r="S154" s="34">
        <f t="shared" si="17"/>
        <v>261.69098647196466</v>
      </c>
      <c r="T154" s="35">
        <f t="shared" si="19"/>
        <v>76148.944704154157</v>
      </c>
    </row>
    <row r="155" spans="2:20" x14ac:dyDescent="0.25">
      <c r="B155" s="25"/>
      <c r="C155" s="25"/>
      <c r="D155" s="25"/>
      <c r="E155" s="25"/>
      <c r="R155" s="14"/>
      <c r="S155" s="34">
        <f t="shared" si="17"/>
        <v>261.53882097926765</v>
      </c>
      <c r="T155" s="35">
        <f t="shared" si="19"/>
        <v>76954.198233130039</v>
      </c>
    </row>
    <row r="156" spans="2:20" x14ac:dyDescent="0.25">
      <c r="B156" s="25"/>
      <c r="C156" s="25"/>
      <c r="D156" s="25"/>
      <c r="E156" s="25"/>
      <c r="R156" s="14"/>
      <c r="S156" s="34">
        <f t="shared" si="17"/>
        <v>261.38674396625993</v>
      </c>
      <c r="T156" s="35">
        <f t="shared" si="19"/>
        <v>77763.389065869429</v>
      </c>
    </row>
    <row r="157" spans="2:20" x14ac:dyDescent="0.25">
      <c r="B157" s="25"/>
      <c r="C157" s="25"/>
      <c r="D157" s="25"/>
      <c r="E157" s="25"/>
      <c r="R157" s="14"/>
      <c r="S157" s="34">
        <f t="shared" si="17"/>
        <v>261.23475538149313</v>
      </c>
      <c r="T157" s="35">
        <f t="shared" si="19"/>
        <v>78576.537759336759</v>
      </c>
    </row>
    <row r="158" spans="2:20" x14ac:dyDescent="0.25">
      <c r="B158" s="25"/>
      <c r="C158" s="25"/>
      <c r="D158" s="25"/>
      <c r="E158" s="25"/>
      <c r="R158" s="14"/>
      <c r="S158" s="34">
        <f t="shared" si="17"/>
        <v>261.08285517354892</v>
      </c>
      <c r="T158" s="35">
        <f t="shared" si="19"/>
        <v>79393.66497702089</v>
      </c>
    </row>
    <row r="159" spans="2:20" x14ac:dyDescent="0.25">
      <c r="B159" s="25"/>
      <c r="C159" s="25"/>
      <c r="D159" s="25"/>
      <c r="E159" s="25"/>
      <c r="R159" s="14"/>
      <c r="S159" s="34">
        <f t="shared" si="17"/>
        <v>260.93104329103886</v>
      </c>
      <c r="T159" s="35">
        <f>S159*$M$15+T158*(1+$P$2*$Q$3)</f>
        <v>80231.167642567176</v>
      </c>
    </row>
    <row r="160" spans="2:20" x14ac:dyDescent="0.25">
      <c r="B160" s="25"/>
      <c r="C160" s="25"/>
      <c r="D160" s="25"/>
      <c r="E160" s="25"/>
      <c r="R160" s="14"/>
      <c r="S160" s="34">
        <f t="shared" si="17"/>
        <v>260.7793196826043</v>
      </c>
      <c r="T160" s="35">
        <f t="shared" ref="T160:T170" si="20">S160*$M$15+T159*(1+$P$2*$Q$3)</f>
        <v>81072.765882927095</v>
      </c>
    </row>
    <row r="161" spans="2:20" x14ac:dyDescent="0.25">
      <c r="B161" s="25"/>
      <c r="C161" s="25"/>
      <c r="D161" s="25"/>
      <c r="E161" s="25"/>
      <c r="R161" s="14"/>
      <c r="S161" s="34">
        <f t="shared" si="17"/>
        <v>260.62768429691647</v>
      </c>
      <c r="T161" s="35">
        <f t="shared" si="20"/>
        <v>81918.48108104759</v>
      </c>
    </row>
    <row r="162" spans="2:20" x14ac:dyDescent="0.25">
      <c r="B162" s="25"/>
      <c r="C162" s="25"/>
      <c r="D162" s="25"/>
      <c r="E162" s="25"/>
      <c r="R162" s="14"/>
      <c r="S162" s="34">
        <f t="shared" si="17"/>
        <v>260.47613708267653</v>
      </c>
      <c r="T162" s="35">
        <f t="shared" si="20"/>
        <v>82768.334730680406</v>
      </c>
    </row>
    <row r="163" spans="2:20" x14ac:dyDescent="0.25">
      <c r="B163" s="25"/>
      <c r="C163" s="25"/>
      <c r="D163" s="25"/>
      <c r="E163" s="25"/>
      <c r="R163" s="14"/>
      <c r="S163" s="34">
        <f t="shared" si="17"/>
        <v>260.32467798861541</v>
      </c>
      <c r="T163" s="35">
        <f t="shared" si="20"/>
        <v>83622.34843695673</v>
      </c>
    </row>
    <row r="164" spans="2:20" x14ac:dyDescent="0.25">
      <c r="B164" s="25"/>
      <c r="C164" s="25"/>
      <c r="D164" s="25"/>
      <c r="E164" s="25"/>
      <c r="R164" s="14"/>
      <c r="S164" s="34">
        <f t="shared" si="17"/>
        <v>260.17330696349387</v>
      </c>
      <c r="T164" s="35">
        <f t="shared" si="20"/>
        <v>84480.543916964845</v>
      </c>
    </row>
    <row r="165" spans="2:20" x14ac:dyDescent="0.25">
      <c r="B165" s="25"/>
      <c r="C165" s="25"/>
      <c r="D165" s="25"/>
      <c r="E165" s="25"/>
      <c r="R165" s="14"/>
      <c r="S165" s="34">
        <f t="shared" si="17"/>
        <v>260.02202395610243</v>
      </c>
      <c r="T165" s="35">
        <f t="shared" si="20"/>
        <v>85342.943000330779</v>
      </c>
    </row>
    <row r="166" spans="2:20" x14ac:dyDescent="0.25">
      <c r="B166" s="25"/>
      <c r="C166" s="25"/>
      <c r="D166" s="25"/>
      <c r="E166" s="25"/>
      <c r="R166" s="14"/>
      <c r="S166" s="34">
        <f t="shared" si="17"/>
        <v>259.87082891526143</v>
      </c>
      <c r="T166" s="35">
        <f t="shared" si="20"/>
        <v>86209.567629801983</v>
      </c>
    </row>
    <row r="167" spans="2:20" x14ac:dyDescent="0.25">
      <c r="B167" s="25"/>
      <c r="C167" s="25"/>
      <c r="D167" s="25"/>
      <c r="E167" s="25"/>
      <c r="R167" s="14"/>
      <c r="S167" s="34">
        <f t="shared" si="17"/>
        <v>259.71972178982088</v>
      </c>
      <c r="T167" s="35">
        <f t="shared" si="20"/>
        <v>87080.439861833933</v>
      </c>
    </row>
    <row r="168" spans="2:20" x14ac:dyDescent="0.25">
      <c r="B168" s="25"/>
      <c r="C168" s="25"/>
      <c r="D168" s="25"/>
      <c r="E168" s="25"/>
      <c r="R168" s="14"/>
      <c r="S168" s="34">
        <f t="shared" si="17"/>
        <v>259.56870252866065</v>
      </c>
      <c r="T168" s="35">
        <f t="shared" si="20"/>
        <v>87955.581867179906</v>
      </c>
    </row>
    <row r="169" spans="2:20" x14ac:dyDescent="0.25">
      <c r="B169" s="25"/>
      <c r="C169" s="25"/>
      <c r="D169" s="25"/>
      <c r="E169" s="25"/>
      <c r="R169" s="14"/>
      <c r="S169" s="34">
        <f t="shared" si="17"/>
        <v>259.41777108069033</v>
      </c>
      <c r="T169" s="35">
        <f t="shared" si="20"/>
        <v>88835.015931483751</v>
      </c>
    </row>
    <row r="170" spans="2:20" x14ac:dyDescent="0.25">
      <c r="B170" s="25"/>
      <c r="C170" s="25"/>
      <c r="D170" s="25"/>
      <c r="E170" s="25"/>
      <c r="R170" s="14"/>
      <c r="S170" s="34">
        <f t="shared" si="17"/>
        <v>259.26692739484912</v>
      </c>
      <c r="T170" s="35">
        <f t="shared" si="20"/>
        <v>89718.764455875746</v>
      </c>
    </row>
    <row r="171" spans="2:20" x14ac:dyDescent="0.25">
      <c r="B171" s="25"/>
      <c r="C171" s="25"/>
      <c r="D171" s="25"/>
      <c r="E171" s="25"/>
      <c r="R171" s="14"/>
      <c r="S171" s="34">
        <f t="shared" si="17"/>
        <v>259.11617142010596</v>
      </c>
      <c r="T171" s="35">
        <f>S171*$M$16+T170*(1+$P$2*$Q$3)</f>
        <v>90623.762698487524</v>
      </c>
    </row>
    <row r="172" spans="2:20" x14ac:dyDescent="0.25">
      <c r="B172" s="25"/>
      <c r="C172" s="25"/>
      <c r="D172" s="25"/>
      <c r="E172" s="25"/>
      <c r="R172" s="14"/>
      <c r="S172" s="34">
        <f t="shared" si="17"/>
        <v>258.96550310545945</v>
      </c>
      <c r="T172" s="35">
        <f t="shared" ref="T172:T182" si="21">S172*$M$16+T171*(1+$P$2*$Q$3)</f>
        <v>91533.198424787086</v>
      </c>
    </row>
    <row r="173" spans="2:20" x14ac:dyDescent="0.25">
      <c r="B173" s="25"/>
      <c r="C173" s="25"/>
      <c r="D173" s="25"/>
      <c r="E173" s="25"/>
      <c r="R173" s="14"/>
      <c r="S173" s="34">
        <f t="shared" si="17"/>
        <v>258.81492239993793</v>
      </c>
      <c r="T173" s="35">
        <f t="shared" si="21"/>
        <v>92447.094795522426</v>
      </c>
    </row>
    <row r="174" spans="2:20" x14ac:dyDescent="0.25">
      <c r="B174" s="25"/>
      <c r="C174" s="25"/>
      <c r="D174" s="25"/>
      <c r="E174" s="25"/>
      <c r="R174" s="14"/>
      <c r="S174" s="34">
        <f t="shared" si="17"/>
        <v>258.66442925259923</v>
      </c>
      <c r="T174" s="35">
        <f t="shared" si="21"/>
        <v>93365.475091462999</v>
      </c>
    </row>
    <row r="175" spans="2:20" x14ac:dyDescent="0.25">
      <c r="B175" s="25"/>
      <c r="C175" s="25"/>
      <c r="D175" s="25"/>
      <c r="E175" s="25"/>
      <c r="R175" s="14"/>
      <c r="S175" s="34">
        <f t="shared" si="17"/>
        <v>258.51402361253093</v>
      </c>
      <c r="T175" s="35">
        <f t="shared" si="21"/>
        <v>94288.362714022151</v>
      </c>
    </row>
    <row r="176" spans="2:20" x14ac:dyDescent="0.25">
      <c r="B176" s="25"/>
      <c r="C176" s="25"/>
      <c r="D176" s="25"/>
      <c r="E176" s="25"/>
      <c r="R176" s="14"/>
      <c r="S176" s="34">
        <f t="shared" si="17"/>
        <v>258.36370542885015</v>
      </c>
      <c r="T176" s="35">
        <f t="shared" si="21"/>
        <v>95215.78118588285</v>
      </c>
    </row>
    <row r="177" spans="2:20" x14ac:dyDescent="0.25">
      <c r="B177" s="25"/>
      <c r="C177" s="25"/>
      <c r="D177" s="25"/>
      <c r="E177" s="25"/>
      <c r="R177" s="14"/>
      <c r="S177" s="34">
        <f t="shared" si="17"/>
        <v>258.21347465070363</v>
      </c>
      <c r="T177" s="35">
        <f t="shared" si="21"/>
        <v>96147.754151626534</v>
      </c>
    </row>
    <row r="178" spans="2:20" x14ac:dyDescent="0.25">
      <c r="B178" s="25"/>
      <c r="C178" s="25"/>
      <c r="D178" s="25"/>
      <c r="E178" s="25"/>
      <c r="R178" s="14"/>
      <c r="S178" s="34">
        <f t="shared" si="17"/>
        <v>258.06333122726767</v>
      </c>
      <c r="T178" s="35">
        <f t="shared" si="21"/>
        <v>97084.305378365389</v>
      </c>
    </row>
    <row r="179" spans="2:20" x14ac:dyDescent="0.25">
      <c r="B179" s="25"/>
      <c r="C179" s="25"/>
      <c r="D179" s="25"/>
      <c r="E179" s="25"/>
      <c r="R179" s="14"/>
      <c r="S179" s="34">
        <f t="shared" si="17"/>
        <v>257.91327510774812</v>
      </c>
      <c r="T179" s="35">
        <f t="shared" si="21"/>
        <v>98025.45875637779</v>
      </c>
    </row>
    <row r="180" spans="2:20" x14ac:dyDescent="0.25">
      <c r="B180" s="25"/>
      <c r="C180" s="25"/>
      <c r="D180" s="25"/>
      <c r="E180" s="25"/>
      <c r="R180" s="14"/>
      <c r="S180" s="34">
        <f t="shared" si="17"/>
        <v>257.76330624138029</v>
      </c>
      <c r="T180" s="35">
        <f t="shared" si="21"/>
        <v>98971.238299747056</v>
      </c>
    </row>
    <row r="181" spans="2:20" x14ac:dyDescent="0.25">
      <c r="B181" s="25"/>
      <c r="C181" s="25"/>
      <c r="D181" s="25"/>
      <c r="E181" s="25"/>
      <c r="R181" s="14"/>
      <c r="S181" s="34">
        <f t="shared" si="17"/>
        <v>257.61342457742916</v>
      </c>
      <c r="T181" s="35">
        <f t="shared" si="21"/>
        <v>99921.668147003613</v>
      </c>
    </row>
    <row r="182" spans="2:20" x14ac:dyDescent="0.25">
      <c r="B182" s="25"/>
      <c r="C182" s="25"/>
      <c r="D182" s="25"/>
      <c r="E182" s="25"/>
      <c r="R182" s="14"/>
      <c r="S182" s="34">
        <f t="shared" si="17"/>
        <v>257.46363006518908</v>
      </c>
      <c r="T182" s="35">
        <f t="shared" si="21"/>
        <v>100876.77256177028</v>
      </c>
    </row>
    <row r="183" spans="2:20" x14ac:dyDescent="0.25">
      <c r="B183" s="25"/>
      <c r="C183" s="25"/>
      <c r="D183" s="25"/>
      <c r="E183" s="25"/>
      <c r="R183" s="14"/>
      <c r="S183" s="34">
        <f t="shared" si="17"/>
        <v>257.31392265398398</v>
      </c>
      <c r="T183" s="35">
        <f>S183*$M$17+T182*(1+$P$2*$Q$3)</f>
        <v>101854.04284422353</v>
      </c>
    </row>
    <row r="184" spans="2:20" x14ac:dyDescent="0.25">
      <c r="B184" s="25"/>
      <c r="C184" s="25"/>
      <c r="D184" s="25"/>
      <c r="E184" s="25"/>
      <c r="R184" s="14"/>
      <c r="S184" s="34">
        <f t="shared" si="17"/>
        <v>257.16430229316717</v>
      </c>
      <c r="T184" s="35">
        <f t="shared" ref="T184:T194" si="22">S184*$M$17+T183*(1+$P$2*$Q$3)</f>
        <v>102836.11702339139</v>
      </c>
    </row>
    <row r="185" spans="2:20" x14ac:dyDescent="0.25">
      <c r="B185" s="25"/>
      <c r="C185" s="25"/>
      <c r="D185" s="25"/>
      <c r="E185" s="25"/>
      <c r="R185" s="14"/>
      <c r="S185" s="34">
        <f t="shared" si="17"/>
        <v>257.01476893212146</v>
      </c>
      <c r="T185" s="35">
        <f t="shared" si="22"/>
        <v>103823.02016505206</v>
      </c>
    </row>
    <row r="186" spans="2:20" x14ac:dyDescent="0.25">
      <c r="B186" s="25"/>
      <c r="C186" s="25"/>
      <c r="D186" s="25"/>
      <c r="E186" s="25"/>
      <c r="R186" s="14"/>
      <c r="S186" s="34">
        <f t="shared" si="17"/>
        <v>256.86532252025904</v>
      </c>
      <c r="T186" s="35">
        <f t="shared" si="22"/>
        <v>104814.77746488155</v>
      </c>
    </row>
    <row r="187" spans="2:20" x14ac:dyDescent="0.25">
      <c r="B187" s="25"/>
      <c r="C187" s="25"/>
      <c r="D187" s="25"/>
      <c r="E187" s="25"/>
      <c r="R187" s="14"/>
      <c r="S187" s="34">
        <f t="shared" si="17"/>
        <v>256.71596300702163</v>
      </c>
      <c r="T187" s="35">
        <f t="shared" si="22"/>
        <v>105811.41424912731</v>
      </c>
    </row>
    <row r="188" spans="2:20" x14ac:dyDescent="0.25">
      <c r="B188" s="25"/>
      <c r="C188" s="25"/>
      <c r="D188" s="25"/>
      <c r="E188" s="25"/>
      <c r="R188" s="14"/>
      <c r="S188" s="34">
        <f t="shared" si="17"/>
        <v>256.56669034188025</v>
      </c>
      <c r="T188" s="35">
        <f t="shared" si="22"/>
        <v>106812.95597528543</v>
      </c>
    </row>
    <row r="189" spans="2:20" x14ac:dyDescent="0.25">
      <c r="B189" s="25"/>
      <c r="C189" s="25"/>
      <c r="D189" s="25"/>
      <c r="E189" s="25"/>
      <c r="R189" s="14"/>
      <c r="S189" s="34">
        <f t="shared" si="17"/>
        <v>256.41750447433526</v>
      </c>
      <c r="T189" s="35">
        <f t="shared" si="22"/>
        <v>107819.42823278133</v>
      </c>
    </row>
    <row r="190" spans="2:20" x14ac:dyDescent="0.25">
      <c r="B190" s="25"/>
      <c r="C190" s="25"/>
      <c r="D190" s="25"/>
      <c r="E190" s="25"/>
      <c r="R190" s="14"/>
      <c r="S190" s="34">
        <f t="shared" si="17"/>
        <v>256.26840535391653</v>
      </c>
      <c r="T190" s="35">
        <f t="shared" si="22"/>
        <v>108830.85674365396</v>
      </c>
    </row>
    <row r="191" spans="2:20" x14ac:dyDescent="0.25">
      <c r="B191" s="25"/>
      <c r="C191" s="25"/>
      <c r="D191" s="25"/>
      <c r="E191" s="25"/>
      <c r="R191" s="14"/>
      <c r="S191" s="34">
        <f t="shared" si="17"/>
        <v>256.11939293018321</v>
      </c>
      <c r="T191" s="35">
        <f t="shared" si="22"/>
        <v>109847.26736324358</v>
      </c>
    </row>
    <row r="192" spans="2:20" x14ac:dyDescent="0.25">
      <c r="B192" s="25"/>
      <c r="C192" s="25"/>
      <c r="D192" s="25"/>
      <c r="E192" s="25"/>
      <c r="R192" s="14"/>
      <c r="S192" s="34">
        <f t="shared" si="17"/>
        <v>255.9704671527237</v>
      </c>
      <c r="T192" s="35">
        <f t="shared" si="22"/>
        <v>110868.68608088307</v>
      </c>
    </row>
    <row r="193" spans="2:20" x14ac:dyDescent="0.25">
      <c r="B193" s="25"/>
      <c r="C193" s="25"/>
      <c r="D193" s="25"/>
      <c r="E193" s="25"/>
      <c r="R193" s="14"/>
      <c r="S193" s="34">
        <f t="shared" si="17"/>
        <v>255.82162797115581</v>
      </c>
      <c r="T193" s="35">
        <f t="shared" si="22"/>
        <v>111895.13902059288</v>
      </c>
    </row>
    <row r="194" spans="2:20" x14ac:dyDescent="0.25">
      <c r="B194" s="25"/>
      <c r="C194" s="25"/>
      <c r="D194" s="25"/>
      <c r="E194" s="25"/>
      <c r="R194" s="14"/>
      <c r="S194" s="34">
        <f t="shared" si="17"/>
        <v>255.67287533512661</v>
      </c>
      <c r="T194" s="35">
        <f t="shared" si="22"/>
        <v>112926.6524417795</v>
      </c>
    </row>
    <row r="195" spans="2:20" x14ac:dyDescent="0.25">
      <c r="B195" s="25"/>
      <c r="C195" s="25"/>
      <c r="D195" s="25"/>
      <c r="E195" s="25"/>
      <c r="R195" s="14"/>
      <c r="S195" s="34">
        <f t="shared" si="17"/>
        <v>255.52420919431245</v>
      </c>
      <c r="T195" s="35">
        <f>S195*$M$18+T194*(1+$P$2*$Q$3)</f>
        <v>113981.29197880758</v>
      </c>
    </row>
    <row r="196" spans="2:20" x14ac:dyDescent="0.25">
      <c r="B196" s="25"/>
      <c r="C196" s="25"/>
      <c r="D196" s="25"/>
      <c r="E196" s="25"/>
      <c r="R196" s="14"/>
      <c r="S196" s="34">
        <f t="shared" si="17"/>
        <v>255.37562949841896</v>
      </c>
      <c r="T196" s="35">
        <f t="shared" ref="T196:T206" si="23">S196*$M$18+T195*(1+$P$2*$Q$3)</f>
        <v>115041.12798438787</v>
      </c>
    </row>
    <row r="197" spans="2:20" x14ac:dyDescent="0.25">
      <c r="B197" s="25"/>
      <c r="C197" s="25"/>
      <c r="D197" s="25"/>
      <c r="E197" s="25"/>
      <c r="R197" s="14"/>
      <c r="S197" s="34">
        <f t="shared" ref="S197:S260" si="24">S196*(1-$K$3)</f>
        <v>255.22713619718101</v>
      </c>
      <c r="T197" s="35">
        <f t="shared" si="23"/>
        <v>116106.18756514376</v>
      </c>
    </row>
    <row r="198" spans="2:20" x14ac:dyDescent="0.25">
      <c r="B198" s="25"/>
      <c r="C198" s="25"/>
      <c r="D198" s="25"/>
      <c r="E198" s="25"/>
      <c r="R198" s="14"/>
      <c r="S198" s="34">
        <f t="shared" si="24"/>
        <v>255.07872924036266</v>
      </c>
      <c r="T198" s="35">
        <f t="shared" si="23"/>
        <v>117176.49796817698</v>
      </c>
    </row>
    <row r="199" spans="2:20" x14ac:dyDescent="0.25">
      <c r="B199" s="25"/>
      <c r="C199" s="25"/>
      <c r="D199" s="25"/>
      <c r="E199" s="25"/>
      <c r="R199" s="14"/>
      <c r="S199" s="34">
        <f t="shared" si="24"/>
        <v>254.93040857775722</v>
      </c>
      <c r="T199" s="35">
        <f t="shared" si="23"/>
        <v>118252.08658179617</v>
      </c>
    </row>
    <row r="200" spans="2:20" x14ac:dyDescent="0.25">
      <c r="B200" s="25"/>
      <c r="C200" s="25"/>
      <c r="D200" s="25"/>
      <c r="E200" s="25"/>
      <c r="R200" s="14"/>
      <c r="S200" s="34">
        <f t="shared" si="24"/>
        <v>254.78217415918721</v>
      </c>
      <c r="T200" s="35">
        <f t="shared" si="23"/>
        <v>119332.98093624921</v>
      </c>
    </row>
    <row r="201" spans="2:20" x14ac:dyDescent="0.25">
      <c r="B201" s="25"/>
      <c r="C201" s="25"/>
      <c r="D201" s="25"/>
      <c r="E201" s="25"/>
      <c r="R201" s="14"/>
      <c r="S201" s="34">
        <f t="shared" si="24"/>
        <v>254.63402593450425</v>
      </c>
      <c r="T201" s="35">
        <f t="shared" si="23"/>
        <v>120419.20870445929</v>
      </c>
    </row>
    <row r="202" spans="2:20" x14ac:dyDescent="0.25">
      <c r="B202" s="25"/>
      <c r="C202" s="25"/>
      <c r="D202" s="25"/>
      <c r="E202" s="25"/>
      <c r="R202" s="14"/>
      <c r="S202" s="34">
        <f t="shared" si="24"/>
        <v>254.4859638535892</v>
      </c>
      <c r="T202" s="35">
        <f t="shared" si="23"/>
        <v>121510.79770276496</v>
      </c>
    </row>
    <row r="203" spans="2:20" x14ac:dyDescent="0.25">
      <c r="B203" s="25"/>
      <c r="C203" s="25"/>
      <c r="D203" s="25"/>
      <c r="E203" s="25"/>
      <c r="R203" s="14"/>
      <c r="S203" s="34">
        <f t="shared" si="24"/>
        <v>254.33798786635202</v>
      </c>
      <c r="T203" s="35">
        <f t="shared" si="23"/>
        <v>122607.77589166383</v>
      </c>
    </row>
    <row r="204" spans="2:20" x14ac:dyDescent="0.25">
      <c r="B204" s="25"/>
      <c r="C204" s="25"/>
      <c r="D204" s="25"/>
      <c r="E204" s="25"/>
      <c r="R204" s="14"/>
      <c r="S204" s="34">
        <f t="shared" si="24"/>
        <v>254.19009792273184</v>
      </c>
      <c r="T204" s="35">
        <f t="shared" si="23"/>
        <v>123710.17137656022</v>
      </c>
    </row>
    <row r="205" spans="2:20" x14ac:dyDescent="0.25">
      <c r="B205" s="25"/>
      <c r="C205" s="25"/>
      <c r="D205" s="25"/>
      <c r="E205" s="25"/>
      <c r="R205" s="14"/>
      <c r="S205" s="34">
        <f t="shared" si="24"/>
        <v>254.04229397269683</v>
      </c>
      <c r="T205" s="35">
        <f t="shared" si="23"/>
        <v>124818.0124085167</v>
      </c>
    </row>
    <row r="206" spans="2:20" x14ac:dyDescent="0.25">
      <c r="B206" s="25"/>
      <c r="C206" s="25"/>
      <c r="D206" s="25"/>
      <c r="E206" s="25"/>
      <c r="R206" s="14"/>
      <c r="S206" s="34">
        <f t="shared" si="24"/>
        <v>253.89457596624428</v>
      </c>
      <c r="T206" s="35">
        <f t="shared" si="23"/>
        <v>125931.32738500951</v>
      </c>
    </row>
    <row r="207" spans="2:20" x14ac:dyDescent="0.25">
      <c r="B207" s="25"/>
      <c r="C207" s="25"/>
      <c r="D207" s="25"/>
      <c r="E207" s="25"/>
      <c r="R207" s="14"/>
      <c r="S207" s="34">
        <f t="shared" si="24"/>
        <v>253.74694385340058</v>
      </c>
      <c r="T207" s="35">
        <f>S207*$M$19+T206*(1+$P$2*$Q$3)</f>
        <v>127068.77517075418</v>
      </c>
    </row>
    <row r="208" spans="2:20" x14ac:dyDescent="0.25">
      <c r="B208" s="25"/>
      <c r="C208" s="25"/>
      <c r="D208" s="25"/>
      <c r="E208" s="25"/>
      <c r="R208" s="14"/>
      <c r="S208" s="34">
        <f t="shared" si="24"/>
        <v>253.59939758422118</v>
      </c>
      <c r="T208" s="35">
        <f t="shared" ref="T208:T218" si="25">S208*$M$19+T207*(1+$P$2*$Q$3)</f>
        <v>128211.83991911706</v>
      </c>
    </row>
    <row r="209" spans="2:20" x14ac:dyDescent="0.25">
      <c r="B209" s="25"/>
      <c r="C209" s="25"/>
      <c r="D209" s="25"/>
      <c r="E209" s="25"/>
      <c r="R209" s="14"/>
      <c r="S209" s="34">
        <f t="shared" si="24"/>
        <v>253.45193710879053</v>
      </c>
      <c r="T209" s="35">
        <f t="shared" si="25"/>
        <v>129360.55092253174</v>
      </c>
    </row>
    <row r="210" spans="2:20" x14ac:dyDescent="0.25">
      <c r="B210" s="25"/>
      <c r="C210" s="25"/>
      <c r="D210" s="25"/>
      <c r="E210" s="25"/>
      <c r="R210" s="14"/>
      <c r="S210" s="34">
        <f t="shared" si="24"/>
        <v>253.30456237722214</v>
      </c>
      <c r="T210" s="35">
        <f t="shared" si="25"/>
        <v>130514.93762524235</v>
      </c>
    </row>
    <row r="211" spans="2:20" x14ac:dyDescent="0.25">
      <c r="B211" s="25"/>
      <c r="C211" s="25"/>
      <c r="D211" s="25"/>
      <c r="E211" s="25"/>
      <c r="R211" s="14"/>
      <c r="S211" s="34">
        <f t="shared" si="24"/>
        <v>253.1572733396585</v>
      </c>
      <c r="T211" s="35">
        <f t="shared" si="25"/>
        <v>131675.02962409097</v>
      </c>
    </row>
    <row r="212" spans="2:20" x14ac:dyDescent="0.25">
      <c r="B212" s="25"/>
      <c r="C212" s="25"/>
      <c r="D212" s="25"/>
      <c r="E212" s="25"/>
      <c r="R212" s="14"/>
      <c r="S212" s="34">
        <f t="shared" si="24"/>
        <v>253.01006994627113</v>
      </c>
      <c r="T212" s="35">
        <f t="shared" si="25"/>
        <v>132840.85666930897</v>
      </c>
    </row>
    <row r="213" spans="2:20" x14ac:dyDescent="0.25">
      <c r="B213" s="25"/>
      <c r="C213" s="25"/>
      <c r="D213" s="25"/>
      <c r="E213" s="25"/>
      <c r="R213" s="14"/>
      <c r="S213" s="34">
        <f t="shared" si="24"/>
        <v>252.86295214726047</v>
      </c>
      <c r="T213" s="35">
        <f t="shared" si="25"/>
        <v>134012.44866531255</v>
      </c>
    </row>
    <row r="214" spans="2:20" x14ac:dyDescent="0.25">
      <c r="B214" s="25"/>
      <c r="C214" s="25"/>
      <c r="D214" s="25"/>
      <c r="E214" s="25"/>
      <c r="R214" s="14"/>
      <c r="S214" s="34">
        <f t="shared" si="24"/>
        <v>252.71591989285596</v>
      </c>
      <c r="T214" s="35">
        <f t="shared" si="25"/>
        <v>135189.83567150231</v>
      </c>
    </row>
    <row r="215" spans="2:20" x14ac:dyDescent="0.25">
      <c r="B215" s="25"/>
      <c r="C215" s="25"/>
      <c r="D215" s="25"/>
      <c r="E215" s="25"/>
      <c r="R215" s="14"/>
      <c r="S215" s="34">
        <f t="shared" si="24"/>
        <v>252.56897313331598</v>
      </c>
      <c r="T215" s="35">
        <f t="shared" si="25"/>
        <v>136373.04790306714</v>
      </c>
    </row>
    <row r="216" spans="2:20" x14ac:dyDescent="0.25">
      <c r="B216" s="25"/>
      <c r="C216" s="25"/>
      <c r="D216" s="25"/>
      <c r="E216" s="25"/>
      <c r="R216" s="14"/>
      <c r="S216" s="34">
        <f t="shared" si="24"/>
        <v>252.42211181892779</v>
      </c>
      <c r="T216" s="35">
        <f t="shared" si="25"/>
        <v>137562.11573179206</v>
      </c>
    </row>
    <row r="217" spans="2:20" x14ac:dyDescent="0.25">
      <c r="B217" s="25"/>
      <c r="C217" s="25"/>
      <c r="D217" s="25"/>
      <c r="E217" s="25"/>
      <c r="R217" s="14"/>
      <c r="S217" s="34">
        <f t="shared" si="24"/>
        <v>252.2753359000076</v>
      </c>
      <c r="T217" s="35">
        <f t="shared" si="25"/>
        <v>138757.06968687041</v>
      </c>
    </row>
    <row r="218" spans="2:20" x14ac:dyDescent="0.25">
      <c r="B218" s="25"/>
      <c r="C218" s="25"/>
      <c r="D218" s="25"/>
      <c r="E218" s="25"/>
      <c r="R218" s="14"/>
      <c r="S218" s="34">
        <f t="shared" si="24"/>
        <v>252.12864532690051</v>
      </c>
      <c r="T218" s="35">
        <f t="shared" si="25"/>
        <v>139957.94045572024</v>
      </c>
    </row>
    <row r="219" spans="2:20" x14ac:dyDescent="0.25">
      <c r="B219" s="25"/>
      <c r="C219" s="25"/>
      <c r="D219" s="25"/>
      <c r="E219" s="25"/>
      <c r="R219" s="14"/>
      <c r="S219" s="34">
        <f t="shared" si="24"/>
        <v>251.98204004998047</v>
      </c>
      <c r="T219" s="35">
        <f>S219*$M$20+T218*(1+$P$2*$Q$3)</f>
        <v>141183.99965367961</v>
      </c>
    </row>
    <row r="220" spans="2:20" x14ac:dyDescent="0.25">
      <c r="B220" s="25"/>
      <c r="C220" s="25"/>
      <c r="D220" s="25"/>
      <c r="E220" s="25"/>
      <c r="R220" s="14"/>
      <c r="S220" s="34">
        <f t="shared" si="24"/>
        <v>251.83552001965029</v>
      </c>
      <c r="T220" s="35">
        <f t="shared" ref="T220:T230" si="26">S220*$M$20+T219*(1+$P$2*$Q$3)</f>
        <v>142416.1261097852</v>
      </c>
    </row>
    <row r="221" spans="2:20" x14ac:dyDescent="0.25">
      <c r="B221" s="25"/>
      <c r="C221" s="25"/>
      <c r="D221" s="25"/>
      <c r="E221" s="25"/>
      <c r="R221" s="14"/>
      <c r="S221" s="34">
        <f t="shared" si="24"/>
        <v>251.68908518634163</v>
      </c>
      <c r="T221" s="35">
        <f t="shared" si="26"/>
        <v>143654.35145699649</v>
      </c>
    </row>
    <row r="222" spans="2:20" x14ac:dyDescent="0.25">
      <c r="B222" s="25"/>
      <c r="C222" s="25"/>
      <c r="D222" s="25"/>
      <c r="E222" s="25"/>
      <c r="R222" s="14"/>
      <c r="S222" s="34">
        <f t="shared" si="24"/>
        <v>251.54273550051496</v>
      </c>
      <c r="T222" s="35">
        <f t="shared" si="26"/>
        <v>144898.70749221818</v>
      </c>
    </row>
    <row r="223" spans="2:20" x14ac:dyDescent="0.25">
      <c r="B223" s="25"/>
      <c r="C223" s="25"/>
      <c r="D223" s="25"/>
      <c r="E223" s="25"/>
      <c r="R223" s="14"/>
      <c r="S223" s="34">
        <f t="shared" si="24"/>
        <v>251.39647091265957</v>
      </c>
      <c r="T223" s="35">
        <f t="shared" si="26"/>
        <v>146149.22617715015</v>
      </c>
    </row>
    <row r="224" spans="2:20" x14ac:dyDescent="0.25">
      <c r="B224" s="25"/>
      <c r="C224" s="25"/>
      <c r="D224" s="25"/>
      <c r="E224" s="25"/>
      <c r="R224" s="14"/>
      <c r="S224" s="34">
        <f t="shared" si="24"/>
        <v>251.25029137329352</v>
      </c>
      <c r="T224" s="35">
        <f t="shared" si="26"/>
        <v>147405.93963914228</v>
      </c>
    </row>
    <row r="225" spans="2:20" x14ac:dyDescent="0.25">
      <c r="B225" s="25"/>
      <c r="C225" s="25"/>
      <c r="D225" s="25"/>
      <c r="E225" s="25"/>
      <c r="R225" s="14"/>
      <c r="S225" s="34">
        <f t="shared" si="24"/>
        <v>251.10419683296365</v>
      </c>
      <c r="T225" s="35">
        <f t="shared" si="26"/>
        <v>148668.8801720535</v>
      </c>
    </row>
    <row r="226" spans="2:20" x14ac:dyDescent="0.25">
      <c r="B226" s="25"/>
      <c r="C226" s="25"/>
      <c r="D226" s="25"/>
      <c r="E226" s="25"/>
      <c r="R226" s="14"/>
      <c r="S226" s="34">
        <f t="shared" si="24"/>
        <v>250.95818724224557</v>
      </c>
      <c r="T226" s="35">
        <f t="shared" si="26"/>
        <v>149938.08023711535</v>
      </c>
    </row>
    <row r="227" spans="2:20" x14ac:dyDescent="0.25">
      <c r="B227" s="25"/>
      <c r="C227" s="25"/>
      <c r="D227" s="25"/>
      <c r="E227" s="25"/>
      <c r="R227" s="14"/>
      <c r="S227" s="34">
        <f t="shared" si="24"/>
        <v>250.81226255174363</v>
      </c>
      <c r="T227" s="35">
        <f t="shared" si="26"/>
        <v>151213.5724638</v>
      </c>
    </row>
    <row r="228" spans="2:20" x14ac:dyDescent="0.25">
      <c r="B228" s="25"/>
      <c r="C228" s="25"/>
      <c r="D228" s="25"/>
      <c r="E228" s="25"/>
      <c r="R228" s="14"/>
      <c r="S228" s="34">
        <f t="shared" si="24"/>
        <v>250.66642271209088</v>
      </c>
      <c r="T228" s="35">
        <f t="shared" si="26"/>
        <v>152495.38965069273</v>
      </c>
    </row>
    <row r="229" spans="2:20" x14ac:dyDescent="0.25">
      <c r="B229" s="25"/>
      <c r="C229" s="25"/>
      <c r="D229" s="25"/>
      <c r="E229" s="25"/>
      <c r="R229" s="14"/>
      <c r="S229" s="34">
        <f t="shared" si="24"/>
        <v>250.52066767394908</v>
      </c>
      <c r="T229" s="35">
        <f t="shared" si="26"/>
        <v>153783.56476636909</v>
      </c>
    </row>
    <row r="230" spans="2:20" x14ac:dyDescent="0.25">
      <c r="B230" s="25"/>
      <c r="C230" s="25"/>
      <c r="D230" s="25"/>
      <c r="E230" s="25"/>
      <c r="R230" s="14"/>
      <c r="S230" s="34">
        <f t="shared" si="24"/>
        <v>250.37499738800869</v>
      </c>
      <c r="T230" s="35">
        <f t="shared" si="26"/>
        <v>155078.13095027636</v>
      </c>
    </row>
    <row r="231" spans="2:20" x14ac:dyDescent="0.25">
      <c r="B231" s="25"/>
      <c r="C231" s="25"/>
      <c r="D231" s="25"/>
      <c r="E231" s="25"/>
      <c r="R231" s="14"/>
      <c r="S231" s="34">
        <f t="shared" si="24"/>
        <v>250.22941180498884</v>
      </c>
      <c r="T231" s="35">
        <f>S231*$M$21+T230*(1+$P$2*$Q$3)</f>
        <v>156398.99273352243</v>
      </c>
    </row>
    <row r="232" spans="2:20" x14ac:dyDescent="0.25">
      <c r="B232" s="25"/>
      <c r="C232" s="25"/>
      <c r="D232" s="25"/>
      <c r="E232" s="25"/>
      <c r="R232" s="14"/>
      <c r="S232" s="34">
        <f t="shared" si="24"/>
        <v>250.08391087563729</v>
      </c>
      <c r="T232" s="35">
        <f t="shared" ref="T232:T242" si="27">S232*$M$21+T231*(1+$P$2*$Q$3)</f>
        <v>157726.40387446529</v>
      </c>
    </row>
    <row r="233" spans="2:20" x14ac:dyDescent="0.25">
      <c r="B233" s="25"/>
      <c r="C233" s="25"/>
      <c r="D233" s="25"/>
      <c r="E233" s="25"/>
      <c r="R233" s="14"/>
      <c r="S233" s="34">
        <f t="shared" si="24"/>
        <v>249.93849455073047</v>
      </c>
      <c r="T233" s="35">
        <f t="shared" si="27"/>
        <v>159060.39851169678</v>
      </c>
    </row>
    <row r="234" spans="2:20" x14ac:dyDescent="0.25">
      <c r="B234" s="25"/>
      <c r="C234" s="25"/>
      <c r="D234" s="25"/>
      <c r="E234" s="25"/>
      <c r="R234" s="14"/>
      <c r="S234" s="34">
        <f t="shared" si="24"/>
        <v>249.79316278107345</v>
      </c>
      <c r="T234" s="35">
        <f t="shared" si="27"/>
        <v>160401.01096074446</v>
      </c>
    </row>
    <row r="235" spans="2:20" x14ac:dyDescent="0.25">
      <c r="B235" s="25"/>
      <c r="C235" s="25"/>
      <c r="D235" s="25"/>
      <c r="E235" s="25"/>
      <c r="R235" s="14"/>
      <c r="S235" s="34">
        <f t="shared" si="24"/>
        <v>249.64791551749985</v>
      </c>
      <c r="T235" s="35">
        <f t="shared" si="27"/>
        <v>161748.27571498911</v>
      </c>
    </row>
    <row r="236" spans="2:20" x14ac:dyDescent="0.25">
      <c r="B236" s="25"/>
      <c r="C236" s="25"/>
      <c r="D236" s="25"/>
      <c r="E236" s="25"/>
      <c r="R236" s="14"/>
      <c r="S236" s="34">
        <f t="shared" si="24"/>
        <v>249.5027527108719</v>
      </c>
      <c r="T236" s="35">
        <f t="shared" si="27"/>
        <v>163102.22744658717</v>
      </c>
    </row>
    <row r="237" spans="2:20" x14ac:dyDescent="0.25">
      <c r="B237" s="25"/>
      <c r="C237" s="25"/>
      <c r="D237" s="25"/>
      <c r="E237" s="25"/>
      <c r="R237" s="14"/>
      <c r="S237" s="34">
        <f t="shared" si="24"/>
        <v>249.35767431208043</v>
      </c>
      <c r="T237" s="35">
        <f t="shared" si="27"/>
        <v>164462.90100739786</v>
      </c>
    </row>
    <row r="238" spans="2:20" x14ac:dyDescent="0.25">
      <c r="B238" s="25"/>
      <c r="C238" s="25"/>
      <c r="D238" s="25"/>
      <c r="E238" s="25"/>
      <c r="R238" s="14"/>
      <c r="S238" s="34">
        <f t="shared" si="24"/>
        <v>249.21268027204479</v>
      </c>
      <c r="T238" s="35">
        <f t="shared" si="27"/>
        <v>165830.33142991512</v>
      </c>
    </row>
    <row r="239" spans="2:20" x14ac:dyDescent="0.25">
      <c r="B239" s="25"/>
      <c r="C239" s="25"/>
      <c r="D239" s="25"/>
      <c r="E239" s="25"/>
      <c r="R239" s="14"/>
      <c r="S239" s="34">
        <f t="shared" si="24"/>
        <v>249.06777054171289</v>
      </c>
      <c r="T239" s="35">
        <f t="shared" si="27"/>
        <v>167204.55392820452</v>
      </c>
    </row>
    <row r="240" spans="2:20" x14ac:dyDescent="0.25">
      <c r="B240" s="25"/>
      <c r="C240" s="25"/>
      <c r="D240" s="25"/>
      <c r="E240" s="25"/>
      <c r="R240" s="14"/>
      <c r="S240" s="34">
        <f t="shared" si="24"/>
        <v>248.92294507206114</v>
      </c>
      <c r="T240" s="35">
        <f t="shared" si="27"/>
        <v>168585.60389884477</v>
      </c>
    </row>
    <row r="241" spans="2:20" x14ac:dyDescent="0.25">
      <c r="B241" s="25"/>
      <c r="C241" s="25"/>
      <c r="D241" s="25"/>
      <c r="E241" s="25"/>
      <c r="R241" s="14"/>
      <c r="S241" s="34">
        <f t="shared" si="24"/>
        <v>248.7782038140945</v>
      </c>
      <c r="T241" s="35">
        <f t="shared" si="27"/>
        <v>169973.5169218744</v>
      </c>
    </row>
    <row r="242" spans="2:20" x14ac:dyDescent="0.25">
      <c r="B242" s="25"/>
      <c r="C242" s="25"/>
      <c r="D242" s="25"/>
      <c r="E242" s="25"/>
      <c r="R242" s="14"/>
      <c r="S242" s="34">
        <f t="shared" si="24"/>
        <v>248.63354671884636</v>
      </c>
      <c r="T242" s="35">
        <f t="shared" si="27"/>
        <v>171368.32876174312</v>
      </c>
    </row>
    <row r="243" spans="2:20" x14ac:dyDescent="0.25">
      <c r="B243" s="25"/>
      <c r="C243" s="25"/>
      <c r="D243" s="25"/>
      <c r="E243" s="25"/>
      <c r="R243" s="14"/>
      <c r="S243" s="34">
        <f t="shared" si="24"/>
        <v>248.48897373737864</v>
      </c>
      <c r="T243" s="35">
        <f>S243*$M$22+T242*(1+$P$2*$Q$3)</f>
        <v>172790.59769681911</v>
      </c>
    </row>
    <row r="244" spans="2:20" x14ac:dyDescent="0.25">
      <c r="B244" s="25"/>
      <c r="C244" s="25"/>
      <c r="D244" s="25"/>
      <c r="E244" s="25"/>
      <c r="R244" s="14"/>
      <c r="S244" s="34">
        <f t="shared" si="24"/>
        <v>248.34448482078167</v>
      </c>
      <c r="T244" s="35">
        <f t="shared" ref="T244:T254" si="28">S244*$M$22+T243*(1+$P$2*$Q$3)</f>
        <v>174219.93202704811</v>
      </c>
    </row>
    <row r="245" spans="2:20" x14ac:dyDescent="0.25">
      <c r="B245" s="25"/>
      <c r="C245" s="25"/>
      <c r="D245" s="25"/>
      <c r="E245" s="25"/>
      <c r="R245" s="14"/>
      <c r="S245" s="34">
        <f t="shared" si="24"/>
        <v>248.20007992017426</v>
      </c>
      <c r="T245" s="35">
        <f t="shared" si="28"/>
        <v>175656.36857283243</v>
      </c>
    </row>
    <row r="246" spans="2:20" x14ac:dyDescent="0.25">
      <c r="B246" s="25"/>
      <c r="C246" s="25"/>
      <c r="D246" s="25"/>
      <c r="E246" s="25"/>
      <c r="R246" s="14"/>
      <c r="S246" s="34">
        <f t="shared" si="24"/>
        <v>248.05575898670358</v>
      </c>
      <c r="T246" s="35">
        <f t="shared" si="28"/>
        <v>177099.94434541414</v>
      </c>
    </row>
    <row r="247" spans="2:20" x14ac:dyDescent="0.25">
      <c r="B247" s="25"/>
      <c r="C247" s="25"/>
      <c r="D247" s="25"/>
      <c r="E247" s="25"/>
      <c r="R247" s="14"/>
      <c r="S247" s="34">
        <f t="shared" si="24"/>
        <v>247.91152197154528</v>
      </c>
      <c r="T247" s="35">
        <f t="shared" si="28"/>
        <v>178550.69654786479</v>
      </c>
    </row>
    <row r="248" spans="2:20" x14ac:dyDescent="0.25">
      <c r="B248" s="25"/>
      <c r="C248" s="25"/>
      <c r="D248" s="25"/>
      <c r="E248" s="25"/>
      <c r="R248" s="14"/>
      <c r="S248" s="34">
        <f t="shared" si="24"/>
        <v>247.76736882590336</v>
      </c>
      <c r="T248" s="35">
        <f t="shared" si="28"/>
        <v>180008.66257608021</v>
      </c>
    </row>
    <row r="249" spans="2:20" x14ac:dyDescent="0.25">
      <c r="B249" s="25"/>
      <c r="C249" s="25"/>
      <c r="D249" s="25"/>
      <c r="E249" s="25"/>
      <c r="R249" s="14"/>
      <c r="S249" s="34">
        <f t="shared" si="24"/>
        <v>247.62329950101022</v>
      </c>
      <c r="T249" s="35">
        <f t="shared" si="28"/>
        <v>181473.8800197806</v>
      </c>
    </row>
    <row r="250" spans="2:20" x14ac:dyDescent="0.25">
      <c r="B250" s="25"/>
      <c r="C250" s="25"/>
      <c r="D250" s="25"/>
      <c r="E250" s="25"/>
      <c r="R250" s="14"/>
      <c r="S250" s="34">
        <f t="shared" si="24"/>
        <v>247.47931394812656</v>
      </c>
      <c r="T250" s="35">
        <f t="shared" si="28"/>
        <v>182946.38666351564</v>
      </c>
    </row>
    <row r="251" spans="2:20" x14ac:dyDescent="0.25">
      <c r="B251" s="25"/>
      <c r="C251" s="25"/>
      <c r="D251" s="25"/>
      <c r="E251" s="25"/>
      <c r="R251" s="14"/>
      <c r="S251" s="34">
        <f t="shared" si="24"/>
        <v>247.33541211854148</v>
      </c>
      <c r="T251" s="35">
        <f t="shared" si="28"/>
        <v>184426.22048767508</v>
      </c>
    </row>
    <row r="252" spans="2:20" x14ac:dyDescent="0.25">
      <c r="B252" s="25"/>
      <c r="C252" s="25"/>
      <c r="D252" s="25"/>
      <c r="E252" s="25"/>
      <c r="R252" s="14"/>
      <c r="S252" s="34">
        <f t="shared" si="24"/>
        <v>247.19159396357239</v>
      </c>
      <c r="T252" s="35">
        <f t="shared" si="28"/>
        <v>185913.41966950419</v>
      </c>
    </row>
    <row r="253" spans="2:20" x14ac:dyDescent="0.25">
      <c r="B253" s="25"/>
      <c r="C253" s="25"/>
      <c r="D253" s="25"/>
      <c r="E253" s="25"/>
      <c r="R253" s="14"/>
      <c r="S253" s="34">
        <f t="shared" si="24"/>
        <v>247.047859434565</v>
      </c>
      <c r="T253" s="35">
        <f t="shared" si="28"/>
        <v>187408.02258412482</v>
      </c>
    </row>
    <row r="254" spans="2:20" x14ac:dyDescent="0.25">
      <c r="B254" s="25"/>
      <c r="C254" s="25"/>
      <c r="D254" s="25"/>
      <c r="E254" s="25"/>
      <c r="R254" s="14"/>
      <c r="S254" s="34">
        <f t="shared" si="24"/>
        <v>246.9042084828933</v>
      </c>
      <c r="T254" s="35">
        <f t="shared" si="28"/>
        <v>188910.06780556156</v>
      </c>
    </row>
    <row r="255" spans="2:20" x14ac:dyDescent="0.25">
      <c r="B255" s="25"/>
      <c r="C255" s="25"/>
      <c r="D255" s="25"/>
      <c r="E255" s="25"/>
      <c r="R255" s="14"/>
      <c r="S255" s="34">
        <f t="shared" si="24"/>
        <v>246.76064105995957</v>
      </c>
      <c r="T255" s="35">
        <f>S255*$M$23+T254*(1+$P$2*$Q$3)</f>
        <v>190440.78887946878</v>
      </c>
    </row>
    <row r="256" spans="2:20" x14ac:dyDescent="0.25">
      <c r="B256" s="25"/>
      <c r="C256" s="25"/>
      <c r="D256" s="25"/>
      <c r="E256" s="25"/>
      <c r="R256" s="14"/>
      <c r="S256" s="34">
        <f t="shared" si="24"/>
        <v>246.61715711719432</v>
      </c>
      <c r="T256" s="35">
        <f t="shared" ref="T256:T266" si="29">S256*$M$23+T255*(1+$P$2*$Q$3)</f>
        <v>191979.12759760694</v>
      </c>
    </row>
    <row r="257" spans="2:20" x14ac:dyDescent="0.25">
      <c r="B257" s="25"/>
      <c r="C257" s="25"/>
      <c r="D257" s="25"/>
      <c r="E257" s="25"/>
      <c r="R257" s="14"/>
      <c r="S257" s="34">
        <f t="shared" si="24"/>
        <v>246.47375660605636</v>
      </c>
      <c r="T257" s="35">
        <f t="shared" si="29"/>
        <v>193525.12365016394</v>
      </c>
    </row>
    <row r="258" spans="2:20" x14ac:dyDescent="0.25">
      <c r="B258" s="25"/>
      <c r="C258" s="25"/>
      <c r="D258" s="25"/>
      <c r="E258" s="25"/>
      <c r="R258" s="14"/>
      <c r="S258" s="34">
        <f t="shared" si="24"/>
        <v>246.33043947803267</v>
      </c>
      <c r="T258" s="35">
        <f t="shared" si="29"/>
        <v>195078.81693304621</v>
      </c>
    </row>
    <row r="259" spans="2:20" x14ac:dyDescent="0.25">
      <c r="B259" s="25"/>
      <c r="C259" s="25"/>
      <c r="D259" s="25"/>
      <c r="E259" s="25"/>
      <c r="R259" s="14"/>
      <c r="S259" s="34">
        <f t="shared" si="24"/>
        <v>246.18720568463849</v>
      </c>
      <c r="T259" s="35">
        <f t="shared" si="29"/>
        <v>196640.24754894563</v>
      </c>
    </row>
    <row r="260" spans="2:20" x14ac:dyDescent="0.25">
      <c r="B260" s="25"/>
      <c r="C260" s="25"/>
      <c r="D260" s="25"/>
      <c r="E260" s="25"/>
      <c r="R260" s="14"/>
      <c r="S260" s="34">
        <f t="shared" si="24"/>
        <v>246.04405517741716</v>
      </c>
      <c r="T260" s="35">
        <f t="shared" si="29"/>
        <v>198209.45580841191</v>
      </c>
    </row>
    <row r="261" spans="2:20" x14ac:dyDescent="0.25">
      <c r="B261" s="25"/>
      <c r="C261" s="25"/>
      <c r="D261" s="25"/>
      <c r="E261" s="25"/>
      <c r="R261" s="14"/>
      <c r="S261" s="34">
        <f t="shared" ref="S261:S302" si="30">S260*(1-$K$3)</f>
        <v>245.90098790794033</v>
      </c>
      <c r="T261" s="35">
        <f t="shared" si="29"/>
        <v>199786.48223093056</v>
      </c>
    </row>
    <row r="262" spans="2:20" x14ac:dyDescent="0.25">
      <c r="B262" s="25"/>
      <c r="C262" s="25"/>
      <c r="D262" s="25"/>
      <c r="E262" s="25"/>
      <c r="R262" s="14"/>
      <c r="S262" s="34">
        <f t="shared" si="30"/>
        <v>245.7580038278077</v>
      </c>
      <c r="T262" s="35">
        <f t="shared" si="29"/>
        <v>201371.3675460066</v>
      </c>
    </row>
    <row r="263" spans="2:20" x14ac:dyDescent="0.25">
      <c r="B263" s="25"/>
      <c r="C263" s="25"/>
      <c r="D263" s="25"/>
      <c r="E263" s="25"/>
      <c r="R263" s="14"/>
      <c r="S263" s="34">
        <f t="shared" si="30"/>
        <v>245.61510288864716</v>
      </c>
      <c r="T263" s="35">
        <f t="shared" si="29"/>
        <v>202964.15269425354</v>
      </c>
    </row>
    <row r="264" spans="2:20" x14ac:dyDescent="0.25">
      <c r="B264" s="25"/>
      <c r="C264" s="25"/>
      <c r="D264" s="25"/>
      <c r="E264" s="25"/>
      <c r="R264" s="14"/>
      <c r="S264" s="34">
        <f t="shared" si="30"/>
        <v>245.47228504211469</v>
      </c>
      <c r="T264" s="35">
        <f t="shared" si="29"/>
        <v>204564.87882848835</v>
      </c>
    </row>
    <row r="265" spans="2:20" x14ac:dyDescent="0.25">
      <c r="B265" s="25"/>
      <c r="C265" s="25"/>
      <c r="D265" s="25"/>
      <c r="E265" s="25"/>
      <c r="R265" s="14"/>
      <c r="S265" s="34">
        <f t="shared" si="30"/>
        <v>245.32955023989444</v>
      </c>
      <c r="T265" s="35">
        <f t="shared" si="29"/>
        <v>206173.58731483194</v>
      </c>
    </row>
    <row r="266" spans="2:20" x14ac:dyDescent="0.25">
      <c r="B266" s="25"/>
      <c r="C266" s="25"/>
      <c r="D266" s="25"/>
      <c r="E266" s="25"/>
      <c r="R266" s="14"/>
      <c r="S266" s="34">
        <f t="shared" si="30"/>
        <v>245.18689843369862</v>
      </c>
      <c r="T266" s="35">
        <f t="shared" si="29"/>
        <v>207790.31973381538</v>
      </c>
    </row>
    <row r="267" spans="2:20" x14ac:dyDescent="0.25">
      <c r="B267" s="25"/>
      <c r="C267" s="25"/>
      <c r="D267" s="25"/>
      <c r="E267" s="25"/>
      <c r="R267" s="14"/>
      <c r="S267" s="34">
        <f t="shared" si="30"/>
        <v>245.04432957526751</v>
      </c>
      <c r="T267" s="35">
        <f>S267*$M$24+T266*(1+$P$2*$Q$3)</f>
        <v>209437.00712988363</v>
      </c>
    </row>
    <row r="268" spans="2:20" x14ac:dyDescent="0.25">
      <c r="B268" s="25"/>
      <c r="C268" s="25"/>
      <c r="D268" s="25"/>
      <c r="E268" s="25"/>
      <c r="R268" s="14"/>
      <c r="S268" s="34">
        <f t="shared" si="30"/>
        <v>244.90184361636946</v>
      </c>
      <c r="T268" s="35">
        <f t="shared" ref="T268:T278" si="31">S268*$M$24+T267*(1+$P$2*$Q$3)</f>
        <v>211091.9030534901</v>
      </c>
    </row>
    <row r="269" spans="2:20" x14ac:dyDescent="0.25">
      <c r="B269" s="25"/>
      <c r="C269" s="25"/>
      <c r="D269" s="25"/>
      <c r="E269" s="25"/>
      <c r="R269" s="14"/>
      <c r="S269" s="34">
        <f t="shared" si="30"/>
        <v>244.75944050880088</v>
      </c>
      <c r="T269" s="35">
        <f t="shared" si="31"/>
        <v>212755.05026515279</v>
      </c>
    </row>
    <row r="270" spans="2:20" x14ac:dyDescent="0.25">
      <c r="B270" s="25"/>
      <c r="C270" s="25"/>
      <c r="D270" s="25"/>
      <c r="E270" s="25"/>
      <c r="R270" s="14"/>
      <c r="S270" s="34">
        <f t="shared" si="30"/>
        <v>244.6171202043862</v>
      </c>
      <c r="T270" s="35">
        <f t="shared" si="31"/>
        <v>214426.491747027</v>
      </c>
    </row>
    <row r="271" spans="2:20" x14ac:dyDescent="0.25">
      <c r="B271" s="25"/>
      <c r="C271" s="25"/>
      <c r="D271" s="25"/>
      <c r="E271" s="25"/>
      <c r="R271" s="14"/>
      <c r="S271" s="34">
        <f t="shared" si="30"/>
        <v>244.47488265497785</v>
      </c>
      <c r="T271" s="35">
        <f t="shared" si="31"/>
        <v>216106.27070405459</v>
      </c>
    </row>
    <row r="272" spans="2:20" x14ac:dyDescent="0.25">
      <c r="B272" s="25"/>
      <c r="C272" s="25"/>
      <c r="D272" s="25"/>
      <c r="E272" s="25"/>
      <c r="R272" s="14"/>
      <c r="S272" s="34">
        <f t="shared" si="30"/>
        <v>244.33272781245626</v>
      </c>
      <c r="T272" s="35">
        <f t="shared" si="31"/>
        <v>217794.43056511958</v>
      </c>
    </row>
    <row r="273" spans="2:20" x14ac:dyDescent="0.25">
      <c r="B273" s="25"/>
      <c r="C273" s="25"/>
      <c r="D273" s="25"/>
      <c r="E273" s="25"/>
      <c r="R273" s="14"/>
      <c r="S273" s="34">
        <f t="shared" si="30"/>
        <v>244.19065562872984</v>
      </c>
      <c r="T273" s="35">
        <f t="shared" si="31"/>
        <v>219491.01498420935</v>
      </c>
    </row>
    <row r="274" spans="2:20" x14ac:dyDescent="0.25">
      <c r="B274" s="25"/>
      <c r="C274" s="25"/>
      <c r="D274" s="25"/>
      <c r="E274" s="25"/>
      <c r="R274" s="14"/>
      <c r="S274" s="34">
        <f t="shared" si="30"/>
        <v>244.048666055735</v>
      </c>
      <c r="T274" s="35">
        <f t="shared" si="31"/>
        <v>221196.06784158226</v>
      </c>
    </row>
    <row r="275" spans="2:20" x14ac:dyDescent="0.25">
      <c r="B275" s="25"/>
      <c r="C275" s="25"/>
      <c r="D275" s="25"/>
      <c r="E275" s="25"/>
      <c r="R275" s="14"/>
      <c r="S275" s="34">
        <f t="shared" si="30"/>
        <v>243.90675904543605</v>
      </c>
      <c r="T275" s="35">
        <f t="shared" si="31"/>
        <v>222909.63324494098</v>
      </c>
    </row>
    <row r="276" spans="2:20" x14ac:dyDescent="0.25">
      <c r="B276" s="25"/>
      <c r="C276" s="25"/>
      <c r="D276" s="25"/>
      <c r="E276" s="25"/>
      <c r="R276" s="14"/>
      <c r="S276" s="34">
        <f t="shared" si="30"/>
        <v>243.76493454982523</v>
      </c>
      <c r="T276" s="35">
        <f t="shared" si="31"/>
        <v>224631.75553061208</v>
      </c>
    </row>
    <row r="277" spans="2:20" x14ac:dyDescent="0.25">
      <c r="B277" s="25"/>
      <c r="C277" s="25"/>
      <c r="D277" s="25"/>
      <c r="E277" s="25"/>
      <c r="R277" s="14"/>
      <c r="S277" s="34">
        <f t="shared" si="30"/>
        <v>243.62319252092274</v>
      </c>
      <c r="T277" s="35">
        <f t="shared" si="31"/>
        <v>226362.47926473169</v>
      </c>
    </row>
    <row r="278" spans="2:20" x14ac:dyDescent="0.25">
      <c r="B278" s="25"/>
      <c r="C278" s="25"/>
      <c r="D278" s="25"/>
      <c r="E278" s="25"/>
      <c r="R278" s="14"/>
      <c r="S278" s="34">
        <f t="shared" si="30"/>
        <v>243.48153291077665</v>
      </c>
      <c r="T278" s="35">
        <f t="shared" si="31"/>
        <v>228101.84924443736</v>
      </c>
    </row>
    <row r="279" spans="2:20" x14ac:dyDescent="0.25">
      <c r="B279" s="25"/>
      <c r="C279" s="25"/>
      <c r="D279" s="25"/>
      <c r="E279" s="25"/>
      <c r="R279" s="14"/>
      <c r="S279" s="34">
        <f t="shared" si="30"/>
        <v>243.33995567146289</v>
      </c>
      <c r="T279" s="35">
        <f>S279*$M$25+T278*(1+$P$2*$Q$3)</f>
        <v>229872.51697966587</v>
      </c>
    </row>
    <row r="280" spans="2:20" x14ac:dyDescent="0.25">
      <c r="B280" s="25"/>
      <c r="C280" s="25"/>
      <c r="D280" s="25"/>
      <c r="E280" s="25"/>
      <c r="R280" s="14"/>
      <c r="S280" s="34">
        <f t="shared" si="30"/>
        <v>243.19846075508531</v>
      </c>
      <c r="T280" s="35">
        <f t="shared" ref="T280:T290" si="32">S280*$M$25+T279*(1+$P$2*$Q$3)</f>
        <v>231652.02534111097</v>
      </c>
    </row>
    <row r="281" spans="2:20" x14ac:dyDescent="0.25">
      <c r="B281" s="25"/>
      <c r="C281" s="25"/>
      <c r="D281" s="25"/>
      <c r="E281" s="25"/>
      <c r="R281" s="14"/>
      <c r="S281" s="34">
        <f t="shared" si="30"/>
        <v>243.05704811377555</v>
      </c>
      <c r="T281" s="35">
        <f t="shared" si="32"/>
        <v>233440.42037355705</v>
      </c>
    </row>
    <row r="282" spans="2:20" x14ac:dyDescent="0.25">
      <c r="B282" s="25"/>
      <c r="C282" s="25"/>
      <c r="D282" s="25"/>
      <c r="E282" s="25"/>
      <c r="R282" s="14"/>
      <c r="S282" s="34">
        <f t="shared" si="30"/>
        <v>242.91571769969315</v>
      </c>
      <c r="T282" s="35">
        <f t="shared" si="32"/>
        <v>235237.74836045373</v>
      </c>
    </row>
    <row r="283" spans="2:20" x14ac:dyDescent="0.25">
      <c r="B283" s="25"/>
      <c r="C283" s="25"/>
      <c r="D283" s="25"/>
      <c r="E283" s="25"/>
      <c r="R283" s="14"/>
      <c r="S283" s="34">
        <f t="shared" si="30"/>
        <v>242.77446946502539</v>
      </c>
      <c r="T283" s="35">
        <f t="shared" si="32"/>
        <v>237044.05582515366</v>
      </c>
    </row>
    <row r="284" spans="2:20" x14ac:dyDescent="0.25">
      <c r="B284" s="25"/>
      <c r="C284" s="25"/>
      <c r="D284" s="25"/>
      <c r="E284" s="25"/>
      <c r="R284" s="14"/>
      <c r="S284" s="34">
        <f t="shared" si="30"/>
        <v>242.63330336198743</v>
      </c>
      <c r="T284" s="35">
        <f t="shared" si="32"/>
        <v>238859.38953215658</v>
      </c>
    </row>
    <row r="285" spans="2:20" x14ac:dyDescent="0.25">
      <c r="B285" s="25"/>
      <c r="C285" s="25"/>
      <c r="D285" s="25"/>
      <c r="E285" s="25"/>
      <c r="R285" s="14"/>
      <c r="S285" s="34">
        <f t="shared" si="30"/>
        <v>242.49221934282218</v>
      </c>
      <c r="T285" s="35">
        <f t="shared" si="32"/>
        <v>240683.79648836007</v>
      </c>
    </row>
    <row r="286" spans="2:20" x14ac:dyDescent="0.25">
      <c r="B286" s="25"/>
      <c r="C286" s="25"/>
      <c r="D286" s="25"/>
      <c r="E286" s="25"/>
      <c r="R286" s="14"/>
      <c r="S286" s="34">
        <f t="shared" si="30"/>
        <v>242.3512173598003</v>
      </c>
      <c r="T286" s="35">
        <f t="shared" si="32"/>
        <v>242517.32394431648</v>
      </c>
    </row>
    <row r="287" spans="2:20" x14ac:dyDescent="0.25">
      <c r="B287" s="25"/>
      <c r="C287" s="25"/>
      <c r="D287" s="25"/>
      <c r="E287" s="25"/>
      <c r="R287" s="14"/>
      <c r="S287" s="34">
        <f t="shared" si="30"/>
        <v>242.21029736522024</v>
      </c>
      <c r="T287" s="35">
        <f t="shared" si="32"/>
        <v>244360.01939549675</v>
      </c>
    </row>
    <row r="288" spans="2:20" x14ac:dyDescent="0.25">
      <c r="B288" s="25"/>
      <c r="C288" s="25"/>
      <c r="D288" s="25"/>
      <c r="E288" s="25"/>
      <c r="R288" s="14"/>
      <c r="S288" s="34">
        <f t="shared" si="30"/>
        <v>242.06945931140817</v>
      </c>
      <c r="T288" s="35">
        <f t="shared" si="32"/>
        <v>246211.93058356046</v>
      </c>
    </row>
    <row r="289" spans="2:20" x14ac:dyDescent="0.25">
      <c r="B289" s="25"/>
      <c r="C289" s="25"/>
      <c r="D289" s="25"/>
      <c r="E289" s="25"/>
      <c r="R289" s="14"/>
      <c r="S289" s="34">
        <f t="shared" si="30"/>
        <v>241.92870315071798</v>
      </c>
      <c r="T289" s="35">
        <f t="shared" si="32"/>
        <v>248073.10549763258</v>
      </c>
    </row>
    <row r="290" spans="2:20" x14ac:dyDescent="0.25">
      <c r="B290" s="25"/>
      <c r="C290" s="25"/>
      <c r="D290" s="25"/>
      <c r="E290" s="25"/>
      <c r="R290" s="14"/>
      <c r="S290" s="34">
        <f t="shared" si="30"/>
        <v>241.78802883553126</v>
      </c>
      <c r="T290" s="35">
        <f t="shared" si="32"/>
        <v>249943.59237558692</v>
      </c>
    </row>
    <row r="291" spans="2:20" x14ac:dyDescent="0.25">
      <c r="B291" s="25"/>
      <c r="C291" s="25"/>
      <c r="D291" s="25"/>
      <c r="E291" s="25"/>
      <c r="R291" s="14"/>
      <c r="S291" s="34">
        <f t="shared" si="30"/>
        <v>241.64743631825729</v>
      </c>
      <c r="T291" s="35">
        <f>S291*$M$26+T290*(1+$P$2*$Q$3)</f>
        <v>251846.78691927268</v>
      </c>
    </row>
    <row r="292" spans="2:20" x14ac:dyDescent="0.25">
      <c r="B292" s="25"/>
      <c r="C292" s="25"/>
      <c r="D292" s="25"/>
      <c r="E292" s="25"/>
      <c r="R292" s="14"/>
      <c r="S292" s="34">
        <f t="shared" si="30"/>
        <v>241.50692555133304</v>
      </c>
      <c r="T292" s="35">
        <f t="shared" ref="T292:T302" si="33">S292*$M$26+T291*(1+$P$2*$Q$3)</f>
        <v>253759.49815316338</v>
      </c>
    </row>
    <row r="293" spans="2:20" x14ac:dyDescent="0.25">
      <c r="B293" s="25"/>
      <c r="C293" s="25"/>
      <c r="D293" s="25"/>
      <c r="E293" s="25"/>
      <c r="R293" s="14"/>
      <c r="S293" s="34">
        <f t="shared" si="30"/>
        <v>241.36649648722312</v>
      </c>
      <c r="T293" s="35">
        <f t="shared" si="33"/>
        <v>255681.77563451335</v>
      </c>
    </row>
    <row r="294" spans="2:20" x14ac:dyDescent="0.25">
      <c r="B294" s="25"/>
      <c r="C294" s="25"/>
      <c r="D294" s="25"/>
      <c r="E294" s="25"/>
      <c r="R294" s="14"/>
      <c r="S294" s="34">
        <f t="shared" si="30"/>
        <v>241.22614907841978</v>
      </c>
      <c r="T294" s="35">
        <f t="shared" si="33"/>
        <v>257613.66917745353</v>
      </c>
    </row>
    <row r="295" spans="2:20" x14ac:dyDescent="0.25">
      <c r="B295" s="25"/>
      <c r="C295" s="25"/>
      <c r="D295" s="25"/>
      <c r="E295" s="25"/>
      <c r="R295" s="14"/>
      <c r="S295" s="34">
        <f t="shared" si="30"/>
        <v>241.08588327744289</v>
      </c>
      <c r="T295" s="35">
        <f t="shared" si="33"/>
        <v>259555.22885432356</v>
      </c>
    </row>
    <row r="296" spans="2:20" x14ac:dyDescent="0.25">
      <c r="B296" s="25"/>
      <c r="C296" s="25"/>
      <c r="D296" s="25"/>
      <c r="E296" s="25"/>
      <c r="R296" s="14"/>
      <c r="S296" s="34">
        <f t="shared" si="30"/>
        <v>240.94569903683993</v>
      </c>
      <c r="T296" s="35">
        <f t="shared" si="33"/>
        <v>261506.50499701092</v>
      </c>
    </row>
    <row r="297" spans="2:20" x14ac:dyDescent="0.25">
      <c r="B297" s="25"/>
      <c r="C297" s="25"/>
      <c r="D297" s="25"/>
      <c r="E297" s="25"/>
      <c r="R297" s="14"/>
      <c r="S297" s="34">
        <f t="shared" si="30"/>
        <v>240.805596309186</v>
      </c>
      <c r="T297" s="35">
        <f t="shared" si="33"/>
        <v>263467.54819829704</v>
      </c>
    </row>
    <row r="298" spans="2:20" x14ac:dyDescent="0.25">
      <c r="B298" s="25"/>
      <c r="C298" s="25"/>
      <c r="D298" s="25"/>
      <c r="E298" s="25"/>
      <c r="R298" s="14"/>
      <c r="S298" s="34">
        <f t="shared" si="30"/>
        <v>240.66557504708373</v>
      </c>
      <c r="T298" s="35">
        <f t="shared" si="33"/>
        <v>265438.40931321017</v>
      </c>
    </row>
    <row r="299" spans="2:20" x14ac:dyDescent="0.25">
      <c r="B299" s="25"/>
      <c r="C299" s="25"/>
      <c r="D299" s="25"/>
      <c r="E299" s="25"/>
      <c r="R299" s="14"/>
      <c r="S299" s="34">
        <f t="shared" si="30"/>
        <v>240.52563520316338</v>
      </c>
      <c r="T299" s="35">
        <f t="shared" si="33"/>
        <v>267419.13946038549</v>
      </c>
    </row>
    <row r="300" spans="2:20" x14ac:dyDescent="0.25">
      <c r="B300" s="25"/>
      <c r="C300" s="25"/>
      <c r="D300" s="25"/>
      <c r="E300" s="25"/>
      <c r="R300" s="14"/>
      <c r="S300" s="34">
        <f t="shared" si="30"/>
        <v>240.38577673008265</v>
      </c>
      <c r="T300" s="35">
        <f t="shared" si="33"/>
        <v>269409.79002343229</v>
      </c>
    </row>
    <row r="301" spans="2:20" x14ac:dyDescent="0.25">
      <c r="B301" s="25"/>
      <c r="C301" s="25"/>
      <c r="D301" s="25"/>
      <c r="E301" s="25"/>
      <c r="R301" s="14"/>
      <c r="S301" s="34">
        <f t="shared" si="30"/>
        <v>240.24599958052687</v>
      </c>
      <c r="T301" s="35">
        <f t="shared" si="33"/>
        <v>271410.41265230806</v>
      </c>
    </row>
    <row r="302" spans="2:20" ht="15.75" thickBot="1" x14ac:dyDescent="0.3">
      <c r="B302" s="25"/>
      <c r="C302" s="25"/>
      <c r="D302" s="25"/>
      <c r="E302" s="25"/>
      <c r="P302" s="27"/>
      <c r="R302" s="14"/>
      <c r="S302" s="36">
        <f t="shared" si="30"/>
        <v>240.10630370720884</v>
      </c>
      <c r="T302" s="37">
        <f t="shared" si="33"/>
        <v>273421.05926469981</v>
      </c>
    </row>
  </sheetData>
  <mergeCells count="1">
    <mergeCell ref="S1:T1"/>
  </mergeCells>
  <pageMargins left="0.511811024" right="0.511811024" top="0.78740157499999996" bottom="0.78740157499999996" header="0.31496062000000002" footer="0.31496062000000002"/>
  <ignoredErrors>
    <ignoredError sqref="F2:G2" calculatedColumn="1"/>
  </ignoredErrors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Primeiro Caso</vt:lpstr>
      <vt:lpstr>Segundo Caso</vt:lpstr>
      <vt:lpstr>Terceiro Caso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joao passeri</dc:creator>
  <cp:lastModifiedBy>joao passeri</cp:lastModifiedBy>
  <dcterms:created xsi:type="dcterms:W3CDTF">2015-06-05T18:17:20Z</dcterms:created>
  <dcterms:modified xsi:type="dcterms:W3CDTF">2020-08-07T22:34:07Z</dcterms:modified>
</cp:coreProperties>
</file>