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Downloads\"/>
    </mc:Choice>
  </mc:AlternateContent>
  <xr:revisionPtr revIDLastSave="0" documentId="13_ncr:1_{36A5D59E-EB94-42FF-AB6F-3C0374342BD7}" xr6:coauthVersionLast="46" xr6:coauthVersionMax="46" xr10:uidLastSave="{00000000-0000-0000-0000-000000000000}"/>
  <bookViews>
    <workbookView xWindow="28680" yWindow="-120" windowWidth="29040" windowHeight="16440" activeTab="2" xr2:uid="{97A329FB-9C29-4807-8847-46DB0699859B}"/>
  </bookViews>
  <sheets>
    <sheet name="Teste" sheetId="1" r:id="rId1"/>
    <sheet name="Revisão" sheetId="2" r:id="rId2"/>
    <sheet name="Prova" sheetId="3" r:id="rId3"/>
  </sheets>
  <definedNames>
    <definedName name="_xlnm._FilterDatabase" localSheetId="2" hidden="1">Prova!$I$1:$I$27</definedName>
    <definedName name="_xlnm._FilterDatabase" localSheetId="1" hidden="1">Revisão!$I$1:$I$27</definedName>
    <definedName name="_xlnm._FilterDatabase" localSheetId="0" hidden="1">Teste!$I$1:$I$27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3" l="1"/>
  <c r="K8" i="3"/>
  <c r="R6" i="3"/>
  <c r="Q6" i="3"/>
  <c r="P6" i="3"/>
  <c r="R5" i="3"/>
  <c r="Q5" i="3"/>
  <c r="P5" i="3"/>
  <c r="L5" i="3"/>
  <c r="L4" i="3"/>
  <c r="P2" i="3"/>
  <c r="O2" i="3"/>
  <c r="N2" i="3"/>
  <c r="M2" i="3"/>
  <c r="L2" i="3"/>
  <c r="K2" i="3"/>
  <c r="L8" i="2"/>
  <c r="K8" i="2"/>
  <c r="M8" i="2" s="1"/>
  <c r="R6" i="2"/>
  <c r="Q6" i="2"/>
  <c r="P6" i="2"/>
  <c r="R5" i="2"/>
  <c r="Q5" i="2"/>
  <c r="P5" i="2"/>
  <c r="L5" i="2"/>
  <c r="L4" i="2"/>
  <c r="P2" i="2"/>
  <c r="O2" i="2"/>
  <c r="N2" i="2"/>
  <c r="M2" i="2"/>
  <c r="L2" i="2"/>
  <c r="K2" i="2"/>
  <c r="M8" i="1"/>
  <c r="L8" i="1"/>
  <c r="K8" i="1"/>
  <c r="Q6" i="1"/>
  <c r="Q7" i="1" s="1"/>
  <c r="R7" i="1"/>
  <c r="P7" i="1"/>
  <c r="P6" i="1"/>
  <c r="R6" i="1"/>
  <c r="R5" i="1"/>
  <c r="Q5" i="1"/>
  <c r="P5" i="1"/>
  <c r="Q2" i="1"/>
  <c r="L5" i="1"/>
  <c r="L4" i="1"/>
  <c r="N2" i="1"/>
  <c r="M2" i="1"/>
  <c r="P2" i="1"/>
  <c r="O2" i="1"/>
  <c r="Q7" i="3" l="1"/>
  <c r="P7" i="3"/>
  <c r="M8" i="3"/>
  <c r="Q2" i="3"/>
  <c r="R7" i="3"/>
  <c r="P7" i="2"/>
  <c r="R7" i="2"/>
  <c r="Q7" i="2"/>
  <c r="Q2" i="2"/>
  <c r="L2" i="1"/>
  <c r="K2" i="1"/>
</calcChain>
</file>

<file path=xl/sharedStrings.xml><?xml version="1.0" encoding="utf-8"?>
<sst xmlns="http://schemas.openxmlformats.org/spreadsheetml/2006/main" count="261" uniqueCount="54">
  <si>
    <t>Id</t>
  </si>
  <si>
    <t>Turma</t>
  </si>
  <si>
    <t>Sexo</t>
  </si>
  <si>
    <t>Idade</t>
  </si>
  <si>
    <t>Altura</t>
  </si>
  <si>
    <t>Peso</t>
  </si>
  <si>
    <t>Horas_estudo</t>
  </si>
  <si>
    <t>ENEM_MAT</t>
  </si>
  <si>
    <t>Notas_EST</t>
  </si>
  <si>
    <t>A</t>
  </si>
  <si>
    <t>Masculino</t>
  </si>
  <si>
    <t>Até 1h</t>
  </si>
  <si>
    <t>4.92</t>
  </si>
  <si>
    <t>B</t>
  </si>
  <si>
    <t>Feminino</t>
  </si>
  <si>
    <t>Mais de 3h e até 5h</t>
  </si>
  <si>
    <t>6.65</t>
  </si>
  <si>
    <t>Mais de 5h</t>
  </si>
  <si>
    <t>10.00</t>
  </si>
  <si>
    <t>1.74</t>
  </si>
  <si>
    <t>2.07</t>
  </si>
  <si>
    <t>Mais de 1h e até 3h</t>
  </si>
  <si>
    <t>5.96</t>
  </si>
  <si>
    <t>9.36</t>
  </si>
  <si>
    <t>4.12</t>
  </si>
  <si>
    <t>5.58</t>
  </si>
  <si>
    <t>4.29</t>
  </si>
  <si>
    <t>9.23</t>
  </si>
  <si>
    <t>9.61</t>
  </si>
  <si>
    <t>5.39</t>
  </si>
  <si>
    <t>4.20</t>
  </si>
  <si>
    <t>5.38</t>
  </si>
  <si>
    <t>9.44</t>
  </si>
  <si>
    <t>5.21</t>
  </si>
  <si>
    <t>Frequencia absoluta</t>
  </si>
  <si>
    <t>Proporção 1h</t>
  </si>
  <si>
    <t>Proporção 500-600</t>
  </si>
  <si>
    <t>Média notas</t>
  </si>
  <si>
    <t>Mediana notas</t>
  </si>
  <si>
    <t>Desvio padrão notas</t>
  </si>
  <si>
    <t>Coef de variação</t>
  </si>
  <si>
    <t>Q1 - 25</t>
  </si>
  <si>
    <t>Q3 - 75</t>
  </si>
  <si>
    <t>pos - 13</t>
  </si>
  <si>
    <t>pos - 05</t>
  </si>
  <si>
    <t>Média</t>
  </si>
  <si>
    <t>Enem</t>
  </si>
  <si>
    <t>Estatistica</t>
  </si>
  <si>
    <t>Desvio padrão</t>
  </si>
  <si>
    <t>Coef variação</t>
  </si>
  <si>
    <t>*</t>
  </si>
  <si>
    <t>POS13</t>
  </si>
  <si>
    <t>POS5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</si>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</sst>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;[Red]#,##0.00"/>
    <numFmt numFmtId="169" formatCode="0.0000"/>
  </numFmts>
  <fonts count="7" x14ac:knownFonts="1">
    <font>
      <sz val="11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169" fontId="3" fillId="0" borderId="2" xfId="0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  <xf numFmtId="10" fontId="3" fillId="4" borderId="2" xfId="1" applyNumberFormat="1" applyFon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 wrapText="1"/>
    </xf>
    <xf numFmtId="169" fontId="3" fillId="4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3810-0A05-4A03-9192-3D66E93DD288}">
  <dimension ref="A1:W27"/>
  <sheetViews>
    <sheetView workbookViewId="0">
      <selection activeCell="P2" sqref="P2"/>
    </sheetView>
  </sheetViews>
  <sheetFormatPr defaultRowHeight="14.4" x14ac:dyDescent="0.3"/>
  <cols>
    <col min="2" max="2" width="5.77734375" bestFit="1" customWidth="1"/>
    <col min="3" max="3" width="9" bestFit="1" customWidth="1"/>
    <col min="4" max="4" width="5.44140625" bestFit="1" customWidth="1"/>
    <col min="5" max="5" width="7.33203125" customWidth="1"/>
    <col min="6" max="6" width="6.77734375" customWidth="1"/>
    <col min="7" max="7" width="16.6640625" customWidth="1"/>
    <col min="8" max="8" width="10.109375" bestFit="1" customWidth="1"/>
    <col min="9" max="9" width="9.5546875" bestFit="1" customWidth="1"/>
    <col min="11" max="11" width="16.88671875" bestFit="1" customWidth="1"/>
    <col min="12" max="12" width="11.44140625" customWidth="1"/>
    <col min="13" max="13" width="16.109375" bestFit="1" customWidth="1"/>
    <col min="14" max="14" width="10.77734375" bestFit="1" customWidth="1"/>
    <col min="15" max="15" width="12.6640625" bestFit="1" customWidth="1"/>
    <col min="16" max="16" width="17.21875" bestFit="1" customWidth="1"/>
    <col min="17" max="17" width="14" bestFit="1" customWidth="1"/>
    <col min="18" max="18" width="13.44140625" bestFit="1" customWidth="1"/>
    <col min="19" max="19" width="19.33203125" bestFit="1" customWidth="1"/>
    <col min="20" max="20" width="25.6640625" bestFit="1" customWidth="1"/>
  </cols>
  <sheetData>
    <row r="1" spans="1:23" ht="28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13" t="s">
        <v>34</v>
      </c>
      <c r="L1" s="13" t="s">
        <v>35</v>
      </c>
      <c r="M1" s="13" t="s">
        <v>36</v>
      </c>
      <c r="N1" s="13" t="s">
        <v>37</v>
      </c>
      <c r="O1" s="13" t="s">
        <v>38</v>
      </c>
      <c r="P1" s="13" t="s">
        <v>39</v>
      </c>
      <c r="Q1" s="13" t="s">
        <v>40</v>
      </c>
      <c r="R1" s="3"/>
      <c r="S1" s="3"/>
      <c r="T1" s="3"/>
      <c r="U1" s="3"/>
      <c r="V1" s="3"/>
      <c r="W1" s="3"/>
    </row>
    <row r="2" spans="1:23" ht="15" thickBot="1" x14ac:dyDescent="0.35">
      <c r="A2" s="6">
        <v>4</v>
      </c>
      <c r="B2" s="7" t="s">
        <v>13</v>
      </c>
      <c r="C2" s="7" t="s">
        <v>14</v>
      </c>
      <c r="D2" s="6">
        <v>19</v>
      </c>
      <c r="E2" s="5" t="s">
        <v>19</v>
      </c>
      <c r="F2" s="6">
        <v>61</v>
      </c>
      <c r="G2" s="7" t="s">
        <v>11</v>
      </c>
      <c r="H2" s="9">
        <v>215.45</v>
      </c>
      <c r="I2" s="5">
        <v>2.0699999999999998</v>
      </c>
      <c r="J2" s="2"/>
      <c r="K2" s="15">
        <f>COUNTIF(C2:C18,"=Feminino")</f>
        <v>7</v>
      </c>
      <c r="L2" s="21">
        <f>COUNTIF(G2:G18,"=Até 1h")/A20</f>
        <v>0.35294117647058826</v>
      </c>
      <c r="M2" s="21">
        <f>(COUNTIF(H2:H18,"&gt;500")-COUNTIF(H2:H18,"&gt;600"))/A20</f>
        <v>0.23529411764705882</v>
      </c>
      <c r="N2" s="21">
        <f>SUM(I2:I18)/A20</f>
        <v>6.553529411764706</v>
      </c>
      <c r="O2" s="16">
        <f>MEDIAN(I2:I18)</f>
        <v>5.58</v>
      </c>
      <c r="P2" s="21">
        <f>STDEVA(I2:I18)</f>
        <v>2.5207933800107227</v>
      </c>
      <c r="Q2" s="17">
        <f>(P2/N2)*100%</f>
        <v>0.38464668755212533</v>
      </c>
      <c r="R2" s="2"/>
      <c r="S2" s="2"/>
      <c r="T2" s="2"/>
      <c r="U2" s="2"/>
      <c r="V2" s="2"/>
      <c r="W2" s="2"/>
    </row>
    <row r="3" spans="1:23" ht="15" thickBot="1" x14ac:dyDescent="0.35">
      <c r="A3" s="6">
        <v>7</v>
      </c>
      <c r="B3" s="7" t="s">
        <v>13</v>
      </c>
      <c r="C3" s="7" t="s">
        <v>10</v>
      </c>
      <c r="D3" s="6">
        <v>22</v>
      </c>
      <c r="E3" s="5">
        <v>1.67</v>
      </c>
      <c r="F3" s="6">
        <v>66</v>
      </c>
      <c r="G3" s="7" t="s">
        <v>11</v>
      </c>
      <c r="H3" s="9">
        <v>586.30999999999995</v>
      </c>
      <c r="I3" s="5">
        <v>4.12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" thickBot="1" x14ac:dyDescent="0.35">
      <c r="A4" s="6">
        <v>13</v>
      </c>
      <c r="B4" s="7" t="s">
        <v>13</v>
      </c>
      <c r="C4" s="7" t="s">
        <v>10</v>
      </c>
      <c r="D4" s="6">
        <v>22</v>
      </c>
      <c r="E4" s="5">
        <v>1.6</v>
      </c>
      <c r="F4" s="6">
        <v>72</v>
      </c>
      <c r="G4" s="7" t="s">
        <v>21</v>
      </c>
      <c r="H4" s="9">
        <v>596.9</v>
      </c>
      <c r="I4" s="5">
        <v>4.2</v>
      </c>
      <c r="J4" s="2"/>
      <c r="K4" s="13" t="s">
        <v>41</v>
      </c>
      <c r="L4" s="13">
        <f>A20*0.25</f>
        <v>4.25</v>
      </c>
      <c r="M4" s="13" t="s">
        <v>44</v>
      </c>
      <c r="N4" s="2"/>
      <c r="O4" s="13" t="s">
        <v>50</v>
      </c>
      <c r="P4" s="13" t="s">
        <v>46</v>
      </c>
      <c r="Q4" s="13" t="s">
        <v>4</v>
      </c>
      <c r="R4" s="13" t="s">
        <v>47</v>
      </c>
      <c r="S4" s="2"/>
      <c r="T4" s="2"/>
      <c r="U4" s="2"/>
      <c r="V4" s="2"/>
      <c r="W4" s="2"/>
    </row>
    <row r="5" spans="1:23" ht="15" thickBot="1" x14ac:dyDescent="0.35">
      <c r="A5" s="6">
        <v>9</v>
      </c>
      <c r="B5" s="7" t="s">
        <v>9</v>
      </c>
      <c r="C5" s="7" t="s">
        <v>10</v>
      </c>
      <c r="D5" s="6">
        <v>19</v>
      </c>
      <c r="E5" s="5">
        <v>1.64</v>
      </c>
      <c r="F5" s="6">
        <v>76</v>
      </c>
      <c r="G5" s="7" t="s">
        <v>11</v>
      </c>
      <c r="H5" s="9">
        <v>274.05</v>
      </c>
      <c r="I5" s="5">
        <v>4.29</v>
      </c>
      <c r="J5" s="2"/>
      <c r="K5" s="13" t="s">
        <v>42</v>
      </c>
      <c r="L5" s="13">
        <f>A20*0.75</f>
        <v>12.75</v>
      </c>
      <c r="M5" s="13" t="s">
        <v>43</v>
      </c>
      <c r="N5" s="2"/>
      <c r="O5" s="13" t="s">
        <v>45</v>
      </c>
      <c r="P5" s="11">
        <f>SUM(H2:H18)/A20</f>
        <v>615.17764705882348</v>
      </c>
      <c r="Q5" s="11">
        <f>SUM(E2:E18)/A20</f>
        <v>1.5964705882352936</v>
      </c>
      <c r="R5" s="11">
        <f>SUM(I2:I18)/A20</f>
        <v>6.553529411764706</v>
      </c>
      <c r="S5" s="2"/>
      <c r="T5" s="2"/>
      <c r="U5" s="2"/>
      <c r="V5" s="2"/>
      <c r="W5" s="2"/>
    </row>
    <row r="6" spans="1:23" ht="15" thickBot="1" x14ac:dyDescent="0.35">
      <c r="A6" s="6">
        <v>1</v>
      </c>
      <c r="B6" s="7" t="s">
        <v>9</v>
      </c>
      <c r="C6" s="7" t="s">
        <v>10</v>
      </c>
      <c r="D6" s="6">
        <v>20</v>
      </c>
      <c r="E6" s="5">
        <v>1.72</v>
      </c>
      <c r="F6" s="6">
        <v>71</v>
      </c>
      <c r="G6" s="7" t="s">
        <v>11</v>
      </c>
      <c r="H6" s="9">
        <v>317.35000000000002</v>
      </c>
      <c r="I6" s="5">
        <v>4.92</v>
      </c>
      <c r="J6" s="2"/>
      <c r="K6" s="2"/>
      <c r="L6" s="2"/>
      <c r="M6" s="2"/>
      <c r="N6" s="2"/>
      <c r="O6" s="13" t="s">
        <v>48</v>
      </c>
      <c r="P6" s="11">
        <f>STDEVA(H2:H18)</f>
        <v>206.13159223932109</v>
      </c>
      <c r="Q6" s="11">
        <f>STDEVA(E2:E18)</f>
        <v>0.41841876715305609</v>
      </c>
      <c r="R6" s="11">
        <f>STDEVA(I2:I18)</f>
        <v>2.5207933800107227</v>
      </c>
      <c r="S6" s="2"/>
      <c r="T6" s="2"/>
      <c r="U6" s="2"/>
      <c r="V6" s="2"/>
      <c r="W6" s="2"/>
    </row>
    <row r="7" spans="1:23" ht="15" thickBot="1" x14ac:dyDescent="0.35">
      <c r="A7" s="6">
        <v>17</v>
      </c>
      <c r="B7" s="7" t="s">
        <v>9</v>
      </c>
      <c r="C7" s="7" t="s">
        <v>14</v>
      </c>
      <c r="D7" s="6">
        <v>23</v>
      </c>
      <c r="E7" s="5">
        <v>1.56</v>
      </c>
      <c r="F7" s="6">
        <v>58</v>
      </c>
      <c r="G7" s="7" t="s">
        <v>11</v>
      </c>
      <c r="H7" s="9">
        <v>720.14</v>
      </c>
      <c r="I7" s="5">
        <v>5.21</v>
      </c>
      <c r="J7" s="2"/>
      <c r="K7" s="13" t="s">
        <v>51</v>
      </c>
      <c r="L7" s="13" t="s">
        <v>52</v>
      </c>
      <c r="M7" s="13" t="s">
        <v>53</v>
      </c>
      <c r="N7" s="2"/>
      <c r="O7" s="14" t="s">
        <v>49</v>
      </c>
      <c r="P7" s="12">
        <f>(P6/P5)*100%</f>
        <v>0.33507653151059752</v>
      </c>
      <c r="Q7" s="12">
        <f>(Q6/Q5)*100%</f>
        <v>0.26208986888732333</v>
      </c>
      <c r="R7" s="12">
        <f>(R6/R5)*100%</f>
        <v>0.38464668755212533</v>
      </c>
      <c r="S7" s="2"/>
      <c r="T7" s="2"/>
      <c r="U7" s="2"/>
      <c r="V7" s="2"/>
      <c r="W7" s="2"/>
    </row>
    <row r="8" spans="1:23" ht="15" thickBot="1" x14ac:dyDescent="0.35">
      <c r="A8" s="6">
        <v>15</v>
      </c>
      <c r="B8" s="7" t="s">
        <v>9</v>
      </c>
      <c r="C8" s="7" t="s">
        <v>14</v>
      </c>
      <c r="D8" s="6">
        <v>20</v>
      </c>
      <c r="E8" s="5">
        <v>1.87</v>
      </c>
      <c r="F8" s="6">
        <v>80</v>
      </c>
      <c r="G8" s="7" t="s">
        <v>11</v>
      </c>
      <c r="H8" s="9">
        <v>699.31</v>
      </c>
      <c r="I8" s="5">
        <v>5.38</v>
      </c>
      <c r="J8" s="2"/>
      <c r="K8" s="18">
        <f>I14</f>
        <v>9.36</v>
      </c>
      <c r="L8" s="18">
        <f>I6</f>
        <v>4.92</v>
      </c>
      <c r="M8" s="18">
        <f>K8-L8</f>
        <v>4.4399999999999995</v>
      </c>
      <c r="O8" s="10"/>
      <c r="P8" s="2"/>
      <c r="Q8" s="2"/>
      <c r="R8" s="2"/>
      <c r="S8" s="2"/>
      <c r="T8" s="2"/>
      <c r="U8" s="2"/>
      <c r="V8" s="2"/>
      <c r="W8" s="2"/>
    </row>
    <row r="9" spans="1:23" ht="15" thickBot="1" x14ac:dyDescent="0.35">
      <c r="A9" s="6">
        <v>12</v>
      </c>
      <c r="B9" s="7" t="s">
        <v>13</v>
      </c>
      <c r="C9" s="7" t="s">
        <v>10</v>
      </c>
      <c r="D9" s="6">
        <v>16</v>
      </c>
      <c r="E9" s="5">
        <v>1.73</v>
      </c>
      <c r="F9" s="6">
        <v>72</v>
      </c>
      <c r="G9" s="7" t="s">
        <v>21</v>
      </c>
      <c r="H9" s="9">
        <v>535.89</v>
      </c>
      <c r="I9" s="5">
        <v>5.39</v>
      </c>
      <c r="J9" s="2"/>
      <c r="O9" s="8"/>
      <c r="P9" s="2"/>
      <c r="Q9" s="2"/>
      <c r="R9" s="2"/>
      <c r="S9" s="2"/>
      <c r="T9" s="2"/>
      <c r="U9" s="2"/>
      <c r="V9" s="2"/>
      <c r="W9" s="2"/>
    </row>
    <row r="10" spans="1:23" ht="15" thickBot="1" x14ac:dyDescent="0.35">
      <c r="A10" s="6">
        <v>8</v>
      </c>
      <c r="B10" s="7" t="s">
        <v>13</v>
      </c>
      <c r="C10" s="7" t="s">
        <v>14</v>
      </c>
      <c r="D10" s="6">
        <v>19</v>
      </c>
      <c r="E10" s="5">
        <v>1.67</v>
      </c>
      <c r="F10" s="6">
        <v>63</v>
      </c>
      <c r="G10" s="7" t="s">
        <v>21</v>
      </c>
      <c r="H10" s="9">
        <v>727.86</v>
      </c>
      <c r="I10" s="5">
        <v>5.58</v>
      </c>
      <c r="J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" thickBot="1" x14ac:dyDescent="0.35">
      <c r="A11" s="6">
        <v>5</v>
      </c>
      <c r="B11" s="7" t="s">
        <v>9</v>
      </c>
      <c r="C11" s="7" t="s">
        <v>14</v>
      </c>
      <c r="D11" s="6">
        <v>23</v>
      </c>
      <c r="E11" s="5">
        <v>1.8</v>
      </c>
      <c r="F11" s="6">
        <v>70</v>
      </c>
      <c r="G11" s="7" t="s">
        <v>21</v>
      </c>
      <c r="H11" s="9">
        <v>405.56</v>
      </c>
      <c r="I11" s="5">
        <v>5.96</v>
      </c>
      <c r="J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" thickBot="1" x14ac:dyDescent="0.35">
      <c r="A12" s="6">
        <v>2</v>
      </c>
      <c r="B12" s="7" t="s">
        <v>13</v>
      </c>
      <c r="C12" s="7" t="s">
        <v>14</v>
      </c>
      <c r="D12" s="6">
        <v>18</v>
      </c>
      <c r="E12" s="5">
        <v>1.64</v>
      </c>
      <c r="F12" s="6">
        <v>75</v>
      </c>
      <c r="G12" s="7" t="s">
        <v>15</v>
      </c>
      <c r="H12" s="9">
        <v>719.84</v>
      </c>
      <c r="I12" s="5">
        <v>6.65</v>
      </c>
      <c r="J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" thickBot="1" x14ac:dyDescent="0.35">
      <c r="A13" s="6">
        <v>10</v>
      </c>
      <c r="B13" s="7" t="s">
        <v>13</v>
      </c>
      <c r="C13" s="7" t="s">
        <v>10</v>
      </c>
      <c r="D13" s="6">
        <v>22</v>
      </c>
      <c r="E13" s="5">
        <v>1.79</v>
      </c>
      <c r="F13" s="6">
        <v>73</v>
      </c>
      <c r="G13" s="7" t="s">
        <v>17</v>
      </c>
      <c r="H13" s="9">
        <v>759.48</v>
      </c>
      <c r="I13" s="5">
        <v>9.23</v>
      </c>
      <c r="J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" thickBot="1" x14ac:dyDescent="0.35">
      <c r="A14" s="6">
        <v>6</v>
      </c>
      <c r="B14" s="7" t="s">
        <v>9</v>
      </c>
      <c r="C14" s="7" t="s">
        <v>10</v>
      </c>
      <c r="D14" s="6">
        <v>20</v>
      </c>
      <c r="E14" s="5">
        <v>1.65</v>
      </c>
      <c r="F14" s="6">
        <v>74</v>
      </c>
      <c r="G14" s="7" t="s">
        <v>17</v>
      </c>
      <c r="H14" s="9">
        <v>873.95</v>
      </c>
      <c r="I14" s="5">
        <v>9.36</v>
      </c>
      <c r="J14" s="2"/>
      <c r="K14" s="8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" thickBot="1" x14ac:dyDescent="0.35">
      <c r="A15" s="6">
        <v>16</v>
      </c>
      <c r="B15" s="7" t="s">
        <v>9</v>
      </c>
      <c r="C15" s="7" t="s">
        <v>10</v>
      </c>
      <c r="D15" s="6">
        <v>24</v>
      </c>
      <c r="E15" s="5">
        <v>1.74</v>
      </c>
      <c r="F15" s="6">
        <v>72</v>
      </c>
      <c r="G15" s="7" t="s">
        <v>17</v>
      </c>
      <c r="H15" s="9">
        <v>575.4</v>
      </c>
      <c r="I15" s="5">
        <v>9.44</v>
      </c>
      <c r="J15" s="2"/>
      <c r="K15" s="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" thickBot="1" x14ac:dyDescent="0.35">
      <c r="A16" s="6">
        <v>11</v>
      </c>
      <c r="B16" s="7" t="s">
        <v>9</v>
      </c>
      <c r="C16" s="7" t="s">
        <v>10</v>
      </c>
      <c r="D16" s="6">
        <v>22</v>
      </c>
      <c r="E16" s="5">
        <v>1.72</v>
      </c>
      <c r="F16" s="6">
        <v>67</v>
      </c>
      <c r="G16" s="7" t="s">
        <v>17</v>
      </c>
      <c r="H16" s="9">
        <v>782.46</v>
      </c>
      <c r="I16" s="5">
        <v>9.61</v>
      </c>
      <c r="J16" s="2"/>
      <c r="K16" s="8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" thickBot="1" x14ac:dyDescent="0.35">
      <c r="A17" s="6">
        <v>3</v>
      </c>
      <c r="B17" s="7" t="s">
        <v>13</v>
      </c>
      <c r="C17" s="7" t="s">
        <v>14</v>
      </c>
      <c r="D17" s="6">
        <v>20</v>
      </c>
      <c r="E17" s="5">
        <v>1.68</v>
      </c>
      <c r="F17" s="6">
        <v>64</v>
      </c>
      <c r="G17" s="7" t="s">
        <v>17</v>
      </c>
      <c r="H17" s="9">
        <v>768.07</v>
      </c>
      <c r="I17" s="5">
        <v>10</v>
      </c>
      <c r="J17" s="2"/>
      <c r="K17" s="8"/>
      <c r="L17" s="2"/>
      <c r="M17" s="2"/>
      <c r="N17" s="8"/>
      <c r="O17" s="2"/>
      <c r="P17" s="2"/>
      <c r="Q17" s="2"/>
      <c r="R17" s="2"/>
      <c r="S17" s="2"/>
      <c r="T17" s="2"/>
      <c r="U17" s="2"/>
      <c r="V17" s="2"/>
      <c r="W17" s="2"/>
    </row>
    <row r="18" spans="1:23" ht="15" thickBot="1" x14ac:dyDescent="0.35">
      <c r="A18" s="6">
        <v>14</v>
      </c>
      <c r="B18" s="7" t="s">
        <v>13</v>
      </c>
      <c r="C18" s="7" t="s">
        <v>10</v>
      </c>
      <c r="D18" s="6">
        <v>21</v>
      </c>
      <c r="E18" s="5">
        <v>1.66</v>
      </c>
      <c r="F18" s="6">
        <v>73</v>
      </c>
      <c r="G18" s="7" t="s">
        <v>17</v>
      </c>
      <c r="H18" s="9">
        <v>900</v>
      </c>
      <c r="I18" s="5">
        <v>10</v>
      </c>
      <c r="J18" s="2"/>
      <c r="K18" s="8"/>
      <c r="L18" s="2"/>
      <c r="M18" s="2"/>
      <c r="N18" s="8"/>
      <c r="O18" s="2"/>
      <c r="P18" s="2"/>
      <c r="Q18" s="2"/>
      <c r="R18" s="2"/>
      <c r="S18" s="2"/>
      <c r="T18" s="2"/>
      <c r="U18" s="2"/>
      <c r="V18" s="2"/>
      <c r="W18" s="2"/>
    </row>
    <row r="19" spans="1:23" ht="15" thickBot="1" x14ac:dyDescent="0.35">
      <c r="K19" s="8"/>
      <c r="L19" s="2"/>
      <c r="N19" s="8"/>
    </row>
    <row r="20" spans="1:23" ht="15" thickBot="1" x14ac:dyDescent="0.35">
      <c r="A20" s="4">
        <v>17</v>
      </c>
      <c r="K20" s="8"/>
      <c r="L20" s="2"/>
      <c r="N20" s="8"/>
    </row>
    <row r="21" spans="1:23" ht="15" thickBot="1" x14ac:dyDescent="0.35">
      <c r="K21" s="8"/>
      <c r="L21" s="2"/>
    </row>
    <row r="22" spans="1:23" ht="15" thickBot="1" x14ac:dyDescent="0.35">
      <c r="K22" s="8"/>
      <c r="L22" s="2"/>
    </row>
    <row r="23" spans="1:23" ht="15" thickBot="1" x14ac:dyDescent="0.35">
      <c r="K23" s="8"/>
      <c r="L23" s="2"/>
    </row>
    <row r="24" spans="1:23" ht="15" thickBot="1" x14ac:dyDescent="0.35">
      <c r="K24" s="8"/>
      <c r="L24" s="2"/>
    </row>
    <row r="25" spans="1:23" ht="15" thickBot="1" x14ac:dyDescent="0.35">
      <c r="K25" s="8"/>
      <c r="L25" s="2"/>
    </row>
    <row r="26" spans="1:23" ht="15" thickBot="1" x14ac:dyDescent="0.35">
      <c r="K26" s="8"/>
      <c r="L26" s="2"/>
    </row>
    <row r="27" spans="1:23" ht="15" thickBot="1" x14ac:dyDescent="0.35">
      <c r="K27" s="8"/>
      <c r="L27" s="2"/>
    </row>
  </sheetData>
  <autoFilter ref="I1:I27" xr:uid="{577C935E-7EA7-4197-93FB-8C6CCD5FD74B}">
    <sortState xmlns:xlrd2="http://schemas.microsoft.com/office/spreadsheetml/2017/richdata2" ref="A2:I27">
      <sortCondition ref="I1:I27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D6CC-EFA6-4088-AF10-A6F8DD6AD6FD}">
  <dimension ref="A1:W27"/>
  <sheetViews>
    <sheetView workbookViewId="0">
      <selection activeCell="L13" sqref="L13"/>
    </sheetView>
  </sheetViews>
  <sheetFormatPr defaultRowHeight="14.4" x14ac:dyDescent="0.3"/>
  <cols>
    <col min="2" max="2" width="5.77734375" bestFit="1" customWidth="1"/>
    <col min="3" max="3" width="9" bestFit="1" customWidth="1"/>
    <col min="4" max="4" width="5.44140625" bestFit="1" customWidth="1"/>
    <col min="5" max="5" width="7.33203125" customWidth="1"/>
    <col min="6" max="6" width="6.77734375" customWidth="1"/>
    <col min="7" max="7" width="16.6640625" customWidth="1"/>
    <col min="8" max="8" width="10.109375" bestFit="1" customWidth="1"/>
    <col min="9" max="9" width="9.5546875" bestFit="1" customWidth="1"/>
    <col min="11" max="11" width="16.88671875" bestFit="1" customWidth="1"/>
    <col min="12" max="12" width="11.44140625" customWidth="1"/>
    <col min="13" max="13" width="16.109375" bestFit="1" customWidth="1"/>
    <col min="14" max="14" width="10.77734375" bestFit="1" customWidth="1"/>
    <col min="15" max="15" width="12.6640625" bestFit="1" customWidth="1"/>
    <col min="16" max="16" width="17.21875" bestFit="1" customWidth="1"/>
    <col min="17" max="17" width="14" bestFit="1" customWidth="1"/>
    <col min="18" max="18" width="13.44140625" bestFit="1" customWidth="1"/>
    <col min="19" max="19" width="19.33203125" bestFit="1" customWidth="1"/>
    <col min="20" max="20" width="25.6640625" bestFit="1" customWidth="1"/>
  </cols>
  <sheetData>
    <row r="1" spans="1:23" ht="28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13" t="s">
        <v>34</v>
      </c>
      <c r="L1" s="13" t="s">
        <v>35</v>
      </c>
      <c r="M1" s="13" t="s">
        <v>36</v>
      </c>
      <c r="N1" s="13" t="s">
        <v>37</v>
      </c>
      <c r="O1" s="13" t="s">
        <v>38</v>
      </c>
      <c r="P1" s="13" t="s">
        <v>39</v>
      </c>
      <c r="Q1" s="13" t="s">
        <v>40</v>
      </c>
      <c r="R1" s="3"/>
      <c r="S1" s="3"/>
      <c r="T1" s="3"/>
      <c r="U1" s="3"/>
      <c r="V1" s="3"/>
      <c r="W1" s="3"/>
    </row>
    <row r="2" spans="1:23" ht="15" thickBot="1" x14ac:dyDescent="0.35">
      <c r="A2" s="20">
        <v>2</v>
      </c>
      <c r="B2" s="20" t="s">
        <v>9</v>
      </c>
      <c r="C2" s="20" t="s">
        <v>14</v>
      </c>
      <c r="D2" s="20">
        <v>21</v>
      </c>
      <c r="E2" s="20">
        <v>1.7</v>
      </c>
      <c r="F2" s="20">
        <v>82</v>
      </c>
      <c r="G2" s="20" t="s">
        <v>21</v>
      </c>
      <c r="H2" s="20">
        <v>674.49</v>
      </c>
      <c r="I2" s="20">
        <v>3.61</v>
      </c>
      <c r="J2" s="2"/>
      <c r="K2" s="15">
        <f>COUNTIF(C2:C18,"=Feminino")</f>
        <v>11</v>
      </c>
      <c r="L2" s="21">
        <f>COUNTIF(G2:G18,"=Até 1h")/A20</f>
        <v>0.23529411764705882</v>
      </c>
      <c r="M2" s="21">
        <f>(COUNTIF(H2:H18,"&gt;500")-COUNTIF(H2:H18,"&gt;600"))/A20</f>
        <v>0</v>
      </c>
      <c r="N2" s="21">
        <f>SUM(I2:I18)/A20</f>
        <v>6.1758823529411764</v>
      </c>
      <c r="O2" s="16">
        <f>MEDIAN(I2:I18)</f>
        <v>6.29</v>
      </c>
      <c r="P2" s="21">
        <f>STDEVA(I2:I18)</f>
        <v>1.5640015138400998</v>
      </c>
      <c r="Q2" s="17">
        <f>(P2/N2)*100%</f>
        <v>0.25324341113707682</v>
      </c>
      <c r="R2" s="2"/>
      <c r="S2" s="2"/>
      <c r="T2" s="2"/>
      <c r="U2" s="2"/>
      <c r="V2" s="2"/>
      <c r="W2" s="2"/>
    </row>
    <row r="3" spans="1:23" ht="15" thickBot="1" x14ac:dyDescent="0.35">
      <c r="A3" s="20">
        <v>7</v>
      </c>
      <c r="B3" s="20" t="s">
        <v>13</v>
      </c>
      <c r="C3" s="20" t="s">
        <v>14</v>
      </c>
      <c r="D3" s="20">
        <v>19</v>
      </c>
      <c r="E3" s="20">
        <v>1.58</v>
      </c>
      <c r="F3" s="20">
        <v>77</v>
      </c>
      <c r="G3" s="20" t="s">
        <v>11</v>
      </c>
      <c r="H3" s="20">
        <v>665.35</v>
      </c>
      <c r="I3" s="20">
        <v>4.21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" thickBot="1" x14ac:dyDescent="0.35">
      <c r="A4" s="20">
        <v>11</v>
      </c>
      <c r="B4" s="20" t="s">
        <v>9</v>
      </c>
      <c r="C4" s="20" t="s">
        <v>14</v>
      </c>
      <c r="D4" s="20">
        <v>21</v>
      </c>
      <c r="E4" s="20">
        <v>1.72</v>
      </c>
      <c r="F4" s="20">
        <v>67</v>
      </c>
      <c r="G4" s="20" t="s">
        <v>11</v>
      </c>
      <c r="H4" s="20">
        <v>708.34</v>
      </c>
      <c r="I4" s="20">
        <v>4.24</v>
      </c>
      <c r="J4" s="2"/>
      <c r="K4" s="13" t="s">
        <v>41</v>
      </c>
      <c r="L4" s="13">
        <f>A20*0.25</f>
        <v>4.25</v>
      </c>
      <c r="M4" s="13" t="s">
        <v>44</v>
      </c>
      <c r="N4" s="2"/>
      <c r="O4" s="13" t="s">
        <v>50</v>
      </c>
      <c r="P4" s="13" t="s">
        <v>46</v>
      </c>
      <c r="Q4" s="13" t="s">
        <v>4</v>
      </c>
      <c r="R4" s="13" t="s">
        <v>47</v>
      </c>
      <c r="S4" s="2"/>
      <c r="T4" s="2"/>
      <c r="U4" s="2"/>
      <c r="V4" s="2"/>
      <c r="W4" s="2"/>
    </row>
    <row r="5" spans="1:23" ht="15" thickBot="1" x14ac:dyDescent="0.35">
      <c r="A5" s="20">
        <v>15</v>
      </c>
      <c r="B5" s="20" t="s">
        <v>13</v>
      </c>
      <c r="C5" s="20" t="s">
        <v>14</v>
      </c>
      <c r="D5" s="20">
        <v>24</v>
      </c>
      <c r="E5" s="20">
        <v>1.79</v>
      </c>
      <c r="F5" s="20">
        <v>68</v>
      </c>
      <c r="G5" s="20" t="s">
        <v>11</v>
      </c>
      <c r="H5" s="20">
        <v>674.39</v>
      </c>
      <c r="I5" s="20">
        <v>4.66</v>
      </c>
      <c r="J5" s="2"/>
      <c r="K5" s="13" t="s">
        <v>42</v>
      </c>
      <c r="L5" s="13">
        <f>A20*0.75</f>
        <v>12.75</v>
      </c>
      <c r="M5" s="13" t="s">
        <v>43</v>
      </c>
      <c r="N5" s="2"/>
      <c r="O5" s="13" t="s">
        <v>45</v>
      </c>
      <c r="P5" s="11">
        <f>SUM(H2:H18)/A20</f>
        <v>776.83411764705886</v>
      </c>
      <c r="Q5" s="11">
        <f>SUM(E2:E18)/A20</f>
        <v>1.716470588235294</v>
      </c>
      <c r="R5" s="11">
        <f>SUM(I2:I18)/A20</f>
        <v>6.1758823529411764</v>
      </c>
      <c r="S5" s="2"/>
      <c r="T5" s="2"/>
      <c r="U5" s="2"/>
      <c r="V5" s="2"/>
      <c r="W5" s="2"/>
    </row>
    <row r="6" spans="1:23" ht="15" thickBot="1" x14ac:dyDescent="0.35">
      <c r="A6" s="20">
        <v>8</v>
      </c>
      <c r="B6" s="20" t="s">
        <v>13</v>
      </c>
      <c r="C6" s="20" t="s">
        <v>10</v>
      </c>
      <c r="D6" s="20">
        <v>22</v>
      </c>
      <c r="E6" s="20">
        <v>1.57</v>
      </c>
      <c r="F6" s="20">
        <v>61</v>
      </c>
      <c r="G6" s="20" t="s">
        <v>11</v>
      </c>
      <c r="H6" s="20">
        <v>610.38</v>
      </c>
      <c r="I6" s="20">
        <v>5.03</v>
      </c>
      <c r="J6" s="2"/>
      <c r="K6" s="2"/>
      <c r="L6" s="2"/>
      <c r="M6" s="2"/>
      <c r="N6" s="2"/>
      <c r="O6" s="13" t="s">
        <v>48</v>
      </c>
      <c r="P6" s="11">
        <f>STDEVA(H2:H18)</f>
        <v>90.795849578795682</v>
      </c>
      <c r="Q6" s="11">
        <f>STDEVA(E2:E18)</f>
        <v>9.3403772439245455E-2</v>
      </c>
      <c r="R6" s="11">
        <f>STDEVA(I2:I18)</f>
        <v>1.5640015138400998</v>
      </c>
      <c r="S6" s="2"/>
      <c r="T6" s="2"/>
      <c r="U6" s="2"/>
      <c r="V6" s="2"/>
      <c r="W6" s="2"/>
    </row>
    <row r="7" spans="1:23" ht="15" thickBot="1" x14ac:dyDescent="0.35">
      <c r="A7" s="20">
        <v>16</v>
      </c>
      <c r="B7" s="20" t="s">
        <v>13</v>
      </c>
      <c r="C7" s="20" t="s">
        <v>10</v>
      </c>
      <c r="D7" s="20">
        <v>18</v>
      </c>
      <c r="E7" s="20">
        <v>1.67</v>
      </c>
      <c r="F7" s="20">
        <v>78</v>
      </c>
      <c r="G7" s="20" t="s">
        <v>21</v>
      </c>
      <c r="H7" s="20">
        <v>830.75</v>
      </c>
      <c r="I7" s="20">
        <v>5.32</v>
      </c>
      <c r="J7" s="2"/>
      <c r="K7" s="13" t="s">
        <v>51</v>
      </c>
      <c r="L7" s="13" t="s">
        <v>52</v>
      </c>
      <c r="M7" s="13" t="s">
        <v>53</v>
      </c>
      <c r="N7" s="2"/>
      <c r="O7" s="14" t="s">
        <v>49</v>
      </c>
      <c r="P7" s="12">
        <f>(P6/P5)*100%</f>
        <v>0.11687932792370893</v>
      </c>
      <c r="Q7" s="12">
        <f>(Q6/Q5)*100%</f>
        <v>5.4416179968031969E-2</v>
      </c>
      <c r="R7" s="12">
        <f>(R6/R5)*100%</f>
        <v>0.25324341113707682</v>
      </c>
      <c r="S7" s="2"/>
      <c r="T7" s="2"/>
      <c r="U7" s="2"/>
      <c r="V7" s="2"/>
      <c r="W7" s="2"/>
    </row>
    <row r="8" spans="1:23" ht="15" thickBot="1" x14ac:dyDescent="0.35">
      <c r="A8" s="20">
        <v>14</v>
      </c>
      <c r="B8" s="20" t="s">
        <v>13</v>
      </c>
      <c r="C8" s="20" t="s">
        <v>14</v>
      </c>
      <c r="D8" s="20">
        <v>19</v>
      </c>
      <c r="E8" s="20">
        <v>1.83</v>
      </c>
      <c r="F8" s="20">
        <v>75</v>
      </c>
      <c r="G8" s="20" t="s">
        <v>21</v>
      </c>
      <c r="H8" s="20">
        <v>683.31</v>
      </c>
      <c r="I8" s="20">
        <v>5.34</v>
      </c>
      <c r="J8" s="2"/>
      <c r="K8" s="18">
        <f>I14</f>
        <v>7.05</v>
      </c>
      <c r="L8" s="18">
        <f>I6</f>
        <v>5.03</v>
      </c>
      <c r="M8" s="18">
        <f>K8-L8</f>
        <v>2.0199999999999996</v>
      </c>
      <c r="O8" s="10"/>
      <c r="P8" s="2"/>
      <c r="Q8" s="2"/>
      <c r="R8" s="2"/>
      <c r="S8" s="2"/>
      <c r="T8" s="2"/>
      <c r="U8" s="2"/>
      <c r="V8" s="2"/>
      <c r="W8" s="2"/>
    </row>
    <row r="9" spans="1:23" ht="15" thickBot="1" x14ac:dyDescent="0.35">
      <c r="A9" s="20">
        <v>5</v>
      </c>
      <c r="B9" s="20" t="s">
        <v>13</v>
      </c>
      <c r="C9" s="20" t="s">
        <v>10</v>
      </c>
      <c r="D9" s="20">
        <v>18</v>
      </c>
      <c r="E9" s="20">
        <v>1.77</v>
      </c>
      <c r="F9" s="20">
        <v>62</v>
      </c>
      <c r="G9" s="20" t="s">
        <v>21</v>
      </c>
      <c r="H9" s="20">
        <v>816.46</v>
      </c>
      <c r="I9" s="20">
        <v>6.01</v>
      </c>
      <c r="J9" s="2"/>
      <c r="O9" s="8"/>
      <c r="P9" s="2"/>
      <c r="Q9" s="2"/>
      <c r="R9" s="2"/>
      <c r="S9" s="2"/>
      <c r="T9" s="2"/>
      <c r="U9" s="2"/>
      <c r="V9" s="2"/>
      <c r="W9" s="2"/>
    </row>
    <row r="10" spans="1:23" ht="15" thickBot="1" x14ac:dyDescent="0.35">
      <c r="A10" s="20">
        <v>6</v>
      </c>
      <c r="B10" s="20" t="s">
        <v>13</v>
      </c>
      <c r="C10" s="20" t="s">
        <v>10</v>
      </c>
      <c r="D10" s="20">
        <v>21</v>
      </c>
      <c r="E10" s="20">
        <v>1.7</v>
      </c>
      <c r="F10" s="20">
        <v>66</v>
      </c>
      <c r="G10" s="20" t="s">
        <v>15</v>
      </c>
      <c r="H10" s="20">
        <v>772.06</v>
      </c>
      <c r="I10" s="20">
        <v>6.29</v>
      </c>
      <c r="J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" thickBot="1" x14ac:dyDescent="0.35">
      <c r="A11" s="20">
        <v>12</v>
      </c>
      <c r="B11" s="20" t="s">
        <v>9</v>
      </c>
      <c r="C11" s="20" t="s">
        <v>10</v>
      </c>
      <c r="D11" s="20">
        <v>21</v>
      </c>
      <c r="E11" s="20">
        <v>1.78</v>
      </c>
      <c r="F11" s="20">
        <v>73</v>
      </c>
      <c r="G11" s="20" t="s">
        <v>21</v>
      </c>
      <c r="H11" s="20">
        <v>840.06</v>
      </c>
      <c r="I11" s="20">
        <v>6.59</v>
      </c>
      <c r="J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" thickBot="1" x14ac:dyDescent="0.35">
      <c r="A12" s="20">
        <v>1</v>
      </c>
      <c r="B12" s="20" t="s">
        <v>13</v>
      </c>
      <c r="C12" s="20" t="s">
        <v>14</v>
      </c>
      <c r="D12" s="20">
        <v>22</v>
      </c>
      <c r="E12" s="20">
        <v>1.82</v>
      </c>
      <c r="F12" s="20">
        <v>71</v>
      </c>
      <c r="G12" s="20" t="s">
        <v>21</v>
      </c>
      <c r="H12" s="20">
        <v>900</v>
      </c>
      <c r="I12" s="20">
        <v>6.92</v>
      </c>
      <c r="J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" thickBot="1" x14ac:dyDescent="0.35">
      <c r="A13" s="20">
        <v>13</v>
      </c>
      <c r="B13" s="20" t="s">
        <v>9</v>
      </c>
      <c r="C13" s="20" t="s">
        <v>14</v>
      </c>
      <c r="D13" s="20">
        <v>17</v>
      </c>
      <c r="E13" s="20">
        <v>1.68</v>
      </c>
      <c r="F13" s="20">
        <v>75</v>
      </c>
      <c r="G13" s="20" t="s">
        <v>15</v>
      </c>
      <c r="H13" s="20">
        <v>898.97</v>
      </c>
      <c r="I13" s="20">
        <v>7</v>
      </c>
      <c r="J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" thickBot="1" x14ac:dyDescent="0.35">
      <c r="A14" s="20">
        <v>10</v>
      </c>
      <c r="B14" s="20" t="s">
        <v>13</v>
      </c>
      <c r="C14" s="20" t="s">
        <v>14</v>
      </c>
      <c r="D14" s="20">
        <v>21</v>
      </c>
      <c r="E14" s="20">
        <v>1.64</v>
      </c>
      <c r="F14" s="20">
        <v>68</v>
      </c>
      <c r="G14" s="20" t="s">
        <v>15</v>
      </c>
      <c r="H14" s="20">
        <v>859.19</v>
      </c>
      <c r="I14" s="20">
        <v>7.05</v>
      </c>
      <c r="J14" s="2"/>
      <c r="K14" s="8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" thickBot="1" x14ac:dyDescent="0.35">
      <c r="A15" s="20">
        <v>9</v>
      </c>
      <c r="B15" s="20" t="s">
        <v>13</v>
      </c>
      <c r="C15" s="20" t="s">
        <v>14</v>
      </c>
      <c r="D15" s="20">
        <v>22</v>
      </c>
      <c r="E15" s="20">
        <v>1.75</v>
      </c>
      <c r="F15" s="20">
        <v>60</v>
      </c>
      <c r="G15" s="20" t="s">
        <v>15</v>
      </c>
      <c r="H15" s="20">
        <v>758.55</v>
      </c>
      <c r="I15" s="20">
        <v>7.55</v>
      </c>
      <c r="J15" s="2"/>
      <c r="K15" s="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" thickBot="1" x14ac:dyDescent="0.35">
      <c r="A16" s="20">
        <v>4</v>
      </c>
      <c r="B16" s="20" t="s">
        <v>13</v>
      </c>
      <c r="C16" s="20" t="s">
        <v>10</v>
      </c>
      <c r="D16" s="20">
        <v>21</v>
      </c>
      <c r="E16" s="20">
        <v>1.9</v>
      </c>
      <c r="F16" s="20">
        <v>71</v>
      </c>
      <c r="G16" s="20" t="s">
        <v>17</v>
      </c>
      <c r="H16" s="20">
        <v>824.45</v>
      </c>
      <c r="I16" s="20">
        <v>7.73</v>
      </c>
      <c r="J16" s="2"/>
      <c r="K16" s="8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" thickBot="1" x14ac:dyDescent="0.35">
      <c r="A17" s="20">
        <v>17</v>
      </c>
      <c r="B17" s="20" t="s">
        <v>13</v>
      </c>
      <c r="C17" s="20" t="s">
        <v>14</v>
      </c>
      <c r="D17" s="20">
        <v>20</v>
      </c>
      <c r="E17" s="20">
        <v>1.58</v>
      </c>
      <c r="F17" s="20">
        <v>63</v>
      </c>
      <c r="G17" s="20" t="s">
        <v>17</v>
      </c>
      <c r="H17" s="20">
        <v>854.07</v>
      </c>
      <c r="I17" s="20">
        <v>8.25</v>
      </c>
      <c r="J17" s="2"/>
      <c r="K17" s="8"/>
      <c r="L17" s="2"/>
      <c r="M17" s="2"/>
      <c r="N17" s="8"/>
      <c r="O17" s="2"/>
      <c r="P17" s="2"/>
      <c r="Q17" s="2"/>
      <c r="R17" s="2"/>
      <c r="S17" s="2"/>
      <c r="T17" s="2"/>
      <c r="U17" s="2"/>
      <c r="V17" s="2"/>
      <c r="W17" s="2"/>
    </row>
    <row r="18" spans="1:23" ht="15" thickBot="1" x14ac:dyDescent="0.35">
      <c r="A18" s="20">
        <v>3</v>
      </c>
      <c r="B18" s="20" t="s">
        <v>9</v>
      </c>
      <c r="C18" s="20" t="s">
        <v>14</v>
      </c>
      <c r="D18" s="20">
        <v>26</v>
      </c>
      <c r="E18" s="20">
        <v>1.7</v>
      </c>
      <c r="F18" s="20">
        <v>69</v>
      </c>
      <c r="G18" s="20" t="s">
        <v>17</v>
      </c>
      <c r="H18" s="20">
        <v>835.36</v>
      </c>
      <c r="I18" s="20">
        <v>9.19</v>
      </c>
      <c r="J18" s="2"/>
      <c r="K18" s="8"/>
      <c r="L18" s="2"/>
      <c r="M18" s="2"/>
      <c r="N18" s="8"/>
      <c r="O18" s="2"/>
      <c r="P18" s="2"/>
      <c r="Q18" s="2"/>
      <c r="R18" s="2"/>
      <c r="S18" s="2"/>
      <c r="T18" s="2"/>
      <c r="U18" s="2"/>
      <c r="V18" s="2"/>
      <c r="W18" s="2"/>
    </row>
    <row r="19" spans="1:23" ht="15" thickBot="1" x14ac:dyDescent="0.35">
      <c r="K19" s="8"/>
      <c r="L19" s="2"/>
      <c r="N19" s="8"/>
    </row>
    <row r="20" spans="1:23" ht="15" thickBot="1" x14ac:dyDescent="0.35">
      <c r="A20" s="4">
        <v>17</v>
      </c>
      <c r="K20" s="8"/>
      <c r="L20" s="2"/>
      <c r="N20" s="8"/>
    </row>
    <row r="21" spans="1:23" ht="15" thickBot="1" x14ac:dyDescent="0.35">
      <c r="K21" s="8"/>
      <c r="L21" s="2"/>
    </row>
    <row r="22" spans="1:23" ht="15" thickBot="1" x14ac:dyDescent="0.35">
      <c r="K22" s="8"/>
      <c r="L22" s="2"/>
    </row>
    <row r="23" spans="1:23" ht="15" thickBot="1" x14ac:dyDescent="0.35">
      <c r="K23" s="8"/>
      <c r="L23" s="2"/>
    </row>
    <row r="24" spans="1:23" ht="15" thickBot="1" x14ac:dyDescent="0.35">
      <c r="K24" s="8"/>
      <c r="L24" s="2"/>
    </row>
    <row r="25" spans="1:23" ht="15" thickBot="1" x14ac:dyDescent="0.35">
      <c r="K25" s="8"/>
      <c r="L25" s="2"/>
    </row>
    <row r="26" spans="1:23" ht="15" thickBot="1" x14ac:dyDescent="0.35">
      <c r="K26" s="8"/>
      <c r="L26" s="2"/>
    </row>
    <row r="27" spans="1:23" ht="15" thickBot="1" x14ac:dyDescent="0.35">
      <c r="K27" s="8"/>
      <c r="L27" s="2"/>
    </row>
  </sheetData>
  <autoFilter ref="I1:I27" xr:uid="{F56439D7-8CDB-499D-8449-33C05EB68900}">
    <sortState xmlns:xlrd2="http://schemas.microsoft.com/office/spreadsheetml/2017/richdata2" ref="A2:I27">
      <sortCondition ref="I1:I27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0659-C28E-4DF7-8E94-18416D424622}">
  <dimension ref="A1:W27"/>
  <sheetViews>
    <sheetView tabSelected="1" workbookViewId="0">
      <selection activeCell="M23" sqref="M23"/>
    </sheetView>
  </sheetViews>
  <sheetFormatPr defaultRowHeight="14.4" x14ac:dyDescent="0.3"/>
  <cols>
    <col min="2" max="2" width="5.77734375" bestFit="1" customWidth="1"/>
    <col min="3" max="3" width="9" bestFit="1" customWidth="1"/>
    <col min="4" max="4" width="5.44140625" bestFit="1" customWidth="1"/>
    <col min="5" max="5" width="7.33203125" customWidth="1"/>
    <col min="6" max="6" width="6.77734375" customWidth="1"/>
    <col min="7" max="7" width="16.6640625" customWidth="1"/>
    <col min="8" max="8" width="10.109375" bestFit="1" customWidth="1"/>
    <col min="9" max="9" width="9.5546875" bestFit="1" customWidth="1"/>
    <col min="11" max="11" width="16.88671875" bestFit="1" customWidth="1"/>
    <col min="12" max="12" width="11.44140625" customWidth="1"/>
    <col min="13" max="13" width="16.109375" bestFit="1" customWidth="1"/>
    <col min="14" max="14" width="10.77734375" bestFit="1" customWidth="1"/>
    <col min="15" max="15" width="12.6640625" bestFit="1" customWidth="1"/>
    <col min="16" max="16" width="17.21875" bestFit="1" customWidth="1"/>
    <col min="17" max="17" width="14" bestFit="1" customWidth="1"/>
    <col min="18" max="18" width="13.44140625" bestFit="1" customWidth="1"/>
    <col min="19" max="19" width="19.33203125" bestFit="1" customWidth="1"/>
    <col min="20" max="20" width="25.6640625" bestFit="1" customWidth="1"/>
  </cols>
  <sheetData>
    <row r="1" spans="1:23" ht="28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13" t="s">
        <v>34</v>
      </c>
      <c r="L1" s="13" t="s">
        <v>35</v>
      </c>
      <c r="M1" s="13" t="s">
        <v>36</v>
      </c>
      <c r="N1" s="13" t="s">
        <v>37</v>
      </c>
      <c r="O1" s="13" t="s">
        <v>38</v>
      </c>
      <c r="P1" s="13" t="s">
        <v>39</v>
      </c>
      <c r="Q1" s="13" t="s">
        <v>40</v>
      </c>
      <c r="R1" s="3"/>
      <c r="S1" s="3"/>
      <c r="T1" s="3"/>
      <c r="U1" s="3"/>
      <c r="V1" s="3"/>
      <c r="W1" s="3"/>
    </row>
    <row r="2" spans="1:23" ht="15" thickBot="1" x14ac:dyDescent="0.35">
      <c r="A2" s="19">
        <v>17</v>
      </c>
      <c r="B2" s="19" t="s">
        <v>13</v>
      </c>
      <c r="C2" s="19" t="s">
        <v>14</v>
      </c>
      <c r="D2" s="19">
        <v>21</v>
      </c>
      <c r="E2" s="19">
        <v>1.71</v>
      </c>
      <c r="F2" s="19">
        <v>73</v>
      </c>
      <c r="G2" s="19" t="s">
        <v>11</v>
      </c>
      <c r="H2" s="19">
        <v>438.01</v>
      </c>
      <c r="I2" s="19">
        <v>4.2</v>
      </c>
      <c r="J2" s="2"/>
      <c r="K2" s="15">
        <f>COUNTIF(C2:C18,"=Feminino")</f>
        <v>12</v>
      </c>
      <c r="L2" s="21">
        <f>COUNTIF(G2:G18,"=Até 1h")/A20</f>
        <v>0.23529411764705882</v>
      </c>
      <c r="M2" s="21">
        <f>(COUNTIF(H2:H18,"&gt;500")-COUNTIF(H2:H18,"&gt;600"))/A20</f>
        <v>0.29411764705882354</v>
      </c>
      <c r="N2" s="21">
        <f>SUM(I2:I18)/A20</f>
        <v>6.6223529411764712</v>
      </c>
      <c r="O2" s="16">
        <f>MEDIAN(I2:I18)</f>
        <v>6.26</v>
      </c>
      <c r="P2" s="21">
        <f>STDEVA(I2:I18)</f>
        <v>1.8716554484324952</v>
      </c>
      <c r="Q2" s="17">
        <f>(P2/N2)*100%</f>
        <v>0.28262695526161319</v>
      </c>
      <c r="R2" s="2"/>
      <c r="S2" s="2"/>
      <c r="T2" s="2"/>
      <c r="U2" s="2"/>
      <c r="V2" s="2"/>
      <c r="W2" s="2"/>
    </row>
    <row r="3" spans="1:23" ht="15" thickBot="1" x14ac:dyDescent="0.35">
      <c r="A3" s="19">
        <v>1</v>
      </c>
      <c r="B3" s="19" t="s">
        <v>13</v>
      </c>
      <c r="C3" s="19" t="s">
        <v>14</v>
      </c>
      <c r="D3" s="19">
        <v>19</v>
      </c>
      <c r="E3" s="19">
        <v>1.67</v>
      </c>
      <c r="F3" s="19">
        <v>70</v>
      </c>
      <c r="G3" s="19" t="s">
        <v>11</v>
      </c>
      <c r="H3" s="19">
        <v>552.05999999999995</v>
      </c>
      <c r="I3" s="19">
        <v>4.45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" thickBot="1" x14ac:dyDescent="0.35">
      <c r="A4" s="19">
        <v>13</v>
      </c>
      <c r="B4" s="19" t="s">
        <v>13</v>
      </c>
      <c r="C4" s="19" t="s">
        <v>14</v>
      </c>
      <c r="D4" s="19">
        <v>21</v>
      </c>
      <c r="E4" s="19">
        <v>1.7</v>
      </c>
      <c r="F4" s="19">
        <v>67</v>
      </c>
      <c r="G4" s="19" t="s">
        <v>11</v>
      </c>
      <c r="H4" s="19">
        <v>250</v>
      </c>
      <c r="I4" s="19">
        <v>4.63</v>
      </c>
      <c r="J4" s="2"/>
      <c r="K4" s="13" t="s">
        <v>41</v>
      </c>
      <c r="L4" s="13">
        <f>A20*0.25</f>
        <v>4.25</v>
      </c>
      <c r="M4" s="13" t="s">
        <v>44</v>
      </c>
      <c r="N4" s="2"/>
      <c r="O4" s="13" t="s">
        <v>50</v>
      </c>
      <c r="P4" s="13" t="s">
        <v>46</v>
      </c>
      <c r="Q4" s="13" t="s">
        <v>4</v>
      </c>
      <c r="R4" s="13" t="s">
        <v>47</v>
      </c>
      <c r="S4" s="2"/>
      <c r="T4" s="2"/>
      <c r="U4" s="2"/>
      <c r="V4" s="2"/>
      <c r="W4" s="2"/>
    </row>
    <row r="5" spans="1:23" ht="15" thickBot="1" x14ac:dyDescent="0.35">
      <c r="A5" s="19">
        <v>5</v>
      </c>
      <c r="B5" s="19" t="s">
        <v>13</v>
      </c>
      <c r="C5" s="19" t="s">
        <v>10</v>
      </c>
      <c r="D5" s="19">
        <v>20</v>
      </c>
      <c r="E5" s="19">
        <v>1.85</v>
      </c>
      <c r="F5" s="19">
        <v>71</v>
      </c>
      <c r="G5" s="19" t="s">
        <v>11</v>
      </c>
      <c r="H5" s="19">
        <v>711.75</v>
      </c>
      <c r="I5" s="19">
        <v>4.9000000000000004</v>
      </c>
      <c r="J5" s="2"/>
      <c r="K5" s="13" t="s">
        <v>42</v>
      </c>
      <c r="L5" s="13">
        <f>A20*0.75</f>
        <v>12.75</v>
      </c>
      <c r="M5" s="13" t="s">
        <v>43</v>
      </c>
      <c r="N5" s="2"/>
      <c r="O5" s="13" t="s">
        <v>45</v>
      </c>
      <c r="P5" s="11">
        <f>SUM(H2:H18)/A20</f>
        <v>505.89705882352939</v>
      </c>
      <c r="Q5" s="11">
        <f>SUM(E2:E18)/A20</f>
        <v>1.6599999999999997</v>
      </c>
      <c r="R5" s="11">
        <f>SUM(I2:I18)/A20</f>
        <v>6.6223529411764712</v>
      </c>
      <c r="S5" s="2"/>
      <c r="T5" s="2"/>
      <c r="U5" s="2"/>
      <c r="V5" s="2"/>
      <c r="W5" s="2"/>
    </row>
    <row r="6" spans="1:23" ht="15" thickBot="1" x14ac:dyDescent="0.35">
      <c r="A6" s="19">
        <v>8</v>
      </c>
      <c r="B6" s="19" t="s">
        <v>9</v>
      </c>
      <c r="C6" s="19" t="s">
        <v>14</v>
      </c>
      <c r="D6" s="19">
        <v>19</v>
      </c>
      <c r="E6" s="19">
        <v>1.57</v>
      </c>
      <c r="F6" s="19">
        <v>75</v>
      </c>
      <c r="G6" s="19" t="s">
        <v>21</v>
      </c>
      <c r="H6" s="19">
        <v>544.91</v>
      </c>
      <c r="I6" s="19">
        <v>4.93</v>
      </c>
      <c r="J6" s="2"/>
      <c r="K6" s="2"/>
      <c r="L6" s="2"/>
      <c r="M6" s="2"/>
      <c r="N6" s="2"/>
      <c r="O6" s="13" t="s">
        <v>48</v>
      </c>
      <c r="P6" s="11">
        <f>STDEVA(H2:H18)</f>
        <v>181.18763495216447</v>
      </c>
      <c r="Q6" s="11">
        <f>STDEVA(E2:E18)</f>
        <v>0.10948744220229095</v>
      </c>
      <c r="R6" s="11">
        <f>STDEVA(I2:I18)</f>
        <v>1.8716554484324952</v>
      </c>
      <c r="S6" s="2"/>
      <c r="T6" s="2"/>
      <c r="U6" s="2"/>
      <c r="V6" s="2"/>
      <c r="W6" s="2"/>
    </row>
    <row r="7" spans="1:23" ht="15" thickBot="1" x14ac:dyDescent="0.35">
      <c r="A7" s="19">
        <v>6</v>
      </c>
      <c r="B7" s="19" t="s">
        <v>13</v>
      </c>
      <c r="C7" s="19" t="s">
        <v>10</v>
      </c>
      <c r="D7" s="19">
        <v>17</v>
      </c>
      <c r="E7" s="19">
        <v>1.49</v>
      </c>
      <c r="F7" s="19">
        <v>70</v>
      </c>
      <c r="G7" s="19" t="s">
        <v>21</v>
      </c>
      <c r="H7" s="19">
        <v>381.44</v>
      </c>
      <c r="I7" s="19">
        <v>5.33</v>
      </c>
      <c r="J7" s="2"/>
      <c r="K7" s="13" t="s">
        <v>51</v>
      </c>
      <c r="L7" s="13" t="s">
        <v>52</v>
      </c>
      <c r="M7" s="13" t="s">
        <v>53</v>
      </c>
      <c r="N7" s="2"/>
      <c r="O7" s="14" t="s">
        <v>49</v>
      </c>
      <c r="P7" s="12">
        <f>(P6/P5)*100%</f>
        <v>0.35815119260333084</v>
      </c>
      <c r="Q7" s="12">
        <f>(Q6/Q5)*100%</f>
        <v>6.5956290483307811E-2</v>
      </c>
      <c r="R7" s="12">
        <f>(R6/R5)*100%</f>
        <v>0.28262695526161319</v>
      </c>
      <c r="S7" s="2"/>
      <c r="T7" s="2"/>
      <c r="U7" s="2"/>
      <c r="V7" s="2"/>
      <c r="W7" s="2"/>
    </row>
    <row r="8" spans="1:23" ht="15" thickBot="1" x14ac:dyDescent="0.35">
      <c r="A8" s="19">
        <v>3</v>
      </c>
      <c r="B8" s="19" t="s">
        <v>13</v>
      </c>
      <c r="C8" s="19" t="s">
        <v>10</v>
      </c>
      <c r="D8" s="19">
        <v>20</v>
      </c>
      <c r="E8" s="19">
        <v>1.6</v>
      </c>
      <c r="F8" s="19">
        <v>74</v>
      </c>
      <c r="G8" s="19" t="s">
        <v>15</v>
      </c>
      <c r="H8" s="19">
        <v>467.02</v>
      </c>
      <c r="I8" s="19">
        <v>5.59</v>
      </c>
      <c r="J8" s="2"/>
      <c r="K8" s="18">
        <f>I14</f>
        <v>8.01</v>
      </c>
      <c r="L8" s="18">
        <f>I6</f>
        <v>4.93</v>
      </c>
      <c r="M8" s="18">
        <f>K8-L8</f>
        <v>3.08</v>
      </c>
      <c r="O8" s="10"/>
      <c r="P8" s="2"/>
      <c r="Q8" s="2"/>
      <c r="R8" s="2"/>
      <c r="S8" s="2"/>
      <c r="T8" s="2"/>
      <c r="U8" s="2"/>
      <c r="V8" s="2"/>
      <c r="W8" s="2"/>
    </row>
    <row r="9" spans="1:23" ht="15" thickBot="1" x14ac:dyDescent="0.35">
      <c r="A9" s="19">
        <v>7</v>
      </c>
      <c r="B9" s="19" t="s">
        <v>9</v>
      </c>
      <c r="C9" s="19" t="s">
        <v>10</v>
      </c>
      <c r="D9" s="19">
        <v>19</v>
      </c>
      <c r="E9" s="19">
        <v>1.68</v>
      </c>
      <c r="F9" s="19">
        <v>76</v>
      </c>
      <c r="G9" s="19" t="s">
        <v>21</v>
      </c>
      <c r="H9" s="19">
        <v>363.65</v>
      </c>
      <c r="I9" s="19">
        <v>5.66</v>
      </c>
      <c r="J9" s="2"/>
      <c r="O9" s="8"/>
      <c r="P9" s="2"/>
      <c r="Q9" s="2"/>
      <c r="R9" s="2"/>
      <c r="S9" s="2"/>
      <c r="T9" s="2"/>
      <c r="U9" s="2"/>
      <c r="V9" s="2"/>
      <c r="W9" s="2"/>
    </row>
    <row r="10" spans="1:23" ht="15" thickBot="1" x14ac:dyDescent="0.35">
      <c r="A10" s="19">
        <v>9</v>
      </c>
      <c r="B10" s="19" t="s">
        <v>9</v>
      </c>
      <c r="C10" s="19" t="s">
        <v>14</v>
      </c>
      <c r="D10" s="19">
        <v>20</v>
      </c>
      <c r="E10" s="19">
        <v>1.54</v>
      </c>
      <c r="F10" s="19">
        <v>71</v>
      </c>
      <c r="G10" s="19" t="s">
        <v>21</v>
      </c>
      <c r="H10" s="19">
        <v>297.79000000000002</v>
      </c>
      <c r="I10" s="19">
        <v>6.26</v>
      </c>
      <c r="J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" thickBot="1" x14ac:dyDescent="0.35">
      <c r="A11" s="19">
        <v>4</v>
      </c>
      <c r="B11" s="19" t="s">
        <v>13</v>
      </c>
      <c r="C11" s="19" t="s">
        <v>14</v>
      </c>
      <c r="D11" s="19">
        <v>21</v>
      </c>
      <c r="E11" s="19">
        <v>1.54</v>
      </c>
      <c r="F11" s="19">
        <v>74</v>
      </c>
      <c r="G11" s="19" t="s">
        <v>15</v>
      </c>
      <c r="H11" s="19">
        <v>314.48</v>
      </c>
      <c r="I11" s="19">
        <v>6.74</v>
      </c>
      <c r="J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" thickBot="1" x14ac:dyDescent="0.35">
      <c r="A12" s="19">
        <v>2</v>
      </c>
      <c r="B12" s="19" t="s">
        <v>13</v>
      </c>
      <c r="C12" s="19" t="s">
        <v>14</v>
      </c>
      <c r="D12" s="19">
        <v>19</v>
      </c>
      <c r="E12" s="19">
        <v>1.68</v>
      </c>
      <c r="F12" s="19">
        <v>70</v>
      </c>
      <c r="G12" s="19" t="s">
        <v>15</v>
      </c>
      <c r="H12" s="19">
        <v>729.42</v>
      </c>
      <c r="I12" s="19">
        <v>7.64</v>
      </c>
      <c r="J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" thickBot="1" x14ac:dyDescent="0.35">
      <c r="A13" s="19">
        <v>14</v>
      </c>
      <c r="B13" s="19" t="s">
        <v>13</v>
      </c>
      <c r="C13" s="19" t="s">
        <v>10</v>
      </c>
      <c r="D13" s="19">
        <v>23</v>
      </c>
      <c r="E13" s="19">
        <v>1.78</v>
      </c>
      <c r="F13" s="19">
        <v>69</v>
      </c>
      <c r="G13" s="19" t="s">
        <v>17</v>
      </c>
      <c r="H13" s="19">
        <v>532.83000000000004</v>
      </c>
      <c r="I13" s="19">
        <v>7.71</v>
      </c>
      <c r="J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" thickBot="1" x14ac:dyDescent="0.35">
      <c r="A14" s="19">
        <v>16</v>
      </c>
      <c r="B14" s="19" t="s">
        <v>13</v>
      </c>
      <c r="C14" s="19" t="s">
        <v>14</v>
      </c>
      <c r="D14" s="19">
        <v>19</v>
      </c>
      <c r="E14" s="19">
        <v>1.63</v>
      </c>
      <c r="F14" s="19">
        <v>73</v>
      </c>
      <c r="G14" s="19" t="s">
        <v>17</v>
      </c>
      <c r="H14" s="19">
        <v>567.46</v>
      </c>
      <c r="I14" s="19">
        <v>8.01</v>
      </c>
      <c r="J14" s="2"/>
      <c r="K14" s="8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" thickBot="1" x14ac:dyDescent="0.35">
      <c r="A15" s="19">
        <v>15</v>
      </c>
      <c r="B15" s="19" t="s">
        <v>9</v>
      </c>
      <c r="C15" s="19" t="s">
        <v>14</v>
      </c>
      <c r="D15" s="19">
        <v>21</v>
      </c>
      <c r="E15" s="19">
        <v>1.77</v>
      </c>
      <c r="F15" s="19">
        <v>69</v>
      </c>
      <c r="G15" s="19" t="s">
        <v>15</v>
      </c>
      <c r="H15" s="19">
        <v>291</v>
      </c>
      <c r="I15" s="19">
        <v>8.26</v>
      </c>
      <c r="J15" s="2"/>
      <c r="K15" s="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" thickBot="1" x14ac:dyDescent="0.35">
      <c r="A16" s="19">
        <v>10</v>
      </c>
      <c r="B16" s="19" t="s">
        <v>9</v>
      </c>
      <c r="C16" s="19" t="s">
        <v>14</v>
      </c>
      <c r="D16" s="19">
        <v>19</v>
      </c>
      <c r="E16" s="19">
        <v>1.49</v>
      </c>
      <c r="F16" s="19">
        <v>67</v>
      </c>
      <c r="G16" s="19" t="s">
        <v>17</v>
      </c>
      <c r="H16" s="19">
        <v>576.45000000000005</v>
      </c>
      <c r="I16" s="19">
        <v>8.43</v>
      </c>
      <c r="J16" s="2"/>
      <c r="K16" s="8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" thickBot="1" x14ac:dyDescent="0.35">
      <c r="A17" s="19">
        <v>11</v>
      </c>
      <c r="B17" s="19" t="s">
        <v>13</v>
      </c>
      <c r="C17" s="19" t="s">
        <v>14</v>
      </c>
      <c r="D17" s="19">
        <v>25</v>
      </c>
      <c r="E17" s="19">
        <v>1.71</v>
      </c>
      <c r="F17" s="19">
        <v>74</v>
      </c>
      <c r="G17" s="19" t="s">
        <v>17</v>
      </c>
      <c r="H17" s="19">
        <v>900</v>
      </c>
      <c r="I17" s="19">
        <v>9.84</v>
      </c>
      <c r="J17" s="2"/>
      <c r="K17" s="8"/>
      <c r="L17" s="2"/>
      <c r="M17" s="2"/>
      <c r="N17" s="8"/>
      <c r="O17" s="2"/>
      <c r="P17" s="2"/>
      <c r="Q17" s="2"/>
      <c r="R17" s="2"/>
      <c r="S17" s="2"/>
      <c r="T17" s="2"/>
      <c r="U17" s="2"/>
      <c r="V17" s="2"/>
      <c r="W17" s="2"/>
    </row>
    <row r="18" spans="1:23" ht="15" thickBot="1" x14ac:dyDescent="0.35">
      <c r="A18" s="19">
        <v>12</v>
      </c>
      <c r="B18" s="19" t="s">
        <v>13</v>
      </c>
      <c r="C18" s="19" t="s">
        <v>14</v>
      </c>
      <c r="D18" s="19">
        <v>21</v>
      </c>
      <c r="E18" s="19">
        <v>1.81</v>
      </c>
      <c r="F18" s="19">
        <v>69</v>
      </c>
      <c r="G18" s="19" t="s">
        <v>17</v>
      </c>
      <c r="H18" s="19">
        <v>681.98</v>
      </c>
      <c r="I18" s="19">
        <v>10</v>
      </c>
      <c r="J18" s="2"/>
      <c r="K18" s="8"/>
      <c r="L18" s="2"/>
      <c r="M18" s="2"/>
      <c r="N18" s="8"/>
      <c r="O18" s="2"/>
      <c r="P18" s="2"/>
      <c r="Q18" s="2"/>
      <c r="R18" s="2"/>
      <c r="S18" s="2"/>
      <c r="T18" s="2"/>
      <c r="U18" s="2"/>
      <c r="V18" s="2"/>
      <c r="W18" s="2"/>
    </row>
    <row r="19" spans="1:23" ht="15" thickBot="1" x14ac:dyDescent="0.35">
      <c r="K19" s="8"/>
      <c r="L19" s="2"/>
      <c r="N19" s="8"/>
    </row>
    <row r="20" spans="1:23" ht="15" thickBot="1" x14ac:dyDescent="0.35">
      <c r="A20" s="4">
        <v>17</v>
      </c>
      <c r="K20" s="8"/>
      <c r="L20" s="2"/>
      <c r="N20" s="8"/>
    </row>
    <row r="21" spans="1:23" ht="15" thickBot="1" x14ac:dyDescent="0.35">
      <c r="K21" s="8"/>
      <c r="L21" s="2"/>
    </row>
    <row r="22" spans="1:23" ht="15" thickBot="1" x14ac:dyDescent="0.35">
      <c r="K22" s="8"/>
      <c r="L22" s="2"/>
    </row>
    <row r="23" spans="1:23" ht="15" thickBot="1" x14ac:dyDescent="0.35">
      <c r="K23" s="8"/>
      <c r="L23" s="2"/>
    </row>
    <row r="24" spans="1:23" ht="15" thickBot="1" x14ac:dyDescent="0.35">
      <c r="K24" s="8"/>
      <c r="L24" s="2"/>
    </row>
    <row r="25" spans="1:23" ht="15" thickBot="1" x14ac:dyDescent="0.35">
      <c r="K25" s="8"/>
      <c r="L25" s="2"/>
    </row>
    <row r="26" spans="1:23" ht="15" thickBot="1" x14ac:dyDescent="0.35">
      <c r="K26" s="8"/>
      <c r="L26" s="2"/>
    </row>
    <row r="27" spans="1:23" ht="15" thickBot="1" x14ac:dyDescent="0.35">
      <c r="K27" s="8"/>
      <c r="L27" s="2"/>
    </row>
  </sheetData>
  <autoFilter ref="I1:I27" xr:uid="{849A395B-30CF-4EED-8B40-69815BA7E9D4}">
    <sortState xmlns:xlrd2="http://schemas.microsoft.com/office/spreadsheetml/2017/richdata2" ref="A2:I27">
      <sortCondition ref="I1:I27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Teste</vt:lpstr>
      <vt:lpstr>Revisão</vt:lpstr>
      <vt:lpstr>Prova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Fernandes</dc:creator>
  <cp:lastModifiedBy>Marcus Fernandes</cp:lastModifiedBy>
  <dcterms:created xsi:type="dcterms:W3CDTF">2021-01-29T19:03:00Z</dcterms:created>
  <dcterms:modified xsi:type="dcterms:W3CDTF">2021-01-29T20:50:01Z</dcterms:modified>
</cp:coreProperties>
</file>