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ercício 1"/>
    <sheet r:id="rId2" sheetId="2" name="Exercício 2"/>
    <sheet r:id="rId3" sheetId="3" name="Exercício 3"/>
    <sheet r:id="rId4" sheetId="4" name="Exercício 4"/>
    <sheet r:id="rId5" sheetId="5" name="Exercício 5"/>
    <sheet r:id="rId6" sheetId="6" name="Exercício 6"/>
    <sheet r:id="rId7" sheetId="7" name="Exercício 7"/>
    <sheet r:id="rId8" sheetId="8" name="Exercício 8"/>
    <sheet r:id="rId9" sheetId="9" name="Exercício 9"/>
    <sheet r:id="rId10" sheetId="10" name="Exercício 10"/>
    <sheet r:id="rId11" sheetId="11" name="Exercício 11"/>
    <sheet r:id="rId12" sheetId="12" name="Exercício 12"/>
    <sheet r:id="rId13" sheetId="13" name="Tabela Normal Padrão"/>
    <sheet r:id="rId14" sheetId="14" name="Tabela Qui²"/>
    <sheet r:id="rId15" sheetId="15" name="Tabela t de Student"/>
    <sheet r:id="rId16" sheetId="16" name="Tabela F de Snedecor"/>
  </sheets>
  <definedNames>
    <definedName name="solver_adj" localSheetId="1">'Exercício 2'!#REF!</definedName>
    <definedName name="solver_cvg" localSheetId="1">0.0001</definedName>
    <definedName name="solver_drv" localSheetId="1">1</definedName>
    <definedName name="solver_est" localSheetId="1">1</definedName>
    <definedName name="solver_itr" localSheetId="1">100</definedName>
    <definedName name="solver_lhs1" localSheetId="1">'Exercício 2'!#REF!</definedName>
    <definedName name="solver_lhs2" localSheetId="1">'Exercício 2'!#REF!</definedName>
    <definedName name="solver_lhs3" localSheetId="1">'Exercício 2'!#REF!</definedName>
    <definedName name="solver_lin" localSheetId="1">2</definedName>
    <definedName name="solver_neg" localSheetId="1">2</definedName>
    <definedName name="solver_num" localSheetId="1">3</definedName>
    <definedName name="solver_nwt" localSheetId="1">1</definedName>
    <definedName name="solver_opt" localSheetId="1">'Exercício 2'!#REF!</definedName>
    <definedName name="solver_pre" localSheetId="1">0.000001</definedName>
    <definedName name="solver_rel1" localSheetId="1">2</definedName>
    <definedName name="solver_rel2" localSheetId="1">3</definedName>
    <definedName name="solver_rel3" localSheetId="1">3</definedName>
    <definedName name="solver_rhs1" localSheetId="1">1</definedName>
    <definedName name="solver_rhs2" localSheetId="1">0</definedName>
    <definedName name="solver_rhs3" localSheetId="1">0</definedName>
    <definedName name="solver_scl" localSheetId="1">2</definedName>
    <definedName name="solver_sho" localSheetId="1">2</definedName>
    <definedName name="solver_tim" localSheetId="1">100</definedName>
    <definedName name="solver_tol" localSheetId="1">0.05</definedName>
    <definedName name="solver_typ" localSheetId="1">2</definedName>
    <definedName name="solver_val" localSheetId="1">0</definedName>
  </definedNames>
  <calcPr fullCalcOnLoad="1"/>
</workbook>
</file>

<file path=xl/sharedStrings.xml><?xml version="1.0" encoding="utf-8"?>
<sst xmlns="http://schemas.openxmlformats.org/spreadsheetml/2006/main" count="256" uniqueCount="165">
  <si>
    <t>Nível de Significância</t>
  </si>
  <si>
    <t>Graus Lib. Denominador</t>
  </si>
  <si>
    <t>Graus Lib. Numerador</t>
  </si>
  <si>
    <t>Informação: Dadas as probabilidades na cauda direita (nível de significância), a tabela traz o valor crítico de "F" para cada grau de liberdade no numerador e denominador.</t>
  </si>
  <si>
    <t>t</t>
  </si>
  <si>
    <t>Informação: Dadas as probabilidades na cauda direita (nível de significância), a tabela traz o valor crítico de "t" para cada grau de liberdade.</t>
  </si>
  <si>
    <t>Graus Lib.</t>
  </si>
  <si>
    <t>Qui²</t>
  </si>
  <si>
    <t>Informação: Dadas as probabilidades na cauda direita (nível de significância), a tabela traz o valor crítico de Qui² para cada grau de liberdade.</t>
  </si>
  <si>
    <t>Z</t>
  </si>
  <si>
    <t>Informação: Dado os valores críticos de Z, a tabela mostra a probabilidade na cauda superior.</t>
  </si>
  <si>
    <t>g</t>
  </si>
  <si>
    <t>Média</t>
  </si>
  <si>
    <t>Desvio Padrão</t>
  </si>
  <si>
    <t>nº observações</t>
  </si>
  <si>
    <t>Nível de Confiança</t>
  </si>
  <si>
    <t>Z Crítico (bicaudal)</t>
  </si>
  <si>
    <t>Estimativa Inferior</t>
  </si>
  <si>
    <t>Estimativa Superior</t>
  </si>
  <si>
    <t>Amostra Atual</t>
  </si>
  <si>
    <t>Dist Z</t>
  </si>
  <si>
    <t>Tamanho</t>
  </si>
  <si>
    <t>Padrão</t>
  </si>
  <si>
    <t>H0</t>
  </si>
  <si>
    <t>As média observada é igual à média padrão.</t>
  </si>
  <si>
    <t>H1</t>
  </si>
  <si>
    <t>A média observada é maior do que o padrão.</t>
  </si>
  <si>
    <t>Estatística Z</t>
  </si>
  <si>
    <t>p-valor (unicaudal)</t>
  </si>
  <si>
    <t>Valor Crítico Z (unicaudal)</t>
  </si>
  <si>
    <t>Conclusão: como o valor calculado para a estatística Z está na região crítica, rejeita-se a hipótese nula de que as médias são iguais. Portanto, está acima do padrão.</t>
  </si>
  <si>
    <t>Calorias</t>
  </si>
  <si>
    <t>Dist T</t>
  </si>
  <si>
    <t>Exemplo do livro: Fávero, Luiz Paulo; Belfiore, Patrícia. (2017). Manual de análise de dados: estatística e modelagem multivariada com Excel®, SPSS® e Stata®. Rio de Janeiro: Elsevier</t>
  </si>
  <si>
    <t>Histórico</t>
  </si>
  <si>
    <t>Afirmação</t>
  </si>
  <si>
    <t>As médias são iguais.</t>
  </si>
  <si>
    <t>A média atual é diferente do que é afirmado.</t>
  </si>
  <si>
    <t>Estatística t</t>
  </si>
  <si>
    <t>p-valor t (bicaudal)</t>
  </si>
  <si>
    <t>Valor Crítico T (bicaudal)</t>
  </si>
  <si>
    <t xml:space="preserve">Conclusão: como o valor calculado para a estatística t está na região crítica, rejeita-se a hipótese nula de que as quantidades de calorias são iguais. </t>
  </si>
  <si>
    <t>Hospital 1</t>
  </si>
  <si>
    <t>Hospital 2</t>
  </si>
  <si>
    <t>Variâncias</t>
  </si>
  <si>
    <t>n</t>
  </si>
  <si>
    <t>Teste-F: duas amostras para variâncias</t>
  </si>
  <si>
    <t>Variância</t>
  </si>
  <si>
    <t>Teste F Variâncias</t>
  </si>
  <si>
    <t>Observações</t>
  </si>
  <si>
    <t>gl</t>
  </si>
  <si>
    <t>p-valor</t>
  </si>
  <si>
    <t>F</t>
  </si>
  <si>
    <t>Valor Crítico</t>
  </si>
  <si>
    <t>P(F&lt;=f) uni-caudal</t>
  </si>
  <si>
    <t>F crítico uni-caudal</t>
  </si>
  <si>
    <t>As variâncias são estatisticamente iguais.</t>
  </si>
  <si>
    <t>As variâncias são estatisticamente diferentes.</t>
  </si>
  <si>
    <t>H0 não é rejeitada ao nível de sig. 1%</t>
  </si>
  <si>
    <t>Estatística T para variâncias homogêneas:</t>
  </si>
  <si>
    <t>Sp</t>
  </si>
  <si>
    <t>Teste-t: duas amostras presumindo variâncias equivalentes</t>
  </si>
  <si>
    <t>Teste T Médias</t>
  </si>
  <si>
    <t>As médias são estatisticamente iguais.</t>
  </si>
  <si>
    <t>Variância agrupada</t>
  </si>
  <si>
    <t>As médias são estatisticamente diferentes.</t>
  </si>
  <si>
    <t>Hipótese da diferença de média</t>
  </si>
  <si>
    <t>H0 é rejeitada ao nível de sig. 1%</t>
  </si>
  <si>
    <t>Stat t</t>
  </si>
  <si>
    <t>P(T&lt;=t) uni-caudal</t>
  </si>
  <si>
    <t>t crítico uni-caudal</t>
  </si>
  <si>
    <t>P(T&lt;=t) bi-caudal</t>
  </si>
  <si>
    <t>t crítico bi-caudal</t>
  </si>
  <si>
    <t>Intervalo de Conf. 1%</t>
  </si>
  <si>
    <t>Mínimo</t>
  </si>
  <si>
    <t>Máximo</t>
  </si>
  <si>
    <t>Local A (mm)</t>
  </si>
  <si>
    <t>Local B (mm)</t>
  </si>
  <si>
    <t>Local A</t>
  </si>
  <si>
    <t>Local B</t>
  </si>
  <si>
    <t>H0 é rejeitada ao nível de significância de 5%, ou seja, as variâncias das duas amostras são diferentes.</t>
  </si>
  <si>
    <t>Eventos</t>
  </si>
  <si>
    <t>Livro A</t>
  </si>
  <si>
    <t>Livro B</t>
  </si>
  <si>
    <t>Livro C</t>
  </si>
  <si>
    <t>Total</t>
  </si>
  <si>
    <t>Frequência</t>
  </si>
  <si>
    <t>&gt; frequência observada</t>
  </si>
  <si>
    <t>Proporção</t>
  </si>
  <si>
    <t>&gt; frequência esperada</t>
  </si>
  <si>
    <t>Estatística Qui²</t>
  </si>
  <si>
    <t>Valor Crítico Qui²</t>
  </si>
  <si>
    <t>As frequencias observadas e esperadas são iguais.</t>
  </si>
  <si>
    <t>As frequencias observadas e esperadas são diferentes.</t>
  </si>
  <si>
    <t>Como o valor calculado para a estatística Qui² é maior do que o valor crítico para o nível de significância de 5%, a H0 é rejeitada. Portanto, há diferenças nas preferências dos leitores.</t>
  </si>
  <si>
    <t>Minutos</t>
  </si>
  <si>
    <t>Informações</t>
  </si>
  <si>
    <t>P(X&gt;37)</t>
  </si>
  <si>
    <t>P(X&lt;20)</t>
  </si>
  <si>
    <t>P(22&lt;X&lt;28)</t>
  </si>
  <si>
    <t>Cálculo Z</t>
  </si>
  <si>
    <t>P(Z&gt;2,625)</t>
  </si>
  <si>
    <t>P(Z&lt;-1,625)</t>
  </si>
  <si>
    <t>P(-1,125&lt;Z&lt;0,375)</t>
  </si>
  <si>
    <t>Respostas</t>
  </si>
  <si>
    <t>Z=-1,125</t>
  </si>
  <si>
    <t>Z=0,375</t>
  </si>
  <si>
    <t>Parâmetros da distribuição Poisson</t>
  </si>
  <si>
    <r>
      <t/>
    </r>
    <r>
      <rPr>
        <b/>
        <sz val="11"/>
        <color rgb="FF000000"/>
        <rFont val="Calibri"/>
        <family val="2"/>
        <scheme val="minor"/>
      </rPr>
      <t>λ</t>
    </r>
    <r>
      <rPr>
        <b/>
        <sz val="11"/>
        <color rgb="FF000000"/>
        <rFont val="Calibri"/>
        <family val="2"/>
        <scheme val="minor"/>
      </rPr>
      <t xml:space="preserve"> (taxa média de ocorrências)</t>
    </r>
  </si>
  <si>
    <t>&gt; informação em dias</t>
  </si>
  <si>
    <t>k (quantidade de sucessos de interesse)</t>
  </si>
  <si>
    <t>&gt; informação transformada para dias</t>
  </si>
  <si>
    <t>probabilidade (X=k)</t>
  </si>
  <si>
    <t>Parâmetros da dist. binomial negativa</t>
  </si>
  <si>
    <t>(x-1) e (k-1)</t>
  </si>
  <si>
    <t>p (probabilidade de sucesso)</t>
  </si>
  <si>
    <t>x (número de ensaios)</t>
  </si>
  <si>
    <t>Parâmetros da distribuição binomial</t>
  </si>
  <si>
    <t>n (número de repetições)</t>
  </si>
  <si>
    <t>a) P(k=4)</t>
  </si>
  <si>
    <t>b) P(k=7) + P(k=8) + P(k=9) + P(k=10)</t>
  </si>
  <si>
    <t>P(k=7)</t>
  </si>
  <si>
    <t>P(k=8)</t>
  </si>
  <si>
    <t>P(k=9)</t>
  </si>
  <si>
    <t>P(k=10)</t>
  </si>
  <si>
    <t>Meses</t>
  </si>
  <si>
    <t>Ação 1</t>
  </si>
  <si>
    <t>Ação 2</t>
  </si>
  <si>
    <t>Descritivas</t>
  </si>
  <si>
    <t>Posição</t>
  </si>
  <si>
    <t>Nº Observações</t>
  </si>
  <si>
    <t>Mediana</t>
  </si>
  <si>
    <t>Moda</t>
  </si>
  <si>
    <t>1º Quartil</t>
  </si>
  <si>
    <t>3º Quartil</t>
  </si>
  <si>
    <t>8º Decil</t>
  </si>
  <si>
    <t>9º Decil</t>
  </si>
  <si>
    <t>27º Percentil</t>
  </si>
  <si>
    <t>64º Percentil</t>
  </si>
  <si>
    <t>Valor Mínimo</t>
  </si>
  <si>
    <t>Valor Máximo</t>
  </si>
  <si>
    <t>Amplitude</t>
  </si>
  <si>
    <t>Erro Padrão</t>
  </si>
  <si>
    <t>Coeficiente de Variação</t>
  </si>
  <si>
    <t>Correlação</t>
  </si>
  <si>
    <t>Estatística T Correlação</t>
  </si>
  <si>
    <t>p-valor (bicaudal)</t>
  </si>
  <si>
    <t>Valor Crítico (5%)</t>
  </si>
  <si>
    <t>O coeficiente de correlação é estatisticamente igual a zero.</t>
  </si>
  <si>
    <t>O coeficiente de correlação é estatisticamente diferente de zero.</t>
  </si>
  <si>
    <t>H0 não é rejeitada ao nível de significância de 5%.</t>
  </si>
  <si>
    <t>Observação</t>
  </si>
  <si>
    <t>Renda (R$)</t>
  </si>
  <si>
    <t>Organizado</t>
  </si>
  <si>
    <t>Faixas de Renda</t>
  </si>
  <si>
    <t>Frequência Absoluta</t>
  </si>
  <si>
    <t>Frequência Relativa</t>
  </si>
  <si>
    <t>Frequência Acumulada</t>
  </si>
  <si>
    <t>Freq. Relativa Acumulada</t>
  </si>
  <si>
    <t>0-2.000</t>
  </si>
  <si>
    <t>2.001-4.000</t>
  </si>
  <si>
    <t>4.001-6.000</t>
  </si>
  <si>
    <t>6.001-8.000</t>
  </si>
  <si>
    <t>8.001-10.000</t>
  </si>
  <si>
    <t>10.001-12.000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</si>
</sst>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0">
    <numFmt numFmtId="164" formatCode="#,##0%"/>
    <numFmt numFmtId="165" formatCode="#,##0.0%"/>
    <numFmt numFmtId="166" formatCode="#,##0.000"/>
    <numFmt numFmtId="167" formatCode="#,##0.0"/>
    <numFmt numFmtId="168" formatCode="#,##0.0000"/>
    <numFmt numFmtId="169" formatCode="#,##0.00000"/>
    <numFmt numFmtId="170" formatCode="#,##0.000%"/>
    <numFmt numFmtId="171" formatCode="#,##0.00000000000000000000000000000000000000000000000%"/>
    <numFmt numFmtId="172" formatCode="#,##0.00%"/>
    <numFmt numFmtId="173" formatCode="#,##0.0000%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1b1b26"/>
      <name val="Calibri"/>
      <family val="2"/>
    </font>
    <font>
      <sz val="11"/>
      <color rgb="FF1b1b26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ac090"/>
      </patternFill>
    </fill>
    <fill>
      <patternFill patternType="solid">
        <fgColor rgb="FFffff00"/>
      </patternFill>
    </fill>
    <fill>
      <patternFill patternType="solid">
        <fgColor rgb="FFbfbfbf"/>
      </patternFill>
    </fill>
    <fill>
      <patternFill patternType="solid">
        <fgColor rgb="FFffffcc"/>
      </patternFill>
    </fill>
    <fill>
      <patternFill patternType="solid">
        <fgColor rgb="FFfdeada"/>
      </patternFill>
    </fill>
    <fill>
      <patternFill patternType="solid">
        <fgColor rgb="FFf2dcdb"/>
      </patternFill>
    </fill>
    <fill>
      <patternFill patternType="solid">
        <fgColor rgb="FFdce6f2"/>
      </patternFill>
    </fill>
    <fill>
      <patternFill patternType="solid">
        <fgColor rgb="FFe6b9b8"/>
      </patternFill>
    </fill>
    <fill>
      <patternFill patternType="solid">
        <fgColor rgb="FFd7e4bd"/>
      </patternFill>
    </fill>
    <fill>
      <patternFill patternType="solid">
        <fgColor rgb="FFffffff"/>
      </patternFill>
    </fill>
    <fill>
      <patternFill patternType="solid">
        <fgColor rgb="FF95b3d7"/>
      </patternFill>
    </fill>
    <fill>
      <patternFill patternType="solid">
        <fgColor rgb="FF808080"/>
      </patternFill>
    </fill>
    <fill>
      <patternFill patternType="solid">
        <fgColor rgb="FFf2f2f2"/>
      </patternFill>
    </fill>
    <fill>
      <patternFill patternType="solid">
        <fgColor rgb="FFfcd5b5"/>
      </patternFill>
    </fill>
    <fill>
      <patternFill patternType="solid">
        <fgColor rgb="FFd99694"/>
      </patternFill>
    </fill>
    <fill>
      <patternFill patternType="solid">
        <fgColor rgb="FF953735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2">
    <xf xfId="0" numFmtId="0" borderId="0" fontId="0" fillId="0"/>
    <xf xfId="0" numFmtId="1" applyNumberFormat="1" borderId="1" applyBorder="1" fontId="1" applyFont="1" fillId="2" applyFill="1" applyAlignment="1">
      <alignment horizontal="center"/>
    </xf>
    <xf xfId="0" numFmtId="164" applyNumberFormat="1" borderId="2" applyBorder="1" fontId="1" applyFont="1" fillId="2" applyFill="1" applyAlignment="1">
      <alignment horizontal="center"/>
    </xf>
    <xf xfId="0" numFmtId="165" applyNumberFormat="1" borderId="3" applyBorder="1" fontId="1" applyFont="1" fillId="2" applyFill="1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1" applyNumberFormat="1" borderId="4" applyBorder="1" fontId="2" applyFont="1" fillId="3" applyFill="1" applyAlignment="1">
      <alignment horizontal="center" vertical="top" wrapText="1"/>
    </xf>
    <xf xfId="0" numFmtId="4" applyNumberFormat="1" borderId="1" applyBorder="1" fontId="2" applyFont="1" fillId="3" applyFill="1" applyAlignment="1">
      <alignment horizontal="center"/>
    </xf>
    <xf xfId="0" numFmtId="4" applyNumberFormat="1" borderId="2" applyBorder="1" fontId="2" applyFont="1" fillId="3" applyFill="1" applyAlignment="1">
      <alignment horizontal="center"/>
    </xf>
    <xf xfId="0" numFmtId="4" applyNumberFormat="1" borderId="5" applyBorder="1" fontId="2" applyFont="1" fillId="3" applyFill="1" applyAlignment="1">
      <alignment horizontal="center"/>
    </xf>
    <xf xfId="0" numFmtId="0" borderId="6" applyBorder="1" fontId="1" applyFont="1" fillId="3" applyFill="1" applyAlignment="1">
      <alignment horizontal="left" vertical="top" wrapText="1"/>
    </xf>
    <xf xfId="0" numFmtId="0" borderId="7" applyBorder="1" fontId="1" applyFont="1" fillId="3" applyFill="1" applyAlignment="1">
      <alignment horizontal="left" wrapText="1"/>
    </xf>
    <xf xfId="0" numFmtId="0" borderId="8" applyBorder="1" fontId="1" applyFont="1" fillId="3" applyFill="1" applyAlignment="1">
      <alignment horizontal="left" wrapText="1"/>
    </xf>
    <xf xfId="0" numFmtId="1" applyNumberFormat="1" borderId="9" applyBorder="1" fontId="2" applyFont="1" fillId="3" applyFill="1" applyAlignment="1">
      <alignment horizontal="center" wrapText="1"/>
    </xf>
    <xf xfId="0" numFmtId="1" applyNumberFormat="1" borderId="9" applyBorder="1" fontId="1" applyFont="1" fillId="4" applyFill="1" applyAlignment="1">
      <alignment horizontal="center"/>
    </xf>
    <xf xfId="0" numFmtId="0" borderId="10" applyBorder="1" fontId="1" applyFont="1" fillId="3" applyFill="1" applyAlignment="1">
      <alignment horizontal="left" wrapText="1"/>
    </xf>
    <xf xfId="0" numFmtId="0" borderId="11" applyBorder="1" fontId="1" applyFont="1" fillId="3" applyFill="1" applyAlignment="1">
      <alignment horizontal="left" wrapText="1"/>
    </xf>
    <xf xfId="0" numFmtId="0" borderId="12" applyBorder="1" fontId="1" applyFont="1" fillId="3" applyFill="1" applyAlignment="1">
      <alignment horizontal="left" wrapText="1"/>
    </xf>
    <xf xfId="0" numFmtId="1" applyNumberFormat="1" borderId="3" applyBorder="1" fontId="1" applyFont="1" fillId="4" applyFill="1" applyAlignment="1">
      <alignment horizontal="center"/>
    </xf>
    <xf xfId="0" numFmtId="4" applyNumberFormat="1" borderId="3" applyBorder="1" fontId="3" applyFont="1" fillId="0" applyAlignment="1">
      <alignment horizontal="center"/>
    </xf>
    <xf xfId="0" numFmtId="0" borderId="13" applyBorder="1" fontId="1" applyFont="1" fillId="3" applyFill="1" applyAlignment="1">
      <alignment horizontal="left" wrapText="1"/>
    </xf>
    <xf xfId="0" numFmtId="0" borderId="14" applyBorder="1" fontId="1" applyFont="1" fillId="3" applyFill="1" applyAlignment="1">
      <alignment horizontal="left" wrapText="1"/>
    </xf>
    <xf xfId="0" numFmtId="0" borderId="15" applyBorder="1" fontId="1" applyFont="1" fillId="3" applyFill="1" applyAlignment="1">
      <alignment horizontal="left" wrapText="1"/>
    </xf>
    <xf xfId="0" numFmtId="1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1" applyNumberFormat="1" borderId="3" applyBorder="1" fontId="2" applyFont="1" fillId="3" applyFill="1" applyAlignment="1">
      <alignment horizontal="center"/>
    </xf>
    <xf xfId="0" numFmtId="4" applyNumberFormat="1" borderId="4" applyBorder="1" fontId="1" applyFont="1" fillId="4" applyFill="1" applyAlignment="1">
      <alignment horizontal="center" vertical="top"/>
    </xf>
    <xf xfId="0" numFmtId="166" applyNumberFormat="1" borderId="4" applyBorder="1" fontId="1" applyFont="1" fillId="4" applyFill="1" applyAlignment="1">
      <alignment horizontal="center" vertical="top"/>
    </xf>
    <xf xfId="0" numFmtId="4" applyNumberFormat="1" borderId="9" applyBorder="1" fontId="1" applyFont="1" fillId="4" applyFill="1" applyAlignment="1">
      <alignment horizontal="center"/>
    </xf>
    <xf xfId="0" numFmtId="166" applyNumberFormat="1" borderId="9" applyBorder="1" fontId="1" applyFont="1" fillId="4" applyFill="1" applyAlignment="1">
      <alignment horizontal="center"/>
    </xf>
    <xf xfId="0" numFmtId="166" applyNumberFormat="1" borderId="3" applyBorder="1" fontId="3" applyFont="1" fillId="0" applyAlignment="1">
      <alignment horizontal="center"/>
    </xf>
    <xf xfId="0" numFmtId="166" applyNumberFormat="1" borderId="0" fontId="0" fillId="0" applyAlignment="1">
      <alignment horizontal="center"/>
    </xf>
    <xf xfId="0" numFmtId="167" applyNumberFormat="1" borderId="3" applyBorder="1" fontId="2" applyFont="1" fillId="3" applyFill="1" applyAlignment="1">
      <alignment horizontal="center"/>
    </xf>
    <xf xfId="0" numFmtId="4" applyNumberFormat="1" borderId="3" applyBorder="1" fontId="1" applyFont="1" fillId="4" applyFill="1" applyAlignment="1">
      <alignment horizontal="center"/>
    </xf>
    <xf xfId="0" numFmtId="167" applyNumberFormat="1" borderId="3" applyBorder="1" fontId="1" applyFont="1" fillId="4" applyFill="1" applyAlignment="1">
      <alignment horizontal="center"/>
    </xf>
    <xf xfId="0" numFmtId="168" applyNumberFormat="1" borderId="3" applyBorder="1" fontId="3" applyFont="1" fillId="0" applyAlignment="1">
      <alignment horizontal="center"/>
    </xf>
    <xf xfId="0" numFmtId="167" applyNumberFormat="1" borderId="0" fontId="0" fillId="0" applyAlignment="1">
      <alignment horizontal="center"/>
    </xf>
    <xf xfId="0" numFmtId="168" applyNumberFormat="1" borderId="0" fontId="0" fillId="0" applyAlignment="1">
      <alignment horizontal="center"/>
    </xf>
    <xf xfId="0" numFmtId="0" borderId="3" applyBorder="1" fontId="1" applyFont="1" fillId="5" applyFill="1" applyAlignment="1">
      <alignment horizontal="center"/>
    </xf>
    <xf xfId="0" numFmtId="4" applyNumberFormat="1" borderId="3" applyBorder="1" fontId="1" applyFont="1" fillId="5" applyFill="1" applyAlignment="1">
      <alignment horizontal="center"/>
    </xf>
    <xf xfId="0" numFmtId="0" borderId="3" applyBorder="1" fontId="1" applyFont="1" fillId="0" applyAlignment="1">
      <alignment horizontal="left"/>
    </xf>
    <xf xfId="0" numFmtId="3" applyNumberFormat="1" borderId="3" applyBorder="1" fontId="3" applyFont="1" fillId="0" applyAlignment="1">
      <alignment horizontal="center"/>
    </xf>
    <xf xfId="0" numFmtId="164" applyNumberFormat="1" borderId="3" applyBorder="1" fontId="3" applyFont="1" fillId="0" applyAlignment="1">
      <alignment horizontal="center"/>
    </xf>
    <xf xfId="0" numFmtId="0" borderId="3" applyBorder="1" fontId="1" applyFont="1" fillId="6" applyFill="1" applyAlignment="1">
      <alignment horizontal="left"/>
    </xf>
    <xf xfId="0" numFmtId="4" applyNumberFormat="1" borderId="3" applyBorder="1" fontId="1" applyFont="1" fillId="6" applyFill="1" applyAlignment="1">
      <alignment horizontal="center"/>
    </xf>
    <xf xfId="0" numFmtId="166" applyNumberFormat="1" borderId="3" applyBorder="1" fontId="1" applyFont="1" fillId="5" applyFill="1" applyAlignment="1">
      <alignment horizontal="center"/>
    </xf>
    <xf xfId="0" numFmtId="4" applyNumberFormat="1" borderId="3" applyBorder="1" fontId="1" applyFont="1" fillId="0" applyAlignment="1">
      <alignment horizontal="center"/>
    </xf>
    <xf xfId="0" numFmtId="1" applyNumberFormat="1" borderId="3" applyBorder="1" fontId="3" applyFont="1" fillId="0" applyAlignment="1">
      <alignment horizontal="center"/>
    </xf>
    <xf xfId="0" numFmtId="166" applyNumberFormat="1" borderId="0" fontId="0" fillId="0" applyAlignment="1">
      <alignment horizontal="general"/>
    </xf>
    <xf xfId="0" numFmtId="0" borderId="3" applyBorder="1" fontId="1" applyFont="1" fillId="7" applyFill="1" applyAlignment="1">
      <alignment horizontal="center"/>
    </xf>
    <xf xfId="0" numFmtId="166" applyNumberFormat="1" borderId="3" applyBorder="1" fontId="1" applyFont="1" fillId="7" applyFill="1" applyAlignment="1">
      <alignment horizontal="center"/>
    </xf>
    <xf xfId="0" numFmtId="0" borderId="16" applyBorder="1" fontId="1" applyFont="1" fillId="0" applyAlignment="1">
      <alignment horizontal="center"/>
    </xf>
    <xf xfId="0" numFmtId="166" applyNumberFormat="1" borderId="16" applyBorder="1" fontId="1" applyFont="1" fillId="0" applyAlignment="1">
      <alignment horizontal="left"/>
    </xf>
    <xf xfId="0" numFmtId="0" borderId="3" applyBorder="1" fontId="1" applyFont="1" fillId="8" applyFill="1" applyAlignment="1">
      <alignment horizontal="center"/>
    </xf>
    <xf xfId="0" numFmtId="4" applyNumberFormat="1" borderId="3" applyBorder="1" fontId="1" applyFont="1" fillId="8" applyFill="1" applyAlignment="1">
      <alignment horizontal="center"/>
    </xf>
    <xf xfId="0" numFmtId="166" applyNumberFormat="1" borderId="3" applyBorder="1" fontId="1" applyFont="1" fillId="8" applyFill="1" applyAlignment="1">
      <alignment horizontal="center"/>
    </xf>
    <xf xfId="0" numFmtId="164" applyNumberFormat="1" borderId="3" applyBorder="1" fontId="1" applyFont="1" fillId="8" applyFill="1" applyAlignment="1">
      <alignment horizontal="center"/>
    </xf>
    <xf xfId="0" numFmtId="0" borderId="3" applyBorder="1" fontId="1" applyFont="1" fillId="9" applyFill="1" applyAlignment="1">
      <alignment horizontal="center"/>
    </xf>
    <xf xfId="0" numFmtId="166" applyNumberFormat="1" borderId="3" applyBorder="1" fontId="1" applyFont="1" fillId="9" applyFill="1" applyAlignment="1">
      <alignment horizontal="center"/>
    </xf>
    <xf xfId="0" numFmtId="0" borderId="3" applyBorder="1" fontId="1" applyFont="1" fillId="10" applyFill="1" applyAlignment="1">
      <alignment horizontal="left" vertical="top" wrapText="1"/>
    </xf>
    <xf xfId="0" numFmtId="166" applyNumberFormat="1" borderId="3" applyBorder="1" fontId="1" applyFont="1" fillId="10" applyFill="1" applyAlignment="1">
      <alignment horizontal="left" wrapText="1"/>
    </xf>
    <xf xfId="0" numFmtId="0" borderId="3" applyBorder="1" fontId="1" applyFont="1" fillId="10" applyFill="1" applyAlignment="1">
      <alignment horizontal="left" wrapText="1"/>
    </xf>
    <xf xfId="0" numFmtId="0" borderId="16" applyBorder="1" fontId="3" applyFont="1" fillId="0" applyAlignment="1">
      <alignment horizontal="left" wrapText="1"/>
    </xf>
    <xf xfId="0" numFmtId="166" applyNumberFormat="1" borderId="16" applyBorder="1" fontId="3" applyFont="1" fillId="0" applyAlignment="1">
      <alignment horizontal="left" wrapText="1"/>
    </xf>
    <xf xfId="0" numFmtId="166" applyNumberFormat="1" borderId="0" fontId="0" fillId="0" applyAlignment="1">
      <alignment horizontal="general"/>
    </xf>
    <xf xfId="0" numFmtId="0" borderId="17" applyBorder="1" fontId="4" applyFont="1" fillId="0" applyAlignment="1">
      <alignment horizontal="left" vertical="top" wrapText="1"/>
    </xf>
    <xf xfId="0" numFmtId="0" borderId="18" applyBorder="1" fontId="4" applyFont="1" fillId="0" applyAlignment="1">
      <alignment horizontal="left" wrapText="1"/>
    </xf>
    <xf xfId="0" numFmtId="0" borderId="19" applyBorder="1" fontId="4" applyFont="1" fillId="0" applyAlignment="1">
      <alignment horizontal="left" wrapText="1"/>
    </xf>
    <xf xfId="0" numFmtId="0" borderId="20" applyBorder="1" fontId="4" applyFont="1" fillId="0" applyAlignment="1">
      <alignment horizontal="left" wrapText="1"/>
    </xf>
    <xf xfId="0" numFmtId="0" borderId="16" applyBorder="1" fontId="4" applyFont="1" fillId="0" applyAlignment="1">
      <alignment horizontal="left" wrapText="1"/>
    </xf>
    <xf xfId="0" numFmtId="0" borderId="21" applyBorder="1" fontId="4" applyFont="1" fillId="0" applyAlignment="1">
      <alignment horizontal="left" wrapText="1"/>
    </xf>
    <xf xfId="0" numFmtId="0" borderId="22" applyBorder="1" fontId="4" applyFont="1" fillId="0" applyAlignment="1">
      <alignment horizontal="left" wrapText="1"/>
    </xf>
    <xf xfId="0" numFmtId="0" borderId="23" applyBorder="1" fontId="4" applyFont="1" fillId="0" applyAlignment="1">
      <alignment horizontal="left" wrapText="1"/>
    </xf>
    <xf xfId="0" numFmtId="0" borderId="24" applyBorder="1" fontId="4" applyFont="1" fillId="0" applyAlignment="1">
      <alignment horizontal="left" wrapText="1"/>
    </xf>
    <xf xfId="0" numFmtId="3" applyNumberFormat="1" borderId="3" applyBorder="1" fontId="1" applyFont="1" fillId="5" applyFill="1" applyAlignment="1">
      <alignment horizontal="center"/>
    </xf>
    <xf xfId="0" numFmtId="0" borderId="3" applyBorder="1" fontId="1" applyFont="1" fillId="5" applyFill="1" applyAlignment="1">
      <alignment horizontal="lef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5" applyBorder="1" fontId="5" applyFont="1" fillId="0" applyAlignment="1">
      <alignment horizontal="center"/>
    </xf>
    <xf xfId="0" numFmtId="4" applyNumberFormat="1" borderId="25" applyBorder="1" fontId="5" applyFont="1" fillId="0" applyAlignment="1">
      <alignment horizontal="center"/>
    </xf>
    <xf xfId="0" numFmtId="3" applyNumberFormat="1" borderId="25" applyBorder="1" fontId="5" applyFont="1" fillId="0" applyAlignment="1">
      <alignment horizontal="center"/>
    </xf>
    <xf xfId="0" numFmtId="4" applyNumberFormat="1" borderId="16" applyBorder="1" fontId="3" applyFont="1" fillId="0" applyAlignment="1">
      <alignment horizontal="right"/>
    </xf>
    <xf xfId="0" numFmtId="0" borderId="3" applyBorder="1" fontId="1" applyFont="1" fillId="8" applyFill="1" applyAlignment="1">
      <alignment horizontal="left"/>
    </xf>
    <xf xfId="0" numFmtId="166" applyNumberFormat="1" borderId="3" applyBorder="1" fontId="3" applyFont="1" fillId="8" applyFill="1" applyAlignment="1">
      <alignment horizontal="center"/>
    </xf>
    <xf xfId="0" numFmtId="3" applyNumberFormat="1" borderId="16" applyBorder="1" fontId="3" applyFont="1" fillId="0" applyAlignment="1">
      <alignment horizontal="right"/>
    </xf>
    <xf xfId="0" numFmtId="164" applyNumberFormat="1" borderId="3" applyBorder="1" fontId="3" applyFont="1" fillId="8" applyFill="1" applyAlignment="1">
      <alignment horizontal="center"/>
    </xf>
    <xf xfId="0" numFmtId="4" applyNumberFormat="1" borderId="3" applyBorder="1" fontId="3" applyFont="1" fillId="8" applyFill="1" applyAlignment="1">
      <alignment horizontal="center"/>
    </xf>
    <xf xfId="0" numFmtId="0" borderId="26" applyBorder="1" fontId="3" applyFont="1" fillId="0" applyAlignment="1">
      <alignment horizontal="left"/>
    </xf>
    <xf xfId="0" numFmtId="4" applyNumberFormat="1" borderId="26" applyBorder="1" fontId="3" applyFont="1" fillId="0" applyAlignment="1">
      <alignment horizontal="right"/>
    </xf>
    <xf xfId="0" numFmtId="3" applyNumberFormat="1" borderId="26" applyBorder="1" fontId="3" applyFont="1" fillId="0" applyAlignment="1">
      <alignment horizontal="left"/>
    </xf>
    <xf xfId="0" numFmtId="4" applyNumberFormat="1" borderId="16" applyBorder="1" fontId="1" applyFont="1" fillId="0" applyAlignment="1">
      <alignment horizontal="left"/>
    </xf>
    <xf xfId="0" numFmtId="0" borderId="3" applyBorder="1" fontId="1" applyFont="1" fillId="10" applyFill="1" applyAlignment="1">
      <alignment horizontal="center"/>
    </xf>
    <xf xfId="0" numFmtId="4" applyNumberFormat="1" borderId="3" applyBorder="1" fontId="1" applyFont="1" fillId="10" applyFill="1" applyAlignment="1">
      <alignment horizontal="center"/>
    </xf>
    <xf xfId="0" numFmtId="0" borderId="16" applyBorder="1" fontId="1" applyFont="1" fillId="0" applyAlignment="1">
      <alignment horizontal="left"/>
    </xf>
    <xf xfId="0" numFmtId="166" applyNumberFormat="1" borderId="16" applyBorder="1" fontId="3" applyFont="1" fillId="0" applyAlignment="1">
      <alignment horizontal="center"/>
    </xf>
    <xf xfId="0" numFmtId="166" applyNumberFormat="1" borderId="16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166" applyNumberFormat="1" borderId="0" fontId="0" fillId="0" applyAlignment="1">
      <alignment horizontal="left"/>
    </xf>
    <xf xfId="0" numFmtId="0" borderId="3" applyBorder="1" fontId="3" applyFont="1" fillId="8" applyFill="1" applyAlignment="1">
      <alignment horizontal="center"/>
    </xf>
    <xf xfId="0" numFmtId="169" applyNumberFormat="1" borderId="3" applyBorder="1" fontId="3" applyFont="1" fillId="8" applyFill="1" applyAlignment="1">
      <alignment horizontal="center"/>
    </xf>
    <xf xfId="0" numFmtId="0" borderId="0" fontId="0" fillId="0" applyAlignment="1">
      <alignment horizontal="left"/>
    </xf>
    <xf xfId="0" numFmtId="166" applyNumberFormat="1" borderId="0" fontId="0" fillId="0" applyAlignment="1">
      <alignment horizontal="left"/>
    </xf>
    <xf xfId="0" numFmtId="0" borderId="0" fontId="0" fillId="0" applyAlignment="1">
      <alignment wrapText="1"/>
    </xf>
    <xf xfId="0" numFmtId="0" borderId="3" applyBorder="1" fontId="6" applyFont="1" fillId="5" applyFill="1" applyAlignment="1">
      <alignment horizontal="center" wrapText="1"/>
    </xf>
    <xf xfId="0" numFmtId="4" applyNumberFormat="1" borderId="3" applyBorder="1" fontId="6" applyFont="1" fillId="5" applyFill="1" applyAlignment="1">
      <alignment horizontal="center" wrapText="1"/>
    </xf>
    <xf xfId="0" numFmtId="166" applyNumberFormat="1" borderId="3" applyBorder="1" fontId="6" applyFont="1" fillId="5" applyFill="1" applyAlignment="1">
      <alignment horizontal="center" wrapText="1"/>
    </xf>
    <xf xfId="0" numFmtId="0" borderId="3" applyBorder="1" fontId="7" applyFont="1" fillId="11" applyFill="1" applyAlignment="1">
      <alignment horizontal="center" wrapText="1"/>
    </xf>
    <xf xfId="0" numFmtId="3" applyNumberFormat="1" borderId="3" applyBorder="1" fontId="7" applyFont="1" fillId="11" applyFill="1" applyAlignment="1">
      <alignment horizontal="center" wrapText="1"/>
    </xf>
    <xf xfId="0" numFmtId="3" applyNumberFormat="1" borderId="3" applyBorder="1" fontId="6" applyFont="1" fillId="11" applyFill="1" applyAlignment="1">
      <alignment horizontal="center" wrapText="1"/>
    </xf>
    <xf xfId="0" numFmtId="4" applyNumberFormat="1" borderId="3" applyBorder="1" fontId="7" applyFont="1" fillId="11" applyFill="1" applyAlignment="1">
      <alignment horizontal="center" wrapText="1"/>
    </xf>
    <xf xfId="0" numFmtId="4" applyNumberFormat="1" borderId="3" applyBorder="1" fontId="6" applyFont="1" fillId="11" applyFill="1" applyAlignment="1">
      <alignment horizontal="center" wrapText="1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left" wrapText="1"/>
    </xf>
    <xf xfId="0" numFmtId="166" applyNumberFormat="1" borderId="0" fontId="0" fillId="0" applyAlignment="1">
      <alignment horizontal="general" wrapText="1"/>
    </xf>
    <xf xfId="0" numFmtId="4" applyNumberFormat="1" borderId="0" fontId="0" fillId="0" applyAlignment="1">
      <alignment horizontal="left"/>
    </xf>
    <xf xfId="0" numFmtId="4" applyNumberFormat="1" borderId="3" applyBorder="1" fontId="1" applyFont="1" fillId="12" applyFill="1" applyAlignment="1">
      <alignment horizontal="center"/>
    </xf>
    <xf xfId="0" numFmtId="4" applyNumberFormat="1" borderId="16" applyBorder="1" fontId="1" applyFont="1" fillId="0" applyAlignment="1">
      <alignment horizontal="center"/>
    </xf>
    <xf xfId="0" numFmtId="4" applyNumberFormat="1" borderId="3" applyBorder="1" fontId="1" applyFont="1" fillId="10" applyFill="1" applyAlignment="1">
      <alignment horizontal="left" wrapText="1"/>
    </xf>
    <xf xfId="0" numFmtId="4" applyNumberFormat="1" borderId="0" fontId="0" fillId="0" applyAlignment="1">
      <alignment horizontal="left"/>
    </xf>
    <xf xfId="0" numFmtId="0" borderId="3" applyBorder="1" fontId="3" applyFont="1" fillId="5" applyFill="1" applyAlignment="1">
      <alignment horizontal="left"/>
    </xf>
    <xf xfId="0" numFmtId="168" applyNumberFormat="1" borderId="3" applyBorder="1" fontId="1" applyFont="1" fillId="5" applyFill="1" applyAlignment="1">
      <alignment horizontal="center"/>
    </xf>
    <xf xfId="0" numFmtId="168" applyNumberFormat="1" borderId="0" fontId="0" fillId="0" applyAlignment="1">
      <alignment horizontal="general"/>
    </xf>
    <xf xfId="0" numFmtId="0" borderId="1" applyBorder="1" fontId="1" applyFont="1" fillId="5" applyFill="1" applyAlignment="1">
      <alignment horizontal="center"/>
    </xf>
    <xf xfId="0" numFmtId="168" applyNumberFormat="1" borderId="5" applyBorder="1" fontId="1" applyFont="1" fillId="5" applyFill="1" applyAlignment="1">
      <alignment horizontal="center"/>
    </xf>
    <xf xfId="0" numFmtId="0" borderId="3" applyBorder="1" fontId="3" applyFont="1" fillId="0" applyAlignment="1">
      <alignment horizontal="left"/>
    </xf>
    <xf xfId="0" numFmtId="168" applyNumberFormat="1" borderId="16" applyBorder="1" fontId="1" applyFont="1" fillId="0" applyAlignment="1">
      <alignment horizontal="center"/>
    </xf>
    <xf xfId="0" numFmtId="168" applyNumberFormat="1" borderId="27" applyBorder="1" fontId="3" applyFont="1" fillId="0" applyAlignment="1">
      <alignment horizontal="center"/>
    </xf>
    <xf xfId="0" numFmtId="168" applyNumberFormat="1" borderId="0" fontId="0" fillId="0" applyAlignment="1">
      <alignment horizontal="general"/>
    </xf>
    <xf xfId="0" numFmtId="170" applyNumberFormat="1" borderId="3" applyBorder="1" fontId="3" applyFont="1" fillId="5" applyFill="1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170" applyNumberFormat="1" borderId="0" fontId="0" fillId="0" applyAlignment="1">
      <alignment horizontal="general" wrapText="1"/>
    </xf>
    <xf xfId="0" numFmtId="0" borderId="3" applyBorder="1" fontId="1" applyFont="1" fillId="9" applyFill="1" applyAlignment="1">
      <alignment horizontal="left"/>
    </xf>
    <xf xfId="0" numFmtId="170" applyNumberFormat="1" borderId="3" applyBorder="1" fontId="1" applyFont="1" fillId="9" applyFill="1" applyAlignment="1">
      <alignment horizontal="center"/>
    </xf>
    <xf xfId="0" numFmtId="171" applyNumberFormat="1" borderId="16" applyBorder="1" fontId="3" applyFont="1" fillId="0" applyAlignment="1">
      <alignment horizontal="right"/>
    </xf>
    <xf xfId="0" numFmtId="170" applyNumberFormat="1" borderId="0" fontId="0" fillId="0" applyAlignment="1">
      <alignment horizontal="general"/>
    </xf>
    <xf xfId="0" numFmtId="170" applyNumberFormat="1" borderId="0" fontId="0" fillId="0" applyAlignment="1">
      <alignment horizontal="general"/>
    </xf>
    <xf xfId="0" numFmtId="172" applyNumberFormat="1" borderId="3" applyBorder="1" fontId="3" applyFont="1" fillId="5" applyFill="1" applyAlignment="1">
      <alignment horizontal="center"/>
    </xf>
    <xf xfId="0" numFmtId="164" applyNumberFormat="1" borderId="3" applyBorder="1" fontId="1" applyFont="1" fillId="0" applyAlignment="1">
      <alignment horizontal="center"/>
    </xf>
    <xf xfId="0" numFmtId="164" applyNumberFormat="1" borderId="3" applyBorder="1" fontId="1" applyFont="1" fillId="13" applyFill="1" applyAlignment="1">
      <alignment horizontal="center"/>
    </xf>
    <xf xfId="0" numFmtId="172" applyNumberFormat="1" borderId="0" fontId="0" fillId="0" applyAlignment="1">
      <alignment horizontal="center" wrapText="1"/>
    </xf>
    <xf xfId="0" numFmtId="3" applyNumberFormat="1" borderId="0" fontId="0" fillId="0" applyAlignment="1">
      <alignment horizontal="general" wrapText="1"/>
    </xf>
    <xf xfId="0" numFmtId="172" applyNumberFormat="1" borderId="3" applyBorder="1" fontId="1" applyFont="1" fillId="9" applyFill="1" applyAlignment="1">
      <alignment horizontal="center"/>
    </xf>
    <xf xfId="0" numFmtId="172" applyNumberFormat="1" borderId="0" fontId="0" fillId="0" applyAlignment="1">
      <alignment horizontal="center"/>
    </xf>
    <xf xfId="0" numFmtId="173" applyNumberFormat="1" borderId="3" applyBorder="1" fontId="3" applyFont="1" fillId="5" applyFill="1" applyAlignment="1">
      <alignment horizontal="center"/>
    </xf>
    <xf xfId="0" numFmtId="172" applyNumberFormat="1" borderId="3" applyBorder="1" fontId="1" applyFont="1" fillId="0" applyAlignment="1">
      <alignment horizontal="center"/>
    </xf>
    <xf xfId="0" numFmtId="173" applyNumberFormat="1" borderId="0" fontId="0" fillId="0" applyAlignment="1">
      <alignment horizontal="center"/>
    </xf>
    <xf xfId="0" numFmtId="173" applyNumberFormat="1" borderId="3" applyBorder="1" fontId="1" applyFont="1" fillId="0" applyAlignment="1">
      <alignment horizontal="center"/>
    </xf>
    <xf xfId="0" numFmtId="0" borderId="3" applyBorder="1" fontId="3" applyFont="1" fillId="14" applyFill="1" applyAlignment="1">
      <alignment horizontal="left"/>
    </xf>
    <xf xfId="0" numFmtId="173" applyNumberFormat="1" borderId="3" applyBorder="1" fontId="3" applyFont="1" fillId="14" applyFill="1" applyAlignment="1">
      <alignment horizontal="center"/>
    </xf>
    <xf xfId="0" numFmtId="173" applyNumberFormat="1" borderId="0" fontId="0" fillId="0" applyAlignment="1">
      <alignment horizontal="center"/>
    </xf>
    <xf xfId="0" numFmtId="164" applyNumberFormat="1" borderId="3" applyBorder="1" fontId="1" applyFont="1" fillId="5" applyFill="1" applyAlignment="1">
      <alignment horizontal="center"/>
    </xf>
    <xf xfId="0" numFmtId="1" applyNumberFormat="1" borderId="3" applyBorder="1" fontId="1" applyFont="1" fillId="15" applyFill="1" applyAlignment="1">
      <alignment horizontal="center"/>
    </xf>
    <xf xfId="0" numFmtId="168" applyNumberFormat="1" borderId="3" applyBorder="1" fontId="1" applyFont="1" fillId="15" applyFill="1" applyAlignment="1">
      <alignment horizontal="center"/>
    </xf>
    <xf xfId="0" numFmtId="168" applyNumberFormat="1" borderId="3" applyBorder="1" fontId="3" applyFont="1" fillId="9" applyFill="1" applyAlignment="1">
      <alignment horizontal="center"/>
    </xf>
    <xf xfId="0" numFmtId="164" applyNumberFormat="1" borderId="3" applyBorder="1" fontId="3" applyFont="1" fillId="9" applyFill="1" applyAlignment="1">
      <alignment horizontal="center"/>
    </xf>
    <xf xfId="0" numFmtId="168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168" applyNumberFormat="1" borderId="28" applyBorder="1" fontId="3" applyFont="1" fillId="0" applyAlignment="1">
      <alignment horizontal="center"/>
    </xf>
    <xf xfId="0" numFmtId="168" applyNumberFormat="1" borderId="18" applyBorder="1" fontId="3" applyFont="1" fillId="0" applyAlignment="1">
      <alignment horizontal="center"/>
    </xf>
    <xf xfId="0" numFmtId="164" applyNumberFormat="1" borderId="18" applyBorder="1" fontId="3" applyFont="1" fillId="0" applyAlignment="1">
      <alignment horizontal="center"/>
    </xf>
    <xf xfId="0" numFmtId="1" applyNumberFormat="1" borderId="0" fontId="0" fillId="0" applyAlignment="1">
      <alignment horizontal="general"/>
    </xf>
    <xf xfId="0" numFmtId="168" applyNumberFormat="1" borderId="16" applyBorder="1" fontId="1" applyFont="1" fillId="0" applyAlignment="1">
      <alignment horizontal="left"/>
    </xf>
    <xf xfId="0" numFmtId="168" applyNumberFormat="1" borderId="3" applyBorder="1" fontId="1" applyFont="1" fillId="10" applyFill="1" applyAlignment="1">
      <alignment horizontal="center"/>
    </xf>
    <xf xfId="0" numFmtId="164" applyNumberFormat="1" borderId="3" applyBorder="1" fontId="1" applyFont="1" fillId="10" applyFill="1" applyAlignment="1">
      <alignment horizontal="center"/>
    </xf>
    <xf xfId="0" numFmtId="164" applyNumberFormat="1" borderId="0" fontId="0" fillId="0" applyAlignment="1">
      <alignment horizontal="center"/>
    </xf>
    <xf xfId="0" numFmtId="1" applyNumberFormat="1" borderId="0" fontId="0" fillId="0" applyAlignment="1">
      <alignment horizontal="general"/>
    </xf>
    <xf xfId="0" numFmtId="0" borderId="3" applyBorder="1" fontId="1" applyFont="1" fillId="0" applyAlignment="1">
      <alignment horizontal="center"/>
    </xf>
    <xf xfId="0" numFmtId="4" applyNumberFormat="1" borderId="3" applyBorder="1" fontId="1" applyFont="1" fillId="7" applyFill="1" applyAlignment="1">
      <alignment horizontal="center"/>
    </xf>
    <xf xfId="0" numFmtId="0" borderId="16" applyBorder="1" fontId="3" applyFont="1" fillId="0" applyAlignment="1">
      <alignment horizontal="center"/>
    </xf>
    <xf xfId="0" numFmtId="164" applyNumberFormat="1" borderId="0" fontId="0" fillId="0" applyAlignment="1">
      <alignment horizontal="general"/>
    </xf>
    <xf xfId="0" numFmtId="4" applyNumberFormat="1" borderId="3" applyBorder="1" fontId="1" applyFont="1" fillId="9" applyFill="1" applyAlignment="1">
      <alignment horizontal="center"/>
    </xf>
    <xf xfId="0" numFmtId="4" applyNumberFormat="1" borderId="3" applyBorder="1" fontId="1" applyFont="1" fillId="16" applyFill="1" applyAlignment="1">
      <alignment horizontal="center"/>
    </xf>
    <xf xfId="0" numFmtId="4" applyNumberFormat="1" borderId="3" applyBorder="1" fontId="1" applyFont="1" fillId="17" applyFill="1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17"/><Relationship Target="styles.xml" Type="http://schemas.openxmlformats.org/officeDocument/2006/relationships/styles" Id="rId18"/><Relationship Target="theme/theme1.xml" Type="http://schemas.openxmlformats.org/officeDocument/2006/relationships/theme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1"/>
  <sheetViews>
    <sheetView workbookViewId="0" tabSelected="1"/>
  </sheetViews>
  <sheetFormatPr defaultRowHeight="15" x14ac:dyDescent="0.25"/>
  <cols>
    <col min="1" max="1" style="180" width="12.862142857142858" customWidth="1" bestFit="1"/>
    <col min="2" max="2" style="25" width="12.862142857142858" customWidth="1" bestFit="1"/>
    <col min="3" max="3" style="26" width="13.576428571428572" customWidth="1" bestFit="1"/>
    <col min="4" max="4" style="25" width="12.862142857142858" customWidth="1" bestFit="1"/>
    <col min="5" max="5" style="26" width="13.576428571428572" customWidth="1" bestFit="1"/>
    <col min="6" max="6" style="26" width="20.576428571428572" customWidth="1" bestFit="1"/>
    <col min="7" max="7" style="100" width="23.576428571428572" customWidth="1" bestFit="1"/>
    <col min="8" max="8" style="181" width="23.576428571428572" customWidth="1" bestFit="1"/>
    <col min="9" max="9" style="100" width="23.576428571428572" customWidth="1" bestFit="1"/>
    <col min="10" max="10" style="181" width="23.576428571428572" customWidth="1" bestFit="1"/>
    <col min="11" max="11" style="26" width="12.719285714285713" customWidth="1" bestFit="1"/>
  </cols>
  <sheetData>
    <row x14ac:dyDescent="0.25" r="1" customHeight="1" ht="19.5">
      <c r="A1" s="136" t="s">
        <v>151</v>
      </c>
      <c r="B1" s="49" t="s">
        <v>152</v>
      </c>
      <c r="C1" s="5"/>
      <c r="D1" s="49" t="s">
        <v>153</v>
      </c>
      <c r="E1" s="5"/>
      <c r="F1" s="173" t="s">
        <v>154</v>
      </c>
      <c r="G1" s="136" t="s">
        <v>155</v>
      </c>
      <c r="H1" s="144" t="s">
        <v>156</v>
      </c>
      <c r="I1" s="136" t="s">
        <v>157</v>
      </c>
      <c r="J1" s="144" t="s">
        <v>158</v>
      </c>
      <c r="K1" s="54"/>
    </row>
    <row x14ac:dyDescent="0.25" r="2" customHeight="1" ht="19.5">
      <c r="A2" s="44">
        <v>1</v>
      </c>
      <c r="B2" s="20">
        <v>2894</v>
      </c>
      <c r="C2" s="5"/>
      <c r="D2" s="174">
        <v>1100</v>
      </c>
      <c r="E2" s="5"/>
      <c r="F2" s="173" t="s">
        <v>159</v>
      </c>
      <c r="G2" s="44">
        <v>9</v>
      </c>
      <c r="H2" s="45">
        <f>+G2/$G$8</f>
      </c>
      <c r="I2" s="44">
        <f>+G2</f>
      </c>
      <c r="J2" s="45">
        <f>+H2</f>
      </c>
      <c r="K2" s="175"/>
    </row>
    <row x14ac:dyDescent="0.25" r="3" customHeight="1" ht="19.5">
      <c r="A3" s="44">
        <v>2</v>
      </c>
      <c r="B3" s="20">
        <v>3448</v>
      </c>
      <c r="C3" s="5"/>
      <c r="D3" s="174">
        <v>1130</v>
      </c>
      <c r="E3" s="5"/>
      <c r="F3" s="173" t="s">
        <v>160</v>
      </c>
      <c r="G3" s="44">
        <v>19</v>
      </c>
      <c r="H3" s="45">
        <f>+G3/$G$8</f>
      </c>
      <c r="I3" s="44">
        <f>+G3+I2</f>
      </c>
      <c r="J3" s="45">
        <f>+H3+J2</f>
      </c>
      <c r="K3" s="175"/>
    </row>
    <row x14ac:dyDescent="0.25" r="4" customHeight="1" ht="19.5">
      <c r="A4" s="44">
        <v>3</v>
      </c>
      <c r="B4" s="20">
        <v>1461</v>
      </c>
      <c r="C4" s="5"/>
      <c r="D4" s="174">
        <v>1241</v>
      </c>
      <c r="E4" s="5"/>
      <c r="F4" s="173" t="s">
        <v>161</v>
      </c>
      <c r="G4" s="44">
        <v>11</v>
      </c>
      <c r="H4" s="45">
        <f>+G4/$G$8</f>
      </c>
      <c r="I4" s="44">
        <f>+G4+I3</f>
      </c>
      <c r="J4" s="45">
        <f>+H4+J3</f>
      </c>
      <c r="K4" s="175"/>
    </row>
    <row x14ac:dyDescent="0.25" r="5" customHeight="1" ht="19.5">
      <c r="A5" s="44">
        <v>4</v>
      </c>
      <c r="B5" s="20">
        <v>2224</v>
      </c>
      <c r="C5" s="5"/>
      <c r="D5" s="174">
        <v>1461</v>
      </c>
      <c r="E5" s="5"/>
      <c r="F5" s="173" t="s">
        <v>162</v>
      </c>
      <c r="G5" s="44">
        <v>5</v>
      </c>
      <c r="H5" s="45">
        <f>+G5/$G$8</f>
      </c>
      <c r="I5" s="44">
        <f>+G5+I4</f>
      </c>
      <c r="J5" s="45">
        <f>+H5+J4</f>
      </c>
      <c r="K5" s="175"/>
    </row>
    <row x14ac:dyDescent="0.25" r="6" customHeight="1" ht="19.5">
      <c r="A6" s="44">
        <v>5</v>
      </c>
      <c r="B6" s="20">
        <v>2501</v>
      </c>
      <c r="C6" s="5"/>
      <c r="D6" s="174">
        <v>1500</v>
      </c>
      <c r="E6" s="5"/>
      <c r="F6" s="173" t="s">
        <v>163</v>
      </c>
      <c r="G6" s="44">
        <v>4</v>
      </c>
      <c r="H6" s="45">
        <f>+G6/$G$8</f>
      </c>
      <c r="I6" s="44">
        <f>+G6+I5</f>
      </c>
      <c r="J6" s="45">
        <f>+H6+J5</f>
      </c>
      <c r="K6" s="175"/>
    </row>
    <row x14ac:dyDescent="0.25" r="7" customHeight="1" ht="19.5">
      <c r="A7" s="44">
        <v>6</v>
      </c>
      <c r="B7" s="20">
        <v>1100</v>
      </c>
      <c r="C7" s="5"/>
      <c r="D7" s="174">
        <v>1720</v>
      </c>
      <c r="E7" s="5"/>
      <c r="F7" s="173" t="s">
        <v>164</v>
      </c>
      <c r="G7" s="44">
        <v>2</v>
      </c>
      <c r="H7" s="45">
        <f>+G7/$G$8</f>
      </c>
      <c r="I7" s="44">
        <f>+G7+I6</f>
      </c>
      <c r="J7" s="45">
        <f>+H7+J6</f>
      </c>
      <c r="K7" s="175"/>
    </row>
    <row x14ac:dyDescent="0.25" r="8" customHeight="1" ht="20.25">
      <c r="A8" s="44">
        <v>7</v>
      </c>
      <c r="B8" s="20">
        <v>3560</v>
      </c>
      <c r="C8" s="5"/>
      <c r="D8" s="174">
        <v>1855</v>
      </c>
      <c r="E8" s="5"/>
      <c r="F8" s="173" t="s">
        <v>85</v>
      </c>
      <c r="G8" s="136">
        <f>+SUM(G2:G7)</f>
      </c>
      <c r="H8" s="144">
        <f>+SUM(H2:H7)</f>
      </c>
      <c r="I8" s="44"/>
      <c r="J8" s="45"/>
      <c r="K8" s="5"/>
    </row>
    <row x14ac:dyDescent="0.25" r="9" customHeight="1" ht="19.5">
      <c r="A9" s="44">
        <v>8</v>
      </c>
      <c r="B9" s="20">
        <v>5511</v>
      </c>
      <c r="C9" s="5"/>
      <c r="D9" s="174">
        <v>1900</v>
      </c>
      <c r="E9" s="5"/>
      <c r="F9" s="5"/>
      <c r="G9" s="81"/>
      <c r="H9" s="176"/>
      <c r="I9" s="81"/>
      <c r="J9" s="176"/>
      <c r="K9" s="5"/>
    </row>
    <row x14ac:dyDescent="0.25" r="10" customHeight="1" ht="19.5">
      <c r="A10" s="44">
        <v>9</v>
      </c>
      <c r="B10" s="20">
        <v>2901</v>
      </c>
      <c r="C10" s="5"/>
      <c r="D10" s="174">
        <v>2000</v>
      </c>
      <c r="E10" s="5"/>
      <c r="F10" s="5"/>
      <c r="G10" s="81"/>
      <c r="H10" s="176"/>
      <c r="I10" s="81"/>
      <c r="J10" s="176"/>
      <c r="K10" s="5"/>
    </row>
    <row x14ac:dyDescent="0.25" r="11" customHeight="1" ht="19.5">
      <c r="A11" s="44">
        <v>10</v>
      </c>
      <c r="B11" s="20">
        <v>10128</v>
      </c>
      <c r="C11" s="5"/>
      <c r="D11" s="177">
        <v>2150</v>
      </c>
      <c r="E11" s="5"/>
      <c r="F11" s="5"/>
      <c r="G11" s="81"/>
      <c r="H11" s="176"/>
      <c r="I11" s="81"/>
      <c r="J11" s="176"/>
      <c r="K11" s="5"/>
    </row>
    <row x14ac:dyDescent="0.25" r="12" customHeight="1" ht="19.5">
      <c r="A12" s="44">
        <v>11</v>
      </c>
      <c r="B12" s="20">
        <v>1855</v>
      </c>
      <c r="C12" s="5"/>
      <c r="D12" s="177">
        <v>2224</v>
      </c>
      <c r="E12" s="5"/>
      <c r="F12" s="5"/>
      <c r="G12" s="81"/>
      <c r="H12" s="176"/>
      <c r="I12" s="81"/>
      <c r="J12" s="176"/>
      <c r="K12" s="5"/>
    </row>
    <row x14ac:dyDescent="0.25" r="13" customHeight="1" ht="19.5">
      <c r="A13" s="44">
        <v>12</v>
      </c>
      <c r="B13" s="20">
        <v>3161</v>
      </c>
      <c r="C13" s="5"/>
      <c r="D13" s="177">
        <v>2501</v>
      </c>
      <c r="E13" s="5"/>
      <c r="F13" s="5"/>
      <c r="G13" s="81"/>
      <c r="H13" s="176"/>
      <c r="I13" s="81"/>
      <c r="J13" s="176"/>
      <c r="K13" s="5"/>
    </row>
    <row x14ac:dyDescent="0.25" r="14" customHeight="1" ht="19.5">
      <c r="A14" s="44">
        <v>13</v>
      </c>
      <c r="B14" s="20">
        <v>8630</v>
      </c>
      <c r="C14" s="5"/>
      <c r="D14" s="177">
        <v>2556</v>
      </c>
      <c r="E14" s="5"/>
      <c r="F14" s="5"/>
      <c r="G14" s="81"/>
      <c r="H14" s="176"/>
      <c r="I14" s="81"/>
      <c r="J14" s="176"/>
      <c r="K14" s="5"/>
    </row>
    <row x14ac:dyDescent="0.25" r="15" customHeight="1" ht="19.5">
      <c r="A15" s="44">
        <v>14</v>
      </c>
      <c r="B15" s="20">
        <v>6201</v>
      </c>
      <c r="C15" s="5"/>
      <c r="D15" s="177">
        <v>2601</v>
      </c>
      <c r="E15" s="5"/>
      <c r="F15" s="5"/>
      <c r="G15" s="81"/>
      <c r="H15" s="176"/>
      <c r="I15" s="81"/>
      <c r="J15" s="176"/>
      <c r="K15" s="5"/>
    </row>
    <row x14ac:dyDescent="0.25" r="16" customHeight="1" ht="19.5">
      <c r="A16" s="44">
        <v>15</v>
      </c>
      <c r="B16" s="20">
        <v>4130</v>
      </c>
      <c r="C16" s="5"/>
      <c r="D16" s="177">
        <v>2736</v>
      </c>
      <c r="E16" s="5"/>
      <c r="F16" s="5"/>
      <c r="G16" s="81"/>
      <c r="H16" s="176"/>
      <c r="I16" s="81"/>
      <c r="J16" s="176"/>
      <c r="K16" s="5"/>
    </row>
    <row x14ac:dyDescent="0.25" r="17" customHeight="1" ht="19.5">
      <c r="A17" s="44">
        <v>16</v>
      </c>
      <c r="B17" s="20">
        <v>2736</v>
      </c>
      <c r="C17" s="5"/>
      <c r="D17" s="177">
        <v>2800</v>
      </c>
      <c r="E17" s="5"/>
      <c r="F17" s="5"/>
      <c r="G17" s="81"/>
      <c r="H17" s="176"/>
      <c r="I17" s="81"/>
      <c r="J17" s="176"/>
      <c r="K17" s="5"/>
    </row>
    <row x14ac:dyDescent="0.25" r="18" customHeight="1" ht="19.5">
      <c r="A18" s="44">
        <v>17</v>
      </c>
      <c r="B18" s="20">
        <v>4448</v>
      </c>
      <c r="C18" s="5"/>
      <c r="D18" s="177">
        <v>2894</v>
      </c>
      <c r="E18" s="5"/>
      <c r="F18" s="5"/>
      <c r="G18" s="81"/>
      <c r="H18" s="176"/>
      <c r="I18" s="81"/>
      <c r="J18" s="176"/>
      <c r="K18" s="5"/>
    </row>
    <row x14ac:dyDescent="0.25" r="19" customHeight="1" ht="19.5">
      <c r="A19" s="44">
        <v>18</v>
      </c>
      <c r="B19" s="20">
        <v>2150</v>
      </c>
      <c r="C19" s="5"/>
      <c r="D19" s="177">
        <v>2901</v>
      </c>
      <c r="E19" s="5"/>
      <c r="F19" s="5"/>
      <c r="G19" s="81"/>
      <c r="H19" s="176"/>
      <c r="I19" s="81"/>
      <c r="J19" s="176"/>
      <c r="K19" s="5"/>
    </row>
    <row x14ac:dyDescent="0.25" r="20" customHeight="1" ht="19.5">
      <c r="A20" s="44">
        <v>19</v>
      </c>
      <c r="B20" s="20">
        <v>4595</v>
      </c>
      <c r="C20" s="5"/>
      <c r="D20" s="177">
        <v>2901</v>
      </c>
      <c r="E20" s="5"/>
      <c r="F20" s="5"/>
      <c r="G20" s="81"/>
      <c r="H20" s="176"/>
      <c r="I20" s="81"/>
      <c r="J20" s="176"/>
      <c r="K20" s="5"/>
    </row>
    <row x14ac:dyDescent="0.25" r="21" customHeight="1" ht="19.5">
      <c r="A21" s="44">
        <v>20</v>
      </c>
      <c r="B21" s="20">
        <v>5561</v>
      </c>
      <c r="C21" s="5"/>
      <c r="D21" s="177">
        <v>3161</v>
      </c>
      <c r="E21" s="5"/>
      <c r="F21" s="5"/>
      <c r="G21" s="81"/>
      <c r="H21" s="176"/>
      <c r="I21" s="81"/>
      <c r="J21" s="176"/>
      <c r="K21" s="5"/>
    </row>
    <row x14ac:dyDescent="0.25" r="22" customHeight="1" ht="19.5">
      <c r="A22" s="44">
        <v>21</v>
      </c>
      <c r="B22" s="20">
        <v>2800</v>
      </c>
      <c r="C22" s="5"/>
      <c r="D22" s="177">
        <v>3226</v>
      </c>
      <c r="E22" s="5"/>
      <c r="F22" s="5"/>
      <c r="G22" s="81"/>
      <c r="H22" s="176"/>
      <c r="I22" s="81"/>
      <c r="J22" s="176"/>
      <c r="K22" s="5"/>
    </row>
    <row x14ac:dyDescent="0.25" r="23" customHeight="1" ht="18.75">
      <c r="A23" s="44">
        <v>22</v>
      </c>
      <c r="B23" s="20">
        <v>9538</v>
      </c>
      <c r="C23" s="5"/>
      <c r="D23" s="177">
        <v>3250</v>
      </c>
      <c r="E23" s="5"/>
      <c r="F23" s="5"/>
      <c r="G23" s="81"/>
      <c r="H23" s="176"/>
      <c r="I23" s="81"/>
      <c r="J23" s="176"/>
      <c r="K23" s="5"/>
    </row>
    <row x14ac:dyDescent="0.25" r="24" customHeight="1" ht="18.75">
      <c r="A24" s="44">
        <v>23</v>
      </c>
      <c r="B24" s="20">
        <v>2000</v>
      </c>
      <c r="C24" s="5"/>
      <c r="D24" s="177">
        <v>3448</v>
      </c>
      <c r="E24" s="5"/>
      <c r="F24" s="5"/>
      <c r="G24" s="81"/>
      <c r="H24" s="176"/>
      <c r="I24" s="81"/>
      <c r="J24" s="176"/>
      <c r="K24" s="5"/>
    </row>
    <row x14ac:dyDescent="0.25" r="25" customHeight="1" ht="18.75">
      <c r="A25" s="44">
        <v>24</v>
      </c>
      <c r="B25" s="20">
        <v>3226</v>
      </c>
      <c r="C25" s="5"/>
      <c r="D25" s="177">
        <v>3508</v>
      </c>
      <c r="E25" s="5"/>
      <c r="F25" s="5"/>
      <c r="G25" s="81"/>
      <c r="H25" s="176"/>
      <c r="I25" s="81"/>
      <c r="J25" s="176"/>
      <c r="K25" s="5"/>
    </row>
    <row x14ac:dyDescent="0.25" r="26" customHeight="1" ht="18.75">
      <c r="A26" s="44">
        <v>25</v>
      </c>
      <c r="B26" s="20">
        <v>1900</v>
      </c>
      <c r="C26" s="5"/>
      <c r="D26" s="177">
        <v>3560</v>
      </c>
      <c r="E26" s="5"/>
      <c r="F26" s="5"/>
      <c r="G26" s="81"/>
      <c r="H26" s="176"/>
      <c r="I26" s="81"/>
      <c r="J26" s="176"/>
      <c r="K26" s="5"/>
    </row>
    <row x14ac:dyDescent="0.25" r="27" customHeight="1" ht="18.75">
      <c r="A27" s="44">
        <v>26</v>
      </c>
      <c r="B27" s="20">
        <v>7665</v>
      </c>
      <c r="C27" s="5"/>
      <c r="D27" s="177">
        <v>3860</v>
      </c>
      <c r="E27" s="5"/>
      <c r="F27" s="5"/>
      <c r="G27" s="81"/>
      <c r="H27" s="176"/>
      <c r="I27" s="81"/>
      <c r="J27" s="176"/>
      <c r="K27" s="5"/>
    </row>
    <row x14ac:dyDescent="0.25" r="28" customHeight="1" ht="18.75">
      <c r="A28" s="44">
        <v>27</v>
      </c>
      <c r="B28" s="20">
        <v>3890</v>
      </c>
      <c r="C28" s="5"/>
      <c r="D28" s="177">
        <v>3890</v>
      </c>
      <c r="E28" s="5"/>
      <c r="F28" s="5"/>
      <c r="G28" s="81"/>
      <c r="H28" s="176"/>
      <c r="I28" s="81"/>
      <c r="J28" s="176"/>
      <c r="K28" s="5"/>
    </row>
    <row x14ac:dyDescent="0.25" r="29" customHeight="1" ht="18.75">
      <c r="A29" s="44">
        <v>28</v>
      </c>
      <c r="B29" s="20">
        <v>6590</v>
      </c>
      <c r="C29" s="5"/>
      <c r="D29" s="177">
        <v>3900</v>
      </c>
      <c r="E29" s="5"/>
      <c r="F29" s="5"/>
      <c r="G29" s="81"/>
      <c r="H29" s="176"/>
      <c r="I29" s="81"/>
      <c r="J29" s="176"/>
      <c r="K29" s="5"/>
    </row>
    <row x14ac:dyDescent="0.25" r="30" customHeight="1" ht="18.75">
      <c r="A30" s="44">
        <v>29</v>
      </c>
      <c r="B30" s="20">
        <v>1241</v>
      </c>
      <c r="C30" s="5"/>
      <c r="D30" s="178">
        <v>4121</v>
      </c>
      <c r="E30" s="5"/>
      <c r="F30" s="5"/>
      <c r="G30" s="81"/>
      <c r="H30" s="176"/>
      <c r="I30" s="81"/>
      <c r="J30" s="176"/>
      <c r="K30" s="5"/>
    </row>
    <row x14ac:dyDescent="0.25" r="31" customHeight="1" ht="18.75">
      <c r="A31" s="44">
        <v>30</v>
      </c>
      <c r="B31" s="20">
        <v>1720</v>
      </c>
      <c r="C31" s="5"/>
      <c r="D31" s="178">
        <v>4130</v>
      </c>
      <c r="E31" s="5"/>
      <c r="F31" s="5"/>
      <c r="G31" s="81"/>
      <c r="H31" s="176"/>
      <c r="I31" s="81"/>
      <c r="J31" s="176"/>
      <c r="K31" s="5"/>
    </row>
    <row x14ac:dyDescent="0.25" r="32" customHeight="1" ht="18.75">
      <c r="A32" s="44">
        <v>31</v>
      </c>
      <c r="B32" s="20">
        <v>2556</v>
      </c>
      <c r="C32" s="5"/>
      <c r="D32" s="178">
        <v>4448</v>
      </c>
      <c r="E32" s="5"/>
      <c r="F32" s="5"/>
      <c r="G32" s="81"/>
      <c r="H32" s="176"/>
      <c r="I32" s="81"/>
      <c r="J32" s="176"/>
      <c r="K32" s="5"/>
    </row>
    <row x14ac:dyDescent="0.25" r="33" customHeight="1" ht="18.75">
      <c r="A33" s="44">
        <v>32</v>
      </c>
      <c r="B33" s="20">
        <v>4730</v>
      </c>
      <c r="C33" s="5"/>
      <c r="D33" s="178">
        <v>4595</v>
      </c>
      <c r="E33" s="5"/>
      <c r="F33" s="5"/>
      <c r="G33" s="81"/>
      <c r="H33" s="176"/>
      <c r="I33" s="81"/>
      <c r="J33" s="176"/>
      <c r="K33" s="5"/>
    </row>
    <row x14ac:dyDescent="0.25" r="34" customHeight="1" ht="18.75">
      <c r="A34" s="44">
        <v>33</v>
      </c>
      <c r="B34" s="20">
        <v>4745</v>
      </c>
      <c r="C34" s="5"/>
      <c r="D34" s="178">
        <v>4730</v>
      </c>
      <c r="E34" s="5"/>
      <c r="F34" s="5"/>
      <c r="G34" s="81"/>
      <c r="H34" s="176"/>
      <c r="I34" s="81"/>
      <c r="J34" s="176"/>
      <c r="K34" s="5"/>
    </row>
    <row x14ac:dyDescent="0.25" r="35" customHeight="1" ht="18.75">
      <c r="A35" s="44">
        <v>34</v>
      </c>
      <c r="B35" s="20">
        <v>8550</v>
      </c>
      <c r="C35" s="5"/>
      <c r="D35" s="178">
        <v>4745</v>
      </c>
      <c r="E35" s="5"/>
      <c r="F35" s="5"/>
      <c r="G35" s="81"/>
      <c r="H35" s="176"/>
      <c r="I35" s="81"/>
      <c r="J35" s="176"/>
      <c r="K35" s="5"/>
    </row>
    <row x14ac:dyDescent="0.25" r="36" customHeight="1" ht="18.75">
      <c r="A36" s="44">
        <v>35</v>
      </c>
      <c r="B36" s="20">
        <v>3860</v>
      </c>
      <c r="C36" s="5"/>
      <c r="D36" s="178">
        <v>4871</v>
      </c>
      <c r="E36" s="5"/>
      <c r="F36" s="5"/>
      <c r="G36" s="81"/>
      <c r="H36" s="176"/>
      <c r="I36" s="81"/>
      <c r="J36" s="176"/>
      <c r="K36" s="5"/>
    </row>
    <row x14ac:dyDescent="0.25" r="37" customHeight="1" ht="18.75">
      <c r="A37" s="44">
        <v>36</v>
      </c>
      <c r="B37" s="20">
        <v>11320</v>
      </c>
      <c r="C37" s="5"/>
      <c r="D37" s="178">
        <v>4999</v>
      </c>
      <c r="E37" s="5"/>
      <c r="F37" s="5"/>
      <c r="G37" s="81"/>
      <c r="H37" s="176"/>
      <c r="I37" s="81"/>
      <c r="J37" s="176"/>
      <c r="K37" s="5"/>
    </row>
    <row x14ac:dyDescent="0.25" r="38" customHeight="1" ht="18.75">
      <c r="A38" s="44">
        <v>37</v>
      </c>
      <c r="B38" s="20">
        <v>6125</v>
      </c>
      <c r="C38" s="5"/>
      <c r="D38" s="178">
        <v>5511</v>
      </c>
      <c r="E38" s="5"/>
      <c r="F38" s="5"/>
      <c r="G38" s="81"/>
      <c r="H38" s="176"/>
      <c r="I38" s="81"/>
      <c r="J38" s="176"/>
      <c r="K38" s="5"/>
    </row>
    <row x14ac:dyDescent="0.25" r="39" customHeight="1" ht="18.75">
      <c r="A39" s="44">
        <v>38</v>
      </c>
      <c r="B39" s="20">
        <v>5606</v>
      </c>
      <c r="C39" s="5"/>
      <c r="D39" s="178">
        <v>5561</v>
      </c>
      <c r="E39" s="5"/>
      <c r="F39" s="5"/>
      <c r="G39" s="81"/>
      <c r="H39" s="176"/>
      <c r="I39" s="81"/>
      <c r="J39" s="176"/>
      <c r="K39" s="5"/>
    </row>
    <row x14ac:dyDescent="0.25" r="40" customHeight="1" ht="18.75">
      <c r="A40" s="44">
        <v>39</v>
      </c>
      <c r="B40" s="20">
        <v>3250</v>
      </c>
      <c r="C40" s="5"/>
      <c r="D40" s="178">
        <v>5606</v>
      </c>
      <c r="E40" s="5"/>
      <c r="F40" s="5"/>
      <c r="G40" s="81"/>
      <c r="H40" s="176"/>
      <c r="I40" s="81"/>
      <c r="J40" s="176"/>
      <c r="K40" s="5"/>
    </row>
    <row x14ac:dyDescent="0.25" r="41" customHeight="1" ht="18.75">
      <c r="A41" s="44">
        <v>40</v>
      </c>
      <c r="B41" s="20">
        <v>1500</v>
      </c>
      <c r="C41" s="5"/>
      <c r="D41" s="179">
        <v>6125</v>
      </c>
      <c r="E41" s="5"/>
      <c r="F41" s="5"/>
      <c r="G41" s="81"/>
      <c r="H41" s="176"/>
      <c r="I41" s="81"/>
      <c r="J41" s="176"/>
      <c r="K41" s="5"/>
    </row>
    <row x14ac:dyDescent="0.25" r="42" customHeight="1" ht="18.75">
      <c r="A42" s="44">
        <v>41</v>
      </c>
      <c r="B42" s="20">
        <v>9216</v>
      </c>
      <c r="C42" s="5"/>
      <c r="D42" s="179">
        <v>6201</v>
      </c>
      <c r="E42" s="5"/>
      <c r="F42" s="5"/>
      <c r="G42" s="81"/>
      <c r="H42" s="176"/>
      <c r="I42" s="81"/>
      <c r="J42" s="176"/>
      <c r="K42" s="5"/>
    </row>
    <row x14ac:dyDescent="0.25" r="43" customHeight="1" ht="18.75">
      <c r="A43" s="44">
        <v>42</v>
      </c>
      <c r="B43" s="20">
        <v>4999</v>
      </c>
      <c r="C43" s="5"/>
      <c r="D43" s="179">
        <v>6590</v>
      </c>
      <c r="E43" s="5"/>
      <c r="F43" s="5"/>
      <c r="G43" s="81"/>
      <c r="H43" s="176"/>
      <c r="I43" s="81"/>
      <c r="J43" s="176"/>
      <c r="K43" s="5"/>
    </row>
    <row x14ac:dyDescent="0.25" r="44" customHeight="1" ht="18.75">
      <c r="A44" s="44">
        <v>43</v>
      </c>
      <c r="B44" s="20">
        <v>3900</v>
      </c>
      <c r="C44" s="5"/>
      <c r="D44" s="179">
        <v>7000</v>
      </c>
      <c r="E44" s="5"/>
      <c r="F44" s="5"/>
      <c r="G44" s="81"/>
      <c r="H44" s="176"/>
      <c r="I44" s="81"/>
      <c r="J44" s="176"/>
      <c r="K44" s="5"/>
    </row>
    <row x14ac:dyDescent="0.25" r="45" customHeight="1" ht="18.75">
      <c r="A45" s="44">
        <v>44</v>
      </c>
      <c r="B45" s="20">
        <v>7000</v>
      </c>
      <c r="C45" s="5"/>
      <c r="D45" s="179">
        <v>7665</v>
      </c>
      <c r="E45" s="5"/>
      <c r="F45" s="5"/>
      <c r="G45" s="81"/>
      <c r="H45" s="176"/>
      <c r="I45" s="81"/>
      <c r="J45" s="176"/>
      <c r="K45" s="5"/>
    </row>
    <row x14ac:dyDescent="0.25" r="46" customHeight="1" ht="18.75">
      <c r="A46" s="44">
        <v>45</v>
      </c>
      <c r="B46" s="20">
        <v>3508</v>
      </c>
      <c r="C46" s="5"/>
      <c r="D46" s="174">
        <v>8550</v>
      </c>
      <c r="E46" s="5"/>
      <c r="F46" s="5"/>
      <c r="G46" s="81"/>
      <c r="H46" s="176"/>
      <c r="I46" s="81"/>
      <c r="J46" s="176"/>
      <c r="K46" s="5"/>
    </row>
    <row x14ac:dyDescent="0.25" r="47" customHeight="1" ht="18.75">
      <c r="A47" s="44">
        <v>46</v>
      </c>
      <c r="B47" s="20">
        <v>1130</v>
      </c>
      <c r="C47" s="5"/>
      <c r="D47" s="174">
        <v>8630</v>
      </c>
      <c r="E47" s="5"/>
      <c r="F47" s="5"/>
      <c r="G47" s="81"/>
      <c r="H47" s="176"/>
      <c r="I47" s="81"/>
      <c r="J47" s="176"/>
      <c r="K47" s="5"/>
    </row>
    <row x14ac:dyDescent="0.25" r="48" customHeight="1" ht="18.75">
      <c r="A48" s="44">
        <v>47</v>
      </c>
      <c r="B48" s="20">
        <v>4121</v>
      </c>
      <c r="C48" s="5"/>
      <c r="D48" s="174">
        <v>9216</v>
      </c>
      <c r="E48" s="5"/>
      <c r="F48" s="5"/>
      <c r="G48" s="81"/>
      <c r="H48" s="176"/>
      <c r="I48" s="81"/>
      <c r="J48" s="176"/>
      <c r="K48" s="5"/>
    </row>
    <row x14ac:dyDescent="0.25" r="49" customHeight="1" ht="18.75">
      <c r="A49" s="44">
        <v>48</v>
      </c>
      <c r="B49" s="20">
        <v>2601</v>
      </c>
      <c r="C49" s="5"/>
      <c r="D49" s="174">
        <v>9538</v>
      </c>
      <c r="E49" s="5"/>
      <c r="F49" s="5"/>
      <c r="G49" s="81"/>
      <c r="H49" s="176"/>
      <c r="I49" s="81"/>
      <c r="J49" s="176"/>
      <c r="K49" s="5"/>
    </row>
    <row x14ac:dyDescent="0.25" r="50" customHeight="1" ht="18.75">
      <c r="A50" s="44">
        <v>49</v>
      </c>
      <c r="B50" s="20">
        <v>2901</v>
      </c>
      <c r="C50" s="5"/>
      <c r="D50" s="177">
        <v>10128</v>
      </c>
      <c r="E50" s="5"/>
      <c r="F50" s="5"/>
      <c r="G50" s="81"/>
      <c r="H50" s="176"/>
      <c r="I50" s="81"/>
      <c r="J50" s="176"/>
      <c r="K50" s="5"/>
    </row>
    <row x14ac:dyDescent="0.25" r="51" customHeight="1" ht="18.75">
      <c r="A51" s="44">
        <v>50</v>
      </c>
      <c r="B51" s="20">
        <v>4871</v>
      </c>
      <c r="C51" s="5"/>
      <c r="D51" s="177">
        <v>11320</v>
      </c>
      <c r="E51" s="5"/>
      <c r="F51" s="5"/>
      <c r="G51" s="81"/>
      <c r="H51" s="176"/>
      <c r="I51" s="81"/>
      <c r="J51" s="176"/>
      <c r="K5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9"/>
  <sheetViews>
    <sheetView workbookViewId="0"/>
  </sheetViews>
  <sheetFormatPr defaultRowHeight="15" x14ac:dyDescent="0.25"/>
  <cols>
    <col min="1" max="1" style="100" width="12.719285714285713" customWidth="1" bestFit="1"/>
    <col min="2" max="2" style="134" width="12.719285714285713" customWidth="1" bestFit="1"/>
    <col min="3" max="3" style="134" width="12.719285714285713" customWidth="1" bestFit="1"/>
    <col min="4" max="4" style="26" width="7.719285714285714" customWidth="1" bestFit="1"/>
    <col min="5" max="5" style="101" width="30.719285714285714" customWidth="1" bestFit="1"/>
    <col min="6" max="6" style="40" width="15.147857142857141" customWidth="1" bestFit="1"/>
    <col min="7" max="7" style="171" width="15.147857142857141" customWidth="1" bestFit="1"/>
    <col min="8" max="8" style="26" width="13.576428571428572" customWidth="1" bestFit="1"/>
    <col min="9" max="9" style="172" width="12.719285714285713" customWidth="1" bestFit="1"/>
    <col min="10" max="10" style="134" width="12.719285714285713" customWidth="1" bestFit="1"/>
    <col min="11" max="11" style="134" width="12.719285714285713" customWidth="1" bestFit="1"/>
  </cols>
  <sheetData>
    <row x14ac:dyDescent="0.25" r="1" customHeight="1" ht="18.75">
      <c r="A1" s="77" t="s">
        <v>125</v>
      </c>
      <c r="B1" s="127" t="s">
        <v>126</v>
      </c>
      <c r="C1" s="127" t="s">
        <v>127</v>
      </c>
      <c r="D1" s="5"/>
      <c r="E1" s="41" t="s">
        <v>128</v>
      </c>
      <c r="F1" s="127" t="s">
        <v>126</v>
      </c>
      <c r="G1" s="157" t="s">
        <v>127</v>
      </c>
      <c r="H1" s="5"/>
      <c r="I1" s="158" t="s">
        <v>129</v>
      </c>
      <c r="J1" s="159" t="s">
        <v>126</v>
      </c>
      <c r="K1" s="159" t="s">
        <v>127</v>
      </c>
    </row>
    <row x14ac:dyDescent="0.25" r="2" customHeight="1" ht="18.75">
      <c r="A2" s="44">
        <v>1</v>
      </c>
      <c r="B2" s="38">
        <v>-0.0212</v>
      </c>
      <c r="C2" s="38">
        <v>0.2645</v>
      </c>
      <c r="D2" s="5"/>
      <c r="E2" s="43" t="s">
        <v>130</v>
      </c>
      <c r="F2" s="44">
        <f>COUNT(B2:B24)</f>
      </c>
      <c r="G2" s="44">
        <f>COUNT(C2:C24)</f>
      </c>
      <c r="H2" s="5"/>
      <c r="I2" s="50">
        <v>1</v>
      </c>
      <c r="J2" s="38">
        <v>-0.2018</v>
      </c>
      <c r="K2" s="38">
        <v>-0.149</v>
      </c>
    </row>
    <row x14ac:dyDescent="0.25" r="3" customHeight="1" ht="18.75">
      <c r="A3" s="44">
        <v>2</v>
      </c>
      <c r="B3" s="38">
        <v>0.2438</v>
      </c>
      <c r="C3" s="38">
        <v>0.2086</v>
      </c>
      <c r="D3" s="5"/>
      <c r="E3" s="43" t="s">
        <v>12</v>
      </c>
      <c r="F3" s="38">
        <f>AVERAGE(B2:B24)</f>
      </c>
      <c r="G3" s="38">
        <f>AVERAGE(C2:C24)</f>
      </c>
      <c r="H3" s="5"/>
      <c r="I3" s="50">
        <v>2</v>
      </c>
      <c r="J3" s="38">
        <v>-0.1591</v>
      </c>
      <c r="K3" s="38">
        <v>-0.141</v>
      </c>
    </row>
    <row x14ac:dyDescent="0.25" r="4" customHeight="1" ht="18.75">
      <c r="A4" s="44">
        <v>3</v>
      </c>
      <c r="B4" s="38">
        <v>0.2296</v>
      </c>
      <c r="C4" s="38">
        <v>0.1248</v>
      </c>
      <c r="D4" s="5"/>
      <c r="E4" s="43" t="s">
        <v>131</v>
      </c>
      <c r="F4" s="38">
        <f>MEDIAN(B2:B24)</f>
      </c>
      <c r="G4" s="38">
        <f>MEDIAN(C2:C24)</f>
      </c>
      <c r="H4" s="5"/>
      <c r="I4" s="50">
        <v>3</v>
      </c>
      <c r="J4" s="38">
        <v>-0.1111</v>
      </c>
      <c r="K4" s="38">
        <v>-0.1059</v>
      </c>
    </row>
    <row x14ac:dyDescent="0.25" r="5" customHeight="1" ht="18.75">
      <c r="A5" s="44">
        <v>4</v>
      </c>
      <c r="B5" s="38">
        <v>-0.2018</v>
      </c>
      <c r="C5" s="38">
        <v>0.0209</v>
      </c>
      <c r="D5" s="5"/>
      <c r="E5" s="43" t="s">
        <v>132</v>
      </c>
      <c r="F5" s="160">
        <f>_xlfn.MODE.SNGL(B2:B24)</f>
      </c>
      <c r="G5" s="161">
        <f>_xlfn.MODE.SNGL(C2:C24)</f>
      </c>
      <c r="H5" s="5"/>
      <c r="I5" s="50">
        <v>4</v>
      </c>
      <c r="J5" s="38">
        <v>-0.1001</v>
      </c>
      <c r="K5" s="38">
        <v>-0.0056</v>
      </c>
    </row>
    <row x14ac:dyDescent="0.25" r="6" customHeight="1" ht="18.75">
      <c r="A6" s="44">
        <v>5</v>
      </c>
      <c r="B6" s="38">
        <v>0.1296</v>
      </c>
      <c r="C6" s="38">
        <v>0.2055</v>
      </c>
      <c r="D6" s="5"/>
      <c r="E6" s="43" t="s">
        <v>133</v>
      </c>
      <c r="F6" s="20">
        <f>_xlfn.PERCENTILE.INC(B2:B24,0.25)</f>
      </c>
      <c r="G6" s="20">
        <f>_xlfn.PERCENTILE.INC(C2:C24,0.25)</f>
      </c>
      <c r="H6" s="5"/>
      <c r="I6" s="50">
        <v>5</v>
      </c>
      <c r="J6" s="38">
        <v>-0.0674</v>
      </c>
      <c r="K6" s="38">
        <v>0.016</v>
      </c>
    </row>
    <row x14ac:dyDescent="0.25" r="7" customHeight="1" ht="18.75">
      <c r="A7" s="44">
        <v>6</v>
      </c>
      <c r="B7" s="38">
        <v>0.0615</v>
      </c>
      <c r="C7" s="38">
        <v>0.626</v>
      </c>
      <c r="D7" s="5"/>
      <c r="E7" s="43" t="s">
        <v>134</v>
      </c>
      <c r="F7" s="20">
        <f>_xlfn.PERCENTILE.INC(B2:B24,0.75)</f>
      </c>
      <c r="G7" s="20">
        <f>_xlfn.PERCENTILE.INC(C2:C24,0.75)</f>
      </c>
      <c r="H7" s="5"/>
      <c r="I7" s="50">
        <v>6</v>
      </c>
      <c r="J7" s="38">
        <v>-0.0667</v>
      </c>
      <c r="K7" s="38">
        <v>0.0199</v>
      </c>
    </row>
    <row x14ac:dyDescent="0.25" r="8" customHeight="1" ht="18.75">
      <c r="A8" s="44">
        <v>7</v>
      </c>
      <c r="B8" s="38">
        <v>-0.1591</v>
      </c>
      <c r="C8" s="38">
        <v>-0.149</v>
      </c>
      <c r="D8" s="5"/>
      <c r="E8" s="43" t="s">
        <v>135</v>
      </c>
      <c r="F8" s="20">
        <f>_xlfn.PERCENTILE.INC(B2:B24,0.8)</f>
      </c>
      <c r="G8" s="20">
        <f>_xlfn.PERCENTILE.INC(C2:C24,0.8)</f>
      </c>
      <c r="H8" s="5"/>
      <c r="I8" s="50">
        <v>7</v>
      </c>
      <c r="J8" s="38">
        <v>-0.0557</v>
      </c>
      <c r="K8" s="38">
        <v>0.0209</v>
      </c>
    </row>
    <row x14ac:dyDescent="0.25" r="9" customHeight="1" ht="18.75">
      <c r="A9" s="44">
        <v>8</v>
      </c>
      <c r="B9" s="38">
        <v>-0.1001</v>
      </c>
      <c r="C9" s="38">
        <v>0.258</v>
      </c>
      <c r="D9" s="5"/>
      <c r="E9" s="43" t="s">
        <v>136</v>
      </c>
      <c r="F9" s="20">
        <f>_xlfn.PERCENTILE.INC(B2:B24,0.9)</f>
      </c>
      <c r="G9" s="20">
        <f>_xlfn.PERCENTILE.INC(C2:C24,0.9)</f>
      </c>
      <c r="H9" s="5"/>
      <c r="I9" s="50">
        <v>8</v>
      </c>
      <c r="J9" s="38">
        <v>-0.0265</v>
      </c>
      <c r="K9" s="38">
        <v>0.0334</v>
      </c>
    </row>
    <row x14ac:dyDescent="0.25" r="10" customHeight="1" ht="18.75">
      <c r="A10" s="44">
        <v>9</v>
      </c>
      <c r="B10" s="38">
        <v>-0.0265</v>
      </c>
      <c r="C10" s="38">
        <v>0.1722</v>
      </c>
      <c r="D10" s="5"/>
      <c r="E10" s="43" t="s">
        <v>137</v>
      </c>
      <c r="F10" s="38">
        <f>_xlfn.PERCENTILE.INC(B2:B24,0.27)</f>
      </c>
      <c r="G10" s="38">
        <f>_xlfn.PERCENTILE.INC(C2:C24,0.27)</f>
      </c>
      <c r="H10" s="5"/>
      <c r="I10" s="50">
        <v>9</v>
      </c>
      <c r="J10" s="38">
        <v>-0.0212</v>
      </c>
      <c r="K10" s="38">
        <v>0.0452</v>
      </c>
    </row>
    <row x14ac:dyDescent="0.25" r="11" customHeight="1" ht="18.75">
      <c r="A11" s="44">
        <v>10</v>
      </c>
      <c r="B11" s="38">
        <v>0.0776</v>
      </c>
      <c r="C11" s="38">
        <v>0.0199</v>
      </c>
      <c r="D11" s="5"/>
      <c r="E11" s="43" t="s">
        <v>138</v>
      </c>
      <c r="F11" s="38">
        <f>_xlfn.PERCENTILE.INC(B2:B24,0.64)</f>
      </c>
      <c r="G11" s="38">
        <f>_xlfn.PERCENTILE.INC(C2:C24,0.64)</f>
      </c>
      <c r="H11" s="5"/>
      <c r="I11" s="50">
        <v>10</v>
      </c>
      <c r="J11" s="38">
        <v>-0.0082</v>
      </c>
      <c r="K11" s="38">
        <v>0.0753</v>
      </c>
    </row>
    <row x14ac:dyDescent="0.25" r="12" customHeight="1" ht="18.75">
      <c r="A12" s="44">
        <v>11</v>
      </c>
      <c r="B12" s="38">
        <v>0.037</v>
      </c>
      <c r="C12" s="38">
        <v>0.4331</v>
      </c>
      <c r="D12" s="5"/>
      <c r="E12" s="43" t="s">
        <v>139</v>
      </c>
      <c r="F12" s="38">
        <f>MIN(B2:B24)</f>
      </c>
      <c r="G12" s="38">
        <f>MIN(C2:C24)</f>
      </c>
      <c r="H12" s="5"/>
      <c r="I12" s="50">
        <v>11</v>
      </c>
      <c r="J12" s="38">
        <v>0.0119</v>
      </c>
      <c r="K12" s="38">
        <v>0.0899</v>
      </c>
    </row>
    <row x14ac:dyDescent="0.25" r="13" customHeight="1" ht="18.75">
      <c r="A13" s="44">
        <v>12</v>
      </c>
      <c r="B13" s="38">
        <v>0.1116</v>
      </c>
      <c r="C13" s="38">
        <v>0.5482</v>
      </c>
      <c r="D13" s="5"/>
      <c r="E13" s="43" t="s">
        <v>140</v>
      </c>
      <c r="F13" s="38">
        <f>MAX(B2:B24)</f>
      </c>
      <c r="G13" s="38">
        <f>MAX(C2:C24)</f>
      </c>
      <c r="H13" s="5"/>
      <c r="I13" s="50">
        <v>12</v>
      </c>
      <c r="J13" s="38">
        <v>0.037</v>
      </c>
      <c r="K13" s="38">
        <v>0.1248</v>
      </c>
    </row>
    <row x14ac:dyDescent="0.25" r="14" customHeight="1" ht="18.75">
      <c r="A14" s="44">
        <v>13</v>
      </c>
      <c r="B14" s="38">
        <v>-0.0667</v>
      </c>
      <c r="C14" s="38">
        <v>0.0452</v>
      </c>
      <c r="D14" s="5"/>
      <c r="E14" s="43" t="s">
        <v>141</v>
      </c>
      <c r="F14" s="38">
        <f>+F13-F12</f>
      </c>
      <c r="G14" s="38">
        <f>+G13-G12</f>
      </c>
      <c r="H14" s="5"/>
      <c r="I14" s="50">
        <v>13</v>
      </c>
      <c r="J14" s="38">
        <v>0.0477</v>
      </c>
      <c r="K14" s="38">
        <v>0.1482</v>
      </c>
    </row>
    <row x14ac:dyDescent="0.25" r="15" customHeight="1" ht="18.75">
      <c r="A15" s="44">
        <v>14</v>
      </c>
      <c r="B15" s="38">
        <v>-0.0082</v>
      </c>
      <c r="C15" s="38">
        <v>-0.141</v>
      </c>
      <c r="D15" s="5"/>
      <c r="E15" s="43" t="s">
        <v>47</v>
      </c>
      <c r="F15" s="38">
        <f>_xlfn.VAR.S(B2:B24)</f>
      </c>
      <c r="G15" s="38">
        <f>_xlfn.VAR.S(C2:C24)</f>
      </c>
      <c r="H15" s="5"/>
      <c r="I15" s="50">
        <v>14</v>
      </c>
      <c r="J15" s="38">
        <v>0.0615</v>
      </c>
      <c r="K15" s="38">
        <v>0.1722</v>
      </c>
    </row>
    <row x14ac:dyDescent="0.25" r="16" customHeight="1" ht="18.75">
      <c r="A16" s="44">
        <v>15</v>
      </c>
      <c r="B16" s="38">
        <v>0.0119</v>
      </c>
      <c r="C16" s="38">
        <v>-0.1059</v>
      </c>
      <c r="D16" s="5"/>
      <c r="E16" s="43" t="s">
        <v>13</v>
      </c>
      <c r="F16" s="38">
        <f>_xlfn.STDEV.S(B2:B24)</f>
      </c>
      <c r="G16" s="38">
        <f>_xlfn.STDEV.S(C2:C24)</f>
      </c>
      <c r="H16" s="5"/>
      <c r="I16" s="50">
        <v>15</v>
      </c>
      <c r="J16" s="38">
        <v>0.0762</v>
      </c>
      <c r="K16" s="38">
        <v>0.1805</v>
      </c>
    </row>
    <row x14ac:dyDescent="0.25" r="17" customHeight="1" ht="18.75">
      <c r="A17" s="44">
        <v>16</v>
      </c>
      <c r="B17" s="38">
        <v>0.1205</v>
      </c>
      <c r="C17" s="38">
        <v>0.4074</v>
      </c>
      <c r="D17" s="5"/>
      <c r="E17" s="43" t="s">
        <v>142</v>
      </c>
      <c r="F17" s="38">
        <f>F16/SQRT(F2)</f>
      </c>
      <c r="G17" s="38">
        <f>G16/SQRT(G2)</f>
      </c>
      <c r="H17" s="5"/>
      <c r="I17" s="50">
        <v>16</v>
      </c>
      <c r="J17" s="38">
        <v>0.0776</v>
      </c>
      <c r="K17" s="38">
        <v>0.2055</v>
      </c>
    </row>
    <row x14ac:dyDescent="0.25" r="18" customHeight="1" ht="18.75">
      <c r="A18" s="44">
        <v>17</v>
      </c>
      <c r="B18" s="38">
        <v>0.0477</v>
      </c>
      <c r="C18" s="38">
        <v>-0.0056</v>
      </c>
      <c r="D18" s="5"/>
      <c r="E18" s="43" t="s">
        <v>143</v>
      </c>
      <c r="F18" s="45">
        <f>F16/F3</f>
      </c>
      <c r="G18" s="45">
        <f>G16/G3</f>
      </c>
      <c r="H18" s="5"/>
      <c r="I18" s="50">
        <v>17</v>
      </c>
      <c r="J18" s="38">
        <v>0.1116</v>
      </c>
      <c r="K18" s="38">
        <v>0.2086</v>
      </c>
    </row>
    <row x14ac:dyDescent="0.25" r="19" customHeight="1" ht="18.75">
      <c r="A19" s="44">
        <v>18</v>
      </c>
      <c r="B19" s="38">
        <v>0.2814</v>
      </c>
      <c r="C19" s="38">
        <v>0.1482</v>
      </c>
      <c r="D19" s="5"/>
      <c r="E19" s="79"/>
      <c r="F19" s="162"/>
      <c r="G19" s="163"/>
      <c r="H19" s="5"/>
      <c r="I19" s="50">
        <v>18</v>
      </c>
      <c r="J19" s="38">
        <v>0.1205</v>
      </c>
      <c r="K19" s="38">
        <v>0.258</v>
      </c>
    </row>
    <row x14ac:dyDescent="0.25" r="20" customHeight="1" ht="18.75">
      <c r="A20" s="44">
        <v>19</v>
      </c>
      <c r="B20" s="38">
        <v>-0.0674</v>
      </c>
      <c r="C20" s="38">
        <v>0.0753</v>
      </c>
      <c r="D20" s="5"/>
      <c r="E20" s="43" t="s">
        <v>144</v>
      </c>
      <c r="F20" s="133">
        <f>CORREL(B2:B24,C2:C24)</f>
      </c>
      <c r="G20" s="164"/>
      <c r="H20" s="5"/>
      <c r="I20" s="50">
        <v>19</v>
      </c>
      <c r="J20" s="38">
        <v>0.1296</v>
      </c>
      <c r="K20" s="38">
        <v>0.2645</v>
      </c>
    </row>
    <row x14ac:dyDescent="0.25" r="21" customHeight="1" ht="18.75">
      <c r="A21" s="44">
        <v>20</v>
      </c>
      <c r="B21" s="38">
        <v>0.0762</v>
      </c>
      <c r="C21" s="38">
        <v>0.0899</v>
      </c>
      <c r="D21" s="5"/>
      <c r="E21" s="43" t="s">
        <v>145</v>
      </c>
      <c r="F21" s="38">
        <f>F20/SQRT((1-(F20^2))/(F2-2))</f>
      </c>
      <c r="G21" s="38"/>
      <c r="H21" s="5"/>
      <c r="I21" s="50">
        <v>20</v>
      </c>
      <c r="J21" s="38">
        <v>0.1991</v>
      </c>
      <c r="K21" s="38">
        <v>0.4074</v>
      </c>
    </row>
    <row x14ac:dyDescent="0.25" r="22" customHeight="1" ht="18.75">
      <c r="A22" s="44">
        <v>21</v>
      </c>
      <c r="B22" s="38">
        <v>-0.1111</v>
      </c>
      <c r="C22" s="38">
        <v>0.016</v>
      </c>
      <c r="D22" s="5"/>
      <c r="E22" s="43" t="s">
        <v>146</v>
      </c>
      <c r="F22" s="133">
        <f>_xlfn.T.DIST.2T(F21,21)</f>
      </c>
      <c r="G22" s="164"/>
      <c r="H22" s="5"/>
      <c r="I22" s="50">
        <v>21</v>
      </c>
      <c r="J22" s="38">
        <v>0.2296</v>
      </c>
      <c r="K22" s="38">
        <v>0.4331</v>
      </c>
    </row>
    <row x14ac:dyDescent="0.25" r="23" customHeight="1" ht="18.75">
      <c r="A23" s="44">
        <v>22</v>
      </c>
      <c r="B23" s="38">
        <v>-0.0557</v>
      </c>
      <c r="C23" s="38">
        <v>0.1805</v>
      </c>
      <c r="D23" s="5"/>
      <c r="E23" s="79"/>
      <c r="F23" s="162"/>
      <c r="G23" s="163"/>
      <c r="H23" s="5"/>
      <c r="I23" s="50">
        <v>22</v>
      </c>
      <c r="J23" s="38">
        <v>0.2438</v>
      </c>
      <c r="K23" s="38">
        <v>0.5482</v>
      </c>
    </row>
    <row x14ac:dyDescent="0.25" r="24" customHeight="1" ht="18.75">
      <c r="A24" s="44">
        <v>23</v>
      </c>
      <c r="B24" s="38">
        <v>0.1991</v>
      </c>
      <c r="C24" s="38">
        <v>0.0334</v>
      </c>
      <c r="D24" s="5"/>
      <c r="E24" s="43" t="s">
        <v>147</v>
      </c>
      <c r="F24" s="38">
        <f>_xlfn.T.INV.2T(0.05,23-2)</f>
      </c>
      <c r="G24" s="38"/>
      <c r="H24" s="5"/>
      <c r="I24" s="50">
        <v>23</v>
      </c>
      <c r="J24" s="38">
        <v>0.2814</v>
      </c>
      <c r="K24" s="38">
        <v>0.626</v>
      </c>
    </row>
    <row x14ac:dyDescent="0.25" r="25" customHeight="1" ht="18.75">
      <c r="A25" s="81"/>
      <c r="B25" s="128"/>
      <c r="C25" s="128"/>
      <c r="D25" s="5"/>
      <c r="E25" s="79"/>
      <c r="F25" s="165"/>
      <c r="G25" s="166"/>
      <c r="H25" s="5"/>
      <c r="I25" s="167"/>
      <c r="J25" s="128"/>
      <c r="K25" s="128"/>
    </row>
    <row x14ac:dyDescent="0.25" r="26" customHeight="1" ht="18.75">
      <c r="A26" s="81"/>
      <c r="B26" s="128"/>
      <c r="C26" s="128"/>
      <c r="D26" s="5"/>
      <c r="E26" s="54" t="s">
        <v>23</v>
      </c>
      <c r="F26" s="168" t="s">
        <v>148</v>
      </c>
      <c r="G26" s="163"/>
      <c r="H26" s="5"/>
      <c r="I26" s="167"/>
      <c r="J26" s="128"/>
      <c r="K26" s="128"/>
    </row>
    <row x14ac:dyDescent="0.25" r="27" customHeight="1" ht="18.75">
      <c r="A27" s="81"/>
      <c r="B27" s="128"/>
      <c r="C27" s="128"/>
      <c r="D27" s="5"/>
      <c r="E27" s="54" t="s">
        <v>25</v>
      </c>
      <c r="F27" s="168" t="s">
        <v>149</v>
      </c>
      <c r="G27" s="163"/>
      <c r="H27" s="5"/>
      <c r="I27" s="167"/>
      <c r="J27" s="128"/>
      <c r="K27" s="128"/>
    </row>
    <row x14ac:dyDescent="0.25" r="28" customHeight="1" ht="18.75">
      <c r="A28" s="81"/>
      <c r="B28" s="128"/>
      <c r="C28" s="128"/>
      <c r="D28" s="5"/>
      <c r="E28" s="79"/>
      <c r="F28" s="162"/>
      <c r="G28" s="163"/>
      <c r="H28" s="5"/>
      <c r="I28" s="167"/>
      <c r="J28" s="128"/>
      <c r="K28" s="128"/>
    </row>
    <row x14ac:dyDescent="0.25" r="29" customHeight="1" ht="18.75">
      <c r="A29" s="81"/>
      <c r="B29" s="128"/>
      <c r="C29" s="128"/>
      <c r="D29" s="5"/>
      <c r="E29" s="95" t="s">
        <v>150</v>
      </c>
      <c r="F29" s="169"/>
      <c r="G29" s="170"/>
      <c r="H29" s="5"/>
      <c r="I29" s="167"/>
      <c r="J29" s="128"/>
      <c r="K29" s="128"/>
    </row>
  </sheetData>
  <mergeCells count="6">
    <mergeCell ref="F20:G20"/>
    <mergeCell ref="F21:G21"/>
    <mergeCell ref="F22:G22"/>
    <mergeCell ref="F24:G24"/>
    <mergeCell ref="F25:G25"/>
    <mergeCell ref="E29:G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5" x14ac:dyDescent="0.25"/>
  <cols>
    <col min="1" max="1" style="26" width="37.14785714285715" customWidth="1" bestFit="1"/>
    <col min="2" max="2" style="156" width="17.719285714285714" customWidth="1" bestFit="1"/>
  </cols>
  <sheetData>
    <row x14ac:dyDescent="0.25" r="1" customHeight="1" ht="18.75">
      <c r="A1" s="41" t="s">
        <v>117</v>
      </c>
      <c r="B1" s="150"/>
    </row>
    <row x14ac:dyDescent="0.25" r="2" customHeight="1" ht="18.75">
      <c r="A2" s="43" t="s">
        <v>115</v>
      </c>
      <c r="B2" s="151">
        <f>1/6</f>
      </c>
    </row>
    <row x14ac:dyDescent="0.25" r="3" customHeight="1" ht="18.75">
      <c r="A3" s="43" t="s">
        <v>118</v>
      </c>
      <c r="B3" s="136">
        <v>10</v>
      </c>
    </row>
    <row x14ac:dyDescent="0.25" r="4" customHeight="1" ht="18.75">
      <c r="A4" s="43" t="s">
        <v>110</v>
      </c>
      <c r="B4" s="136">
        <v>10</v>
      </c>
    </row>
    <row x14ac:dyDescent="0.25" r="5" customHeight="1" ht="18.75">
      <c r="A5" s="5"/>
      <c r="B5" s="152"/>
    </row>
    <row x14ac:dyDescent="0.25" r="6" customHeight="1" ht="18.75">
      <c r="A6" s="5"/>
      <c r="B6" s="152"/>
    </row>
    <row x14ac:dyDescent="0.25" r="7" customHeight="1" ht="18.75">
      <c r="A7" s="138" t="s">
        <v>112</v>
      </c>
      <c r="B7" s="148">
        <f>FACT(B3)/(FACT(B4)*FACT(B3-B4))*B2^B4*(1-B2)^(B3-B4)</f>
      </c>
    </row>
    <row x14ac:dyDescent="0.25" r="8" customHeight="1" ht="18.75">
      <c r="A8" s="140"/>
      <c r="B8" s="152"/>
    </row>
    <row x14ac:dyDescent="0.25" r="9" customHeight="1" ht="18.75">
      <c r="A9" s="5"/>
      <c r="B9" s="152"/>
    </row>
    <row x14ac:dyDescent="0.25" r="10" customHeight="1" ht="18.75">
      <c r="A10" s="43" t="s">
        <v>119</v>
      </c>
      <c r="B10" s="153">
        <v>0.05426587585098819</v>
      </c>
    </row>
    <row x14ac:dyDescent="0.25" r="11" customHeight="1" ht="18.75">
      <c r="A11" s="43" t="s">
        <v>120</v>
      </c>
      <c r="B11" s="153">
        <v>0.0002675214652237972</v>
      </c>
    </row>
    <row x14ac:dyDescent="0.25" r="12" customHeight="1" ht="18.75">
      <c r="A12" s="5"/>
      <c r="B12" s="152"/>
    </row>
    <row x14ac:dyDescent="0.25" r="13" customHeight="1" ht="18.75">
      <c r="A13" s="154" t="s">
        <v>121</v>
      </c>
      <c r="B13" s="155">
        <v>0.000248072575318803</v>
      </c>
    </row>
    <row x14ac:dyDescent="0.25" r="14" customHeight="1" ht="18.75">
      <c r="A14" s="154" t="s">
        <v>122</v>
      </c>
      <c r="B14" s="155">
        <v>0.000018605443148910226</v>
      </c>
    </row>
    <row x14ac:dyDescent="0.25" r="15" customHeight="1" ht="18.75">
      <c r="A15" s="154" t="s">
        <v>123</v>
      </c>
      <c r="B15" s="155">
        <v>8.269085843960099e-7</v>
      </c>
    </row>
    <row x14ac:dyDescent="0.25" r="16" customHeight="1" ht="18.75">
      <c r="A16" s="154" t="s">
        <v>124</v>
      </c>
      <c r="B16" s="155">
        <v>1.6538171687920198e-8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"/>
  <sheetViews>
    <sheetView workbookViewId="0"/>
  </sheetViews>
  <sheetFormatPr defaultRowHeight="15" x14ac:dyDescent="0.25"/>
  <cols>
    <col min="1" max="1" style="26" width="37.14785714285715" customWidth="1" bestFit="1"/>
    <col min="2" max="2" style="149" width="17.719285714285714" customWidth="1" bestFit="1"/>
    <col min="3" max="3" style="100" width="17.719285714285714" customWidth="1" bestFit="1"/>
    <col min="4" max="4" style="26" width="13.576428571428572" customWidth="1" bestFit="1"/>
    <col min="5" max="5" style="26" width="13.576428571428572" customWidth="1" bestFit="1"/>
    <col min="6" max="6" style="26" width="13.576428571428572" customWidth="1" bestFit="1"/>
    <col min="7" max="7" style="27" width="13.576428571428572" customWidth="1" bestFit="1"/>
    <col min="8" max="8" style="27" width="13.576428571428572" customWidth="1" bestFit="1"/>
    <col min="9" max="9" style="27" width="13.576428571428572" customWidth="1" bestFit="1"/>
    <col min="10" max="10" style="27" width="13.576428571428572" customWidth="1" bestFit="1"/>
    <col min="11" max="11" style="27" width="13.576428571428572" customWidth="1" bestFit="1"/>
    <col min="12" max="12" style="27" width="13.576428571428572" customWidth="1" bestFit="1"/>
  </cols>
  <sheetData>
    <row x14ac:dyDescent="0.25" r="1" customHeight="1" ht="18.75">
      <c r="A1" s="41" t="s">
        <v>113</v>
      </c>
      <c r="B1" s="143"/>
      <c r="C1" s="77" t="s">
        <v>114</v>
      </c>
      <c r="D1" s="5"/>
      <c r="E1" s="5"/>
      <c r="F1" s="5"/>
      <c r="G1" s="68" t="s">
        <v>33</v>
      </c>
      <c r="H1" s="69"/>
      <c r="I1" s="69"/>
      <c r="J1" s="69"/>
      <c r="K1" s="69"/>
      <c r="L1" s="70"/>
    </row>
    <row x14ac:dyDescent="0.25" r="2" customHeight="1" ht="18.75">
      <c r="A2" s="43" t="s">
        <v>115</v>
      </c>
      <c r="B2" s="144">
        <f>3/5</f>
      </c>
      <c r="C2" s="145"/>
      <c r="D2" s="5"/>
      <c r="E2" s="5"/>
      <c r="F2" s="5"/>
      <c r="G2" s="71"/>
      <c r="H2" s="72"/>
      <c r="I2" s="72"/>
      <c r="J2" s="72"/>
      <c r="K2" s="72"/>
      <c r="L2" s="73"/>
    </row>
    <row x14ac:dyDescent="0.25" r="3" customHeight="1" ht="18.75">
      <c r="A3" s="43" t="s">
        <v>116</v>
      </c>
      <c r="B3" s="136">
        <v>20</v>
      </c>
      <c r="C3" s="136">
        <f>+B3-1</f>
      </c>
      <c r="D3" s="5"/>
      <c r="E3" s="5"/>
      <c r="F3" s="5"/>
      <c r="G3" s="71"/>
      <c r="H3" s="72"/>
      <c r="I3" s="72"/>
      <c r="J3" s="72"/>
      <c r="K3" s="72"/>
      <c r="L3" s="73"/>
    </row>
    <row x14ac:dyDescent="0.25" r="4" customHeight="1" ht="18.75">
      <c r="A4" s="43" t="s">
        <v>110</v>
      </c>
      <c r="B4" s="136">
        <v>12</v>
      </c>
      <c r="C4" s="136">
        <f>+B4-1</f>
      </c>
      <c r="D4" s="5"/>
      <c r="E4" s="5"/>
      <c r="F4" s="5"/>
      <c r="G4" s="71"/>
      <c r="H4" s="72"/>
      <c r="I4" s="72"/>
      <c r="J4" s="72"/>
      <c r="K4" s="72"/>
      <c r="L4" s="73"/>
    </row>
    <row x14ac:dyDescent="0.25" r="5" customHeight="1" ht="18.75" customFormat="1" s="109">
      <c r="A5" s="6"/>
      <c r="B5" s="146"/>
      <c r="C5" s="147"/>
      <c r="D5" s="6"/>
      <c r="E5" s="6"/>
      <c r="F5" s="6"/>
      <c r="G5" s="71"/>
      <c r="H5" s="72"/>
      <c r="I5" s="72"/>
      <c r="J5" s="72"/>
      <c r="K5" s="72"/>
      <c r="L5" s="73"/>
    </row>
    <row x14ac:dyDescent="0.25" r="6" customHeight="1" ht="18.75" customFormat="1" s="109">
      <c r="A6" s="6"/>
      <c r="B6" s="146"/>
      <c r="C6" s="147"/>
      <c r="D6" s="6"/>
      <c r="E6" s="6"/>
      <c r="F6" s="6"/>
      <c r="G6" s="74"/>
      <c r="H6" s="75"/>
      <c r="I6" s="75"/>
      <c r="J6" s="75"/>
      <c r="K6" s="75"/>
      <c r="L6" s="76"/>
    </row>
    <row x14ac:dyDescent="0.25" r="7" customHeight="1" ht="18.75">
      <c r="A7" s="138" t="s">
        <v>112</v>
      </c>
      <c r="B7" s="148">
        <f>(FACT($C$3)/(FACT($C$4)*FACT($C$3-$C$4)))*($B$2^$B$4)*((1-$B$2)^($B$3-$B$4))</f>
      </c>
      <c r="C7" s="81"/>
      <c r="D7" s="5"/>
      <c r="E7" s="5"/>
      <c r="F7" s="5"/>
      <c r="G7" s="6"/>
      <c r="H7" s="6"/>
      <c r="I7" s="6"/>
      <c r="J7" s="6"/>
      <c r="K7" s="6"/>
      <c r="L7" s="6"/>
    </row>
  </sheetData>
  <mergeCells count="1">
    <mergeCell ref="G1:L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"/>
  <sheetViews>
    <sheetView workbookViewId="0"/>
  </sheetViews>
  <sheetFormatPr defaultRowHeight="15" x14ac:dyDescent="0.25"/>
  <cols>
    <col min="1" max="1" style="26" width="37.14785714285715" customWidth="1" bestFit="1"/>
    <col min="2" max="2" style="142" width="17.719285714285714" customWidth="1" bestFit="1"/>
    <col min="3" max="3" style="26" width="13.576428571428572" customWidth="1" bestFit="1"/>
    <col min="4" max="4" style="26" width="13.576428571428572" customWidth="1" bestFit="1"/>
    <col min="5" max="5" style="26" width="13.576428571428572" customWidth="1" bestFit="1"/>
    <col min="6" max="6" style="26" width="13.576428571428572" customWidth="1" bestFit="1"/>
    <col min="7" max="7" style="26" width="13.576428571428572" customWidth="1" bestFit="1"/>
    <col min="8" max="8" style="26" width="13.576428571428572" customWidth="1" bestFit="1"/>
    <col min="9" max="9" style="27" width="13.576428571428572" customWidth="1" bestFit="1"/>
    <col min="10" max="10" style="27" width="13.576428571428572" customWidth="1" bestFit="1"/>
    <col min="11" max="11" style="27" width="13.576428571428572" customWidth="1" bestFit="1"/>
    <col min="12" max="12" style="27" width="13.576428571428572" customWidth="1" bestFit="1"/>
    <col min="13" max="13" style="27" width="13.576428571428572" customWidth="1" bestFit="1"/>
    <col min="14" max="14" style="27" width="13.576428571428572" customWidth="1" bestFit="1"/>
  </cols>
  <sheetData>
    <row x14ac:dyDescent="0.25" r="1" customHeight="1" ht="18.75">
      <c r="A1" s="41" t="s">
        <v>107</v>
      </c>
      <c r="B1" s="135"/>
      <c r="C1" s="5"/>
      <c r="D1" s="5"/>
      <c r="E1" s="5"/>
      <c r="F1" s="5"/>
      <c r="G1" s="5"/>
      <c r="H1" s="5"/>
      <c r="I1" s="68" t="s">
        <v>33</v>
      </c>
      <c r="J1" s="69"/>
      <c r="K1" s="69"/>
      <c r="L1" s="69"/>
      <c r="M1" s="69"/>
      <c r="N1" s="70"/>
    </row>
    <row x14ac:dyDescent="0.25" r="2" customHeight="1" ht="18.75">
      <c r="A2" s="43" t="s">
        <v>108</v>
      </c>
      <c r="B2" s="136">
        <v>3</v>
      </c>
      <c r="C2" s="5" t="s">
        <v>109</v>
      </c>
      <c r="D2" s="5"/>
      <c r="E2" s="5"/>
      <c r="F2" s="5"/>
      <c r="G2" s="5"/>
      <c r="H2" s="5"/>
      <c r="I2" s="71"/>
      <c r="J2" s="72"/>
      <c r="K2" s="72"/>
      <c r="L2" s="72"/>
      <c r="M2" s="72"/>
      <c r="N2" s="73"/>
    </row>
    <row x14ac:dyDescent="0.25" r="3" customHeight="1" ht="18.75">
      <c r="A3" s="43" t="s">
        <v>110</v>
      </c>
      <c r="B3" s="136">
        <f>28/7</f>
      </c>
      <c r="C3" s="5" t="s">
        <v>111</v>
      </c>
      <c r="D3" s="5"/>
      <c r="E3" s="5"/>
      <c r="F3" s="5"/>
      <c r="G3" s="5"/>
      <c r="H3" s="5"/>
      <c r="I3" s="71"/>
      <c r="J3" s="72"/>
      <c r="K3" s="72"/>
      <c r="L3" s="72"/>
      <c r="M3" s="72"/>
      <c r="N3" s="73"/>
    </row>
    <row x14ac:dyDescent="0.25" r="4" customHeight="1" ht="18.75" customFormat="1" s="109">
      <c r="A4" s="6"/>
      <c r="B4" s="137"/>
      <c r="C4" s="6"/>
      <c r="D4" s="6"/>
      <c r="E4" s="6"/>
      <c r="F4" s="6"/>
      <c r="G4" s="6"/>
      <c r="H4" s="6"/>
      <c r="I4" s="71"/>
      <c r="J4" s="72"/>
      <c r="K4" s="72"/>
      <c r="L4" s="72"/>
      <c r="M4" s="72"/>
      <c r="N4" s="73"/>
    </row>
    <row x14ac:dyDescent="0.25" r="5" customHeight="1" ht="18.75" customFormat="1" s="109">
      <c r="A5" s="6"/>
      <c r="B5" s="137"/>
      <c r="C5" s="6"/>
      <c r="D5" s="6"/>
      <c r="E5" s="6"/>
      <c r="F5" s="6"/>
      <c r="G5" s="6"/>
      <c r="H5" s="6"/>
      <c r="I5" s="71"/>
      <c r="J5" s="72"/>
      <c r="K5" s="72"/>
      <c r="L5" s="72"/>
      <c r="M5" s="72"/>
      <c r="N5" s="73"/>
    </row>
    <row x14ac:dyDescent="0.25" r="6" customHeight="1" ht="18.75">
      <c r="A6" s="138" t="s">
        <v>112</v>
      </c>
      <c r="B6" s="139">
        <f>(EXP(-B2)*(B2^(B3)))/FACT(B3)</f>
      </c>
      <c r="C6" s="5"/>
      <c r="D6" s="5"/>
      <c r="E6" s="5"/>
      <c r="F6" s="5"/>
      <c r="G6" s="5"/>
      <c r="H6" s="5"/>
      <c r="I6" s="74"/>
      <c r="J6" s="75"/>
      <c r="K6" s="75"/>
      <c r="L6" s="75"/>
      <c r="M6" s="75"/>
      <c r="N6" s="76"/>
    </row>
    <row x14ac:dyDescent="0.25" r="7" customHeight="1" ht="18.75">
      <c r="A7" s="140"/>
      <c r="B7" s="141"/>
      <c r="C7" s="5"/>
      <c r="D7" s="5"/>
      <c r="E7" s="5"/>
      <c r="F7" s="5"/>
      <c r="G7" s="5"/>
      <c r="H7" s="5"/>
      <c r="I7" s="6"/>
      <c r="J7" s="6"/>
      <c r="K7" s="6"/>
      <c r="L7" s="6"/>
      <c r="M7" s="6"/>
      <c r="N7" s="6"/>
    </row>
  </sheetData>
  <mergeCells count="1">
    <mergeCell ref="I1:N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2"/>
  <sheetViews>
    <sheetView workbookViewId="0"/>
  </sheetViews>
  <sheetFormatPr defaultRowHeight="15" x14ac:dyDescent="0.25"/>
  <cols>
    <col min="1" max="1" style="26" width="19.719285714285714" customWidth="1" bestFit="1"/>
    <col min="2" max="2" style="134" width="11.719285714285713" customWidth="1" bestFit="1"/>
    <col min="3" max="3" style="134" width="11.719285714285713" customWidth="1" bestFit="1"/>
    <col min="4" max="4" style="134" width="11.862142857142858" customWidth="1" bestFit="1"/>
    <col min="5" max="5" style="26" width="13.576428571428572" customWidth="1" bestFit="1"/>
    <col min="6" max="6" style="25" width="13.576428571428572" customWidth="1" bestFit="1"/>
    <col min="7" max="7" style="25" width="13.576428571428572" customWidth="1" bestFit="1"/>
  </cols>
  <sheetData>
    <row x14ac:dyDescent="0.25" r="1" customHeight="1" ht="18.75">
      <c r="A1" s="126"/>
      <c r="B1" s="127" t="s">
        <v>95</v>
      </c>
      <c r="C1" s="128"/>
      <c r="D1" s="128"/>
      <c r="E1" s="5"/>
      <c r="F1" s="49" t="s">
        <v>9</v>
      </c>
      <c r="G1" s="49" t="s">
        <v>20</v>
      </c>
    </row>
    <row x14ac:dyDescent="0.25" r="2" customHeight="1" ht="18.75">
      <c r="A2" s="43" t="s">
        <v>12</v>
      </c>
      <c r="B2" s="20">
        <v>26.5</v>
      </c>
      <c r="C2" s="128"/>
      <c r="D2" s="128"/>
      <c r="E2" s="5"/>
      <c r="F2" s="20">
        <v>-4</v>
      </c>
      <c r="G2" s="20">
        <f>_xlfn.NORM.S.DIST(F2,FALSE)</f>
      </c>
    </row>
    <row x14ac:dyDescent="0.25" r="3" customHeight="1" ht="18.75">
      <c r="A3" s="43" t="s">
        <v>13</v>
      </c>
      <c r="B3" s="20">
        <v>4</v>
      </c>
      <c r="C3" s="128"/>
      <c r="D3" s="128"/>
      <c r="E3" s="5"/>
      <c r="F3" s="20">
        <v>-3.9</v>
      </c>
      <c r="G3" s="20">
        <f>_xlfn.NORM.S.DIST(F3,FALSE)</f>
      </c>
    </row>
    <row x14ac:dyDescent="0.25" r="4" customHeight="1" ht="18.75">
      <c r="A4" s="5"/>
      <c r="B4" s="128"/>
      <c r="C4" s="128"/>
      <c r="D4" s="128"/>
      <c r="E4" s="5"/>
      <c r="F4" s="20">
        <v>-3.8</v>
      </c>
      <c r="G4" s="20">
        <f>_xlfn.NORM.S.DIST(F4,FALSE)</f>
      </c>
    </row>
    <row x14ac:dyDescent="0.25" r="5" customHeight="1" ht="18.75">
      <c r="A5" s="129" t="s">
        <v>96</v>
      </c>
      <c r="B5" s="130"/>
      <c r="C5" s="128"/>
      <c r="D5" s="128"/>
      <c r="E5" s="5"/>
      <c r="F5" s="20">
        <v>-3.7</v>
      </c>
      <c r="G5" s="20">
        <f>_xlfn.NORM.S.DIST(F5,FALSE)</f>
      </c>
    </row>
    <row x14ac:dyDescent="0.25" r="6" customHeight="1" ht="18.75">
      <c r="A6" s="131" t="s">
        <v>97</v>
      </c>
      <c r="B6" s="44">
        <v>37</v>
      </c>
      <c r="C6" s="128"/>
      <c r="D6" s="128"/>
      <c r="E6" s="5"/>
      <c r="F6" s="20">
        <v>-3.6</v>
      </c>
      <c r="G6" s="20">
        <f>_xlfn.NORM.S.DIST(F6,FALSE)</f>
      </c>
    </row>
    <row x14ac:dyDescent="0.25" r="7" customHeight="1" ht="18.75">
      <c r="A7" s="131" t="s">
        <v>98</v>
      </c>
      <c r="B7" s="44">
        <v>20</v>
      </c>
      <c r="C7" s="128"/>
      <c r="D7" s="128"/>
      <c r="E7" s="5"/>
      <c r="F7" s="20">
        <v>-3.5</v>
      </c>
      <c r="G7" s="20">
        <f>_xlfn.NORM.S.DIST(F7,FALSE)</f>
      </c>
    </row>
    <row x14ac:dyDescent="0.25" r="8" customHeight="1" ht="18.75">
      <c r="A8" s="131" t="s">
        <v>99</v>
      </c>
      <c r="B8" s="44">
        <v>22</v>
      </c>
      <c r="C8" s="44">
        <v>28</v>
      </c>
      <c r="D8" s="128"/>
      <c r="E8" s="5"/>
      <c r="F8" s="20">
        <v>-3.4</v>
      </c>
      <c r="G8" s="20">
        <f>_xlfn.NORM.S.DIST(F8,FALSE)</f>
      </c>
    </row>
    <row x14ac:dyDescent="0.25" r="9" customHeight="1" ht="18.75">
      <c r="A9" s="5"/>
      <c r="B9" s="128"/>
      <c r="C9" s="128"/>
      <c r="D9" s="128"/>
      <c r="E9" s="5"/>
      <c r="F9" s="20">
        <v>-3.3</v>
      </c>
      <c r="G9" s="20">
        <f>_xlfn.NORM.S.DIST(F9,FALSE)</f>
      </c>
    </row>
    <row x14ac:dyDescent="0.25" r="10" customHeight="1" ht="18.75">
      <c r="A10" s="129" t="s">
        <v>100</v>
      </c>
      <c r="B10" s="130"/>
      <c r="C10" s="128"/>
      <c r="D10" s="128"/>
      <c r="E10" s="5"/>
      <c r="F10" s="20">
        <v>-3.2</v>
      </c>
      <c r="G10" s="20">
        <f>_xlfn.NORM.S.DIST(F10,FALSE)</f>
      </c>
    </row>
    <row x14ac:dyDescent="0.25" r="11" customHeight="1" ht="18.75">
      <c r="A11" s="131" t="s">
        <v>101</v>
      </c>
      <c r="B11" s="20">
        <f>+(B6-$B$2)/$B$3</f>
      </c>
      <c r="C11" s="128"/>
      <c r="D11" s="128"/>
      <c r="E11" s="5"/>
      <c r="F11" s="20">
        <v>-3.1</v>
      </c>
      <c r="G11" s="20">
        <f>_xlfn.NORM.S.DIST(F11,FALSE)</f>
      </c>
    </row>
    <row x14ac:dyDescent="0.25" r="12" customHeight="1" ht="18.75">
      <c r="A12" s="131" t="s">
        <v>102</v>
      </c>
      <c r="B12" s="20">
        <f>+(B7-$B$2)/$B$3</f>
      </c>
      <c r="C12" s="128"/>
      <c r="D12" s="128"/>
      <c r="E12" s="5"/>
      <c r="F12" s="20">
        <v>-3</v>
      </c>
      <c r="G12" s="20">
        <f>_xlfn.NORM.S.DIST(F12,FALSE)</f>
      </c>
    </row>
    <row x14ac:dyDescent="0.25" r="13" customHeight="1" ht="18.75">
      <c r="A13" s="131" t="s">
        <v>103</v>
      </c>
      <c r="B13" s="20">
        <f>+(B8-$B$2)/$B$3</f>
      </c>
      <c r="C13" s="20">
        <f>+(C8-$B$2)/$B$3</f>
      </c>
      <c r="D13" s="128"/>
      <c r="E13" s="5"/>
      <c r="F13" s="20">
        <v>-2.9</v>
      </c>
      <c r="G13" s="20">
        <f>_xlfn.NORM.S.DIST(F13,FALSE)</f>
      </c>
    </row>
    <row x14ac:dyDescent="0.25" r="14" customHeight="1" ht="18.75">
      <c r="A14" s="5"/>
      <c r="B14" s="128"/>
      <c r="C14" s="128"/>
      <c r="D14" s="128"/>
      <c r="E14" s="5"/>
      <c r="F14" s="20">
        <v>-2.8</v>
      </c>
      <c r="G14" s="20">
        <f>_xlfn.NORM.S.DIST(F14,FALSE)</f>
      </c>
    </row>
    <row x14ac:dyDescent="0.25" r="15" customHeight="1" ht="18.75">
      <c r="A15" s="129" t="s">
        <v>104</v>
      </c>
      <c r="B15" s="130"/>
      <c r="C15" s="128"/>
      <c r="D15" s="128"/>
      <c r="E15" s="5"/>
      <c r="F15" s="20">
        <v>-2.7</v>
      </c>
      <c r="G15" s="20">
        <f>_xlfn.NORM.S.DIST(F15,FALSE)</f>
      </c>
    </row>
    <row x14ac:dyDescent="0.25" r="16" customHeight="1" ht="18.75">
      <c r="A16" s="131" t="s">
        <v>101</v>
      </c>
      <c r="B16" s="38">
        <f>1-_xlfn.NORM.S.DIST(B11,TRUE)</f>
      </c>
      <c r="C16" s="128"/>
      <c r="D16" s="128"/>
      <c r="E16" s="5"/>
      <c r="F16" s="20">
        <v>-2.6</v>
      </c>
      <c r="G16" s="20">
        <f>_xlfn.NORM.S.DIST(F16,FALSE)</f>
      </c>
    </row>
    <row x14ac:dyDescent="0.25" r="17" customHeight="1" ht="18.75">
      <c r="A17" s="131" t="s">
        <v>102</v>
      </c>
      <c r="B17" s="38">
        <f>_xlfn.NORM.S.DIST(B12,TRUE)</f>
      </c>
      <c r="C17" s="132" t="s">
        <v>105</v>
      </c>
      <c r="D17" s="132" t="s">
        <v>106</v>
      </c>
      <c r="E17" s="5"/>
      <c r="F17" s="20">
        <v>-2.5</v>
      </c>
      <c r="G17" s="20">
        <f>_xlfn.NORM.S.DIST(F17,FALSE)</f>
      </c>
    </row>
    <row x14ac:dyDescent="0.25" r="18" customHeight="1" ht="18.75">
      <c r="A18" s="131" t="s">
        <v>103</v>
      </c>
      <c r="B18" s="38">
        <f>D18-C18</f>
      </c>
      <c r="C18" s="133">
        <f>_xlfn.NORM.S.DIST(B13,TRUE)</f>
      </c>
      <c r="D18" s="38">
        <f>_xlfn.NORM.S.DIST(C13,TRUE)</f>
      </c>
      <c r="E18" s="5"/>
      <c r="F18" s="20">
        <v>-2.4</v>
      </c>
      <c r="G18" s="20">
        <f>_xlfn.NORM.S.DIST(F18,FALSE)</f>
      </c>
    </row>
    <row x14ac:dyDescent="0.25" r="19" customHeight="1" ht="18.75">
      <c r="A19" s="5"/>
      <c r="B19" s="128"/>
      <c r="C19" s="128"/>
      <c r="D19" s="128"/>
      <c r="E19" s="5"/>
      <c r="F19" s="20">
        <v>-2.3</v>
      </c>
      <c r="G19" s="20">
        <f>_xlfn.NORM.S.DIST(F19,FALSE)</f>
      </c>
    </row>
    <row x14ac:dyDescent="0.25" r="20" customHeight="1" ht="18.75">
      <c r="A20" s="5"/>
      <c r="B20" s="128"/>
      <c r="C20" s="128"/>
      <c r="D20" s="128"/>
      <c r="E20" s="5"/>
      <c r="F20" s="20">
        <v>-2.2</v>
      </c>
      <c r="G20" s="20">
        <f>_xlfn.NORM.S.DIST(F20,FALSE)</f>
      </c>
    </row>
    <row x14ac:dyDescent="0.25" r="21" customHeight="1" ht="18.75">
      <c r="A21" s="5"/>
      <c r="B21" s="128"/>
      <c r="C21" s="128"/>
      <c r="D21" s="128"/>
      <c r="E21" s="5"/>
      <c r="F21" s="20">
        <v>-2.1</v>
      </c>
      <c r="G21" s="20">
        <f>_xlfn.NORM.S.DIST(F21,FALSE)</f>
      </c>
    </row>
    <row x14ac:dyDescent="0.25" r="22" customHeight="1" ht="18.75">
      <c r="A22" s="5"/>
      <c r="B22" s="128"/>
      <c r="C22" s="128"/>
      <c r="D22" s="128"/>
      <c r="E22" s="5"/>
      <c r="F22" s="20">
        <v>-2</v>
      </c>
      <c r="G22" s="20">
        <f>_xlfn.NORM.S.DIST(F22,FALSE)</f>
      </c>
    </row>
    <row x14ac:dyDescent="0.25" r="23" customHeight="1" ht="18.75">
      <c r="A23" s="5"/>
      <c r="B23" s="128"/>
      <c r="C23" s="128"/>
      <c r="D23" s="128"/>
      <c r="E23" s="5"/>
      <c r="F23" s="20">
        <v>-1.9</v>
      </c>
      <c r="G23" s="20">
        <f>_xlfn.NORM.S.DIST(F23,FALSE)</f>
      </c>
    </row>
    <row x14ac:dyDescent="0.25" r="24" customHeight="1" ht="18.75">
      <c r="A24" s="5"/>
      <c r="B24" s="128"/>
      <c r="C24" s="128"/>
      <c r="D24" s="128"/>
      <c r="E24" s="5"/>
      <c r="F24" s="20">
        <v>-1.8</v>
      </c>
      <c r="G24" s="20">
        <f>_xlfn.NORM.S.DIST(F24,FALSE)</f>
      </c>
    </row>
    <row x14ac:dyDescent="0.25" r="25" customHeight="1" ht="18.75">
      <c r="A25" s="5"/>
      <c r="B25" s="128"/>
      <c r="C25" s="128"/>
      <c r="D25" s="128"/>
      <c r="E25" s="5"/>
      <c r="F25" s="20">
        <v>-1.7</v>
      </c>
      <c r="G25" s="20">
        <f>_xlfn.NORM.S.DIST(F25,FALSE)</f>
      </c>
    </row>
    <row x14ac:dyDescent="0.25" r="26" customHeight="1" ht="18.75">
      <c r="A26" s="5"/>
      <c r="B26" s="128"/>
      <c r="C26" s="128"/>
      <c r="D26" s="128"/>
      <c r="E26" s="5"/>
      <c r="F26" s="20">
        <v>-1.6</v>
      </c>
      <c r="G26" s="20">
        <f>_xlfn.NORM.S.DIST(F26,FALSE)</f>
      </c>
    </row>
    <row x14ac:dyDescent="0.25" r="27" customHeight="1" ht="18.75">
      <c r="A27" s="5"/>
      <c r="B27" s="128"/>
      <c r="C27" s="128"/>
      <c r="D27" s="128"/>
      <c r="E27" s="5"/>
      <c r="F27" s="20">
        <v>-1.5</v>
      </c>
      <c r="G27" s="20">
        <f>_xlfn.NORM.S.DIST(F27,FALSE)</f>
      </c>
    </row>
    <row x14ac:dyDescent="0.25" r="28" customHeight="1" ht="18.75">
      <c r="A28" s="5"/>
      <c r="B28" s="128"/>
      <c r="C28" s="128"/>
      <c r="D28" s="128"/>
      <c r="E28" s="5"/>
      <c r="F28" s="20">
        <v>-1.4</v>
      </c>
      <c r="G28" s="20">
        <f>_xlfn.NORM.S.DIST(F28,FALSE)</f>
      </c>
    </row>
    <row x14ac:dyDescent="0.25" r="29" customHeight="1" ht="18.75">
      <c r="A29" s="5"/>
      <c r="B29" s="128"/>
      <c r="C29" s="128"/>
      <c r="D29" s="128"/>
      <c r="E29" s="5"/>
      <c r="F29" s="20">
        <v>-1.3</v>
      </c>
      <c r="G29" s="20">
        <f>_xlfn.NORM.S.DIST(F29,FALSE)</f>
      </c>
    </row>
    <row x14ac:dyDescent="0.25" r="30" customHeight="1" ht="18.75">
      <c r="A30" s="5"/>
      <c r="B30" s="128"/>
      <c r="C30" s="128"/>
      <c r="D30" s="128"/>
      <c r="E30" s="5"/>
      <c r="F30" s="20">
        <v>-1.2</v>
      </c>
      <c r="G30" s="20">
        <f>_xlfn.NORM.S.DIST(F30,FALSE)</f>
      </c>
    </row>
    <row x14ac:dyDescent="0.25" r="31" customHeight="1" ht="18.75">
      <c r="A31" s="5"/>
      <c r="B31" s="128"/>
      <c r="C31" s="128"/>
      <c r="D31" s="128"/>
      <c r="E31" s="5"/>
      <c r="F31" s="20">
        <v>-1.1</v>
      </c>
      <c r="G31" s="20">
        <f>_xlfn.NORM.S.DIST(F31,FALSE)</f>
      </c>
    </row>
    <row x14ac:dyDescent="0.25" r="32" customHeight="1" ht="18.75">
      <c r="A32" s="5"/>
      <c r="B32" s="128"/>
      <c r="C32" s="128"/>
      <c r="D32" s="128"/>
      <c r="E32" s="5"/>
      <c r="F32" s="20">
        <v>-1</v>
      </c>
      <c r="G32" s="20">
        <f>_xlfn.NORM.S.DIST(F32,FALSE)</f>
      </c>
    </row>
    <row x14ac:dyDescent="0.25" r="33" customHeight="1" ht="18.75">
      <c r="A33" s="5"/>
      <c r="B33" s="128"/>
      <c r="C33" s="128"/>
      <c r="D33" s="128"/>
      <c r="E33" s="5"/>
      <c r="F33" s="20">
        <v>-0.9</v>
      </c>
      <c r="G33" s="20">
        <f>_xlfn.NORM.S.DIST(F33,FALSE)</f>
      </c>
    </row>
    <row x14ac:dyDescent="0.25" r="34" customHeight="1" ht="18.75">
      <c r="A34" s="5"/>
      <c r="B34" s="128"/>
      <c r="C34" s="128"/>
      <c r="D34" s="128"/>
      <c r="E34" s="5"/>
      <c r="F34" s="20">
        <v>-0.8</v>
      </c>
      <c r="G34" s="20">
        <f>_xlfn.NORM.S.DIST(F34,FALSE)</f>
      </c>
    </row>
    <row x14ac:dyDescent="0.25" r="35" customHeight="1" ht="18.75">
      <c r="A35" s="5"/>
      <c r="B35" s="128"/>
      <c r="C35" s="128"/>
      <c r="D35" s="128"/>
      <c r="E35" s="5"/>
      <c r="F35" s="20">
        <v>-0.7</v>
      </c>
      <c r="G35" s="20">
        <f>_xlfn.NORM.S.DIST(F35,FALSE)</f>
      </c>
    </row>
    <row x14ac:dyDescent="0.25" r="36" customHeight="1" ht="18.75">
      <c r="A36" s="5"/>
      <c r="B36" s="128"/>
      <c r="C36" s="128"/>
      <c r="D36" s="128"/>
      <c r="E36" s="5"/>
      <c r="F36" s="20">
        <v>-0.6</v>
      </c>
      <c r="G36" s="20">
        <f>_xlfn.NORM.S.DIST(F36,FALSE)</f>
      </c>
    </row>
    <row x14ac:dyDescent="0.25" r="37" customHeight="1" ht="18.75">
      <c r="A37" s="5"/>
      <c r="B37" s="128"/>
      <c r="C37" s="128"/>
      <c r="D37" s="128"/>
      <c r="E37" s="5"/>
      <c r="F37" s="20">
        <v>-0.5</v>
      </c>
      <c r="G37" s="20">
        <f>_xlfn.NORM.S.DIST(F37,FALSE)</f>
      </c>
    </row>
    <row x14ac:dyDescent="0.25" r="38" customHeight="1" ht="18.75">
      <c r="A38" s="5"/>
      <c r="B38" s="128"/>
      <c r="C38" s="128"/>
      <c r="D38" s="128"/>
      <c r="E38" s="5"/>
      <c r="F38" s="20">
        <v>-0.4</v>
      </c>
      <c r="G38" s="20">
        <f>_xlfn.NORM.S.DIST(F38,FALSE)</f>
      </c>
    </row>
    <row x14ac:dyDescent="0.25" r="39" customHeight="1" ht="18.75">
      <c r="A39" s="5"/>
      <c r="B39" s="128"/>
      <c r="C39" s="128"/>
      <c r="D39" s="128"/>
      <c r="E39" s="5"/>
      <c r="F39" s="20">
        <v>-0.3</v>
      </c>
      <c r="G39" s="20">
        <f>_xlfn.NORM.S.DIST(F39,FALSE)</f>
      </c>
    </row>
    <row x14ac:dyDescent="0.25" r="40" customHeight="1" ht="18.75">
      <c r="A40" s="5"/>
      <c r="B40" s="128"/>
      <c r="C40" s="128"/>
      <c r="D40" s="128"/>
      <c r="E40" s="5"/>
      <c r="F40" s="20">
        <v>-0.2</v>
      </c>
      <c r="G40" s="20">
        <f>_xlfn.NORM.S.DIST(F40,FALSE)</f>
      </c>
    </row>
    <row x14ac:dyDescent="0.25" r="41" customHeight="1" ht="18.75">
      <c r="A41" s="5"/>
      <c r="B41" s="128"/>
      <c r="C41" s="128"/>
      <c r="D41" s="128"/>
      <c r="E41" s="5"/>
      <c r="F41" s="20">
        <v>-0.1</v>
      </c>
      <c r="G41" s="20">
        <f>_xlfn.NORM.S.DIST(F41,FALSE)</f>
      </c>
    </row>
    <row x14ac:dyDescent="0.25" r="42" customHeight="1" ht="18.75">
      <c r="A42" s="5"/>
      <c r="B42" s="128"/>
      <c r="C42" s="128"/>
      <c r="D42" s="128"/>
      <c r="E42" s="5"/>
      <c r="F42" s="20">
        <v>0</v>
      </c>
      <c r="G42" s="20">
        <f>_xlfn.NORM.S.DIST(F42,FALSE)</f>
      </c>
    </row>
    <row x14ac:dyDescent="0.25" r="43" customHeight="1" ht="18.75">
      <c r="A43" s="5"/>
      <c r="B43" s="128"/>
      <c r="C43" s="128"/>
      <c r="D43" s="128"/>
      <c r="E43" s="5"/>
      <c r="F43" s="20">
        <v>0.1</v>
      </c>
      <c r="G43" s="20">
        <f>_xlfn.NORM.S.DIST(F43,FALSE)</f>
      </c>
    </row>
    <row x14ac:dyDescent="0.25" r="44" customHeight="1" ht="18.75">
      <c r="A44" s="5"/>
      <c r="B44" s="128"/>
      <c r="C44" s="128"/>
      <c r="D44" s="128"/>
      <c r="E44" s="5"/>
      <c r="F44" s="20">
        <v>0.2</v>
      </c>
      <c r="G44" s="20">
        <f>_xlfn.NORM.S.DIST(F44,FALSE)</f>
      </c>
    </row>
    <row x14ac:dyDescent="0.25" r="45" customHeight="1" ht="18.75">
      <c r="A45" s="5"/>
      <c r="B45" s="128"/>
      <c r="C45" s="128"/>
      <c r="D45" s="128"/>
      <c r="E45" s="5"/>
      <c r="F45" s="20">
        <v>0.3</v>
      </c>
      <c r="G45" s="20">
        <f>_xlfn.NORM.S.DIST(F45,FALSE)</f>
      </c>
    </row>
    <row x14ac:dyDescent="0.25" r="46" customHeight="1" ht="18.75">
      <c r="A46" s="5"/>
      <c r="B46" s="128"/>
      <c r="C46" s="128"/>
      <c r="D46" s="128"/>
      <c r="E46" s="5"/>
      <c r="F46" s="20">
        <v>0.4</v>
      </c>
      <c r="G46" s="20">
        <f>_xlfn.NORM.S.DIST(F46,FALSE)</f>
      </c>
    </row>
    <row x14ac:dyDescent="0.25" r="47" customHeight="1" ht="18.75">
      <c r="A47" s="5"/>
      <c r="B47" s="128"/>
      <c r="C47" s="128"/>
      <c r="D47" s="128"/>
      <c r="E47" s="5"/>
      <c r="F47" s="20">
        <v>0.5</v>
      </c>
      <c r="G47" s="20">
        <f>_xlfn.NORM.S.DIST(F47,FALSE)</f>
      </c>
    </row>
    <row x14ac:dyDescent="0.25" r="48" customHeight="1" ht="18.75">
      <c r="A48" s="5"/>
      <c r="B48" s="128"/>
      <c r="C48" s="128"/>
      <c r="D48" s="128"/>
      <c r="E48" s="5"/>
      <c r="F48" s="20">
        <v>0.6</v>
      </c>
      <c r="G48" s="20">
        <f>_xlfn.NORM.S.DIST(F48,FALSE)</f>
      </c>
    </row>
    <row x14ac:dyDescent="0.25" r="49" customHeight="1" ht="18.75">
      <c r="A49" s="5"/>
      <c r="B49" s="128"/>
      <c r="C49" s="128"/>
      <c r="D49" s="128"/>
      <c r="E49" s="5"/>
      <c r="F49" s="20">
        <v>0.7</v>
      </c>
      <c r="G49" s="20">
        <f>_xlfn.NORM.S.DIST(F49,FALSE)</f>
      </c>
    </row>
    <row x14ac:dyDescent="0.25" r="50" customHeight="1" ht="18.75">
      <c r="A50" s="5"/>
      <c r="B50" s="128"/>
      <c r="C50" s="128"/>
      <c r="D50" s="128"/>
      <c r="E50" s="5"/>
      <c r="F50" s="20">
        <v>0.8</v>
      </c>
      <c r="G50" s="20">
        <f>_xlfn.NORM.S.DIST(F50,FALSE)</f>
      </c>
    </row>
    <row x14ac:dyDescent="0.25" r="51" customHeight="1" ht="18.75">
      <c r="A51" s="5"/>
      <c r="B51" s="128"/>
      <c r="C51" s="128"/>
      <c r="D51" s="128"/>
      <c r="E51" s="5"/>
      <c r="F51" s="20">
        <v>0.9</v>
      </c>
      <c r="G51" s="20">
        <f>_xlfn.NORM.S.DIST(F51,FALSE)</f>
      </c>
    </row>
    <row x14ac:dyDescent="0.25" r="52" customHeight="1" ht="18.75">
      <c r="A52" s="5"/>
      <c r="B52" s="128"/>
      <c r="C52" s="128"/>
      <c r="D52" s="128"/>
      <c r="E52" s="5"/>
      <c r="F52" s="20">
        <v>1</v>
      </c>
      <c r="G52" s="20">
        <f>_xlfn.NORM.S.DIST(F52,FALSE)</f>
      </c>
    </row>
    <row x14ac:dyDescent="0.25" r="53" customHeight="1" ht="18.75">
      <c r="A53" s="5"/>
      <c r="B53" s="128"/>
      <c r="C53" s="128"/>
      <c r="D53" s="128"/>
      <c r="E53" s="5"/>
      <c r="F53" s="20">
        <v>1.1</v>
      </c>
      <c r="G53" s="20">
        <f>_xlfn.NORM.S.DIST(F53,FALSE)</f>
      </c>
    </row>
    <row x14ac:dyDescent="0.25" r="54" customHeight="1" ht="18.75">
      <c r="A54" s="5"/>
      <c r="B54" s="128"/>
      <c r="C54" s="128"/>
      <c r="D54" s="128"/>
      <c r="E54" s="5"/>
      <c r="F54" s="20">
        <v>1.2</v>
      </c>
      <c r="G54" s="20">
        <f>_xlfn.NORM.S.DIST(F54,FALSE)</f>
      </c>
    </row>
    <row x14ac:dyDescent="0.25" r="55" customHeight="1" ht="18.75">
      <c r="A55" s="5"/>
      <c r="B55" s="128"/>
      <c r="C55" s="128"/>
      <c r="D55" s="128"/>
      <c r="E55" s="5"/>
      <c r="F55" s="20">
        <v>1.3</v>
      </c>
      <c r="G55" s="20">
        <f>_xlfn.NORM.S.DIST(F55,FALSE)</f>
      </c>
    </row>
    <row x14ac:dyDescent="0.25" r="56" customHeight="1" ht="18.75">
      <c r="A56" s="5"/>
      <c r="B56" s="128"/>
      <c r="C56" s="128"/>
      <c r="D56" s="128"/>
      <c r="E56" s="5"/>
      <c r="F56" s="20">
        <v>1.4</v>
      </c>
      <c r="G56" s="20">
        <f>_xlfn.NORM.S.DIST(F56,FALSE)</f>
      </c>
    </row>
    <row x14ac:dyDescent="0.25" r="57" customHeight="1" ht="18.75">
      <c r="A57" s="5"/>
      <c r="B57" s="128"/>
      <c r="C57" s="128"/>
      <c r="D57" s="128"/>
      <c r="E57" s="5"/>
      <c r="F57" s="20">
        <v>1.5</v>
      </c>
      <c r="G57" s="20">
        <f>_xlfn.NORM.S.DIST(F57,FALSE)</f>
      </c>
    </row>
    <row x14ac:dyDescent="0.25" r="58" customHeight="1" ht="18.75">
      <c r="A58" s="5"/>
      <c r="B58" s="128"/>
      <c r="C58" s="128"/>
      <c r="D58" s="128"/>
      <c r="E58" s="5"/>
      <c r="F58" s="20">
        <v>1.6</v>
      </c>
      <c r="G58" s="20">
        <f>_xlfn.NORM.S.DIST(F58,FALSE)</f>
      </c>
    </row>
    <row x14ac:dyDescent="0.25" r="59" customHeight="1" ht="18.75">
      <c r="A59" s="5"/>
      <c r="B59" s="128"/>
      <c r="C59" s="128"/>
      <c r="D59" s="128"/>
      <c r="E59" s="5"/>
      <c r="F59" s="20">
        <v>1.7</v>
      </c>
      <c r="G59" s="20">
        <f>_xlfn.NORM.S.DIST(F59,FALSE)</f>
      </c>
    </row>
    <row x14ac:dyDescent="0.25" r="60" customHeight="1" ht="18.75">
      <c r="A60" s="5"/>
      <c r="B60" s="128"/>
      <c r="C60" s="128"/>
      <c r="D60" s="128"/>
      <c r="E60" s="5"/>
      <c r="F60" s="20">
        <v>1.8</v>
      </c>
      <c r="G60" s="20">
        <f>_xlfn.NORM.S.DIST(F60,FALSE)</f>
      </c>
    </row>
    <row x14ac:dyDescent="0.25" r="61" customHeight="1" ht="18.75">
      <c r="A61" s="5"/>
      <c r="B61" s="128"/>
      <c r="C61" s="128"/>
      <c r="D61" s="128"/>
      <c r="E61" s="5"/>
      <c r="F61" s="20">
        <v>1.9</v>
      </c>
      <c r="G61" s="20">
        <f>_xlfn.NORM.S.DIST(F61,FALSE)</f>
      </c>
    </row>
    <row x14ac:dyDescent="0.25" r="62" customHeight="1" ht="18.75">
      <c r="A62" s="5"/>
      <c r="B62" s="128"/>
      <c r="C62" s="128"/>
      <c r="D62" s="128"/>
      <c r="E62" s="5"/>
      <c r="F62" s="20">
        <v>2</v>
      </c>
      <c r="G62" s="20">
        <f>_xlfn.NORM.S.DIST(F62,FALSE)</f>
      </c>
    </row>
    <row x14ac:dyDescent="0.25" r="63" customHeight="1" ht="18.75">
      <c r="A63" s="5"/>
      <c r="B63" s="128"/>
      <c r="C63" s="128"/>
      <c r="D63" s="128"/>
      <c r="E63" s="5"/>
      <c r="F63" s="20">
        <v>2.1</v>
      </c>
      <c r="G63" s="20">
        <f>_xlfn.NORM.S.DIST(F63,FALSE)</f>
      </c>
    </row>
    <row x14ac:dyDescent="0.25" r="64" customHeight="1" ht="18.75">
      <c r="A64" s="5"/>
      <c r="B64" s="128"/>
      <c r="C64" s="128"/>
      <c r="D64" s="128"/>
      <c r="E64" s="5"/>
      <c r="F64" s="20">
        <v>2.2</v>
      </c>
      <c r="G64" s="20">
        <f>_xlfn.NORM.S.DIST(F64,FALSE)</f>
      </c>
    </row>
    <row x14ac:dyDescent="0.25" r="65" customHeight="1" ht="18.75">
      <c r="A65" s="5"/>
      <c r="B65" s="128"/>
      <c r="C65" s="128"/>
      <c r="D65" s="128"/>
      <c r="E65" s="5"/>
      <c r="F65" s="20">
        <v>2.3</v>
      </c>
      <c r="G65" s="20">
        <f>_xlfn.NORM.S.DIST(F65,FALSE)</f>
      </c>
    </row>
    <row x14ac:dyDescent="0.25" r="66" customHeight="1" ht="18.75">
      <c r="A66" s="5"/>
      <c r="B66" s="128"/>
      <c r="C66" s="128"/>
      <c r="D66" s="128"/>
      <c r="E66" s="5"/>
      <c r="F66" s="20">
        <v>2.4</v>
      </c>
      <c r="G66" s="20">
        <f>_xlfn.NORM.S.DIST(F66,FALSE)</f>
      </c>
    </row>
    <row x14ac:dyDescent="0.25" r="67" customHeight="1" ht="18.75">
      <c r="A67" s="5"/>
      <c r="B67" s="128"/>
      <c r="C67" s="128"/>
      <c r="D67" s="128"/>
      <c r="E67" s="5"/>
      <c r="F67" s="20">
        <v>2.5</v>
      </c>
      <c r="G67" s="20">
        <f>_xlfn.NORM.S.DIST(F67,FALSE)</f>
      </c>
    </row>
    <row x14ac:dyDescent="0.25" r="68" customHeight="1" ht="18.75">
      <c r="A68" s="5"/>
      <c r="B68" s="128"/>
      <c r="C68" s="128"/>
      <c r="D68" s="128"/>
      <c r="E68" s="5"/>
      <c r="F68" s="20">
        <v>2.6</v>
      </c>
      <c r="G68" s="20">
        <f>_xlfn.NORM.S.DIST(F68,FALSE)</f>
      </c>
    </row>
    <row x14ac:dyDescent="0.25" r="69" customHeight="1" ht="18.75">
      <c r="A69" s="5"/>
      <c r="B69" s="128"/>
      <c r="C69" s="128"/>
      <c r="D69" s="128"/>
      <c r="E69" s="5"/>
      <c r="F69" s="20">
        <v>2.7</v>
      </c>
      <c r="G69" s="20">
        <f>_xlfn.NORM.S.DIST(F69,FALSE)</f>
      </c>
    </row>
    <row x14ac:dyDescent="0.25" r="70" customHeight="1" ht="18.75">
      <c r="A70" s="5"/>
      <c r="B70" s="128"/>
      <c r="C70" s="128"/>
      <c r="D70" s="128"/>
      <c r="E70" s="5"/>
      <c r="F70" s="20">
        <v>2.8</v>
      </c>
      <c r="G70" s="20">
        <f>_xlfn.NORM.S.DIST(F70,FALSE)</f>
      </c>
    </row>
    <row x14ac:dyDescent="0.25" r="71" customHeight="1" ht="18.75">
      <c r="A71" s="5"/>
      <c r="B71" s="128"/>
      <c r="C71" s="128"/>
      <c r="D71" s="128"/>
      <c r="E71" s="5"/>
      <c r="F71" s="20">
        <v>2.9</v>
      </c>
      <c r="G71" s="20">
        <f>_xlfn.NORM.S.DIST(F71,FALSE)</f>
      </c>
    </row>
    <row x14ac:dyDescent="0.25" r="72" customHeight="1" ht="18.75">
      <c r="A72" s="5"/>
      <c r="B72" s="128"/>
      <c r="C72" s="128"/>
      <c r="D72" s="128"/>
      <c r="E72" s="5"/>
      <c r="F72" s="20">
        <v>3</v>
      </c>
      <c r="G72" s="20">
        <f>_xlfn.NORM.S.DIST(F72,FALSE)</f>
      </c>
    </row>
    <row x14ac:dyDescent="0.25" r="73" customHeight="1" ht="18.75">
      <c r="A73" s="5"/>
      <c r="B73" s="128"/>
      <c r="C73" s="128"/>
      <c r="D73" s="128"/>
      <c r="E73" s="5"/>
      <c r="F73" s="20">
        <v>3.1</v>
      </c>
      <c r="G73" s="20">
        <f>_xlfn.NORM.S.DIST(F73,FALSE)</f>
      </c>
    </row>
    <row x14ac:dyDescent="0.25" r="74" customHeight="1" ht="18.75">
      <c r="A74" s="5"/>
      <c r="B74" s="128"/>
      <c r="C74" s="128"/>
      <c r="D74" s="128"/>
      <c r="E74" s="5"/>
      <c r="F74" s="20">
        <v>3.2</v>
      </c>
      <c r="G74" s="20">
        <f>_xlfn.NORM.S.DIST(F74,FALSE)</f>
      </c>
    </row>
    <row x14ac:dyDescent="0.25" r="75" customHeight="1" ht="18.75">
      <c r="A75" s="5"/>
      <c r="B75" s="128"/>
      <c r="C75" s="128"/>
      <c r="D75" s="128"/>
      <c r="E75" s="5"/>
      <c r="F75" s="20">
        <v>3.3</v>
      </c>
      <c r="G75" s="20">
        <f>_xlfn.NORM.S.DIST(F75,FALSE)</f>
      </c>
    </row>
    <row x14ac:dyDescent="0.25" r="76" customHeight="1" ht="18.75">
      <c r="A76" s="5"/>
      <c r="B76" s="128"/>
      <c r="C76" s="128"/>
      <c r="D76" s="128"/>
      <c r="E76" s="5"/>
      <c r="F76" s="20">
        <v>3.4</v>
      </c>
      <c r="G76" s="20">
        <f>_xlfn.NORM.S.DIST(F76,FALSE)</f>
      </c>
    </row>
    <row x14ac:dyDescent="0.25" r="77" customHeight="1" ht="18.75">
      <c r="A77" s="5"/>
      <c r="B77" s="128"/>
      <c r="C77" s="128"/>
      <c r="D77" s="128"/>
      <c r="E77" s="5"/>
      <c r="F77" s="20">
        <v>3.5</v>
      </c>
      <c r="G77" s="20">
        <f>_xlfn.NORM.S.DIST(F77,FALSE)</f>
      </c>
    </row>
    <row x14ac:dyDescent="0.25" r="78" customHeight="1" ht="18.75">
      <c r="A78" s="5"/>
      <c r="B78" s="128"/>
      <c r="C78" s="128"/>
      <c r="D78" s="128"/>
      <c r="E78" s="5"/>
      <c r="F78" s="20">
        <v>3.6</v>
      </c>
      <c r="G78" s="20">
        <f>_xlfn.NORM.S.DIST(F78,FALSE)</f>
      </c>
    </row>
    <row x14ac:dyDescent="0.25" r="79" customHeight="1" ht="18.75">
      <c r="A79" s="5"/>
      <c r="B79" s="128"/>
      <c r="C79" s="128"/>
      <c r="D79" s="128"/>
      <c r="E79" s="5"/>
      <c r="F79" s="20">
        <v>3.7</v>
      </c>
      <c r="G79" s="20">
        <f>_xlfn.NORM.S.DIST(F79,FALSE)</f>
      </c>
    </row>
    <row x14ac:dyDescent="0.25" r="80" customHeight="1" ht="18.75">
      <c r="A80" s="5"/>
      <c r="B80" s="128"/>
      <c r="C80" s="128"/>
      <c r="D80" s="128"/>
      <c r="E80" s="5"/>
      <c r="F80" s="20">
        <v>3.8</v>
      </c>
      <c r="G80" s="20">
        <f>_xlfn.NORM.S.DIST(F80,FALSE)</f>
      </c>
    </row>
    <row x14ac:dyDescent="0.25" r="81" customHeight="1" ht="18.75">
      <c r="A81" s="5"/>
      <c r="B81" s="128"/>
      <c r="C81" s="128"/>
      <c r="D81" s="128"/>
      <c r="E81" s="5"/>
      <c r="F81" s="20">
        <v>3.9</v>
      </c>
      <c r="G81" s="20">
        <f>_xlfn.NORM.S.DIST(F81,FALSE)</f>
      </c>
    </row>
    <row x14ac:dyDescent="0.25" r="82" customHeight="1" ht="18.75">
      <c r="A82" s="5"/>
      <c r="B82" s="128"/>
      <c r="C82" s="128"/>
      <c r="D82" s="128"/>
      <c r="E82" s="5"/>
      <c r="F82" s="20">
        <v>4</v>
      </c>
      <c r="G82" s="20">
        <f>_xlfn.NORM.S.DIST(F82,FALSE)</f>
      </c>
    </row>
  </sheetData>
  <mergeCells count="3">
    <mergeCell ref="A5:B5"/>
    <mergeCell ref="A10:B10"/>
    <mergeCell ref="A15:B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8"/>
  <sheetViews>
    <sheetView workbookViewId="0"/>
  </sheetViews>
  <sheetFormatPr defaultRowHeight="15" x14ac:dyDescent="0.25"/>
  <cols>
    <col min="1" max="1" style="107" width="20.576428571428572" customWidth="1" bestFit="1"/>
    <col min="2" max="2" style="125" width="12.719285714285713" customWidth="1" bestFit="1"/>
    <col min="3" max="3" style="125" width="12.719285714285713" customWidth="1" bestFit="1"/>
    <col min="4" max="4" style="125" width="12.719285714285713" customWidth="1" bestFit="1"/>
    <col min="5" max="5" style="67" width="12.719285714285713" customWidth="1" bestFit="1"/>
    <col min="6" max="6" style="26" width="13.576428571428572" customWidth="1" bestFit="1"/>
    <col min="7" max="7" style="26" width="13.576428571428572" customWidth="1" bestFit="1"/>
    <col min="8" max="8" style="26" width="13.576428571428572" customWidth="1" bestFit="1"/>
    <col min="9" max="9" style="26" width="13.576428571428572" customWidth="1" bestFit="1"/>
    <col min="10" max="10" style="27" width="13.576428571428572" customWidth="1" bestFit="1"/>
    <col min="11" max="11" style="27" width="13.576428571428572" customWidth="1" bestFit="1"/>
    <col min="12" max="12" style="27" width="13.576428571428572" customWidth="1" bestFit="1"/>
    <col min="13" max="13" style="27" width="13.576428571428572" customWidth="1" bestFit="1"/>
    <col min="14" max="14" style="27" width="13.576428571428572" customWidth="1" bestFit="1"/>
    <col min="15" max="15" style="27" width="13.576428571428572" customWidth="1" bestFit="1"/>
  </cols>
  <sheetData>
    <row x14ac:dyDescent="0.25" r="1" customHeight="1" ht="18.75" customFormat="1" s="109">
      <c r="A1" s="110" t="s">
        <v>81</v>
      </c>
      <c r="B1" s="111" t="s">
        <v>82</v>
      </c>
      <c r="C1" s="111" t="s">
        <v>83</v>
      </c>
      <c r="D1" s="111" t="s">
        <v>84</v>
      </c>
      <c r="E1" s="112" t="s">
        <v>85</v>
      </c>
      <c r="F1" s="6"/>
      <c r="G1" s="6"/>
      <c r="H1" s="6"/>
      <c r="I1" s="6"/>
      <c r="J1" s="68" t="s">
        <v>33</v>
      </c>
      <c r="K1" s="69"/>
      <c r="L1" s="69"/>
      <c r="M1" s="69"/>
      <c r="N1" s="69"/>
      <c r="O1" s="70"/>
    </row>
    <row x14ac:dyDescent="0.25" r="2" customHeight="1" ht="18.75">
      <c r="A2" s="113" t="s">
        <v>86</v>
      </c>
      <c r="B2" s="114">
        <v>29</v>
      </c>
      <c r="C2" s="114">
        <v>15</v>
      </c>
      <c r="D2" s="114">
        <v>16</v>
      </c>
      <c r="E2" s="115">
        <v>60</v>
      </c>
      <c r="F2" s="97" t="s">
        <v>87</v>
      </c>
      <c r="G2" s="5"/>
      <c r="H2" s="5"/>
      <c r="I2" s="5"/>
      <c r="J2" s="71"/>
      <c r="K2" s="72"/>
      <c r="L2" s="72"/>
      <c r="M2" s="72"/>
      <c r="N2" s="72"/>
      <c r="O2" s="73"/>
    </row>
    <row x14ac:dyDescent="0.25" r="3" customHeight="1" ht="18.75" customFormat="1" s="109">
      <c r="A3" s="113" t="s">
        <v>88</v>
      </c>
      <c r="B3" s="116">
        <v>0.483</v>
      </c>
      <c r="C3" s="116">
        <v>0.25</v>
      </c>
      <c r="D3" s="116">
        <v>0.267</v>
      </c>
      <c r="E3" s="117">
        <f>+SUM(B3:D3)</f>
      </c>
      <c r="F3" s="6"/>
      <c r="G3" s="6"/>
      <c r="H3" s="6"/>
      <c r="I3" s="6"/>
      <c r="J3" s="71"/>
      <c r="K3" s="72"/>
      <c r="L3" s="72"/>
      <c r="M3" s="72"/>
      <c r="N3" s="72"/>
      <c r="O3" s="73"/>
    </row>
    <row x14ac:dyDescent="0.25" r="4" customHeight="1" ht="18.75" customFormat="1" s="109">
      <c r="A4" s="118"/>
      <c r="B4" s="119"/>
      <c r="C4" s="119"/>
      <c r="D4" s="119"/>
      <c r="E4" s="120"/>
      <c r="F4" s="6"/>
      <c r="G4" s="6"/>
      <c r="H4" s="6"/>
      <c r="I4" s="6"/>
      <c r="J4" s="71"/>
      <c r="K4" s="72"/>
      <c r="L4" s="72"/>
      <c r="M4" s="72"/>
      <c r="N4" s="72"/>
      <c r="O4" s="73"/>
    </row>
    <row x14ac:dyDescent="0.25" r="5" customHeight="1" ht="18.75">
      <c r="A5" s="113" t="s">
        <v>86</v>
      </c>
      <c r="B5" s="114">
        <f>+$E$2/3</f>
      </c>
      <c r="C5" s="114">
        <f>+$E$2/3</f>
      </c>
      <c r="D5" s="114">
        <f>+$E$2/3</f>
      </c>
      <c r="E5" s="115">
        <f>+SUM(B5:D5)</f>
      </c>
      <c r="F5" s="97" t="s">
        <v>89</v>
      </c>
      <c r="G5" s="5"/>
      <c r="H5" s="5"/>
      <c r="I5" s="5"/>
      <c r="J5" s="71"/>
      <c r="K5" s="72"/>
      <c r="L5" s="72"/>
      <c r="M5" s="72"/>
      <c r="N5" s="72"/>
      <c r="O5" s="73"/>
    </row>
    <row x14ac:dyDescent="0.25" r="6" customHeight="1" ht="18.75" customFormat="1" s="109">
      <c r="A6" s="118"/>
      <c r="B6" s="119"/>
      <c r="C6" s="119"/>
      <c r="D6" s="119"/>
      <c r="E6" s="120"/>
      <c r="F6" s="6"/>
      <c r="G6" s="6"/>
      <c r="H6" s="6"/>
      <c r="I6" s="6"/>
      <c r="J6" s="74"/>
      <c r="K6" s="75"/>
      <c r="L6" s="75"/>
      <c r="M6" s="75"/>
      <c r="N6" s="75"/>
      <c r="O6" s="76"/>
    </row>
    <row x14ac:dyDescent="0.25" r="7" customHeight="1" ht="18.75">
      <c r="A7" s="103"/>
      <c r="B7" s="121"/>
      <c r="C7" s="121"/>
      <c r="D7" s="121"/>
      <c r="E7" s="51"/>
      <c r="F7" s="5"/>
      <c r="G7" s="5"/>
      <c r="H7" s="5"/>
      <c r="I7" s="5"/>
      <c r="J7" s="6"/>
      <c r="K7" s="6"/>
      <c r="L7" s="6"/>
      <c r="M7" s="6"/>
      <c r="N7" s="6"/>
      <c r="O7" s="6"/>
    </row>
    <row x14ac:dyDescent="0.25" r="8" customHeight="1" ht="18.75">
      <c r="A8" s="56" t="s">
        <v>90</v>
      </c>
      <c r="B8" s="57">
        <f>(B2-B5)^2/B5</f>
      </c>
      <c r="C8" s="57">
        <f>(C2-C5)^2/C5</f>
      </c>
      <c r="D8" s="57">
        <f>(D2-D5)^2/D5</f>
      </c>
      <c r="E8" s="122">
        <f>+SUM(B8:D8)</f>
      </c>
      <c r="F8" s="5"/>
      <c r="G8" s="5"/>
      <c r="H8" s="5"/>
      <c r="I8" s="5"/>
      <c r="J8" s="6"/>
      <c r="K8" s="6"/>
      <c r="L8" s="6"/>
      <c r="M8" s="6"/>
      <c r="N8" s="6"/>
      <c r="O8" s="6"/>
    </row>
    <row x14ac:dyDescent="0.25" r="9" customHeight="1" ht="18.75">
      <c r="A9" s="56" t="s">
        <v>0</v>
      </c>
      <c r="B9" s="57"/>
      <c r="C9" s="57"/>
      <c r="D9" s="57"/>
      <c r="E9" s="89">
        <v>0.05</v>
      </c>
      <c r="F9" s="5"/>
      <c r="G9" s="5"/>
      <c r="H9" s="5"/>
      <c r="I9" s="5"/>
      <c r="J9" s="6"/>
      <c r="K9" s="6"/>
      <c r="L9" s="6"/>
      <c r="M9" s="6"/>
      <c r="N9" s="6"/>
      <c r="O9" s="6"/>
    </row>
    <row x14ac:dyDescent="0.25" r="10" customHeight="1" ht="18.75">
      <c r="A10" s="56" t="s">
        <v>91</v>
      </c>
      <c r="B10" s="57"/>
      <c r="C10" s="57"/>
      <c r="D10" s="57"/>
      <c r="E10" s="90">
        <f>_xlfn.CHISQ.INV.RT(E9,2)</f>
      </c>
      <c r="F10" s="5"/>
      <c r="G10" s="5"/>
      <c r="H10" s="5"/>
      <c r="I10" s="5"/>
      <c r="J10" s="6"/>
      <c r="K10" s="6"/>
      <c r="L10" s="6"/>
      <c r="M10" s="6"/>
      <c r="N10" s="6"/>
      <c r="O10" s="6"/>
    </row>
    <row x14ac:dyDescent="0.25" r="11" customHeight="1" ht="18.75">
      <c r="A11" s="56" t="s">
        <v>51</v>
      </c>
      <c r="B11" s="57"/>
      <c r="C11" s="57"/>
      <c r="D11" s="57"/>
      <c r="E11" s="87">
        <f>_xlfn.CHISQ.DIST.RT(E8,2)</f>
      </c>
      <c r="F11" s="5"/>
      <c r="G11" s="5"/>
      <c r="H11" s="5"/>
      <c r="I11" s="5"/>
      <c r="J11" s="6"/>
      <c r="K11" s="6"/>
      <c r="L11" s="6"/>
      <c r="M11" s="6"/>
      <c r="N11" s="6"/>
      <c r="O11" s="6"/>
    </row>
    <row x14ac:dyDescent="0.25" r="12" customHeight="1" ht="18.75">
      <c r="A12" s="103"/>
      <c r="B12" s="121"/>
      <c r="C12" s="121"/>
      <c r="D12" s="121"/>
      <c r="E12" s="51"/>
      <c r="F12" s="5"/>
      <c r="G12" s="5"/>
      <c r="H12" s="5"/>
      <c r="I12" s="5"/>
      <c r="J12" s="6"/>
      <c r="K12" s="6"/>
      <c r="L12" s="6"/>
      <c r="M12" s="6"/>
      <c r="N12" s="6"/>
      <c r="O12" s="6"/>
    </row>
    <row x14ac:dyDescent="0.25" r="13" customHeight="1" ht="18.75">
      <c r="A13" s="103"/>
      <c r="B13" s="123" t="s">
        <v>23</v>
      </c>
      <c r="C13" s="94" t="s">
        <v>92</v>
      </c>
      <c r="D13" s="121"/>
      <c r="E13" s="51"/>
      <c r="F13" s="5"/>
      <c r="G13" s="5"/>
      <c r="H13" s="5"/>
      <c r="I13" s="5"/>
      <c r="J13" s="6"/>
      <c r="K13" s="6"/>
      <c r="L13" s="6"/>
      <c r="M13" s="6"/>
      <c r="N13" s="6"/>
      <c r="O13" s="6"/>
    </row>
    <row x14ac:dyDescent="0.25" r="14" customHeight="1" ht="18.75">
      <c r="A14" s="103"/>
      <c r="B14" s="123" t="s">
        <v>25</v>
      </c>
      <c r="C14" s="94" t="s">
        <v>93</v>
      </c>
      <c r="D14" s="121"/>
      <c r="E14" s="51"/>
      <c r="F14" s="5"/>
      <c r="G14" s="5"/>
      <c r="H14" s="5"/>
      <c r="I14" s="5"/>
      <c r="J14" s="6"/>
      <c r="K14" s="6"/>
      <c r="L14" s="6"/>
      <c r="M14" s="6"/>
      <c r="N14" s="6"/>
      <c r="O14" s="6"/>
    </row>
    <row x14ac:dyDescent="0.25" r="15" customHeight="1" ht="18.75">
      <c r="A15" s="103"/>
      <c r="B15" s="121"/>
      <c r="C15" s="121"/>
      <c r="D15" s="121"/>
      <c r="E15" s="51"/>
      <c r="F15" s="5"/>
      <c r="G15" s="5"/>
      <c r="H15" s="5"/>
      <c r="I15" s="5"/>
      <c r="J15" s="6"/>
      <c r="K15" s="6"/>
      <c r="L15" s="6"/>
      <c r="M15" s="6"/>
      <c r="N15" s="6"/>
      <c r="O15" s="6"/>
    </row>
    <row x14ac:dyDescent="0.25" r="16" customHeight="1" ht="18.75" customFormat="1" s="109">
      <c r="A16" s="62" t="s">
        <v>94</v>
      </c>
      <c r="B16" s="124"/>
      <c r="C16" s="124"/>
      <c r="D16" s="124"/>
      <c r="E16" s="120"/>
      <c r="F16" s="6"/>
      <c r="G16" s="6"/>
      <c r="H16" s="6"/>
      <c r="I16" s="6"/>
      <c r="J16" s="6"/>
      <c r="K16" s="6"/>
      <c r="L16" s="6"/>
      <c r="M16" s="6"/>
      <c r="N16" s="6"/>
      <c r="O16" s="6"/>
    </row>
    <row x14ac:dyDescent="0.25" r="17" customHeight="1" ht="18.75" customFormat="1" s="109">
      <c r="A17" s="64"/>
      <c r="B17" s="124"/>
      <c r="C17" s="124"/>
      <c r="D17" s="124"/>
      <c r="E17" s="120"/>
      <c r="F17" s="6"/>
      <c r="G17" s="6"/>
      <c r="H17" s="6"/>
      <c r="I17" s="6"/>
      <c r="J17" s="6"/>
      <c r="K17" s="6"/>
      <c r="L17" s="6"/>
      <c r="M17" s="6"/>
      <c r="N17" s="6"/>
      <c r="O17" s="6"/>
    </row>
    <row x14ac:dyDescent="0.25" r="18" customHeight="1" ht="18.75" customFormat="1" s="109">
      <c r="A18" s="64"/>
      <c r="B18" s="124"/>
      <c r="C18" s="124"/>
      <c r="D18" s="124"/>
      <c r="E18" s="120"/>
      <c r="F18" s="6"/>
      <c r="G18" s="6"/>
      <c r="H18" s="6"/>
      <c r="I18" s="6"/>
      <c r="J18" s="6"/>
      <c r="K18" s="6"/>
      <c r="L18" s="6"/>
      <c r="M18" s="6"/>
      <c r="N18" s="6"/>
      <c r="O18" s="6"/>
    </row>
  </sheetData>
  <mergeCells count="5">
    <mergeCell ref="J1:O6"/>
    <mergeCell ref="A9:D9"/>
    <mergeCell ref="A10:D10"/>
    <mergeCell ref="A11:D11"/>
    <mergeCell ref="A16:D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"/>
  <sheetViews>
    <sheetView workbookViewId="0"/>
  </sheetViews>
  <sheetFormatPr defaultRowHeight="15" x14ac:dyDescent="0.25"/>
  <cols>
    <col min="1" max="1" style="25" width="12.719285714285713" customWidth="1" bestFit="1"/>
    <col min="2" max="2" style="25" width="12.719285714285713" customWidth="1" bestFit="1"/>
    <col min="3" max="3" style="26" width="9.147857142857141" customWidth="1" bestFit="1"/>
    <col min="4" max="4" style="107" width="20.576428571428572" customWidth="1" bestFit="1"/>
    <col min="5" max="5" style="108" width="15.719285714285713" customWidth="1" bestFit="1"/>
    <col min="6" max="6" style="107" width="9.147857142857141" customWidth="1" bestFit="1"/>
    <col min="7" max="7" style="26" width="9.147857142857141" customWidth="1" bestFit="1"/>
    <col min="8" max="8" style="26" width="9.147857142857141" customWidth="1" bestFit="1"/>
    <col min="9" max="9" style="26" width="20.719285714285714" customWidth="1" bestFit="1"/>
    <col min="10" max="10" style="102" width="13.576428571428572" customWidth="1" bestFit="1"/>
    <col min="11" max="11" style="100" width="13.576428571428572" customWidth="1" bestFit="1"/>
  </cols>
  <sheetData>
    <row x14ac:dyDescent="0.25" r="1" customHeight="1" ht="18.75">
      <c r="A1" s="42" t="s">
        <v>76</v>
      </c>
      <c r="B1" s="42" t="s">
        <v>77</v>
      </c>
      <c r="C1" s="5"/>
      <c r="D1" s="41"/>
      <c r="E1" s="48" t="s">
        <v>44</v>
      </c>
      <c r="F1" s="103"/>
      <c r="G1" s="5"/>
      <c r="H1" s="5"/>
      <c r="I1" s="5" t="s">
        <v>46</v>
      </c>
      <c r="J1" s="80"/>
      <c r="K1" s="81"/>
    </row>
    <row x14ac:dyDescent="0.25" r="2" customHeight="1" ht="18.75">
      <c r="A2" s="20">
        <v>8.9</v>
      </c>
      <c r="B2" s="20">
        <v>5.6</v>
      </c>
      <c r="C2" s="5"/>
      <c r="D2" s="43" t="s">
        <v>78</v>
      </c>
      <c r="E2" s="20">
        <f>_xlfn.VAR.S(A2:A15)</f>
      </c>
      <c r="F2" s="103"/>
      <c r="G2" s="5"/>
      <c r="H2" s="5"/>
      <c r="I2" s="5"/>
      <c r="J2" s="80"/>
      <c r="K2" s="81"/>
    </row>
    <row x14ac:dyDescent="0.25" r="3" customHeight="1" ht="18.75">
      <c r="A3" s="20">
        <v>7.7</v>
      </c>
      <c r="B3" s="20">
        <v>4.9</v>
      </c>
      <c r="C3" s="5"/>
      <c r="D3" s="43" t="s">
        <v>79</v>
      </c>
      <c r="E3" s="20">
        <f>_xlfn.VAR.S(B2:B15)</f>
      </c>
      <c r="F3" s="103"/>
      <c r="G3" s="5"/>
      <c r="H3" s="5"/>
      <c r="I3" s="82"/>
      <c r="J3" s="83" t="s">
        <v>76</v>
      </c>
      <c r="K3" s="84" t="s">
        <v>77</v>
      </c>
    </row>
    <row x14ac:dyDescent="0.25" r="4" customHeight="1" ht="18.75">
      <c r="A4" s="20">
        <v>8.6</v>
      </c>
      <c r="B4" s="20">
        <v>6.6</v>
      </c>
      <c r="C4" s="5"/>
      <c r="D4" s="103"/>
      <c r="E4" s="104"/>
      <c r="F4" s="103"/>
      <c r="G4" s="5"/>
      <c r="H4" s="5"/>
      <c r="I4" s="5" t="s">
        <v>12</v>
      </c>
      <c r="J4" s="85">
        <v>6.285714285714286</v>
      </c>
      <c r="K4" s="85">
        <v>6.8500000000000005</v>
      </c>
    </row>
    <row x14ac:dyDescent="0.25" r="5" customHeight="1" ht="18.75">
      <c r="A5" s="20">
        <v>3.9</v>
      </c>
      <c r="B5" s="20">
        <v>5.9</v>
      </c>
      <c r="C5" s="5"/>
      <c r="D5" s="86" t="s">
        <v>48</v>
      </c>
      <c r="E5" s="87">
        <f>E2/E3</f>
      </c>
      <c r="F5" s="87"/>
      <c r="G5" s="5"/>
      <c r="H5" s="5"/>
      <c r="I5" s="5" t="s">
        <v>47</v>
      </c>
      <c r="J5" s="85">
        <v>11.604395604395608</v>
      </c>
      <c r="K5" s="85">
        <v>4.202692307692298</v>
      </c>
    </row>
    <row x14ac:dyDescent="0.25" r="6" customHeight="1" ht="18.75">
      <c r="A6" s="20">
        <v>7.6</v>
      </c>
      <c r="B6" s="20">
        <v>6.5</v>
      </c>
      <c r="C6" s="5"/>
      <c r="D6" s="86" t="s">
        <v>0</v>
      </c>
      <c r="E6" s="89">
        <v>0.05</v>
      </c>
      <c r="F6" s="105"/>
      <c r="G6" s="5"/>
      <c r="H6" s="5"/>
      <c r="I6" s="5" t="s">
        <v>49</v>
      </c>
      <c r="J6" s="88">
        <v>14</v>
      </c>
      <c r="K6" s="88">
        <v>14</v>
      </c>
    </row>
    <row x14ac:dyDescent="0.25" r="7" customHeight="1" ht="18.75">
      <c r="A7" s="20">
        <v>10.2</v>
      </c>
      <c r="B7" s="20">
        <v>5.9</v>
      </c>
      <c r="C7" s="5"/>
      <c r="D7" s="86" t="s">
        <v>51</v>
      </c>
      <c r="E7" s="106">
        <f>_xlfn.F.DIST.RT(E5,13,13)</f>
      </c>
      <c r="F7" s="106"/>
      <c r="G7" s="5"/>
      <c r="H7" s="5"/>
      <c r="I7" s="5" t="s">
        <v>50</v>
      </c>
      <c r="J7" s="88">
        <v>13</v>
      </c>
      <c r="K7" s="88">
        <v>13</v>
      </c>
    </row>
    <row x14ac:dyDescent="0.25" r="8" customHeight="1" ht="18.75">
      <c r="A8" s="20">
        <v>9.6</v>
      </c>
      <c r="B8" s="20">
        <v>3.6</v>
      </c>
      <c r="C8" s="5"/>
      <c r="D8" s="86" t="s">
        <v>53</v>
      </c>
      <c r="E8" s="87">
        <f>_xlfn.F.INV.RT(E6,13,13)</f>
      </c>
      <c r="F8" s="87"/>
      <c r="G8" s="5"/>
      <c r="H8" s="5"/>
      <c r="I8" s="5" t="s">
        <v>52</v>
      </c>
      <c r="J8" s="85">
        <v>2.7611813463373887</v>
      </c>
      <c r="K8" s="81"/>
    </row>
    <row x14ac:dyDescent="0.25" r="9" customHeight="1" ht="18.75">
      <c r="A9" s="20">
        <v>8.9</v>
      </c>
      <c r="B9" s="20">
        <v>5.6</v>
      </c>
      <c r="C9" s="5"/>
      <c r="D9" s="103"/>
      <c r="E9" s="104"/>
      <c r="F9" s="103"/>
      <c r="G9" s="5"/>
      <c r="H9" s="5"/>
      <c r="I9" s="5" t="s">
        <v>54</v>
      </c>
      <c r="J9" s="85">
        <v>0.03917205449902458</v>
      </c>
      <c r="K9" s="81"/>
    </row>
    <row x14ac:dyDescent="0.25" r="10" customHeight="1" ht="18.75">
      <c r="A10" s="20">
        <v>9.6</v>
      </c>
      <c r="B10" s="20">
        <v>8.8</v>
      </c>
      <c r="C10" s="5"/>
      <c r="D10" s="54" t="s">
        <v>23</v>
      </c>
      <c r="E10" s="55" t="s">
        <v>56</v>
      </c>
      <c r="F10" s="103"/>
      <c r="G10" s="5"/>
      <c r="H10" s="5"/>
      <c r="I10" s="91" t="s">
        <v>55</v>
      </c>
      <c r="J10" s="92">
        <v>2.5769270844729792</v>
      </c>
      <c r="K10" s="93"/>
    </row>
    <row x14ac:dyDescent="0.25" r="11" customHeight="1" ht="18.75">
      <c r="A11" s="20">
        <v>5.5</v>
      </c>
      <c r="B11" s="20">
        <v>7.8</v>
      </c>
      <c r="C11" s="5"/>
      <c r="D11" s="54" t="s">
        <v>25</v>
      </c>
      <c r="E11" s="55" t="s">
        <v>57</v>
      </c>
      <c r="F11" s="103"/>
      <c r="G11" s="5"/>
      <c r="H11" s="5"/>
      <c r="I11" s="5"/>
      <c r="J11" s="80"/>
      <c r="K11" s="81"/>
    </row>
    <row x14ac:dyDescent="0.25" r="12" customHeight="1" ht="18.75">
      <c r="A12" s="20">
        <v>0.5</v>
      </c>
      <c r="B12" s="20">
        <v>9.9</v>
      </c>
      <c r="C12" s="5"/>
      <c r="D12" s="103"/>
      <c r="E12" s="104"/>
      <c r="F12" s="103"/>
      <c r="G12" s="5"/>
      <c r="H12" s="5"/>
      <c r="I12" s="5"/>
      <c r="J12" s="80"/>
      <c r="K12" s="81"/>
    </row>
    <row x14ac:dyDescent="0.25" r="13" customHeight="1" ht="18.75">
      <c r="A13" s="20">
        <v>1.5</v>
      </c>
      <c r="B13" s="20">
        <v>11</v>
      </c>
      <c r="C13" s="5"/>
      <c r="D13" s="62" t="s">
        <v>80</v>
      </c>
      <c r="E13" s="63"/>
      <c r="F13" s="64"/>
      <c r="G13" s="5"/>
      <c r="H13" s="5"/>
      <c r="I13" s="5"/>
      <c r="J13" s="80"/>
      <c r="K13" s="81"/>
    </row>
    <row x14ac:dyDescent="0.25" r="14" customHeight="1" ht="18.75">
      <c r="A14" s="20">
        <v>1.5</v>
      </c>
      <c r="B14" s="20">
        <v>8.3</v>
      </c>
      <c r="C14" s="5"/>
      <c r="D14" s="64"/>
      <c r="E14" s="63"/>
      <c r="F14" s="64"/>
      <c r="G14" s="5"/>
      <c r="H14" s="5"/>
      <c r="I14" s="5"/>
      <c r="J14" s="80"/>
      <c r="K14" s="81"/>
    </row>
    <row x14ac:dyDescent="0.25" r="15" customHeight="1" ht="18.75">
      <c r="A15" s="20">
        <v>4</v>
      </c>
      <c r="B15" s="20">
        <v>5.5</v>
      </c>
      <c r="C15" s="5"/>
      <c r="D15" s="64"/>
      <c r="E15" s="63"/>
      <c r="F15" s="64"/>
      <c r="G15" s="5"/>
      <c r="H15" s="5"/>
      <c r="I15" s="5"/>
      <c r="J15" s="80"/>
      <c r="K15" s="81"/>
    </row>
  </sheetData>
  <mergeCells count="5">
    <mergeCell ref="E5:F5"/>
    <mergeCell ref="E6:F6"/>
    <mergeCell ref="E7:F7"/>
    <mergeCell ref="E8:F8"/>
    <mergeCell ref="D13:F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9"/>
  <sheetViews>
    <sheetView workbookViewId="0"/>
  </sheetViews>
  <sheetFormatPr defaultRowHeight="15" x14ac:dyDescent="0.25"/>
  <cols>
    <col min="1" max="1" style="100" width="15.862142857142858" customWidth="1" bestFit="1"/>
    <col min="2" max="2" style="100" width="15.862142857142858" customWidth="1" bestFit="1"/>
    <col min="3" max="3" style="26" width="9.147857142857141" customWidth="1" bestFit="1"/>
    <col min="4" max="4" style="26" width="20.719285714285714" customWidth="1" bestFit="1"/>
    <col min="5" max="5" style="25" width="12.719285714285713" customWidth="1" bestFit="1"/>
    <col min="6" max="6" style="25" width="12.719285714285713" customWidth="1" bestFit="1"/>
    <col min="7" max="7" style="25" width="12.719285714285713" customWidth="1" bestFit="1"/>
    <col min="8" max="8" style="26" width="9.147857142857141" customWidth="1" bestFit="1"/>
    <col min="9" max="9" style="101" width="21.719285714285714" customWidth="1" bestFit="1"/>
    <col min="10" max="10" style="102" width="13.862142857142858" customWidth="1" bestFit="1"/>
    <col min="11" max="11" style="100" width="13.862142857142858" customWidth="1" bestFit="1"/>
    <col min="12" max="12" style="26" width="13.576428571428572" customWidth="1" bestFit="1"/>
    <col min="13" max="13" style="27" width="13.576428571428572" customWidth="1" bestFit="1"/>
    <col min="14" max="14" style="27" width="13.576428571428572" customWidth="1" bestFit="1"/>
    <col min="15" max="15" style="27" width="13.576428571428572" customWidth="1" bestFit="1"/>
    <col min="16" max="16" style="27" width="13.576428571428572" customWidth="1" bestFit="1"/>
    <col min="17" max="17" style="27" width="13.576428571428572" customWidth="1" bestFit="1"/>
    <col min="18" max="18" style="27" width="13.576428571428572" customWidth="1" bestFit="1"/>
  </cols>
  <sheetData>
    <row x14ac:dyDescent="0.25" r="1" customHeight="1" ht="18.75">
      <c r="A1" s="77" t="s">
        <v>42</v>
      </c>
      <c r="B1" s="77" t="s">
        <v>43</v>
      </c>
      <c r="C1" s="5"/>
      <c r="D1" s="78"/>
      <c r="E1" s="42" t="s">
        <v>12</v>
      </c>
      <c r="F1" s="42" t="s">
        <v>44</v>
      </c>
      <c r="G1" s="42" t="s">
        <v>45</v>
      </c>
      <c r="H1" s="5"/>
      <c r="I1" s="79" t="s">
        <v>46</v>
      </c>
      <c r="J1" s="80"/>
      <c r="K1" s="81"/>
      <c r="L1" s="5"/>
      <c r="M1" s="68" t="s">
        <v>33</v>
      </c>
      <c r="N1" s="69"/>
      <c r="O1" s="69"/>
      <c r="P1" s="69"/>
      <c r="Q1" s="69"/>
      <c r="R1" s="70"/>
    </row>
    <row x14ac:dyDescent="0.25" r="2" customHeight="1" ht="18.75">
      <c r="A2" s="44">
        <v>72</v>
      </c>
      <c r="B2" s="44">
        <v>66</v>
      </c>
      <c r="C2" s="5"/>
      <c r="D2" s="43" t="s">
        <v>42</v>
      </c>
      <c r="E2" s="20">
        <f>+AVERAGE(A2:A21)</f>
      </c>
      <c r="F2" s="20">
        <f>_xlfn.VAR.S(A2:A21)</f>
      </c>
      <c r="G2" s="50">
        <f>COUNT(A2:A21)</f>
      </c>
      <c r="H2" s="5"/>
      <c r="I2" s="79"/>
      <c r="J2" s="80"/>
      <c r="K2" s="81"/>
      <c r="L2" s="5"/>
      <c r="M2" s="71"/>
      <c r="N2" s="72"/>
      <c r="O2" s="72"/>
      <c r="P2" s="72"/>
      <c r="Q2" s="72"/>
      <c r="R2" s="73"/>
    </row>
    <row x14ac:dyDescent="0.25" r="3" customHeight="1" ht="18.75">
      <c r="A3" s="44">
        <v>58</v>
      </c>
      <c r="B3" s="44">
        <v>40</v>
      </c>
      <c r="C3" s="5"/>
      <c r="D3" s="43" t="s">
        <v>43</v>
      </c>
      <c r="E3" s="20">
        <f>+AVERAGE(B2:B21)</f>
      </c>
      <c r="F3" s="20">
        <f>_xlfn.VAR.S(B2:B21)</f>
      </c>
      <c r="G3" s="50">
        <f>COUNT(B2:B21)</f>
      </c>
      <c r="H3" s="5"/>
      <c r="I3" s="82"/>
      <c r="J3" s="83" t="s">
        <v>42</v>
      </c>
      <c r="K3" s="84" t="s">
        <v>43</v>
      </c>
      <c r="L3" s="5"/>
      <c r="M3" s="71"/>
      <c r="N3" s="72"/>
      <c r="O3" s="72"/>
      <c r="P3" s="72"/>
      <c r="Q3" s="72"/>
      <c r="R3" s="73"/>
    </row>
    <row x14ac:dyDescent="0.25" r="4" customHeight="1" ht="18.75">
      <c r="A4" s="44">
        <v>91</v>
      </c>
      <c r="B4" s="44">
        <v>55</v>
      </c>
      <c r="C4" s="5"/>
      <c r="D4" s="5"/>
      <c r="E4" s="4"/>
      <c r="F4" s="4"/>
      <c r="G4" s="4"/>
      <c r="H4" s="5"/>
      <c r="I4" s="79" t="s">
        <v>12</v>
      </c>
      <c r="J4" s="85">
        <v>81.5</v>
      </c>
      <c r="K4" s="85">
        <v>57.8</v>
      </c>
      <c r="L4" s="5"/>
      <c r="M4" s="71"/>
      <c r="N4" s="72"/>
      <c r="O4" s="72"/>
      <c r="P4" s="72"/>
      <c r="Q4" s="72"/>
      <c r="R4" s="73"/>
    </row>
    <row x14ac:dyDescent="0.25" r="5" customHeight="1" ht="18.75">
      <c r="A5" s="44">
        <v>88</v>
      </c>
      <c r="B5" s="44">
        <v>70</v>
      </c>
      <c r="C5" s="5"/>
      <c r="D5" s="5"/>
      <c r="E5" s="4"/>
      <c r="F5" s="4"/>
      <c r="G5" s="4"/>
      <c r="H5" s="5"/>
      <c r="I5" s="79" t="s">
        <v>47</v>
      </c>
      <c r="J5" s="85">
        <v>137.73684210526315</v>
      </c>
      <c r="K5" s="85">
        <v>96.79999999999984</v>
      </c>
      <c r="L5" s="5"/>
      <c r="M5" s="71"/>
      <c r="N5" s="72"/>
      <c r="O5" s="72"/>
      <c r="P5" s="72"/>
      <c r="Q5" s="72"/>
      <c r="R5" s="73"/>
    </row>
    <row x14ac:dyDescent="0.25" r="6" customHeight="1" ht="18.75">
      <c r="A6" s="44">
        <v>70</v>
      </c>
      <c r="B6" s="44">
        <v>76</v>
      </c>
      <c r="C6" s="5"/>
      <c r="D6" s="86" t="s">
        <v>48</v>
      </c>
      <c r="E6" s="87">
        <f>F2/F3</f>
      </c>
      <c r="F6" s="87"/>
      <c r="G6" s="4"/>
      <c r="H6" s="5"/>
      <c r="I6" s="79" t="s">
        <v>49</v>
      </c>
      <c r="J6" s="88">
        <v>20</v>
      </c>
      <c r="K6" s="88">
        <v>20</v>
      </c>
      <c r="L6" s="5"/>
      <c r="M6" s="74"/>
      <c r="N6" s="75"/>
      <c r="O6" s="75"/>
      <c r="P6" s="75"/>
      <c r="Q6" s="75"/>
      <c r="R6" s="76"/>
    </row>
    <row x14ac:dyDescent="0.25" r="7" customHeight="1" ht="18.75">
      <c r="A7" s="44">
        <v>76</v>
      </c>
      <c r="B7" s="44">
        <v>61</v>
      </c>
      <c r="C7" s="5"/>
      <c r="D7" s="86" t="s">
        <v>0</v>
      </c>
      <c r="E7" s="89">
        <v>0.01</v>
      </c>
      <c r="F7" s="90"/>
      <c r="G7" s="4"/>
      <c r="H7" s="5"/>
      <c r="I7" s="79" t="s">
        <v>50</v>
      </c>
      <c r="J7" s="88">
        <v>19</v>
      </c>
      <c r="K7" s="88">
        <v>19</v>
      </c>
      <c r="L7" s="5"/>
      <c r="M7" s="6"/>
      <c r="N7" s="6"/>
      <c r="O7" s="6"/>
      <c r="P7" s="6"/>
      <c r="Q7" s="6"/>
      <c r="R7" s="6"/>
    </row>
    <row x14ac:dyDescent="0.25" r="8" customHeight="1" ht="18.75">
      <c r="A8" s="44">
        <v>98</v>
      </c>
      <c r="B8" s="44">
        <v>53</v>
      </c>
      <c r="C8" s="5"/>
      <c r="D8" s="86" t="s">
        <v>51</v>
      </c>
      <c r="E8" s="87">
        <f>_xlfn.F.DIST.RT(E6,G2-1,G3-1)</f>
      </c>
      <c r="F8" s="87"/>
      <c r="G8" s="4"/>
      <c r="H8" s="5"/>
      <c r="I8" s="79" t="s">
        <v>52</v>
      </c>
      <c r="J8" s="85">
        <v>1.42290126141801</v>
      </c>
      <c r="K8" s="81"/>
      <c r="L8" s="5"/>
      <c r="M8" s="6"/>
      <c r="N8" s="6"/>
      <c r="O8" s="6"/>
      <c r="P8" s="6"/>
      <c r="Q8" s="6"/>
      <c r="R8" s="6"/>
    </row>
    <row x14ac:dyDescent="0.25" r="9" customHeight="1" ht="18.75">
      <c r="A9" s="44">
        <v>101</v>
      </c>
      <c r="B9" s="44">
        <v>50</v>
      </c>
      <c r="C9" s="5"/>
      <c r="D9" s="86" t="s">
        <v>53</v>
      </c>
      <c r="E9" s="87">
        <f>_xlfn.F.INV.RT(E7,G2-1,G3-1)</f>
      </c>
      <c r="F9" s="87"/>
      <c r="G9" s="4"/>
      <c r="H9" s="5"/>
      <c r="I9" s="79" t="s">
        <v>54</v>
      </c>
      <c r="J9" s="85">
        <v>0.22460949688391502</v>
      </c>
      <c r="K9" s="81"/>
      <c r="L9" s="5"/>
      <c r="M9" s="6"/>
      <c r="N9" s="6"/>
      <c r="O9" s="6"/>
      <c r="P9" s="6"/>
      <c r="Q9" s="6"/>
      <c r="R9" s="6"/>
    </row>
    <row x14ac:dyDescent="0.25" r="10" customHeight="1" ht="18.75">
      <c r="A10" s="44">
        <v>65</v>
      </c>
      <c r="B10" s="44">
        <v>47</v>
      </c>
      <c r="C10" s="5"/>
      <c r="D10" s="5"/>
      <c r="E10" s="4"/>
      <c r="F10" s="4"/>
      <c r="G10" s="4"/>
      <c r="H10" s="5"/>
      <c r="I10" s="91" t="s">
        <v>55</v>
      </c>
      <c r="J10" s="92">
        <v>3.0273578825415757</v>
      </c>
      <c r="K10" s="93"/>
      <c r="L10" s="5"/>
      <c r="M10" s="6"/>
      <c r="N10" s="6"/>
      <c r="O10" s="6"/>
      <c r="P10" s="6"/>
      <c r="Q10" s="6"/>
      <c r="R10" s="6"/>
    </row>
    <row x14ac:dyDescent="0.25" r="11" customHeight="1" ht="18.75">
      <c r="A11" s="44">
        <v>73</v>
      </c>
      <c r="B11" s="44">
        <v>61</v>
      </c>
      <c r="C11" s="5"/>
      <c r="D11" s="54" t="s">
        <v>23</v>
      </c>
      <c r="E11" s="94" t="s">
        <v>56</v>
      </c>
      <c r="F11" s="4"/>
      <c r="G11" s="4"/>
      <c r="H11" s="5"/>
      <c r="I11" s="79"/>
      <c r="J11" s="80"/>
      <c r="K11" s="81"/>
      <c r="L11" s="5"/>
      <c r="M11" s="6"/>
      <c r="N11" s="6"/>
      <c r="O11" s="6"/>
      <c r="P11" s="6"/>
      <c r="Q11" s="6"/>
      <c r="R11" s="6"/>
    </row>
    <row x14ac:dyDescent="0.25" r="12" customHeight="1" ht="18.75">
      <c r="A12" s="44">
        <v>79</v>
      </c>
      <c r="B12" s="44">
        <v>52</v>
      </c>
      <c r="C12" s="5"/>
      <c r="D12" s="54" t="s">
        <v>25</v>
      </c>
      <c r="E12" s="94" t="s">
        <v>57</v>
      </c>
      <c r="F12" s="4"/>
      <c r="G12" s="4"/>
      <c r="H12" s="5"/>
      <c r="I12" s="79"/>
      <c r="J12" s="80"/>
      <c r="K12" s="81"/>
      <c r="L12" s="5"/>
      <c r="M12" s="6"/>
      <c r="N12" s="6"/>
      <c r="O12" s="6"/>
      <c r="P12" s="6"/>
      <c r="Q12" s="6"/>
      <c r="R12" s="6"/>
    </row>
    <row x14ac:dyDescent="0.25" r="13" customHeight="1" ht="18.75">
      <c r="A13" s="44">
        <v>82</v>
      </c>
      <c r="B13" s="44">
        <v>48</v>
      </c>
      <c r="C13" s="5"/>
      <c r="D13" s="5"/>
      <c r="E13" s="4"/>
      <c r="F13" s="4"/>
      <c r="G13" s="4"/>
      <c r="H13" s="5"/>
      <c r="I13" s="79"/>
      <c r="J13" s="80"/>
      <c r="K13" s="81"/>
      <c r="L13" s="5"/>
      <c r="M13" s="6"/>
      <c r="N13" s="6"/>
      <c r="O13" s="6"/>
      <c r="P13" s="6"/>
      <c r="Q13" s="6"/>
      <c r="R13" s="6"/>
    </row>
    <row x14ac:dyDescent="0.25" r="14" customHeight="1" ht="18.75">
      <c r="A14" s="44">
        <v>80</v>
      </c>
      <c r="B14" s="44">
        <v>60</v>
      </c>
      <c r="C14" s="5"/>
      <c r="D14" s="95" t="s">
        <v>58</v>
      </c>
      <c r="E14" s="96"/>
      <c r="F14" s="96"/>
      <c r="G14" s="4"/>
      <c r="H14" s="5"/>
      <c r="I14" s="79"/>
      <c r="J14" s="80"/>
      <c r="K14" s="81"/>
      <c r="L14" s="5"/>
      <c r="M14" s="6"/>
      <c r="N14" s="6"/>
      <c r="O14" s="6"/>
      <c r="P14" s="6"/>
      <c r="Q14" s="6"/>
      <c r="R14" s="6"/>
    </row>
    <row x14ac:dyDescent="0.25" r="15" customHeight="1" ht="18.75">
      <c r="A15" s="44">
        <v>91</v>
      </c>
      <c r="B15" s="44">
        <v>72</v>
      </c>
      <c r="C15" s="5"/>
      <c r="D15" s="5"/>
      <c r="E15" s="4"/>
      <c r="F15" s="4"/>
      <c r="G15" s="4"/>
      <c r="H15" s="5"/>
      <c r="I15" s="79"/>
      <c r="J15" s="80"/>
      <c r="K15" s="81"/>
      <c r="L15" s="5"/>
      <c r="M15" s="6"/>
      <c r="N15" s="6"/>
      <c r="O15" s="6"/>
      <c r="P15" s="6"/>
      <c r="Q15" s="6"/>
      <c r="R15" s="6"/>
    </row>
    <row x14ac:dyDescent="0.25" r="16" customHeight="1" ht="18.75">
      <c r="A16" s="44">
        <v>93</v>
      </c>
      <c r="B16" s="44">
        <v>57</v>
      </c>
      <c r="C16" s="5"/>
      <c r="D16" s="5"/>
      <c r="E16" s="4"/>
      <c r="F16" s="4"/>
      <c r="G16" s="4"/>
      <c r="H16" s="5"/>
      <c r="I16" s="79"/>
      <c r="J16" s="80"/>
      <c r="K16" s="81"/>
      <c r="L16" s="5"/>
      <c r="M16" s="6"/>
      <c r="N16" s="6"/>
      <c r="O16" s="6"/>
      <c r="P16" s="6"/>
      <c r="Q16" s="6"/>
      <c r="R16" s="6"/>
    </row>
    <row x14ac:dyDescent="0.25" r="17" customHeight="1" ht="18.75">
      <c r="A17" s="44">
        <v>88</v>
      </c>
      <c r="B17" s="44">
        <v>70</v>
      </c>
      <c r="C17" s="5"/>
      <c r="D17" s="97" t="s">
        <v>59</v>
      </c>
      <c r="E17" s="4"/>
      <c r="F17" s="4"/>
      <c r="G17" s="4"/>
      <c r="H17" s="5"/>
      <c r="I17" s="79"/>
      <c r="J17" s="80"/>
      <c r="K17" s="81"/>
      <c r="L17" s="5"/>
      <c r="M17" s="6"/>
      <c r="N17" s="6"/>
      <c r="O17" s="6"/>
      <c r="P17" s="6"/>
      <c r="Q17" s="6"/>
      <c r="R17" s="6"/>
    </row>
    <row x14ac:dyDescent="0.25" r="18" customHeight="1" ht="18.75">
      <c r="A18" s="44">
        <v>97</v>
      </c>
      <c r="B18" s="44">
        <v>66</v>
      </c>
      <c r="C18" s="5"/>
      <c r="D18" s="5"/>
      <c r="E18" s="4"/>
      <c r="F18" s="4"/>
      <c r="G18" s="4"/>
      <c r="H18" s="5"/>
      <c r="I18" s="79"/>
      <c r="J18" s="80"/>
      <c r="K18" s="81"/>
      <c r="L18" s="5"/>
      <c r="M18" s="6"/>
      <c r="N18" s="6"/>
      <c r="O18" s="6"/>
      <c r="P18" s="6"/>
      <c r="Q18" s="6"/>
      <c r="R18" s="6"/>
    </row>
    <row x14ac:dyDescent="0.25" r="19" customHeight="1" ht="18.75">
      <c r="A19" s="44">
        <v>83</v>
      </c>
      <c r="B19" s="44">
        <v>55</v>
      </c>
      <c r="C19" s="5"/>
      <c r="D19" s="86" t="s">
        <v>60</v>
      </c>
      <c r="E19" s="90">
        <f>SQRT(((G2-1)*F2+(G3-1)*F3)/(G2+G3-2))</f>
      </c>
      <c r="F19" s="90"/>
      <c r="G19" s="4"/>
      <c r="H19" s="5"/>
      <c r="I19" s="79" t="s">
        <v>61</v>
      </c>
      <c r="J19" s="80"/>
      <c r="K19" s="81"/>
      <c r="L19" s="5"/>
      <c r="M19" s="6"/>
      <c r="N19" s="6"/>
      <c r="O19" s="6"/>
      <c r="P19" s="6"/>
      <c r="Q19" s="6"/>
      <c r="R19" s="6"/>
    </row>
    <row x14ac:dyDescent="0.25" r="20" customHeight="1" ht="18.75">
      <c r="A20" s="44">
        <v>71</v>
      </c>
      <c r="B20" s="44">
        <v>46</v>
      </c>
      <c r="C20" s="5"/>
      <c r="D20" s="86" t="s">
        <v>62</v>
      </c>
      <c r="E20" s="90">
        <f>(E2-E3)/(E19*SQRT((1/G2)+(1/G3)))</f>
      </c>
      <c r="F20" s="90"/>
      <c r="G20" s="4"/>
      <c r="H20" s="5"/>
      <c r="I20" s="79"/>
      <c r="J20" s="80"/>
      <c r="K20" s="81"/>
      <c r="L20" s="5"/>
      <c r="M20" s="6"/>
      <c r="N20" s="6"/>
      <c r="O20" s="6"/>
      <c r="P20" s="6"/>
      <c r="Q20" s="6"/>
      <c r="R20" s="6"/>
    </row>
    <row x14ac:dyDescent="0.25" r="21" customHeight="1" ht="18.75">
      <c r="A21" s="44">
        <v>74</v>
      </c>
      <c r="B21" s="44">
        <v>51</v>
      </c>
      <c r="C21" s="5"/>
      <c r="D21" s="86" t="s">
        <v>0</v>
      </c>
      <c r="E21" s="89">
        <v>0.01</v>
      </c>
      <c r="F21" s="90"/>
      <c r="G21" s="4"/>
      <c r="H21" s="5"/>
      <c r="I21" s="82"/>
      <c r="J21" s="83" t="s">
        <v>42</v>
      </c>
      <c r="K21" s="84" t="s">
        <v>43</v>
      </c>
      <c r="L21" s="5"/>
      <c r="M21" s="6"/>
      <c r="N21" s="6"/>
      <c r="O21" s="6"/>
      <c r="P21" s="6"/>
      <c r="Q21" s="6"/>
      <c r="R21" s="6"/>
    </row>
    <row x14ac:dyDescent="0.25" r="22" customHeight="1" ht="18.75">
      <c r="A22" s="81"/>
      <c r="B22" s="81"/>
      <c r="C22" s="5"/>
      <c r="D22" s="86" t="s">
        <v>51</v>
      </c>
      <c r="E22" s="87">
        <f>_xlfn.T.DIST.2T(E20,38)</f>
      </c>
      <c r="F22" s="87"/>
      <c r="G22" s="4"/>
      <c r="H22" s="5"/>
      <c r="I22" s="79" t="s">
        <v>12</v>
      </c>
      <c r="J22" s="85">
        <v>81.5</v>
      </c>
      <c r="K22" s="85">
        <v>57.8</v>
      </c>
      <c r="L22" s="5"/>
      <c r="M22" s="6"/>
      <c r="N22" s="6"/>
      <c r="O22" s="6"/>
      <c r="P22" s="6"/>
      <c r="Q22" s="6"/>
      <c r="R22" s="6"/>
    </row>
    <row x14ac:dyDescent="0.25" r="23" customHeight="1" ht="18.75">
      <c r="A23" s="81"/>
      <c r="B23" s="81"/>
      <c r="C23" s="5"/>
      <c r="D23" s="86" t="s">
        <v>53</v>
      </c>
      <c r="E23" s="90">
        <f>_xlfn.T.INV.2T(E21,38)</f>
      </c>
      <c r="F23" s="90"/>
      <c r="G23" s="4"/>
      <c r="H23" s="5"/>
      <c r="I23" s="79" t="s">
        <v>47</v>
      </c>
      <c r="J23" s="85">
        <v>137.73684210526315</v>
      </c>
      <c r="K23" s="85">
        <v>96.79999999999984</v>
      </c>
      <c r="L23" s="5"/>
      <c r="M23" s="6"/>
      <c r="N23" s="6"/>
      <c r="O23" s="6"/>
      <c r="P23" s="6"/>
      <c r="Q23" s="6"/>
      <c r="R23" s="6"/>
    </row>
    <row x14ac:dyDescent="0.25" r="24" customHeight="1" ht="18.75">
      <c r="A24" s="81"/>
      <c r="B24" s="81"/>
      <c r="C24" s="5"/>
      <c r="D24" s="5"/>
      <c r="E24" s="4"/>
      <c r="F24" s="4"/>
      <c r="G24" s="4"/>
      <c r="H24" s="5"/>
      <c r="I24" s="79" t="s">
        <v>49</v>
      </c>
      <c r="J24" s="88">
        <v>20</v>
      </c>
      <c r="K24" s="88">
        <v>20</v>
      </c>
      <c r="L24" s="5"/>
      <c r="M24" s="6"/>
      <c r="N24" s="6"/>
      <c r="O24" s="6"/>
      <c r="P24" s="6"/>
      <c r="Q24" s="6"/>
      <c r="R24" s="6"/>
    </row>
    <row x14ac:dyDescent="0.25" r="25" customHeight="1" ht="18.75">
      <c r="A25" s="81"/>
      <c r="B25" s="81"/>
      <c r="C25" s="5"/>
      <c r="D25" s="54" t="s">
        <v>23</v>
      </c>
      <c r="E25" s="94" t="s">
        <v>63</v>
      </c>
      <c r="F25" s="4"/>
      <c r="G25" s="4"/>
      <c r="H25" s="5"/>
      <c r="I25" s="79" t="s">
        <v>64</v>
      </c>
      <c r="J25" s="85">
        <v>117.2684210526315</v>
      </c>
      <c r="K25" s="81"/>
      <c r="L25" s="5"/>
      <c r="M25" s="6"/>
      <c r="N25" s="6"/>
      <c r="O25" s="6"/>
      <c r="P25" s="6"/>
      <c r="Q25" s="6"/>
      <c r="R25" s="6"/>
    </row>
    <row x14ac:dyDescent="0.25" r="26" customHeight="1" ht="18.75">
      <c r="A26" s="81"/>
      <c r="B26" s="81"/>
      <c r="C26" s="5"/>
      <c r="D26" s="54" t="s">
        <v>25</v>
      </c>
      <c r="E26" s="94" t="s">
        <v>65</v>
      </c>
      <c r="F26" s="4"/>
      <c r="G26" s="4"/>
      <c r="H26" s="5"/>
      <c r="I26" s="79" t="s">
        <v>66</v>
      </c>
      <c r="J26" s="88">
        <v>0</v>
      </c>
      <c r="K26" s="81"/>
      <c r="L26" s="5"/>
      <c r="M26" s="6"/>
      <c r="N26" s="6"/>
      <c r="O26" s="6"/>
      <c r="P26" s="6"/>
      <c r="Q26" s="6"/>
      <c r="R26" s="6"/>
    </row>
    <row x14ac:dyDescent="0.25" r="27" customHeight="1" ht="18.75">
      <c r="A27" s="81"/>
      <c r="B27" s="81"/>
      <c r="C27" s="5"/>
      <c r="D27" s="5"/>
      <c r="E27" s="4"/>
      <c r="F27" s="4"/>
      <c r="G27" s="4"/>
      <c r="H27" s="5"/>
      <c r="I27" s="79" t="s">
        <v>50</v>
      </c>
      <c r="J27" s="88">
        <v>38</v>
      </c>
      <c r="K27" s="81"/>
      <c r="L27" s="5"/>
      <c r="M27" s="6"/>
      <c r="N27" s="6"/>
      <c r="O27" s="6"/>
      <c r="P27" s="6"/>
      <c r="Q27" s="6"/>
      <c r="R27" s="6"/>
    </row>
    <row x14ac:dyDescent="0.25" r="28" customHeight="1" ht="18.75">
      <c r="A28" s="81"/>
      <c r="B28" s="81"/>
      <c r="C28" s="5"/>
      <c r="D28" s="95" t="s">
        <v>67</v>
      </c>
      <c r="E28" s="96"/>
      <c r="F28" s="96"/>
      <c r="G28" s="4"/>
      <c r="H28" s="5"/>
      <c r="I28" s="79" t="s">
        <v>68</v>
      </c>
      <c r="J28" s="85">
        <v>6.920824033665962</v>
      </c>
      <c r="K28" s="81"/>
      <c r="L28" s="5"/>
      <c r="M28" s="6"/>
      <c r="N28" s="6"/>
      <c r="O28" s="6"/>
      <c r="P28" s="6"/>
      <c r="Q28" s="6"/>
      <c r="R28" s="6"/>
    </row>
    <row x14ac:dyDescent="0.25" r="29" customHeight="1" ht="18.75">
      <c r="A29" s="81"/>
      <c r="B29" s="81"/>
      <c r="C29" s="5"/>
      <c r="D29" s="5"/>
      <c r="E29" s="4"/>
      <c r="F29" s="4"/>
      <c r="G29" s="4"/>
      <c r="H29" s="5"/>
      <c r="I29" s="79" t="s">
        <v>69</v>
      </c>
      <c r="J29" s="85">
        <v>1.5739138247209835e-8</v>
      </c>
      <c r="K29" s="81"/>
      <c r="L29" s="5"/>
      <c r="M29" s="6"/>
      <c r="N29" s="6"/>
      <c r="O29" s="6"/>
      <c r="P29" s="6"/>
      <c r="Q29" s="6"/>
      <c r="R29" s="6"/>
    </row>
    <row x14ac:dyDescent="0.25" r="30" customHeight="1" ht="18.75">
      <c r="A30" s="81"/>
      <c r="B30" s="81"/>
      <c r="C30" s="5"/>
      <c r="D30" s="5"/>
      <c r="E30" s="4"/>
      <c r="F30" s="4"/>
      <c r="G30" s="4"/>
      <c r="H30" s="5"/>
      <c r="I30" s="79" t="s">
        <v>70</v>
      </c>
      <c r="J30" s="85">
        <v>2.4285676308590882</v>
      </c>
      <c r="K30" s="81"/>
      <c r="L30" s="5"/>
      <c r="M30" s="6"/>
      <c r="N30" s="6"/>
      <c r="O30" s="6"/>
      <c r="P30" s="6"/>
      <c r="Q30" s="6"/>
      <c r="R30" s="6"/>
    </row>
    <row x14ac:dyDescent="0.25" r="31" customHeight="1" ht="18.75">
      <c r="A31" s="81"/>
      <c r="B31" s="81"/>
      <c r="C31" s="5"/>
      <c r="D31" s="5"/>
      <c r="E31" s="4"/>
      <c r="F31" s="4"/>
      <c r="G31" s="4"/>
      <c r="H31" s="5"/>
      <c r="I31" s="79" t="s">
        <v>71</v>
      </c>
      <c r="J31" s="85">
        <v>3.147827649441967e-8</v>
      </c>
      <c r="K31" s="81"/>
      <c r="L31" s="5"/>
      <c r="M31" s="6"/>
      <c r="N31" s="6"/>
      <c r="O31" s="6"/>
      <c r="P31" s="6"/>
      <c r="Q31" s="6"/>
      <c r="R31" s="6"/>
    </row>
    <row x14ac:dyDescent="0.25" r="32" customHeight="1" ht="18.75">
      <c r="A32" s="81"/>
      <c r="B32" s="81"/>
      <c r="C32" s="5"/>
      <c r="D32" s="5"/>
      <c r="E32" s="4"/>
      <c r="F32" s="4"/>
      <c r="G32" s="4"/>
      <c r="H32" s="5"/>
      <c r="I32" s="91" t="s">
        <v>72</v>
      </c>
      <c r="J32" s="92">
        <v>2.711557601913082</v>
      </c>
      <c r="K32" s="93"/>
      <c r="L32" s="5"/>
      <c r="M32" s="6"/>
      <c r="N32" s="6"/>
      <c r="O32" s="6"/>
      <c r="P32" s="6"/>
      <c r="Q32" s="6"/>
      <c r="R32" s="6"/>
    </row>
    <row x14ac:dyDescent="0.25" r="33" customHeight="1" ht="18.75">
      <c r="A33" s="81"/>
      <c r="B33" s="81"/>
      <c r="C33" s="5"/>
      <c r="D33" s="5"/>
      <c r="E33" s="4"/>
      <c r="F33" s="4"/>
      <c r="G33" s="4"/>
      <c r="H33" s="5"/>
      <c r="I33" s="79"/>
      <c r="J33" s="80"/>
      <c r="K33" s="81"/>
      <c r="L33" s="5"/>
      <c r="M33" s="6"/>
      <c r="N33" s="6"/>
      <c r="O33" s="6"/>
      <c r="P33" s="6"/>
      <c r="Q33" s="6"/>
      <c r="R33" s="6"/>
    </row>
    <row x14ac:dyDescent="0.25" r="34" customHeight="1" ht="18.75">
      <c r="A34" s="81"/>
      <c r="B34" s="81"/>
      <c r="C34" s="5"/>
      <c r="D34" s="5"/>
      <c r="E34" s="4"/>
      <c r="F34" s="4"/>
      <c r="G34" s="4"/>
      <c r="H34" s="5"/>
      <c r="I34" s="79"/>
      <c r="J34" s="80"/>
      <c r="K34" s="81"/>
      <c r="L34" s="5"/>
      <c r="M34" s="6"/>
      <c r="N34" s="6"/>
      <c r="O34" s="6"/>
      <c r="P34" s="6"/>
      <c r="Q34" s="6"/>
      <c r="R34" s="6"/>
    </row>
    <row x14ac:dyDescent="0.25" r="35" customHeight="1" ht="18.75">
      <c r="A35" s="81"/>
      <c r="B35" s="81"/>
      <c r="C35" s="5"/>
      <c r="D35" s="5"/>
      <c r="E35" s="4"/>
      <c r="F35" s="4"/>
      <c r="G35" s="4"/>
      <c r="H35" s="5"/>
      <c r="I35" s="79"/>
      <c r="J35" s="80"/>
      <c r="K35" s="81"/>
      <c r="L35" s="5"/>
      <c r="M35" s="6"/>
      <c r="N35" s="6"/>
      <c r="O35" s="6"/>
      <c r="P35" s="6"/>
      <c r="Q35" s="6"/>
      <c r="R35" s="6"/>
    </row>
    <row x14ac:dyDescent="0.25" r="36" customHeight="1" ht="18.75">
      <c r="A36" s="81"/>
      <c r="B36" s="81"/>
      <c r="C36" s="5"/>
      <c r="D36" s="5"/>
      <c r="E36" s="4"/>
      <c r="F36" s="49" t="s">
        <v>73</v>
      </c>
      <c r="G36" s="49"/>
      <c r="H36" s="5"/>
      <c r="I36" s="79"/>
      <c r="J36" s="80"/>
      <c r="K36" s="81"/>
      <c r="L36" s="5"/>
      <c r="M36" s="6"/>
      <c r="N36" s="6"/>
      <c r="O36" s="6"/>
      <c r="P36" s="6"/>
      <c r="Q36" s="6"/>
      <c r="R36" s="6"/>
    </row>
    <row x14ac:dyDescent="0.25" r="37" customHeight="1" ht="18.75">
      <c r="A37" s="81"/>
      <c r="B37" s="81"/>
      <c r="C37" s="5"/>
      <c r="D37" s="78"/>
      <c r="E37" s="42" t="s">
        <v>12</v>
      </c>
      <c r="F37" s="42" t="s">
        <v>74</v>
      </c>
      <c r="G37" s="42" t="s">
        <v>75</v>
      </c>
      <c r="H37" s="5"/>
      <c r="I37" s="79"/>
      <c r="J37" s="80"/>
      <c r="K37" s="81"/>
      <c r="L37" s="5"/>
      <c r="M37" s="6"/>
      <c r="N37" s="6"/>
      <c r="O37" s="6"/>
      <c r="P37" s="6"/>
      <c r="Q37" s="6"/>
      <c r="R37" s="6"/>
    </row>
    <row x14ac:dyDescent="0.25" r="38" customHeight="1" ht="18.75">
      <c r="A38" s="81"/>
      <c r="B38" s="81"/>
      <c r="C38" s="5"/>
      <c r="D38" s="43" t="s">
        <v>42</v>
      </c>
      <c r="E38" s="20">
        <f>+E2</f>
      </c>
      <c r="F38" s="20">
        <f>E38-_xlfn.CONFIDENCE.T($E$7,SQRT($F$2),$G$2)</f>
      </c>
      <c r="G38" s="20">
        <f>E38+_xlfn.CONFIDENCE.T($E$7,SQRT($F$2),$G$2)</f>
      </c>
      <c r="H38" s="5"/>
      <c r="I38" s="98"/>
      <c r="J38" s="99"/>
      <c r="K38" s="99"/>
      <c r="L38" s="5"/>
      <c r="M38" s="6"/>
      <c r="N38" s="6"/>
      <c r="O38" s="6"/>
      <c r="P38" s="6"/>
      <c r="Q38" s="6"/>
      <c r="R38" s="6"/>
    </row>
    <row x14ac:dyDescent="0.25" r="39" customHeight="1" ht="18.75">
      <c r="A39" s="81"/>
      <c r="B39" s="81"/>
      <c r="C39" s="5"/>
      <c r="D39" s="43" t="s">
        <v>43</v>
      </c>
      <c r="E39" s="20">
        <f>+E3</f>
      </c>
      <c r="F39" s="20">
        <f>E39-_xlfn.CONFIDENCE.T($E$7,SQRT($F$3),$G$3)</f>
      </c>
      <c r="G39" s="20">
        <f>E39+_xlfn.CONFIDENCE.T($E$7,SQRT($F$3),$G$3)</f>
      </c>
      <c r="H39" s="5"/>
      <c r="I39" s="98"/>
      <c r="J39" s="99"/>
      <c r="K39" s="99"/>
      <c r="L39" s="5"/>
      <c r="M39" s="6"/>
      <c r="N39" s="6"/>
      <c r="O39" s="6"/>
      <c r="P39" s="6"/>
      <c r="Q39" s="6"/>
      <c r="R39" s="6"/>
    </row>
  </sheetData>
  <mergeCells count="13">
    <mergeCell ref="M1:R6"/>
    <mergeCell ref="E6:F6"/>
    <mergeCell ref="E7:F7"/>
    <mergeCell ref="E8:F8"/>
    <mergeCell ref="E9:F9"/>
    <mergeCell ref="D14:F14"/>
    <mergeCell ref="E19:F19"/>
    <mergeCell ref="E20:F20"/>
    <mergeCell ref="E21:F21"/>
    <mergeCell ref="E22:F22"/>
    <mergeCell ref="E23:F23"/>
    <mergeCell ref="D28:F28"/>
    <mergeCell ref="F36:G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02"/>
  <sheetViews>
    <sheetView workbookViewId="0"/>
  </sheetViews>
  <sheetFormatPr defaultRowHeight="15" x14ac:dyDescent="0.25"/>
  <cols>
    <col min="1" max="1" style="26" width="22.719285714285714" customWidth="1" bestFit="1"/>
    <col min="2" max="2" style="67" width="22.719285714285714" customWidth="1" bestFit="1"/>
    <col min="3" max="3" style="26" width="13.576428571428572" customWidth="1" bestFit="1"/>
    <col min="4" max="4" style="26" width="13.576428571428572" customWidth="1" bestFit="1"/>
    <col min="5" max="5" style="25" width="13.576428571428572" customWidth="1" bestFit="1"/>
    <col min="6" max="6" style="25" width="13.576428571428572" customWidth="1" bestFit="1"/>
    <col min="7" max="7" style="26" width="13.576428571428572" customWidth="1" bestFit="1"/>
    <col min="8" max="8" style="26" width="13.576428571428572" customWidth="1" bestFit="1"/>
    <col min="9" max="9" style="26" width="13.576428571428572" customWidth="1" bestFit="1"/>
    <col min="10" max="10" style="26" width="13.576428571428572" customWidth="1" bestFit="1"/>
    <col min="11" max="11" style="26" width="13.576428571428572" customWidth="1" bestFit="1"/>
    <col min="12" max="12" style="26" width="13.576428571428572" customWidth="1" bestFit="1"/>
    <col min="13" max="13" style="26" width="13.576428571428572" customWidth="1" bestFit="1"/>
    <col min="14" max="14" style="26" width="13.576428571428572" customWidth="1" bestFit="1"/>
    <col min="15" max="15" style="26" width="13.576428571428572" customWidth="1" bestFit="1"/>
    <col min="16" max="16" style="27" width="13.576428571428572" customWidth="1" bestFit="1"/>
    <col min="17" max="17" style="27" width="13.576428571428572" customWidth="1" bestFit="1"/>
    <col min="18" max="18" style="27" width="13.576428571428572" customWidth="1" bestFit="1"/>
    <col min="19" max="19" style="27" width="13.576428571428572" customWidth="1" bestFit="1"/>
    <col min="20" max="20" style="27" width="13.576428571428572" customWidth="1" bestFit="1"/>
    <col min="21" max="21" style="27" width="13.576428571428572" customWidth="1" bestFit="1"/>
  </cols>
  <sheetData>
    <row x14ac:dyDescent="0.25" r="1" customHeight="1" ht="18.75">
      <c r="A1" s="41" t="s">
        <v>19</v>
      </c>
      <c r="B1" s="48" t="s">
        <v>31</v>
      </c>
      <c r="C1" s="5"/>
      <c r="D1" s="5"/>
      <c r="E1" s="49" t="s">
        <v>4</v>
      </c>
      <c r="F1" s="49" t="s">
        <v>32</v>
      </c>
      <c r="G1" s="5"/>
      <c r="H1" s="5"/>
      <c r="I1" s="5"/>
      <c r="J1" s="5"/>
      <c r="K1" s="5"/>
      <c r="L1" s="5"/>
      <c r="M1" s="5"/>
      <c r="N1" s="5"/>
      <c r="O1" s="5"/>
      <c r="P1" s="68" t="s">
        <v>33</v>
      </c>
      <c r="Q1" s="69"/>
      <c r="R1" s="69"/>
      <c r="S1" s="69"/>
      <c r="T1" s="69"/>
      <c r="U1" s="70"/>
    </row>
    <row x14ac:dyDescent="0.25" r="2" customHeight="1" ht="18.75">
      <c r="A2" s="41" t="s">
        <v>21</v>
      </c>
      <c r="B2" s="50">
        <v>36</v>
      </c>
      <c r="C2" s="5"/>
      <c r="D2" s="5"/>
      <c r="E2" s="20">
        <v>-5</v>
      </c>
      <c r="F2" s="20">
        <f>_xlfn.T.DIST(E2,24,FALSE)</f>
      </c>
      <c r="G2" s="5"/>
      <c r="H2" s="5"/>
      <c r="I2" s="5"/>
      <c r="J2" s="5"/>
      <c r="K2" s="5"/>
      <c r="L2" s="5"/>
      <c r="M2" s="5"/>
      <c r="N2" s="5"/>
      <c r="O2" s="5"/>
      <c r="P2" s="71"/>
      <c r="Q2" s="72"/>
      <c r="R2" s="72"/>
      <c r="S2" s="72"/>
      <c r="T2" s="72"/>
      <c r="U2" s="73"/>
    </row>
    <row x14ac:dyDescent="0.25" r="3" customHeight="1" ht="18.75">
      <c r="A3" s="41" t="s">
        <v>12</v>
      </c>
      <c r="B3" s="20">
        <v>65</v>
      </c>
      <c r="C3" s="5"/>
      <c r="D3" s="5"/>
      <c r="E3" s="20">
        <v>-4.9</v>
      </c>
      <c r="F3" s="20">
        <f>_xlfn.T.DIST(E3,24,FALSE)</f>
      </c>
      <c r="G3" s="5"/>
      <c r="H3" s="5"/>
      <c r="I3" s="5"/>
      <c r="J3" s="5"/>
      <c r="K3" s="5"/>
      <c r="L3" s="5"/>
      <c r="M3" s="5"/>
      <c r="N3" s="5"/>
      <c r="O3" s="5"/>
      <c r="P3" s="71"/>
      <c r="Q3" s="72"/>
      <c r="R3" s="72"/>
      <c r="S3" s="72"/>
      <c r="T3" s="72"/>
      <c r="U3" s="73"/>
    </row>
    <row x14ac:dyDescent="0.25" r="4" customHeight="1" ht="18.75">
      <c r="A4" s="41" t="s">
        <v>13</v>
      </c>
      <c r="B4" s="33">
        <v>3.5</v>
      </c>
      <c r="C4" s="5"/>
      <c r="D4" s="5"/>
      <c r="E4" s="20">
        <v>-4.8</v>
      </c>
      <c r="F4" s="20">
        <f>_xlfn.T.DIST(E4,24,FALSE)</f>
      </c>
      <c r="G4" s="5"/>
      <c r="H4" s="5"/>
      <c r="I4" s="5"/>
      <c r="J4" s="5"/>
      <c r="K4" s="5"/>
      <c r="L4" s="5"/>
      <c r="M4" s="5"/>
      <c r="N4" s="5"/>
      <c r="O4" s="5"/>
      <c r="P4" s="71"/>
      <c r="Q4" s="72"/>
      <c r="R4" s="72"/>
      <c r="S4" s="72"/>
      <c r="T4" s="72"/>
      <c r="U4" s="73"/>
    </row>
    <row x14ac:dyDescent="0.25" r="5" customHeight="1" ht="18.75">
      <c r="A5" s="5"/>
      <c r="B5" s="51"/>
      <c r="C5" s="5"/>
      <c r="D5" s="5"/>
      <c r="E5" s="20">
        <v>-4.7</v>
      </c>
      <c r="F5" s="20">
        <f>_xlfn.T.DIST(E5,24,FALSE)</f>
      </c>
      <c r="G5" s="5"/>
      <c r="H5" s="5"/>
      <c r="I5" s="5"/>
      <c r="J5" s="5"/>
      <c r="K5" s="5"/>
      <c r="L5" s="5"/>
      <c r="M5" s="5"/>
      <c r="N5" s="5"/>
      <c r="O5" s="5"/>
      <c r="P5" s="71"/>
      <c r="Q5" s="72"/>
      <c r="R5" s="72"/>
      <c r="S5" s="72"/>
      <c r="T5" s="72"/>
      <c r="U5" s="73"/>
    </row>
    <row x14ac:dyDescent="0.25" r="6" customHeight="1" ht="18.75">
      <c r="A6" s="52" t="s">
        <v>34</v>
      </c>
      <c r="B6" s="53" t="s">
        <v>35</v>
      </c>
      <c r="C6" s="5"/>
      <c r="D6" s="5"/>
      <c r="E6" s="20">
        <v>-4.6</v>
      </c>
      <c r="F6" s="20">
        <f>_xlfn.T.DIST(E6,24,FALSE)</f>
      </c>
      <c r="G6" s="5"/>
      <c r="H6" s="5"/>
      <c r="I6" s="5"/>
      <c r="J6" s="5"/>
      <c r="K6" s="5"/>
      <c r="L6" s="5"/>
      <c r="M6" s="5"/>
      <c r="N6" s="5"/>
      <c r="O6" s="5"/>
      <c r="P6" s="74"/>
      <c r="Q6" s="75"/>
      <c r="R6" s="75"/>
      <c r="S6" s="75"/>
      <c r="T6" s="75"/>
      <c r="U6" s="76"/>
    </row>
    <row x14ac:dyDescent="0.25" r="7" customHeight="1" ht="18.75">
      <c r="A7" s="52" t="s">
        <v>31</v>
      </c>
      <c r="B7" s="20">
        <v>60</v>
      </c>
      <c r="C7" s="5"/>
      <c r="D7" s="5"/>
      <c r="E7" s="20">
        <v>-4.5</v>
      </c>
      <c r="F7" s="20">
        <f>_xlfn.T.DIST(E7,24,FALSE)</f>
      </c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</row>
    <row x14ac:dyDescent="0.25" r="8" customHeight="1" ht="18.75">
      <c r="A8" s="5"/>
      <c r="B8" s="51"/>
      <c r="C8" s="5"/>
      <c r="D8" s="5"/>
      <c r="E8" s="20">
        <v>-4.4</v>
      </c>
      <c r="F8" s="20">
        <f>_xlfn.T.DIST(E8,24,FALSE)</f>
      </c>
      <c r="G8" s="5"/>
      <c r="H8" s="5"/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</row>
    <row x14ac:dyDescent="0.25" r="9" customHeight="1" ht="18.75">
      <c r="A9" s="54" t="s">
        <v>23</v>
      </c>
      <c r="B9" s="55" t="s">
        <v>36</v>
      </c>
      <c r="C9" s="5"/>
      <c r="D9" s="5"/>
      <c r="E9" s="20">
        <v>-4.3</v>
      </c>
      <c r="F9" s="20">
        <f>_xlfn.T.DIST(E9,24,FALSE)</f>
      </c>
      <c r="G9" s="5"/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</row>
    <row x14ac:dyDescent="0.25" r="10" customHeight="1" ht="18.75">
      <c r="A10" s="54" t="s">
        <v>25</v>
      </c>
      <c r="B10" s="55" t="s">
        <v>37</v>
      </c>
      <c r="C10" s="5"/>
      <c r="D10" s="5"/>
      <c r="E10" s="20">
        <v>-4.2</v>
      </c>
      <c r="F10" s="20">
        <f>_xlfn.T.DIST(E10,24,FALSE)</f>
      </c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</row>
    <row x14ac:dyDescent="0.25" r="11" customHeight="1" ht="18.75">
      <c r="A11" s="5"/>
      <c r="B11" s="51"/>
      <c r="C11" s="5"/>
      <c r="D11" s="5"/>
      <c r="E11" s="20">
        <v>-4.1</v>
      </c>
      <c r="F11" s="20">
        <f>_xlfn.T.DIST(E11,24,FALSE)</f>
      </c>
      <c r="G11" s="5"/>
      <c r="H11" s="5"/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</row>
    <row x14ac:dyDescent="0.25" r="12" customHeight="1" ht="18.75">
      <c r="A12" s="56" t="s">
        <v>38</v>
      </c>
      <c r="B12" s="57">
        <f>(B3-B7)/(B4/SQRT(B2))</f>
      </c>
      <c r="C12" s="5"/>
      <c r="D12" s="5"/>
      <c r="E12" s="20">
        <v>-4</v>
      </c>
      <c r="F12" s="20">
        <f>_xlfn.T.DIST(E12,24,FALSE)</f>
      </c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</row>
    <row x14ac:dyDescent="0.25" r="13" customHeight="1" ht="18.75">
      <c r="A13" s="56" t="s">
        <v>39</v>
      </c>
      <c r="B13" s="58">
        <f>_xlfn.T.DIST.2T(B12,35)</f>
      </c>
      <c r="C13" s="5"/>
      <c r="D13" s="5"/>
      <c r="E13" s="20">
        <v>-3.9</v>
      </c>
      <c r="F13" s="20">
        <f>_xlfn.T.DIST(E13,24,FALSE)</f>
      </c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</row>
    <row x14ac:dyDescent="0.25" r="14" customHeight="1" ht="18.75">
      <c r="A14" s="5"/>
      <c r="B14" s="51"/>
      <c r="C14" s="5"/>
      <c r="D14" s="5"/>
      <c r="E14" s="20">
        <v>-3.8</v>
      </c>
      <c r="F14" s="20">
        <f>_xlfn.T.DIST(E14,24,FALSE)</f>
      </c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</row>
    <row x14ac:dyDescent="0.25" r="15" customHeight="1" ht="18.75">
      <c r="A15" s="56" t="s">
        <v>0</v>
      </c>
      <c r="B15" s="59">
        <v>0.05</v>
      </c>
      <c r="C15" s="5"/>
      <c r="D15" s="5"/>
      <c r="E15" s="20">
        <v>-3.7</v>
      </c>
      <c r="F15" s="20">
        <f>_xlfn.T.DIST(E15,24,FALSE)</f>
      </c>
      <c r="G15" s="5"/>
      <c r="H15" s="5"/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</row>
    <row x14ac:dyDescent="0.25" r="16" customHeight="1" ht="18.75">
      <c r="A16" s="5"/>
      <c r="B16" s="51"/>
      <c r="C16" s="5"/>
      <c r="D16" s="5"/>
      <c r="E16" s="20">
        <v>-3.6</v>
      </c>
      <c r="F16" s="20">
        <f>_xlfn.T.DIST(E16,24,FALSE)</f>
      </c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</row>
    <row x14ac:dyDescent="0.25" r="17" customHeight="1" ht="18.75">
      <c r="A17" s="60" t="s">
        <v>40</v>
      </c>
      <c r="B17" s="61">
        <f>_xlfn.T.INV.2T(B15,35)</f>
      </c>
      <c r="C17" s="5"/>
      <c r="D17" s="5"/>
      <c r="E17" s="20">
        <v>-3.5</v>
      </c>
      <c r="F17" s="20">
        <f>_xlfn.T.DIST(E17,24,FALSE)</f>
      </c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</row>
    <row x14ac:dyDescent="0.25" r="18" customHeight="1" ht="18.75">
      <c r="A18" s="5"/>
      <c r="B18" s="51"/>
      <c r="C18" s="5"/>
      <c r="D18" s="5"/>
      <c r="E18" s="20">
        <v>-3.4</v>
      </c>
      <c r="F18" s="20">
        <f>_xlfn.T.DIST(E18,24,FALSE)</f>
      </c>
      <c r="G18" s="5"/>
      <c r="H18" s="5"/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</row>
    <row x14ac:dyDescent="0.25" r="19" customHeight="1" ht="18.75">
      <c r="A19" s="5"/>
      <c r="B19" s="51"/>
      <c r="C19" s="5"/>
      <c r="D19" s="5"/>
      <c r="E19" s="20">
        <v>-3.3</v>
      </c>
      <c r="F19" s="20">
        <f>_xlfn.T.DIST(E19,24,FALSE)</f>
      </c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</row>
    <row x14ac:dyDescent="0.25" r="20" customHeight="1" ht="18.75">
      <c r="A20" s="62" t="s">
        <v>41</v>
      </c>
      <c r="B20" s="63"/>
      <c r="C20" s="5"/>
      <c r="D20" s="5"/>
      <c r="E20" s="20">
        <v>-3.2</v>
      </c>
      <c r="F20" s="20">
        <f>_xlfn.T.DIST(E20,24,FALSE)</f>
      </c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</row>
    <row x14ac:dyDescent="0.25" r="21" customHeight="1" ht="18.75">
      <c r="A21" s="64"/>
      <c r="B21" s="63"/>
      <c r="C21" s="5"/>
      <c r="D21" s="5"/>
      <c r="E21" s="20">
        <v>-3.1</v>
      </c>
      <c r="F21" s="20">
        <f>_xlfn.T.DIST(E21,24,FALSE)</f>
      </c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</row>
    <row x14ac:dyDescent="0.25" r="22" customHeight="1" ht="18.75">
      <c r="A22" s="64"/>
      <c r="B22" s="63"/>
      <c r="C22" s="5"/>
      <c r="D22" s="5"/>
      <c r="E22" s="20">
        <v>-3</v>
      </c>
      <c r="F22" s="20">
        <f>_xlfn.T.DIST(E22,24,FALSE)</f>
      </c>
      <c r="G22" s="5"/>
      <c r="H22" s="5"/>
      <c r="I22" s="5"/>
      <c r="J22" s="5"/>
      <c r="K22" s="5"/>
      <c r="L22" s="5"/>
      <c r="M22" s="5"/>
      <c r="N22" s="5"/>
      <c r="O22" s="5"/>
      <c r="P22" s="6"/>
      <c r="Q22" s="6"/>
      <c r="R22" s="6"/>
      <c r="S22" s="6"/>
      <c r="T22" s="6"/>
      <c r="U22" s="6"/>
    </row>
    <row x14ac:dyDescent="0.25" r="23" customHeight="1" ht="18.75">
      <c r="A23" s="64"/>
      <c r="B23" s="63"/>
      <c r="C23" s="5"/>
      <c r="D23" s="5"/>
      <c r="E23" s="20">
        <v>-2.9</v>
      </c>
      <c r="F23" s="20">
        <f>_xlfn.T.DIST(E23,24,FALSE)</f>
      </c>
      <c r="G23" s="5"/>
      <c r="H23" s="5"/>
      <c r="I23" s="5"/>
      <c r="J23" s="5"/>
      <c r="K23" s="5"/>
      <c r="L23" s="5"/>
      <c r="M23" s="5"/>
      <c r="N23" s="5"/>
      <c r="O23" s="5"/>
      <c r="P23" s="6"/>
      <c r="Q23" s="6"/>
      <c r="R23" s="6"/>
      <c r="S23" s="6"/>
      <c r="T23" s="6"/>
      <c r="U23" s="6"/>
    </row>
    <row x14ac:dyDescent="0.25" r="24" customHeight="1" ht="18.75">
      <c r="A24" s="65"/>
      <c r="B24" s="66"/>
      <c r="C24" s="5"/>
      <c r="D24" s="5"/>
      <c r="E24" s="20">
        <v>-2.8</v>
      </c>
      <c r="F24" s="20">
        <f>_xlfn.T.DIST(E24,24,FALSE)</f>
      </c>
      <c r="G24" s="5"/>
      <c r="H24" s="5"/>
      <c r="I24" s="5"/>
      <c r="J24" s="5"/>
      <c r="K24" s="5"/>
      <c r="L24" s="5"/>
      <c r="M24" s="5"/>
      <c r="N24" s="5"/>
      <c r="O24" s="5"/>
      <c r="P24" s="6"/>
      <c r="Q24" s="6"/>
      <c r="R24" s="6"/>
      <c r="S24" s="6"/>
      <c r="T24" s="6"/>
      <c r="U24" s="6"/>
    </row>
    <row x14ac:dyDescent="0.25" r="25" customHeight="1" ht="18.75">
      <c r="A25" s="65"/>
      <c r="B25" s="66"/>
      <c r="C25" s="5"/>
      <c r="D25" s="5"/>
      <c r="E25" s="20">
        <v>-2.7</v>
      </c>
      <c r="F25" s="20">
        <f>_xlfn.T.DIST(E25,24,FALSE)</f>
      </c>
      <c r="G25" s="5"/>
      <c r="H25" s="5"/>
      <c r="I25" s="5"/>
      <c r="J25" s="5"/>
      <c r="K25" s="5"/>
      <c r="L25" s="5"/>
      <c r="M25" s="5"/>
      <c r="N25" s="5"/>
      <c r="O25" s="5"/>
      <c r="P25" s="6"/>
      <c r="Q25" s="6"/>
      <c r="R25" s="6"/>
      <c r="S25" s="6"/>
      <c r="T25" s="6"/>
      <c r="U25" s="6"/>
    </row>
    <row x14ac:dyDescent="0.25" r="26" customHeight="1" ht="18.75">
      <c r="A26" s="5"/>
      <c r="B26" s="51"/>
      <c r="C26" s="5"/>
      <c r="D26" s="5"/>
      <c r="E26" s="20">
        <v>-2.6</v>
      </c>
      <c r="F26" s="20">
        <f>_xlfn.T.DIST(E26,24,FALSE)</f>
      </c>
      <c r="G26" s="5"/>
      <c r="H26" s="5"/>
      <c r="I26" s="5"/>
      <c r="J26" s="5"/>
      <c r="K26" s="5"/>
      <c r="L26" s="5"/>
      <c r="M26" s="5"/>
      <c r="N26" s="5"/>
      <c r="O26" s="5"/>
      <c r="P26" s="6"/>
      <c r="Q26" s="6"/>
      <c r="R26" s="6"/>
      <c r="S26" s="6"/>
      <c r="T26" s="6"/>
      <c r="U26" s="6"/>
    </row>
    <row x14ac:dyDescent="0.25" r="27" customHeight="1" ht="18.75">
      <c r="A27" s="5"/>
      <c r="B27" s="51"/>
      <c r="C27" s="5"/>
      <c r="D27" s="5"/>
      <c r="E27" s="20">
        <v>-2.5</v>
      </c>
      <c r="F27" s="20">
        <f>_xlfn.T.DIST(E27,24,FALSE)</f>
      </c>
      <c r="G27" s="5"/>
      <c r="H27" s="5"/>
      <c r="I27" s="5"/>
      <c r="J27" s="5"/>
      <c r="K27" s="5"/>
      <c r="L27" s="5"/>
      <c r="M27" s="5"/>
      <c r="N27" s="5"/>
      <c r="O27" s="5"/>
      <c r="P27" s="6"/>
      <c r="Q27" s="6"/>
      <c r="R27" s="6"/>
      <c r="S27" s="6"/>
      <c r="T27" s="6"/>
      <c r="U27" s="6"/>
    </row>
    <row x14ac:dyDescent="0.25" r="28" customHeight="1" ht="18.75">
      <c r="A28" s="5"/>
      <c r="B28" s="51"/>
      <c r="C28" s="5"/>
      <c r="D28" s="5"/>
      <c r="E28" s="20">
        <v>-2.4</v>
      </c>
      <c r="F28" s="20">
        <f>_xlfn.T.DIST(E28,24,FALSE)</f>
      </c>
      <c r="G28" s="5"/>
      <c r="H28" s="5"/>
      <c r="I28" s="5"/>
      <c r="J28" s="5"/>
      <c r="K28" s="5"/>
      <c r="L28" s="5"/>
      <c r="M28" s="5"/>
      <c r="N28" s="5"/>
      <c r="O28" s="5"/>
      <c r="P28" s="6"/>
      <c r="Q28" s="6"/>
      <c r="R28" s="6"/>
      <c r="S28" s="6"/>
      <c r="T28" s="6"/>
      <c r="U28" s="6"/>
    </row>
    <row x14ac:dyDescent="0.25" r="29" customHeight="1" ht="18.75">
      <c r="A29" s="5"/>
      <c r="B29" s="51"/>
      <c r="C29" s="5"/>
      <c r="D29" s="5"/>
      <c r="E29" s="20">
        <v>-2.3</v>
      </c>
      <c r="F29" s="20">
        <f>_xlfn.T.DIST(E29,24,FALSE)</f>
      </c>
      <c r="G29" s="5"/>
      <c r="H29" s="5"/>
      <c r="I29" s="5"/>
      <c r="J29" s="5"/>
      <c r="K29" s="5"/>
      <c r="L29" s="5"/>
      <c r="M29" s="5"/>
      <c r="N29" s="5"/>
      <c r="O29" s="5"/>
      <c r="P29" s="6"/>
      <c r="Q29" s="6"/>
      <c r="R29" s="6"/>
      <c r="S29" s="6"/>
      <c r="T29" s="6"/>
      <c r="U29" s="6"/>
    </row>
    <row x14ac:dyDescent="0.25" r="30" customHeight="1" ht="18.75">
      <c r="A30" s="5"/>
      <c r="B30" s="51"/>
      <c r="C30" s="5"/>
      <c r="D30" s="5"/>
      <c r="E30" s="20">
        <v>-2.2</v>
      </c>
      <c r="F30" s="20">
        <f>_xlfn.T.DIST(E30,24,FALSE)</f>
      </c>
      <c r="G30" s="5"/>
      <c r="H30" s="5"/>
      <c r="I30" s="5"/>
      <c r="J30" s="5"/>
      <c r="K30" s="5"/>
      <c r="L30" s="5"/>
      <c r="M30" s="5"/>
      <c r="N30" s="5"/>
      <c r="O30" s="5"/>
      <c r="P30" s="6"/>
      <c r="Q30" s="6"/>
      <c r="R30" s="6"/>
      <c r="S30" s="6"/>
      <c r="T30" s="6"/>
      <c r="U30" s="6"/>
    </row>
    <row x14ac:dyDescent="0.25" r="31" customHeight="1" ht="18.75">
      <c r="A31" s="5"/>
      <c r="B31" s="51"/>
      <c r="C31" s="5"/>
      <c r="D31" s="5"/>
      <c r="E31" s="20">
        <v>-2.1</v>
      </c>
      <c r="F31" s="20">
        <f>_xlfn.T.DIST(E31,24,FALSE)</f>
      </c>
      <c r="G31" s="5"/>
      <c r="H31" s="5"/>
      <c r="I31" s="5"/>
      <c r="J31" s="5"/>
      <c r="K31" s="5"/>
      <c r="L31" s="5"/>
      <c r="M31" s="5"/>
      <c r="N31" s="5"/>
      <c r="O31" s="5"/>
      <c r="P31" s="6"/>
      <c r="Q31" s="6"/>
      <c r="R31" s="6"/>
      <c r="S31" s="6"/>
      <c r="T31" s="6"/>
      <c r="U31" s="6"/>
    </row>
    <row x14ac:dyDescent="0.25" r="32" customHeight="1" ht="18.75">
      <c r="A32" s="5"/>
      <c r="B32" s="51"/>
      <c r="C32" s="5"/>
      <c r="D32" s="5"/>
      <c r="E32" s="20">
        <v>-2</v>
      </c>
      <c r="F32" s="20">
        <f>_xlfn.T.DIST(E32,24,FALSE)</f>
      </c>
      <c r="G32" s="5"/>
      <c r="H32" s="5"/>
      <c r="I32" s="5"/>
      <c r="J32" s="5"/>
      <c r="K32" s="5"/>
      <c r="L32" s="5"/>
      <c r="M32" s="5"/>
      <c r="N32" s="5"/>
      <c r="O32" s="5"/>
      <c r="P32" s="6"/>
      <c r="Q32" s="6"/>
      <c r="R32" s="6"/>
      <c r="S32" s="6"/>
      <c r="T32" s="6"/>
      <c r="U32" s="6"/>
    </row>
    <row x14ac:dyDescent="0.25" r="33" customHeight="1" ht="18.75">
      <c r="A33" s="5"/>
      <c r="B33" s="51"/>
      <c r="C33" s="5"/>
      <c r="D33" s="5"/>
      <c r="E33" s="20">
        <v>-1.9</v>
      </c>
      <c r="F33" s="20">
        <f>_xlfn.T.DIST(E33,24,FALSE)</f>
      </c>
      <c r="G33" s="5"/>
      <c r="H33" s="5"/>
      <c r="I33" s="5"/>
      <c r="J33" s="5"/>
      <c r="K33" s="5"/>
      <c r="L33" s="5"/>
      <c r="M33" s="5"/>
      <c r="N33" s="5"/>
      <c r="O33" s="5"/>
      <c r="P33" s="6"/>
      <c r="Q33" s="6"/>
      <c r="R33" s="6"/>
      <c r="S33" s="6"/>
      <c r="T33" s="6"/>
      <c r="U33" s="6"/>
    </row>
    <row x14ac:dyDescent="0.25" r="34" customHeight="1" ht="18.75">
      <c r="A34" s="5"/>
      <c r="B34" s="51"/>
      <c r="C34" s="5"/>
      <c r="D34" s="5"/>
      <c r="E34" s="20">
        <v>-1.8</v>
      </c>
      <c r="F34" s="20">
        <f>_xlfn.T.DIST(E34,24,FALSE)</f>
      </c>
      <c r="G34" s="5"/>
      <c r="H34" s="5"/>
      <c r="I34" s="5"/>
      <c r="J34" s="5"/>
      <c r="K34" s="5"/>
      <c r="L34" s="5"/>
      <c r="M34" s="5"/>
      <c r="N34" s="5"/>
      <c r="O34" s="5"/>
      <c r="P34" s="6"/>
      <c r="Q34" s="6"/>
      <c r="R34" s="6"/>
      <c r="S34" s="6"/>
      <c r="T34" s="6"/>
      <c r="U34" s="6"/>
    </row>
    <row x14ac:dyDescent="0.25" r="35" customHeight="1" ht="18.75">
      <c r="A35" s="5"/>
      <c r="B35" s="51"/>
      <c r="C35" s="5"/>
      <c r="D35" s="5"/>
      <c r="E35" s="20">
        <v>-1.7</v>
      </c>
      <c r="F35" s="20">
        <f>_xlfn.T.DIST(E35,24,FALSE)</f>
      </c>
      <c r="G35" s="5"/>
      <c r="H35" s="5"/>
      <c r="I35" s="5"/>
      <c r="J35" s="5"/>
      <c r="K35" s="5"/>
      <c r="L35" s="5"/>
      <c r="M35" s="5"/>
      <c r="N35" s="5"/>
      <c r="O35" s="5"/>
      <c r="P35" s="6"/>
      <c r="Q35" s="6"/>
      <c r="R35" s="6"/>
      <c r="S35" s="6"/>
      <c r="T35" s="6"/>
      <c r="U35" s="6"/>
    </row>
    <row x14ac:dyDescent="0.25" r="36" customHeight="1" ht="18.75">
      <c r="A36" s="5"/>
      <c r="B36" s="51"/>
      <c r="C36" s="5"/>
      <c r="D36" s="5"/>
      <c r="E36" s="20">
        <v>-1.6</v>
      </c>
      <c r="F36" s="20">
        <f>_xlfn.T.DIST(E36,24,FALSE)</f>
      </c>
      <c r="G36" s="5"/>
      <c r="H36" s="5"/>
      <c r="I36" s="5"/>
      <c r="J36" s="5"/>
      <c r="K36" s="5"/>
      <c r="L36" s="5"/>
      <c r="M36" s="5"/>
      <c r="N36" s="5"/>
      <c r="O36" s="5"/>
      <c r="P36" s="6"/>
      <c r="Q36" s="6"/>
      <c r="R36" s="6"/>
      <c r="S36" s="6"/>
      <c r="T36" s="6"/>
      <c r="U36" s="6"/>
    </row>
    <row x14ac:dyDescent="0.25" r="37" customHeight="1" ht="18.75">
      <c r="A37" s="5"/>
      <c r="B37" s="51"/>
      <c r="C37" s="5"/>
      <c r="D37" s="5"/>
      <c r="E37" s="20">
        <v>-1.5</v>
      </c>
      <c r="F37" s="20">
        <f>_xlfn.T.DIST(E37,24,FALSE)</f>
      </c>
      <c r="G37" s="5"/>
      <c r="H37" s="5"/>
      <c r="I37" s="5"/>
      <c r="J37" s="5"/>
      <c r="K37" s="5"/>
      <c r="L37" s="5"/>
      <c r="M37" s="5"/>
      <c r="N37" s="5"/>
      <c r="O37" s="5"/>
      <c r="P37" s="6"/>
      <c r="Q37" s="6"/>
      <c r="R37" s="6"/>
      <c r="S37" s="6"/>
      <c r="T37" s="6"/>
      <c r="U37" s="6"/>
    </row>
    <row x14ac:dyDescent="0.25" r="38" customHeight="1" ht="18.75">
      <c r="A38" s="5"/>
      <c r="B38" s="51"/>
      <c r="C38" s="5"/>
      <c r="D38" s="5"/>
      <c r="E38" s="20">
        <v>-1.4</v>
      </c>
      <c r="F38" s="20">
        <f>_xlfn.T.DIST(E38,24,FALSE)</f>
      </c>
      <c r="G38" s="5"/>
      <c r="H38" s="5"/>
      <c r="I38" s="5"/>
      <c r="J38" s="5"/>
      <c r="K38" s="5"/>
      <c r="L38" s="5"/>
      <c r="M38" s="5"/>
      <c r="N38" s="5"/>
      <c r="O38" s="5"/>
      <c r="P38" s="6"/>
      <c r="Q38" s="6"/>
      <c r="R38" s="6"/>
      <c r="S38" s="6"/>
      <c r="T38" s="6"/>
      <c r="U38" s="6"/>
    </row>
    <row x14ac:dyDescent="0.25" r="39" customHeight="1" ht="18.75">
      <c r="A39" s="5"/>
      <c r="B39" s="51"/>
      <c r="C39" s="5"/>
      <c r="D39" s="5"/>
      <c r="E39" s="20">
        <v>-1.3</v>
      </c>
      <c r="F39" s="20">
        <f>_xlfn.T.DIST(E39,24,FALSE)</f>
      </c>
      <c r="G39" s="5"/>
      <c r="H39" s="5"/>
      <c r="I39" s="5"/>
      <c r="J39" s="5"/>
      <c r="K39" s="5"/>
      <c r="L39" s="5"/>
      <c r="M39" s="5"/>
      <c r="N39" s="5"/>
      <c r="O39" s="5"/>
      <c r="P39" s="6"/>
      <c r="Q39" s="6"/>
      <c r="R39" s="6"/>
      <c r="S39" s="6"/>
      <c r="T39" s="6"/>
      <c r="U39" s="6"/>
    </row>
    <row x14ac:dyDescent="0.25" r="40" customHeight="1" ht="18.75">
      <c r="A40" s="5"/>
      <c r="B40" s="51"/>
      <c r="C40" s="5"/>
      <c r="D40" s="5"/>
      <c r="E40" s="20">
        <v>-1.2</v>
      </c>
      <c r="F40" s="20">
        <f>_xlfn.T.DIST(E40,24,FALSE)</f>
      </c>
      <c r="G40" s="5"/>
      <c r="H40" s="5"/>
      <c r="I40" s="5"/>
      <c r="J40" s="5"/>
      <c r="K40" s="5"/>
      <c r="L40" s="5"/>
      <c r="M40" s="5"/>
      <c r="N40" s="5"/>
      <c r="O40" s="5"/>
      <c r="P40" s="6"/>
      <c r="Q40" s="6"/>
      <c r="R40" s="6"/>
      <c r="S40" s="6"/>
      <c r="T40" s="6"/>
      <c r="U40" s="6"/>
    </row>
    <row x14ac:dyDescent="0.25" r="41" customHeight="1" ht="18.75">
      <c r="A41" s="5"/>
      <c r="B41" s="51"/>
      <c r="C41" s="5"/>
      <c r="D41" s="5"/>
      <c r="E41" s="20">
        <v>-1.1</v>
      </c>
      <c r="F41" s="20">
        <f>_xlfn.T.DIST(E41,24,FALSE)</f>
      </c>
      <c r="G41" s="5"/>
      <c r="H41" s="5"/>
      <c r="I41" s="5"/>
      <c r="J41" s="5"/>
      <c r="K41" s="5"/>
      <c r="L41" s="5"/>
      <c r="M41" s="5"/>
      <c r="N41" s="5"/>
      <c r="O41" s="5"/>
      <c r="P41" s="6"/>
      <c r="Q41" s="6"/>
      <c r="R41" s="6"/>
      <c r="S41" s="6"/>
      <c r="T41" s="6"/>
      <c r="U41" s="6"/>
    </row>
    <row x14ac:dyDescent="0.25" r="42" customHeight="1" ht="18.75">
      <c r="A42" s="5"/>
      <c r="B42" s="51"/>
      <c r="C42" s="5"/>
      <c r="D42" s="5"/>
      <c r="E42" s="20">
        <v>-1</v>
      </c>
      <c r="F42" s="20">
        <f>_xlfn.T.DIST(E42,24,FALSE)</f>
      </c>
      <c r="G42" s="5"/>
      <c r="H42" s="5"/>
      <c r="I42" s="5"/>
      <c r="J42" s="5"/>
      <c r="K42" s="5"/>
      <c r="L42" s="5"/>
      <c r="M42" s="5"/>
      <c r="N42" s="5"/>
      <c r="O42" s="5"/>
      <c r="P42" s="6"/>
      <c r="Q42" s="6"/>
      <c r="R42" s="6"/>
      <c r="S42" s="6"/>
      <c r="T42" s="6"/>
      <c r="U42" s="6"/>
    </row>
    <row x14ac:dyDescent="0.25" r="43" customHeight="1" ht="18.75">
      <c r="A43" s="5"/>
      <c r="B43" s="51"/>
      <c r="C43" s="5"/>
      <c r="D43" s="5"/>
      <c r="E43" s="20">
        <v>-0.9</v>
      </c>
      <c r="F43" s="20">
        <f>_xlfn.T.DIST(E43,24,FALSE)</f>
      </c>
      <c r="G43" s="5"/>
      <c r="H43" s="5"/>
      <c r="I43" s="5"/>
      <c r="J43" s="5"/>
      <c r="K43" s="5"/>
      <c r="L43" s="5"/>
      <c r="M43" s="5"/>
      <c r="N43" s="5"/>
      <c r="O43" s="5"/>
      <c r="P43" s="6"/>
      <c r="Q43" s="6"/>
      <c r="R43" s="6"/>
      <c r="S43" s="6"/>
      <c r="T43" s="6"/>
      <c r="U43" s="6"/>
    </row>
    <row x14ac:dyDescent="0.25" r="44" customHeight="1" ht="18.75">
      <c r="A44" s="5"/>
      <c r="B44" s="51"/>
      <c r="C44" s="5"/>
      <c r="D44" s="5"/>
      <c r="E44" s="20">
        <v>-0.8</v>
      </c>
      <c r="F44" s="20">
        <f>_xlfn.T.DIST(E44,24,FALSE)</f>
      </c>
      <c r="G44" s="5"/>
      <c r="H44" s="5"/>
      <c r="I44" s="5"/>
      <c r="J44" s="5"/>
      <c r="K44" s="5"/>
      <c r="L44" s="5"/>
      <c r="M44" s="5"/>
      <c r="N44" s="5"/>
      <c r="O44" s="5"/>
      <c r="P44" s="6"/>
      <c r="Q44" s="6"/>
      <c r="R44" s="6"/>
      <c r="S44" s="6"/>
      <c r="T44" s="6"/>
      <c r="U44" s="6"/>
    </row>
    <row x14ac:dyDescent="0.25" r="45" customHeight="1" ht="18.75">
      <c r="A45" s="5"/>
      <c r="B45" s="51"/>
      <c r="C45" s="5"/>
      <c r="D45" s="5"/>
      <c r="E45" s="20">
        <v>-0.7</v>
      </c>
      <c r="F45" s="20">
        <f>_xlfn.T.DIST(E45,24,FALSE)</f>
      </c>
      <c r="G45" s="5"/>
      <c r="H45" s="5"/>
      <c r="I45" s="5"/>
      <c r="J45" s="5"/>
      <c r="K45" s="5"/>
      <c r="L45" s="5"/>
      <c r="M45" s="5"/>
      <c r="N45" s="5"/>
      <c r="O45" s="5"/>
      <c r="P45" s="6"/>
      <c r="Q45" s="6"/>
      <c r="R45" s="6"/>
      <c r="S45" s="6"/>
      <c r="T45" s="6"/>
      <c r="U45" s="6"/>
    </row>
    <row x14ac:dyDescent="0.25" r="46" customHeight="1" ht="18.75">
      <c r="A46" s="5"/>
      <c r="B46" s="51"/>
      <c r="C46" s="5"/>
      <c r="D46" s="5"/>
      <c r="E46" s="20">
        <v>-0.6</v>
      </c>
      <c r="F46" s="20">
        <f>_xlfn.T.DIST(E46,24,FALSE)</f>
      </c>
      <c r="G46" s="5"/>
      <c r="H46" s="5"/>
      <c r="I46" s="5"/>
      <c r="J46" s="5"/>
      <c r="K46" s="5"/>
      <c r="L46" s="5"/>
      <c r="M46" s="5"/>
      <c r="N46" s="5"/>
      <c r="O46" s="5"/>
      <c r="P46" s="6"/>
      <c r="Q46" s="6"/>
      <c r="R46" s="6"/>
      <c r="S46" s="6"/>
      <c r="T46" s="6"/>
      <c r="U46" s="6"/>
    </row>
    <row x14ac:dyDescent="0.25" r="47" customHeight="1" ht="18.75">
      <c r="A47" s="5"/>
      <c r="B47" s="51"/>
      <c r="C47" s="5"/>
      <c r="D47" s="5"/>
      <c r="E47" s="20">
        <v>-0.5</v>
      </c>
      <c r="F47" s="20">
        <f>_xlfn.T.DIST(E47,24,FALSE)</f>
      </c>
      <c r="G47" s="5"/>
      <c r="H47" s="5"/>
      <c r="I47" s="5"/>
      <c r="J47" s="5"/>
      <c r="K47" s="5"/>
      <c r="L47" s="5"/>
      <c r="M47" s="5"/>
      <c r="N47" s="5"/>
      <c r="O47" s="5"/>
      <c r="P47" s="6"/>
      <c r="Q47" s="6"/>
      <c r="R47" s="6"/>
      <c r="S47" s="6"/>
      <c r="T47" s="6"/>
      <c r="U47" s="6"/>
    </row>
    <row x14ac:dyDescent="0.25" r="48" customHeight="1" ht="18.75">
      <c r="A48" s="5"/>
      <c r="B48" s="51"/>
      <c r="C48" s="5"/>
      <c r="D48" s="5"/>
      <c r="E48" s="20">
        <v>-0.4</v>
      </c>
      <c r="F48" s="20">
        <f>_xlfn.T.DIST(E48,24,FALSE)</f>
      </c>
      <c r="G48" s="5"/>
      <c r="H48" s="5"/>
      <c r="I48" s="5"/>
      <c r="J48" s="5"/>
      <c r="K48" s="5"/>
      <c r="L48" s="5"/>
      <c r="M48" s="5"/>
      <c r="N48" s="5"/>
      <c r="O48" s="5"/>
      <c r="P48" s="6"/>
      <c r="Q48" s="6"/>
      <c r="R48" s="6"/>
      <c r="S48" s="6"/>
      <c r="T48" s="6"/>
      <c r="U48" s="6"/>
    </row>
    <row x14ac:dyDescent="0.25" r="49" customHeight="1" ht="18.75">
      <c r="A49" s="5"/>
      <c r="B49" s="51"/>
      <c r="C49" s="5"/>
      <c r="D49" s="5"/>
      <c r="E49" s="20">
        <v>-0.3</v>
      </c>
      <c r="F49" s="20">
        <f>_xlfn.T.DIST(E49,24,FALSE)</f>
      </c>
      <c r="G49" s="5"/>
      <c r="H49" s="5"/>
      <c r="I49" s="5"/>
      <c r="J49" s="5"/>
      <c r="K49" s="5"/>
      <c r="L49" s="5"/>
      <c r="M49" s="5"/>
      <c r="N49" s="5"/>
      <c r="O49" s="5"/>
      <c r="P49" s="6"/>
      <c r="Q49" s="6"/>
      <c r="R49" s="6"/>
      <c r="S49" s="6"/>
      <c r="T49" s="6"/>
      <c r="U49" s="6"/>
    </row>
    <row x14ac:dyDescent="0.25" r="50" customHeight="1" ht="18.75">
      <c r="A50" s="5"/>
      <c r="B50" s="51"/>
      <c r="C50" s="5"/>
      <c r="D50" s="5"/>
      <c r="E50" s="20">
        <v>-0.2</v>
      </c>
      <c r="F50" s="20">
        <f>_xlfn.T.DIST(E50,24,FALSE)</f>
      </c>
      <c r="G50" s="5"/>
      <c r="H50" s="5"/>
      <c r="I50" s="5"/>
      <c r="J50" s="5"/>
      <c r="K50" s="5"/>
      <c r="L50" s="5"/>
      <c r="M50" s="5"/>
      <c r="N50" s="5"/>
      <c r="O50" s="5"/>
      <c r="P50" s="6"/>
      <c r="Q50" s="6"/>
      <c r="R50" s="6"/>
      <c r="S50" s="6"/>
      <c r="T50" s="6"/>
      <c r="U50" s="6"/>
    </row>
    <row x14ac:dyDescent="0.25" r="51" customHeight="1" ht="18.75">
      <c r="A51" s="5"/>
      <c r="B51" s="51"/>
      <c r="C51" s="5"/>
      <c r="D51" s="5"/>
      <c r="E51" s="20">
        <v>-0.1</v>
      </c>
      <c r="F51" s="20">
        <f>_xlfn.T.DIST(E51,24,FALSE)</f>
      </c>
      <c r="G51" s="5"/>
      <c r="H51" s="5"/>
      <c r="I51" s="5"/>
      <c r="J51" s="5"/>
      <c r="K51" s="5"/>
      <c r="L51" s="5"/>
      <c r="M51" s="5"/>
      <c r="N51" s="5"/>
      <c r="O51" s="5"/>
      <c r="P51" s="6"/>
      <c r="Q51" s="6"/>
      <c r="R51" s="6"/>
      <c r="S51" s="6"/>
      <c r="T51" s="6"/>
      <c r="U51" s="6"/>
    </row>
    <row x14ac:dyDescent="0.25" r="52" customHeight="1" ht="18.75">
      <c r="A52" s="5"/>
      <c r="B52" s="51"/>
      <c r="C52" s="5"/>
      <c r="D52" s="5"/>
      <c r="E52" s="20">
        <v>0</v>
      </c>
      <c r="F52" s="20">
        <f>_xlfn.T.DIST(E52,24,FALSE)</f>
      </c>
      <c r="G52" s="5"/>
      <c r="H52" s="5"/>
      <c r="I52" s="5"/>
      <c r="J52" s="5"/>
      <c r="K52" s="5"/>
      <c r="L52" s="5"/>
      <c r="M52" s="5"/>
      <c r="N52" s="5"/>
      <c r="O52" s="5"/>
      <c r="P52" s="6"/>
      <c r="Q52" s="6"/>
      <c r="R52" s="6"/>
      <c r="S52" s="6"/>
      <c r="T52" s="6"/>
      <c r="U52" s="6"/>
    </row>
    <row x14ac:dyDescent="0.25" r="53" customHeight="1" ht="18.75">
      <c r="A53" s="5"/>
      <c r="B53" s="51"/>
      <c r="C53" s="5"/>
      <c r="D53" s="5"/>
      <c r="E53" s="20">
        <v>0.1</v>
      </c>
      <c r="F53" s="20">
        <f>_xlfn.T.DIST(E53,24,FALSE)</f>
      </c>
      <c r="G53" s="5"/>
      <c r="H53" s="5"/>
      <c r="I53" s="5"/>
      <c r="J53" s="5"/>
      <c r="K53" s="5"/>
      <c r="L53" s="5"/>
      <c r="M53" s="5"/>
      <c r="N53" s="5"/>
      <c r="O53" s="5"/>
      <c r="P53" s="6"/>
      <c r="Q53" s="6"/>
      <c r="R53" s="6"/>
      <c r="S53" s="6"/>
      <c r="T53" s="6"/>
      <c r="U53" s="6"/>
    </row>
    <row x14ac:dyDescent="0.25" r="54" customHeight="1" ht="18.75">
      <c r="A54" s="5"/>
      <c r="B54" s="51"/>
      <c r="C54" s="5"/>
      <c r="D54" s="5"/>
      <c r="E54" s="20">
        <v>0.2</v>
      </c>
      <c r="F54" s="20">
        <f>_xlfn.T.DIST(E54,24,FALSE)</f>
      </c>
      <c r="G54" s="5"/>
      <c r="H54" s="5"/>
      <c r="I54" s="5"/>
      <c r="J54" s="5"/>
      <c r="K54" s="5"/>
      <c r="L54" s="5"/>
      <c r="M54" s="5"/>
      <c r="N54" s="5"/>
      <c r="O54" s="5"/>
      <c r="P54" s="6"/>
      <c r="Q54" s="6"/>
      <c r="R54" s="6"/>
      <c r="S54" s="6"/>
      <c r="T54" s="6"/>
      <c r="U54" s="6"/>
    </row>
    <row x14ac:dyDescent="0.25" r="55" customHeight="1" ht="18.75">
      <c r="A55" s="5"/>
      <c r="B55" s="51"/>
      <c r="C55" s="5"/>
      <c r="D55" s="5"/>
      <c r="E55" s="20">
        <v>0.3</v>
      </c>
      <c r="F55" s="20">
        <f>_xlfn.T.DIST(E55,24,FALSE)</f>
      </c>
      <c r="G55" s="5"/>
      <c r="H55" s="5"/>
      <c r="I55" s="5"/>
      <c r="J55" s="5"/>
      <c r="K55" s="5"/>
      <c r="L55" s="5"/>
      <c r="M55" s="5"/>
      <c r="N55" s="5"/>
      <c r="O55" s="5"/>
      <c r="P55" s="6"/>
      <c r="Q55" s="6"/>
      <c r="R55" s="6"/>
      <c r="S55" s="6"/>
      <c r="T55" s="6"/>
      <c r="U55" s="6"/>
    </row>
    <row x14ac:dyDescent="0.25" r="56" customHeight="1" ht="18.75">
      <c r="A56" s="5"/>
      <c r="B56" s="51"/>
      <c r="C56" s="5"/>
      <c r="D56" s="5"/>
      <c r="E56" s="20">
        <v>0.4</v>
      </c>
      <c r="F56" s="20">
        <f>_xlfn.T.DIST(E56,24,FALSE)</f>
      </c>
      <c r="G56" s="5"/>
      <c r="H56" s="5"/>
      <c r="I56" s="5"/>
      <c r="J56" s="5"/>
      <c r="K56" s="5"/>
      <c r="L56" s="5"/>
      <c r="M56" s="5"/>
      <c r="N56" s="5"/>
      <c r="O56" s="5"/>
      <c r="P56" s="6"/>
      <c r="Q56" s="6"/>
      <c r="R56" s="6"/>
      <c r="S56" s="6"/>
      <c r="T56" s="6"/>
      <c r="U56" s="6"/>
    </row>
    <row x14ac:dyDescent="0.25" r="57" customHeight="1" ht="18.75">
      <c r="A57" s="5"/>
      <c r="B57" s="51"/>
      <c r="C57" s="5"/>
      <c r="D57" s="5"/>
      <c r="E57" s="20">
        <v>0.5</v>
      </c>
      <c r="F57" s="20">
        <f>_xlfn.T.DIST(E57,24,FALSE)</f>
      </c>
      <c r="G57" s="5"/>
      <c r="H57" s="5"/>
      <c r="I57" s="5"/>
      <c r="J57" s="5"/>
      <c r="K57" s="5"/>
      <c r="L57" s="5"/>
      <c r="M57" s="5"/>
      <c r="N57" s="5"/>
      <c r="O57" s="5"/>
      <c r="P57" s="6"/>
      <c r="Q57" s="6"/>
      <c r="R57" s="6"/>
      <c r="S57" s="6"/>
      <c r="T57" s="6"/>
      <c r="U57" s="6"/>
    </row>
    <row x14ac:dyDescent="0.25" r="58" customHeight="1" ht="18.75">
      <c r="A58" s="5"/>
      <c r="B58" s="51"/>
      <c r="C58" s="5"/>
      <c r="D58" s="5"/>
      <c r="E58" s="20">
        <v>0.6</v>
      </c>
      <c r="F58" s="20">
        <f>_xlfn.T.DIST(E58,24,FALSE)</f>
      </c>
      <c r="G58" s="5"/>
      <c r="H58" s="5"/>
      <c r="I58" s="5"/>
      <c r="J58" s="5"/>
      <c r="K58" s="5"/>
      <c r="L58" s="5"/>
      <c r="M58" s="5"/>
      <c r="N58" s="5"/>
      <c r="O58" s="5"/>
      <c r="P58" s="6"/>
      <c r="Q58" s="6"/>
      <c r="R58" s="6"/>
      <c r="S58" s="6"/>
      <c r="T58" s="6"/>
      <c r="U58" s="6"/>
    </row>
    <row x14ac:dyDescent="0.25" r="59" customHeight="1" ht="18.75">
      <c r="A59" s="5"/>
      <c r="B59" s="51"/>
      <c r="C59" s="5"/>
      <c r="D59" s="5"/>
      <c r="E59" s="20">
        <v>0.7</v>
      </c>
      <c r="F59" s="20">
        <f>_xlfn.T.DIST(E59,24,FALSE)</f>
      </c>
      <c r="G59" s="5"/>
      <c r="H59" s="5"/>
      <c r="I59" s="5"/>
      <c r="J59" s="5"/>
      <c r="K59" s="5"/>
      <c r="L59" s="5"/>
      <c r="M59" s="5"/>
      <c r="N59" s="5"/>
      <c r="O59" s="5"/>
      <c r="P59" s="6"/>
      <c r="Q59" s="6"/>
      <c r="R59" s="6"/>
      <c r="S59" s="6"/>
      <c r="T59" s="6"/>
      <c r="U59" s="6"/>
    </row>
    <row x14ac:dyDescent="0.25" r="60" customHeight="1" ht="18.75">
      <c r="A60" s="5"/>
      <c r="B60" s="51"/>
      <c r="C60" s="5"/>
      <c r="D60" s="5"/>
      <c r="E60" s="20">
        <v>0.8</v>
      </c>
      <c r="F60" s="20">
        <f>_xlfn.T.DIST(E60,24,FALSE)</f>
      </c>
      <c r="G60" s="5"/>
      <c r="H60" s="5"/>
      <c r="I60" s="5"/>
      <c r="J60" s="5"/>
      <c r="K60" s="5"/>
      <c r="L60" s="5"/>
      <c r="M60" s="5"/>
      <c r="N60" s="5"/>
      <c r="O60" s="5"/>
      <c r="P60" s="6"/>
      <c r="Q60" s="6"/>
      <c r="R60" s="6"/>
      <c r="S60" s="6"/>
      <c r="T60" s="6"/>
      <c r="U60" s="6"/>
    </row>
    <row x14ac:dyDescent="0.25" r="61" customHeight="1" ht="18.75">
      <c r="A61" s="5"/>
      <c r="B61" s="51"/>
      <c r="C61" s="5"/>
      <c r="D61" s="5"/>
      <c r="E61" s="20">
        <v>0.9</v>
      </c>
      <c r="F61" s="20">
        <f>_xlfn.T.DIST(E61,24,FALSE)</f>
      </c>
      <c r="G61" s="5"/>
      <c r="H61" s="5"/>
      <c r="I61" s="5"/>
      <c r="J61" s="5"/>
      <c r="K61" s="5"/>
      <c r="L61" s="5"/>
      <c r="M61" s="5"/>
      <c r="N61" s="5"/>
      <c r="O61" s="5"/>
      <c r="P61" s="6"/>
      <c r="Q61" s="6"/>
      <c r="R61" s="6"/>
      <c r="S61" s="6"/>
      <c r="T61" s="6"/>
      <c r="U61" s="6"/>
    </row>
    <row x14ac:dyDescent="0.25" r="62" customHeight="1" ht="18.75">
      <c r="A62" s="5"/>
      <c r="B62" s="51"/>
      <c r="C62" s="5"/>
      <c r="D62" s="5"/>
      <c r="E62" s="20">
        <v>1</v>
      </c>
      <c r="F62" s="20">
        <f>_xlfn.T.DIST(E62,24,FALSE)</f>
      </c>
      <c r="G62" s="5"/>
      <c r="H62" s="5"/>
      <c r="I62" s="5"/>
      <c r="J62" s="5"/>
      <c r="K62" s="5"/>
      <c r="L62" s="5"/>
      <c r="M62" s="5"/>
      <c r="N62" s="5"/>
      <c r="O62" s="5"/>
      <c r="P62" s="6"/>
      <c r="Q62" s="6"/>
      <c r="R62" s="6"/>
      <c r="S62" s="6"/>
      <c r="T62" s="6"/>
      <c r="U62" s="6"/>
    </row>
    <row x14ac:dyDescent="0.25" r="63" customHeight="1" ht="18.75">
      <c r="A63" s="5"/>
      <c r="B63" s="51"/>
      <c r="C63" s="5"/>
      <c r="D63" s="5"/>
      <c r="E63" s="20">
        <v>1.1</v>
      </c>
      <c r="F63" s="20">
        <f>_xlfn.T.DIST(E63,24,FALSE)</f>
      </c>
      <c r="G63" s="5"/>
      <c r="H63" s="5"/>
      <c r="I63" s="5"/>
      <c r="J63" s="5"/>
      <c r="K63" s="5"/>
      <c r="L63" s="5"/>
      <c r="M63" s="5"/>
      <c r="N63" s="5"/>
      <c r="O63" s="5"/>
      <c r="P63" s="6"/>
      <c r="Q63" s="6"/>
      <c r="R63" s="6"/>
      <c r="S63" s="6"/>
      <c r="T63" s="6"/>
      <c r="U63" s="6"/>
    </row>
    <row x14ac:dyDescent="0.25" r="64" customHeight="1" ht="18.75">
      <c r="A64" s="5"/>
      <c r="B64" s="51"/>
      <c r="C64" s="5"/>
      <c r="D64" s="5"/>
      <c r="E64" s="20">
        <v>1.2</v>
      </c>
      <c r="F64" s="20">
        <f>_xlfn.T.DIST(E64,24,FALSE)</f>
      </c>
      <c r="G64" s="5"/>
      <c r="H64" s="5"/>
      <c r="I64" s="5"/>
      <c r="J64" s="5"/>
      <c r="K64" s="5"/>
      <c r="L64" s="5"/>
      <c r="M64" s="5"/>
      <c r="N64" s="5"/>
      <c r="O64" s="5"/>
      <c r="P64" s="6"/>
      <c r="Q64" s="6"/>
      <c r="R64" s="6"/>
      <c r="S64" s="6"/>
      <c r="T64" s="6"/>
      <c r="U64" s="6"/>
    </row>
    <row x14ac:dyDescent="0.25" r="65" customHeight="1" ht="18.75">
      <c r="A65" s="5"/>
      <c r="B65" s="51"/>
      <c r="C65" s="5"/>
      <c r="D65" s="5"/>
      <c r="E65" s="20">
        <v>1.3</v>
      </c>
      <c r="F65" s="20">
        <f>_xlfn.T.DIST(E65,24,FALSE)</f>
      </c>
      <c r="G65" s="5"/>
      <c r="H65" s="5"/>
      <c r="I65" s="5"/>
      <c r="J65" s="5"/>
      <c r="K65" s="5"/>
      <c r="L65" s="5"/>
      <c r="M65" s="5"/>
      <c r="N65" s="5"/>
      <c r="O65" s="5"/>
      <c r="P65" s="6"/>
      <c r="Q65" s="6"/>
      <c r="R65" s="6"/>
      <c r="S65" s="6"/>
      <c r="T65" s="6"/>
      <c r="U65" s="6"/>
    </row>
    <row x14ac:dyDescent="0.25" r="66" customHeight="1" ht="18.75">
      <c r="A66" s="5"/>
      <c r="B66" s="51"/>
      <c r="C66" s="5"/>
      <c r="D66" s="5"/>
      <c r="E66" s="20">
        <v>1.4</v>
      </c>
      <c r="F66" s="20">
        <f>_xlfn.T.DIST(E66,24,FALSE)</f>
      </c>
      <c r="G66" s="5"/>
      <c r="H66" s="5"/>
      <c r="I66" s="5"/>
      <c r="J66" s="5"/>
      <c r="K66" s="5"/>
      <c r="L66" s="5"/>
      <c r="M66" s="5"/>
      <c r="N66" s="5"/>
      <c r="O66" s="5"/>
      <c r="P66" s="6"/>
      <c r="Q66" s="6"/>
      <c r="R66" s="6"/>
      <c r="S66" s="6"/>
      <c r="T66" s="6"/>
      <c r="U66" s="6"/>
    </row>
    <row x14ac:dyDescent="0.25" r="67" customHeight="1" ht="18.75">
      <c r="A67" s="5"/>
      <c r="B67" s="51"/>
      <c r="C67" s="5"/>
      <c r="D67" s="5"/>
      <c r="E67" s="20">
        <v>1.5</v>
      </c>
      <c r="F67" s="20">
        <f>_xlfn.T.DIST(E67,24,FALSE)</f>
      </c>
      <c r="G67" s="5"/>
      <c r="H67" s="5"/>
      <c r="I67" s="5"/>
      <c r="J67" s="5"/>
      <c r="K67" s="5"/>
      <c r="L67" s="5"/>
      <c r="M67" s="5"/>
      <c r="N67" s="5"/>
      <c r="O67" s="5"/>
      <c r="P67" s="6"/>
      <c r="Q67" s="6"/>
      <c r="R67" s="6"/>
      <c r="S67" s="6"/>
      <c r="T67" s="6"/>
      <c r="U67" s="6"/>
    </row>
    <row x14ac:dyDescent="0.25" r="68" customHeight="1" ht="18.75">
      <c r="A68" s="5"/>
      <c r="B68" s="51"/>
      <c r="C68" s="5"/>
      <c r="D68" s="5"/>
      <c r="E68" s="20">
        <v>1.6</v>
      </c>
      <c r="F68" s="20">
        <f>_xlfn.T.DIST(E68,24,FALSE)</f>
      </c>
      <c r="G68" s="5"/>
      <c r="H68" s="5"/>
      <c r="I68" s="5"/>
      <c r="J68" s="5"/>
      <c r="K68" s="5"/>
      <c r="L68" s="5"/>
      <c r="M68" s="5"/>
      <c r="N68" s="5"/>
      <c r="O68" s="5"/>
      <c r="P68" s="6"/>
      <c r="Q68" s="6"/>
      <c r="R68" s="6"/>
      <c r="S68" s="6"/>
      <c r="T68" s="6"/>
      <c r="U68" s="6"/>
    </row>
    <row x14ac:dyDescent="0.25" r="69" customHeight="1" ht="18.75">
      <c r="A69" s="5"/>
      <c r="B69" s="51"/>
      <c r="C69" s="5"/>
      <c r="D69" s="5"/>
      <c r="E69" s="20">
        <v>1.7</v>
      </c>
      <c r="F69" s="20">
        <f>_xlfn.T.DIST(E69,24,FALSE)</f>
      </c>
      <c r="G69" s="5"/>
      <c r="H69" s="5"/>
      <c r="I69" s="5"/>
      <c r="J69" s="5"/>
      <c r="K69" s="5"/>
      <c r="L69" s="5"/>
      <c r="M69" s="5"/>
      <c r="N69" s="5"/>
      <c r="O69" s="5"/>
      <c r="P69" s="6"/>
      <c r="Q69" s="6"/>
      <c r="R69" s="6"/>
      <c r="S69" s="6"/>
      <c r="T69" s="6"/>
      <c r="U69" s="6"/>
    </row>
    <row x14ac:dyDescent="0.25" r="70" customHeight="1" ht="18.75">
      <c r="A70" s="5"/>
      <c r="B70" s="51"/>
      <c r="C70" s="5"/>
      <c r="D70" s="5"/>
      <c r="E70" s="20">
        <v>1.8</v>
      </c>
      <c r="F70" s="20">
        <f>_xlfn.T.DIST(E70,24,FALSE)</f>
      </c>
      <c r="G70" s="5"/>
      <c r="H70" s="5"/>
      <c r="I70" s="5"/>
      <c r="J70" s="5"/>
      <c r="K70" s="5"/>
      <c r="L70" s="5"/>
      <c r="M70" s="5"/>
      <c r="N70" s="5"/>
      <c r="O70" s="5"/>
      <c r="P70" s="6"/>
      <c r="Q70" s="6"/>
      <c r="R70" s="6"/>
      <c r="S70" s="6"/>
      <c r="T70" s="6"/>
      <c r="U70" s="6"/>
    </row>
    <row x14ac:dyDescent="0.25" r="71" customHeight="1" ht="18.75">
      <c r="A71" s="5"/>
      <c r="B71" s="51"/>
      <c r="C71" s="5"/>
      <c r="D71" s="5"/>
      <c r="E71" s="20">
        <v>1.9</v>
      </c>
      <c r="F71" s="20">
        <f>_xlfn.T.DIST(E71,24,FALSE)</f>
      </c>
      <c r="G71" s="5"/>
      <c r="H71" s="5"/>
      <c r="I71" s="5"/>
      <c r="J71" s="5"/>
      <c r="K71" s="5"/>
      <c r="L71" s="5"/>
      <c r="M71" s="5"/>
      <c r="N71" s="5"/>
      <c r="O71" s="5"/>
      <c r="P71" s="6"/>
      <c r="Q71" s="6"/>
      <c r="R71" s="6"/>
      <c r="S71" s="6"/>
      <c r="T71" s="6"/>
      <c r="U71" s="6"/>
    </row>
    <row x14ac:dyDescent="0.25" r="72" customHeight="1" ht="18.75">
      <c r="A72" s="5"/>
      <c r="B72" s="51"/>
      <c r="C72" s="5"/>
      <c r="D72" s="5"/>
      <c r="E72" s="20">
        <v>2</v>
      </c>
      <c r="F72" s="20">
        <f>_xlfn.T.DIST(E72,24,FALSE)</f>
      </c>
      <c r="G72" s="5"/>
      <c r="H72" s="5"/>
      <c r="I72" s="5"/>
      <c r="J72" s="5"/>
      <c r="K72" s="5"/>
      <c r="L72" s="5"/>
      <c r="M72" s="5"/>
      <c r="N72" s="5"/>
      <c r="O72" s="5"/>
      <c r="P72" s="6"/>
      <c r="Q72" s="6"/>
      <c r="R72" s="6"/>
      <c r="S72" s="6"/>
      <c r="T72" s="6"/>
      <c r="U72" s="6"/>
    </row>
    <row x14ac:dyDescent="0.25" r="73" customHeight="1" ht="18.75">
      <c r="A73" s="5"/>
      <c r="B73" s="51"/>
      <c r="C73" s="5"/>
      <c r="D73" s="5"/>
      <c r="E73" s="20">
        <v>2.1</v>
      </c>
      <c r="F73" s="20">
        <f>_xlfn.T.DIST(E73,24,FALSE)</f>
      </c>
      <c r="G73" s="5"/>
      <c r="H73" s="5"/>
      <c r="I73" s="5"/>
      <c r="J73" s="5"/>
      <c r="K73" s="5"/>
      <c r="L73" s="5"/>
      <c r="M73" s="5"/>
      <c r="N73" s="5"/>
      <c r="O73" s="5"/>
      <c r="P73" s="6"/>
      <c r="Q73" s="6"/>
      <c r="R73" s="6"/>
      <c r="S73" s="6"/>
      <c r="T73" s="6"/>
      <c r="U73" s="6"/>
    </row>
    <row x14ac:dyDescent="0.25" r="74" customHeight="1" ht="18.75">
      <c r="A74" s="5"/>
      <c r="B74" s="51"/>
      <c r="C74" s="5"/>
      <c r="D74" s="5"/>
      <c r="E74" s="20">
        <v>2.2</v>
      </c>
      <c r="F74" s="20">
        <f>_xlfn.T.DIST(E74,24,FALSE)</f>
      </c>
      <c r="G74" s="5"/>
      <c r="H74" s="5"/>
      <c r="I74" s="5"/>
      <c r="J74" s="5"/>
      <c r="K74" s="5"/>
      <c r="L74" s="5"/>
      <c r="M74" s="5"/>
      <c r="N74" s="5"/>
      <c r="O74" s="5"/>
      <c r="P74" s="6"/>
      <c r="Q74" s="6"/>
      <c r="R74" s="6"/>
      <c r="S74" s="6"/>
      <c r="T74" s="6"/>
      <c r="U74" s="6"/>
    </row>
    <row x14ac:dyDescent="0.25" r="75" customHeight="1" ht="18.75">
      <c r="A75" s="5"/>
      <c r="B75" s="51"/>
      <c r="C75" s="5"/>
      <c r="D75" s="5"/>
      <c r="E75" s="20">
        <v>2.3</v>
      </c>
      <c r="F75" s="20">
        <f>_xlfn.T.DIST(E75,24,FALSE)</f>
      </c>
      <c r="G75" s="5"/>
      <c r="H75" s="5"/>
      <c r="I75" s="5"/>
      <c r="J75" s="5"/>
      <c r="K75" s="5"/>
      <c r="L75" s="5"/>
      <c r="M75" s="5"/>
      <c r="N75" s="5"/>
      <c r="O75" s="5"/>
      <c r="P75" s="6"/>
      <c r="Q75" s="6"/>
      <c r="R75" s="6"/>
      <c r="S75" s="6"/>
      <c r="T75" s="6"/>
      <c r="U75" s="6"/>
    </row>
    <row x14ac:dyDescent="0.25" r="76" customHeight="1" ht="18.75">
      <c r="A76" s="5"/>
      <c r="B76" s="51"/>
      <c r="C76" s="5"/>
      <c r="D76" s="5"/>
      <c r="E76" s="20">
        <v>2.4</v>
      </c>
      <c r="F76" s="20">
        <f>_xlfn.T.DIST(E76,24,FALSE)</f>
      </c>
      <c r="G76" s="5"/>
      <c r="H76" s="5"/>
      <c r="I76" s="5"/>
      <c r="J76" s="5"/>
      <c r="K76" s="5"/>
      <c r="L76" s="5"/>
      <c r="M76" s="5"/>
      <c r="N76" s="5"/>
      <c r="O76" s="5"/>
      <c r="P76" s="6"/>
      <c r="Q76" s="6"/>
      <c r="R76" s="6"/>
      <c r="S76" s="6"/>
      <c r="T76" s="6"/>
      <c r="U76" s="6"/>
    </row>
    <row x14ac:dyDescent="0.25" r="77" customHeight="1" ht="18.75">
      <c r="A77" s="5"/>
      <c r="B77" s="51"/>
      <c r="C77" s="5"/>
      <c r="D77" s="5"/>
      <c r="E77" s="20">
        <v>2.5</v>
      </c>
      <c r="F77" s="20">
        <f>_xlfn.T.DIST(E77,24,FALSE)</f>
      </c>
      <c r="G77" s="5"/>
      <c r="H77" s="5"/>
      <c r="I77" s="5"/>
      <c r="J77" s="5"/>
      <c r="K77" s="5"/>
      <c r="L77" s="5"/>
      <c r="M77" s="5"/>
      <c r="N77" s="5"/>
      <c r="O77" s="5"/>
      <c r="P77" s="6"/>
      <c r="Q77" s="6"/>
      <c r="R77" s="6"/>
      <c r="S77" s="6"/>
      <c r="T77" s="6"/>
      <c r="U77" s="6"/>
    </row>
    <row x14ac:dyDescent="0.25" r="78" customHeight="1" ht="18.75">
      <c r="A78" s="5"/>
      <c r="B78" s="51"/>
      <c r="C78" s="5"/>
      <c r="D78" s="5"/>
      <c r="E78" s="20">
        <v>2.6</v>
      </c>
      <c r="F78" s="20">
        <f>_xlfn.T.DIST(E78,24,FALSE)</f>
      </c>
      <c r="G78" s="5"/>
      <c r="H78" s="5"/>
      <c r="I78" s="5"/>
      <c r="J78" s="5"/>
      <c r="K78" s="5"/>
      <c r="L78" s="5"/>
      <c r="M78" s="5"/>
      <c r="N78" s="5"/>
      <c r="O78" s="5"/>
      <c r="P78" s="6"/>
      <c r="Q78" s="6"/>
      <c r="R78" s="6"/>
      <c r="S78" s="6"/>
      <c r="T78" s="6"/>
      <c r="U78" s="6"/>
    </row>
    <row x14ac:dyDescent="0.25" r="79" customHeight="1" ht="18.75">
      <c r="A79" s="5"/>
      <c r="B79" s="51"/>
      <c r="C79" s="5"/>
      <c r="D79" s="5"/>
      <c r="E79" s="20">
        <v>2.7</v>
      </c>
      <c r="F79" s="20">
        <f>_xlfn.T.DIST(E79,24,FALSE)</f>
      </c>
      <c r="G79" s="5"/>
      <c r="H79" s="5"/>
      <c r="I79" s="5"/>
      <c r="J79" s="5"/>
      <c r="K79" s="5"/>
      <c r="L79" s="5"/>
      <c r="M79" s="5"/>
      <c r="N79" s="5"/>
      <c r="O79" s="5"/>
      <c r="P79" s="6"/>
      <c r="Q79" s="6"/>
      <c r="R79" s="6"/>
      <c r="S79" s="6"/>
      <c r="T79" s="6"/>
      <c r="U79" s="6"/>
    </row>
    <row x14ac:dyDescent="0.25" r="80" customHeight="1" ht="18.75">
      <c r="A80" s="5"/>
      <c r="B80" s="51"/>
      <c r="C80" s="5"/>
      <c r="D80" s="5"/>
      <c r="E80" s="20">
        <v>2.8</v>
      </c>
      <c r="F80" s="20">
        <f>_xlfn.T.DIST(E80,24,FALSE)</f>
      </c>
      <c r="G80" s="5"/>
      <c r="H80" s="5"/>
      <c r="I80" s="5"/>
      <c r="J80" s="5"/>
      <c r="K80" s="5"/>
      <c r="L80" s="5"/>
      <c r="M80" s="5"/>
      <c r="N80" s="5"/>
      <c r="O80" s="5"/>
      <c r="P80" s="6"/>
      <c r="Q80" s="6"/>
      <c r="R80" s="6"/>
      <c r="S80" s="6"/>
      <c r="T80" s="6"/>
      <c r="U80" s="6"/>
    </row>
    <row x14ac:dyDescent="0.25" r="81" customHeight="1" ht="18.75">
      <c r="A81" s="5"/>
      <c r="B81" s="51"/>
      <c r="C81" s="5"/>
      <c r="D81" s="5"/>
      <c r="E81" s="20">
        <v>2.9</v>
      </c>
      <c r="F81" s="20">
        <f>_xlfn.T.DIST(E81,24,FALSE)</f>
      </c>
      <c r="G81" s="5"/>
      <c r="H81" s="5"/>
      <c r="I81" s="5"/>
      <c r="J81" s="5"/>
      <c r="K81" s="5"/>
      <c r="L81" s="5"/>
      <c r="M81" s="5"/>
      <c r="N81" s="5"/>
      <c r="O81" s="5"/>
      <c r="P81" s="6"/>
      <c r="Q81" s="6"/>
      <c r="R81" s="6"/>
      <c r="S81" s="6"/>
      <c r="T81" s="6"/>
      <c r="U81" s="6"/>
    </row>
    <row x14ac:dyDescent="0.25" r="82" customHeight="1" ht="18.75">
      <c r="A82" s="5"/>
      <c r="B82" s="51"/>
      <c r="C82" s="5"/>
      <c r="D82" s="5"/>
      <c r="E82" s="20">
        <v>3</v>
      </c>
      <c r="F82" s="20">
        <f>_xlfn.T.DIST(E82,24,FALSE)</f>
      </c>
      <c r="G82" s="5"/>
      <c r="H82" s="5"/>
      <c r="I82" s="5"/>
      <c r="J82" s="5"/>
      <c r="K82" s="5"/>
      <c r="L82" s="5"/>
      <c r="M82" s="5"/>
      <c r="N82" s="5"/>
      <c r="O82" s="5"/>
      <c r="P82" s="6"/>
      <c r="Q82" s="6"/>
      <c r="R82" s="6"/>
      <c r="S82" s="6"/>
      <c r="T82" s="6"/>
      <c r="U82" s="6"/>
    </row>
    <row x14ac:dyDescent="0.25" r="83" customHeight="1" ht="18.75">
      <c r="A83" s="5"/>
      <c r="B83" s="51"/>
      <c r="C83" s="5"/>
      <c r="D83" s="5"/>
      <c r="E83" s="20">
        <v>3.1</v>
      </c>
      <c r="F83" s="20">
        <f>_xlfn.T.DIST(E83,24,FALSE)</f>
      </c>
      <c r="G83" s="5"/>
      <c r="H83" s="5"/>
      <c r="I83" s="5"/>
      <c r="J83" s="5"/>
      <c r="K83" s="5"/>
      <c r="L83" s="5"/>
      <c r="M83" s="5"/>
      <c r="N83" s="5"/>
      <c r="O83" s="5"/>
      <c r="P83" s="6"/>
      <c r="Q83" s="6"/>
      <c r="R83" s="6"/>
      <c r="S83" s="6"/>
      <c r="T83" s="6"/>
      <c r="U83" s="6"/>
    </row>
    <row x14ac:dyDescent="0.25" r="84" customHeight="1" ht="18.75">
      <c r="A84" s="5"/>
      <c r="B84" s="51"/>
      <c r="C84" s="5"/>
      <c r="D84" s="5"/>
      <c r="E84" s="20">
        <v>3.2</v>
      </c>
      <c r="F84" s="20">
        <f>_xlfn.T.DIST(E84,24,FALSE)</f>
      </c>
      <c r="G84" s="5"/>
      <c r="H84" s="5"/>
      <c r="I84" s="5"/>
      <c r="J84" s="5"/>
      <c r="K84" s="5"/>
      <c r="L84" s="5"/>
      <c r="M84" s="5"/>
      <c r="N84" s="5"/>
      <c r="O84" s="5"/>
      <c r="P84" s="6"/>
      <c r="Q84" s="6"/>
      <c r="R84" s="6"/>
      <c r="S84" s="6"/>
      <c r="T84" s="6"/>
      <c r="U84" s="6"/>
    </row>
    <row x14ac:dyDescent="0.25" r="85" customHeight="1" ht="18.75">
      <c r="A85" s="5"/>
      <c r="B85" s="51"/>
      <c r="C85" s="5"/>
      <c r="D85" s="5"/>
      <c r="E85" s="20">
        <v>3.3</v>
      </c>
      <c r="F85" s="20">
        <f>_xlfn.T.DIST(E85,24,FALSE)</f>
      </c>
      <c r="G85" s="5"/>
      <c r="H85" s="5"/>
      <c r="I85" s="5"/>
      <c r="J85" s="5"/>
      <c r="K85" s="5"/>
      <c r="L85" s="5"/>
      <c r="M85" s="5"/>
      <c r="N85" s="5"/>
      <c r="O85" s="5"/>
      <c r="P85" s="6"/>
      <c r="Q85" s="6"/>
      <c r="R85" s="6"/>
      <c r="S85" s="6"/>
      <c r="T85" s="6"/>
      <c r="U85" s="6"/>
    </row>
    <row x14ac:dyDescent="0.25" r="86" customHeight="1" ht="18.75">
      <c r="A86" s="5"/>
      <c r="B86" s="51"/>
      <c r="C86" s="5"/>
      <c r="D86" s="5"/>
      <c r="E86" s="20">
        <v>3.4</v>
      </c>
      <c r="F86" s="20">
        <f>_xlfn.T.DIST(E86,24,FALSE)</f>
      </c>
      <c r="G86" s="5"/>
      <c r="H86" s="5"/>
      <c r="I86" s="5"/>
      <c r="J86" s="5"/>
      <c r="K86" s="5"/>
      <c r="L86" s="5"/>
      <c r="M86" s="5"/>
      <c r="N86" s="5"/>
      <c r="O86" s="5"/>
      <c r="P86" s="6"/>
      <c r="Q86" s="6"/>
      <c r="R86" s="6"/>
      <c r="S86" s="6"/>
      <c r="T86" s="6"/>
      <c r="U86" s="6"/>
    </row>
    <row x14ac:dyDescent="0.25" r="87" customHeight="1" ht="18.75">
      <c r="A87" s="5"/>
      <c r="B87" s="51"/>
      <c r="C87" s="5"/>
      <c r="D87" s="5"/>
      <c r="E87" s="20">
        <v>3.5</v>
      </c>
      <c r="F87" s="20">
        <f>_xlfn.T.DIST(E87,24,FALSE)</f>
      </c>
      <c r="G87" s="5"/>
      <c r="H87" s="5"/>
      <c r="I87" s="5"/>
      <c r="J87" s="5"/>
      <c r="K87" s="5"/>
      <c r="L87" s="5"/>
      <c r="M87" s="5"/>
      <c r="N87" s="5"/>
      <c r="O87" s="5"/>
      <c r="P87" s="6"/>
      <c r="Q87" s="6"/>
      <c r="R87" s="6"/>
      <c r="S87" s="6"/>
      <c r="T87" s="6"/>
      <c r="U87" s="6"/>
    </row>
    <row x14ac:dyDescent="0.25" r="88" customHeight="1" ht="18.75">
      <c r="A88" s="5"/>
      <c r="B88" s="51"/>
      <c r="C88" s="5"/>
      <c r="D88" s="5"/>
      <c r="E88" s="20">
        <v>3.6</v>
      </c>
      <c r="F88" s="20">
        <f>_xlfn.T.DIST(E88,24,FALSE)</f>
      </c>
      <c r="G88" s="5"/>
      <c r="H88" s="5"/>
      <c r="I88" s="5"/>
      <c r="J88" s="5"/>
      <c r="K88" s="5"/>
      <c r="L88" s="5"/>
      <c r="M88" s="5"/>
      <c r="N88" s="5"/>
      <c r="O88" s="5"/>
      <c r="P88" s="6"/>
      <c r="Q88" s="6"/>
      <c r="R88" s="6"/>
      <c r="S88" s="6"/>
      <c r="T88" s="6"/>
      <c r="U88" s="6"/>
    </row>
    <row x14ac:dyDescent="0.25" r="89" customHeight="1" ht="18.75">
      <c r="A89" s="5"/>
      <c r="B89" s="51"/>
      <c r="C89" s="5"/>
      <c r="D89" s="5"/>
      <c r="E89" s="20">
        <v>3.7</v>
      </c>
      <c r="F89" s="20">
        <f>_xlfn.T.DIST(E89,24,FALSE)</f>
      </c>
      <c r="G89" s="5"/>
      <c r="H89" s="5"/>
      <c r="I89" s="5"/>
      <c r="J89" s="5"/>
      <c r="K89" s="5"/>
      <c r="L89" s="5"/>
      <c r="M89" s="5"/>
      <c r="N89" s="5"/>
      <c r="O89" s="5"/>
      <c r="P89" s="6"/>
      <c r="Q89" s="6"/>
      <c r="R89" s="6"/>
      <c r="S89" s="6"/>
      <c r="T89" s="6"/>
      <c r="U89" s="6"/>
    </row>
    <row x14ac:dyDescent="0.25" r="90" customHeight="1" ht="18.75">
      <c r="A90" s="5"/>
      <c r="B90" s="51"/>
      <c r="C90" s="5"/>
      <c r="D90" s="5"/>
      <c r="E90" s="20">
        <v>3.8</v>
      </c>
      <c r="F90" s="20">
        <f>_xlfn.T.DIST(E90,24,FALSE)</f>
      </c>
      <c r="G90" s="5"/>
      <c r="H90" s="5"/>
      <c r="I90" s="5"/>
      <c r="J90" s="5"/>
      <c r="K90" s="5"/>
      <c r="L90" s="5"/>
      <c r="M90" s="5"/>
      <c r="N90" s="5"/>
      <c r="O90" s="5"/>
      <c r="P90" s="6"/>
      <c r="Q90" s="6"/>
      <c r="R90" s="6"/>
      <c r="S90" s="6"/>
      <c r="T90" s="6"/>
      <c r="U90" s="6"/>
    </row>
    <row x14ac:dyDescent="0.25" r="91" customHeight="1" ht="18.75">
      <c r="A91" s="5"/>
      <c r="B91" s="51"/>
      <c r="C91" s="5"/>
      <c r="D91" s="5"/>
      <c r="E91" s="20">
        <v>3.9</v>
      </c>
      <c r="F91" s="20">
        <f>_xlfn.T.DIST(E91,24,FALSE)</f>
      </c>
      <c r="G91" s="5"/>
      <c r="H91" s="5"/>
      <c r="I91" s="5"/>
      <c r="J91" s="5"/>
      <c r="K91" s="5"/>
      <c r="L91" s="5"/>
      <c r="M91" s="5"/>
      <c r="N91" s="5"/>
      <c r="O91" s="5"/>
      <c r="P91" s="6"/>
      <c r="Q91" s="6"/>
      <c r="R91" s="6"/>
      <c r="S91" s="6"/>
      <c r="T91" s="6"/>
      <c r="U91" s="6"/>
    </row>
    <row x14ac:dyDescent="0.25" r="92" customHeight="1" ht="18.75">
      <c r="A92" s="5"/>
      <c r="B92" s="51"/>
      <c r="C92" s="5"/>
      <c r="D92" s="5"/>
      <c r="E92" s="20">
        <v>4</v>
      </c>
      <c r="F92" s="20">
        <f>_xlfn.T.DIST(E92,24,FALSE)</f>
      </c>
      <c r="G92" s="5"/>
      <c r="H92" s="5"/>
      <c r="I92" s="5"/>
      <c r="J92" s="5"/>
      <c r="K92" s="5"/>
      <c r="L92" s="5"/>
      <c r="M92" s="5"/>
      <c r="N92" s="5"/>
      <c r="O92" s="5"/>
      <c r="P92" s="6"/>
      <c r="Q92" s="6"/>
      <c r="R92" s="6"/>
      <c r="S92" s="6"/>
      <c r="T92" s="6"/>
      <c r="U92" s="6"/>
    </row>
    <row x14ac:dyDescent="0.25" r="93" customHeight="1" ht="18.75">
      <c r="A93" s="5"/>
      <c r="B93" s="51"/>
      <c r="C93" s="5"/>
      <c r="D93" s="5"/>
      <c r="E93" s="20">
        <v>4.1</v>
      </c>
      <c r="F93" s="20">
        <f>_xlfn.T.DIST(E93,24,FALSE)</f>
      </c>
      <c r="G93" s="5"/>
      <c r="H93" s="5"/>
      <c r="I93" s="5"/>
      <c r="J93" s="5"/>
      <c r="K93" s="5"/>
      <c r="L93" s="5"/>
      <c r="M93" s="5"/>
      <c r="N93" s="5"/>
      <c r="O93" s="5"/>
      <c r="P93" s="6"/>
      <c r="Q93" s="6"/>
      <c r="R93" s="6"/>
      <c r="S93" s="6"/>
      <c r="T93" s="6"/>
      <c r="U93" s="6"/>
    </row>
    <row x14ac:dyDescent="0.25" r="94" customHeight="1" ht="18.75">
      <c r="A94" s="5"/>
      <c r="B94" s="51"/>
      <c r="C94" s="5"/>
      <c r="D94" s="5"/>
      <c r="E94" s="20">
        <v>4.2</v>
      </c>
      <c r="F94" s="20">
        <f>_xlfn.T.DIST(E94,24,FALSE)</f>
      </c>
      <c r="G94" s="5"/>
      <c r="H94" s="5"/>
      <c r="I94" s="5"/>
      <c r="J94" s="5"/>
      <c r="K94" s="5"/>
      <c r="L94" s="5"/>
      <c r="M94" s="5"/>
      <c r="N94" s="5"/>
      <c r="O94" s="5"/>
      <c r="P94" s="6"/>
      <c r="Q94" s="6"/>
      <c r="R94" s="6"/>
      <c r="S94" s="6"/>
      <c r="T94" s="6"/>
      <c r="U94" s="6"/>
    </row>
    <row x14ac:dyDescent="0.25" r="95" customHeight="1" ht="18.75">
      <c r="A95" s="5"/>
      <c r="B95" s="51"/>
      <c r="C95" s="5"/>
      <c r="D95" s="5"/>
      <c r="E95" s="20">
        <v>4.3</v>
      </c>
      <c r="F95" s="20">
        <f>_xlfn.T.DIST(E95,24,FALSE)</f>
      </c>
      <c r="G95" s="5"/>
      <c r="H95" s="5"/>
      <c r="I95" s="5"/>
      <c r="J95" s="5"/>
      <c r="K95" s="5"/>
      <c r="L95" s="5"/>
      <c r="M95" s="5"/>
      <c r="N95" s="5"/>
      <c r="O95" s="5"/>
      <c r="P95" s="6"/>
      <c r="Q95" s="6"/>
      <c r="R95" s="6"/>
      <c r="S95" s="6"/>
      <c r="T95" s="6"/>
      <c r="U95" s="6"/>
    </row>
    <row x14ac:dyDescent="0.25" r="96" customHeight="1" ht="18.75">
      <c r="A96" s="5"/>
      <c r="B96" s="51"/>
      <c r="C96" s="5"/>
      <c r="D96" s="5"/>
      <c r="E96" s="20">
        <v>4.4</v>
      </c>
      <c r="F96" s="20">
        <f>_xlfn.T.DIST(E96,24,FALSE)</f>
      </c>
      <c r="G96" s="5"/>
      <c r="H96" s="5"/>
      <c r="I96" s="5"/>
      <c r="J96" s="5"/>
      <c r="K96" s="5"/>
      <c r="L96" s="5"/>
      <c r="M96" s="5"/>
      <c r="N96" s="5"/>
      <c r="O96" s="5"/>
      <c r="P96" s="6"/>
      <c r="Q96" s="6"/>
      <c r="R96" s="6"/>
      <c r="S96" s="6"/>
      <c r="T96" s="6"/>
      <c r="U96" s="6"/>
    </row>
    <row x14ac:dyDescent="0.25" r="97" customHeight="1" ht="18.75">
      <c r="A97" s="5"/>
      <c r="B97" s="51"/>
      <c r="C97" s="5"/>
      <c r="D97" s="5"/>
      <c r="E97" s="20">
        <v>4.5</v>
      </c>
      <c r="F97" s="20">
        <f>_xlfn.T.DIST(E97,24,FALSE)</f>
      </c>
      <c r="G97" s="5"/>
      <c r="H97" s="5"/>
      <c r="I97" s="5"/>
      <c r="J97" s="5"/>
      <c r="K97" s="5"/>
      <c r="L97" s="5"/>
      <c r="M97" s="5"/>
      <c r="N97" s="5"/>
      <c r="O97" s="5"/>
      <c r="P97" s="6"/>
      <c r="Q97" s="6"/>
      <c r="R97" s="6"/>
      <c r="S97" s="6"/>
      <c r="T97" s="6"/>
      <c r="U97" s="6"/>
    </row>
    <row x14ac:dyDescent="0.25" r="98" customHeight="1" ht="18.75">
      <c r="A98" s="5"/>
      <c r="B98" s="51"/>
      <c r="C98" s="5"/>
      <c r="D98" s="5"/>
      <c r="E98" s="20">
        <v>4.6</v>
      </c>
      <c r="F98" s="20">
        <f>_xlfn.T.DIST(E98,24,FALSE)</f>
      </c>
      <c r="G98" s="5"/>
      <c r="H98" s="5"/>
      <c r="I98" s="5"/>
      <c r="J98" s="5"/>
      <c r="K98" s="5"/>
      <c r="L98" s="5"/>
      <c r="M98" s="5"/>
      <c r="N98" s="5"/>
      <c r="O98" s="5"/>
      <c r="P98" s="6"/>
      <c r="Q98" s="6"/>
      <c r="R98" s="6"/>
      <c r="S98" s="6"/>
      <c r="T98" s="6"/>
      <c r="U98" s="6"/>
    </row>
    <row x14ac:dyDescent="0.25" r="99" customHeight="1" ht="18.75">
      <c r="A99" s="5"/>
      <c r="B99" s="51"/>
      <c r="C99" s="5"/>
      <c r="D99" s="5"/>
      <c r="E99" s="20">
        <v>4.7</v>
      </c>
      <c r="F99" s="20">
        <f>_xlfn.T.DIST(E99,24,FALSE)</f>
      </c>
      <c r="G99" s="5"/>
      <c r="H99" s="5"/>
      <c r="I99" s="5"/>
      <c r="J99" s="5"/>
      <c r="K99" s="5"/>
      <c r="L99" s="5"/>
      <c r="M99" s="5"/>
      <c r="N99" s="5"/>
      <c r="O99" s="5"/>
      <c r="P99" s="6"/>
      <c r="Q99" s="6"/>
      <c r="R99" s="6"/>
      <c r="S99" s="6"/>
      <c r="T99" s="6"/>
      <c r="U99" s="6"/>
    </row>
    <row x14ac:dyDescent="0.25" r="100" customHeight="1" ht="18.75">
      <c r="A100" s="5"/>
      <c r="B100" s="51"/>
      <c r="C100" s="5"/>
      <c r="D100" s="5"/>
      <c r="E100" s="20">
        <v>4.8</v>
      </c>
      <c r="F100" s="20">
        <f>_xlfn.T.DIST(E100,24,FALSE)</f>
      </c>
      <c r="G100" s="5"/>
      <c r="H100" s="5"/>
      <c r="I100" s="5"/>
      <c r="J100" s="5"/>
      <c r="K100" s="5"/>
      <c r="L100" s="5"/>
      <c r="M100" s="5"/>
      <c r="N100" s="5"/>
      <c r="O100" s="5"/>
      <c r="P100" s="6"/>
      <c r="Q100" s="6"/>
      <c r="R100" s="6"/>
      <c r="S100" s="6"/>
      <c r="T100" s="6"/>
      <c r="U100" s="6"/>
    </row>
    <row x14ac:dyDescent="0.25" r="101" customHeight="1" ht="18.75">
      <c r="A101" s="5"/>
      <c r="B101" s="51"/>
      <c r="C101" s="5"/>
      <c r="D101" s="5"/>
      <c r="E101" s="20">
        <v>4.9</v>
      </c>
      <c r="F101" s="20">
        <f>_xlfn.T.DIST(E101,24,FALSE)</f>
      </c>
      <c r="G101" s="5"/>
      <c r="H101" s="5"/>
      <c r="I101" s="5"/>
      <c r="J101" s="5"/>
      <c r="K101" s="5"/>
      <c r="L101" s="5"/>
      <c r="M101" s="5"/>
      <c r="N101" s="5"/>
      <c r="O101" s="5"/>
      <c r="P101" s="6"/>
      <c r="Q101" s="6"/>
      <c r="R101" s="6"/>
      <c r="S101" s="6"/>
      <c r="T101" s="6"/>
      <c r="U101" s="6"/>
    </row>
    <row x14ac:dyDescent="0.25" r="102" customHeight="1" ht="18.75">
      <c r="A102" s="5"/>
      <c r="B102" s="51"/>
      <c r="C102" s="5"/>
      <c r="D102" s="5"/>
      <c r="E102" s="20">
        <v>5</v>
      </c>
      <c r="F102" s="20">
        <f>_xlfn.T.DIST(E102,24,FALSE)</f>
      </c>
      <c r="G102" s="5"/>
      <c r="H102" s="5"/>
      <c r="I102" s="5"/>
      <c r="J102" s="5"/>
      <c r="K102" s="5"/>
      <c r="L102" s="5"/>
      <c r="M102" s="5"/>
      <c r="N102" s="5"/>
      <c r="O102" s="5"/>
      <c r="P102" s="6"/>
      <c r="Q102" s="6"/>
      <c r="R102" s="6"/>
      <c r="S102" s="6"/>
      <c r="T102" s="6"/>
      <c r="U102" s="6"/>
    </row>
  </sheetData>
  <mergeCells count="2">
    <mergeCell ref="P1:U6"/>
    <mergeCell ref="A20:B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2"/>
  <sheetViews>
    <sheetView workbookViewId="0"/>
  </sheetViews>
  <sheetFormatPr defaultRowHeight="15" x14ac:dyDescent="0.25"/>
  <cols>
    <col min="1" max="1" style="26" width="24.14785714285714" customWidth="1" bestFit="1"/>
    <col min="2" max="2" style="67" width="22.719285714285714" customWidth="1" bestFit="1"/>
    <col min="3" max="3" style="26" width="13.576428571428572" customWidth="1" bestFit="1"/>
    <col min="4" max="4" style="26" width="13.576428571428572" customWidth="1" bestFit="1"/>
    <col min="5" max="5" style="25" width="13.576428571428572" customWidth="1" bestFit="1"/>
    <col min="6" max="6" style="25" width="13.576428571428572" customWidth="1" bestFit="1"/>
  </cols>
  <sheetData>
    <row x14ac:dyDescent="0.25" r="1" customHeight="1" ht="18.75">
      <c r="A1" s="41" t="s">
        <v>19</v>
      </c>
      <c r="B1" s="48" t="s">
        <v>11</v>
      </c>
      <c r="C1" s="5"/>
      <c r="D1" s="5"/>
      <c r="E1" s="49" t="s">
        <v>9</v>
      </c>
      <c r="F1" s="49" t="s">
        <v>20</v>
      </c>
    </row>
    <row x14ac:dyDescent="0.25" r="2" customHeight="1" ht="18.75">
      <c r="A2" s="41" t="s">
        <v>21</v>
      </c>
      <c r="B2" s="50">
        <v>85</v>
      </c>
      <c r="C2" s="5"/>
      <c r="D2" s="5"/>
      <c r="E2" s="20">
        <v>-4</v>
      </c>
      <c r="F2" s="20">
        <f>_xlfn.NORM.S.DIST(E2,FALSE)</f>
      </c>
    </row>
    <row x14ac:dyDescent="0.25" r="3" customHeight="1" ht="18.75">
      <c r="A3" s="41" t="s">
        <v>12</v>
      </c>
      <c r="B3" s="20">
        <v>8.25</v>
      </c>
      <c r="C3" s="5"/>
      <c r="D3" s="5"/>
      <c r="E3" s="20">
        <v>-3.9</v>
      </c>
      <c r="F3" s="20">
        <f>_xlfn.NORM.S.DIST(E3,FALSE)</f>
      </c>
    </row>
    <row x14ac:dyDescent="0.25" r="4" customHeight="1" ht="18.75">
      <c r="A4" s="5"/>
      <c r="B4" s="51"/>
      <c r="C4" s="5"/>
      <c r="D4" s="5"/>
      <c r="E4" s="20">
        <v>-3.8</v>
      </c>
      <c r="F4" s="20">
        <f>_xlfn.NORM.S.DIST(E4,FALSE)</f>
      </c>
    </row>
    <row x14ac:dyDescent="0.25" r="5" customHeight="1" ht="18.75">
      <c r="A5" s="52" t="s">
        <v>22</v>
      </c>
      <c r="B5" s="53" t="s">
        <v>11</v>
      </c>
      <c r="C5" s="5"/>
      <c r="D5" s="5"/>
      <c r="E5" s="20">
        <v>-3.7</v>
      </c>
      <c r="F5" s="20">
        <f>_xlfn.NORM.S.DIST(E5,FALSE)</f>
      </c>
    </row>
    <row x14ac:dyDescent="0.25" r="6" customHeight="1" ht="18.75">
      <c r="A6" s="52" t="s">
        <v>12</v>
      </c>
      <c r="B6" s="20">
        <v>8</v>
      </c>
      <c r="C6" s="5"/>
      <c r="D6" s="5"/>
      <c r="E6" s="20">
        <v>-3.6</v>
      </c>
      <c r="F6" s="20">
        <f>_xlfn.NORM.S.DIST(E6,FALSE)</f>
      </c>
    </row>
    <row x14ac:dyDescent="0.25" r="7" customHeight="1" ht="18.75">
      <c r="A7" s="52" t="s">
        <v>13</v>
      </c>
      <c r="B7" s="20">
        <v>1</v>
      </c>
      <c r="C7" s="5"/>
      <c r="D7" s="5"/>
      <c r="E7" s="20">
        <v>-3.5</v>
      </c>
      <c r="F7" s="20">
        <f>_xlfn.NORM.S.DIST(E7,FALSE)</f>
      </c>
    </row>
    <row x14ac:dyDescent="0.25" r="8" customHeight="1" ht="18.75">
      <c r="A8" s="5"/>
      <c r="B8" s="51"/>
      <c r="C8" s="5"/>
      <c r="D8" s="5"/>
      <c r="E8" s="20">
        <v>-3.4</v>
      </c>
      <c r="F8" s="20">
        <f>_xlfn.NORM.S.DIST(E8,FALSE)</f>
      </c>
    </row>
    <row x14ac:dyDescent="0.25" r="9" customHeight="1" ht="18.75">
      <c r="A9" s="54" t="s">
        <v>23</v>
      </c>
      <c r="B9" s="55" t="s">
        <v>24</v>
      </c>
      <c r="C9" s="5"/>
      <c r="D9" s="5"/>
      <c r="E9" s="20">
        <v>-3.3</v>
      </c>
      <c r="F9" s="20">
        <f>_xlfn.NORM.S.DIST(E9,FALSE)</f>
      </c>
    </row>
    <row x14ac:dyDescent="0.25" r="10" customHeight="1" ht="18.75">
      <c r="A10" s="54" t="s">
        <v>25</v>
      </c>
      <c r="B10" s="55" t="s">
        <v>26</v>
      </c>
      <c r="C10" s="5"/>
      <c r="D10" s="5"/>
      <c r="E10" s="20">
        <v>-3.2</v>
      </c>
      <c r="F10" s="20">
        <f>_xlfn.NORM.S.DIST(E10,FALSE)</f>
      </c>
    </row>
    <row x14ac:dyDescent="0.25" r="11" customHeight="1" ht="18.75">
      <c r="A11" s="5"/>
      <c r="B11" s="51"/>
      <c r="C11" s="5"/>
      <c r="D11" s="5"/>
      <c r="E11" s="20">
        <v>-3.1</v>
      </c>
      <c r="F11" s="20">
        <f>_xlfn.NORM.S.DIST(E11,FALSE)</f>
      </c>
    </row>
    <row x14ac:dyDescent="0.25" r="12" customHeight="1" ht="18.75">
      <c r="A12" s="56" t="s">
        <v>27</v>
      </c>
      <c r="B12" s="57">
        <f>(B3-B6)/(B7/SQRT(B2))</f>
      </c>
      <c r="C12" s="5"/>
      <c r="D12" s="5"/>
      <c r="E12" s="20">
        <v>-3</v>
      </c>
      <c r="F12" s="20">
        <f>_xlfn.NORM.S.DIST(E12,FALSE)</f>
      </c>
    </row>
    <row x14ac:dyDescent="0.25" r="13" customHeight="1" ht="18.75">
      <c r="A13" s="56" t="s">
        <v>28</v>
      </c>
      <c r="B13" s="58">
        <f>1-_xlfn.NORM.S.DIST(B12,TRUE)</f>
      </c>
      <c r="C13" s="5"/>
      <c r="D13" s="5"/>
      <c r="E13" s="20">
        <v>-2.9</v>
      </c>
      <c r="F13" s="20">
        <f>_xlfn.NORM.S.DIST(E13,FALSE)</f>
      </c>
    </row>
    <row x14ac:dyDescent="0.25" r="14" customHeight="1" ht="18.75">
      <c r="A14" s="5"/>
      <c r="B14" s="51"/>
      <c r="C14" s="5"/>
      <c r="D14" s="5"/>
      <c r="E14" s="20">
        <v>-2.8</v>
      </c>
      <c r="F14" s="20">
        <f>_xlfn.NORM.S.DIST(E14,FALSE)</f>
      </c>
    </row>
    <row x14ac:dyDescent="0.25" r="15" customHeight="1" ht="18.75">
      <c r="A15" s="56" t="s">
        <v>0</v>
      </c>
      <c r="B15" s="59">
        <v>0.05</v>
      </c>
      <c r="C15" s="5"/>
      <c r="D15" s="5"/>
      <c r="E15" s="20">
        <v>-2.7</v>
      </c>
      <c r="F15" s="20">
        <f>_xlfn.NORM.S.DIST(E15,FALSE)</f>
      </c>
    </row>
    <row x14ac:dyDescent="0.25" r="16" customHeight="1" ht="18.75">
      <c r="A16" s="5"/>
      <c r="B16" s="51"/>
      <c r="C16" s="5"/>
      <c r="D16" s="5"/>
      <c r="E16" s="20">
        <v>-2.6</v>
      </c>
      <c r="F16" s="20">
        <f>_xlfn.NORM.S.DIST(E16,FALSE)</f>
      </c>
    </row>
    <row x14ac:dyDescent="0.25" r="17" customHeight="1" ht="18.75">
      <c r="A17" s="60" t="s">
        <v>29</v>
      </c>
      <c r="B17" s="61">
        <f>-_xlfn.NORM.S.INV(B15)</f>
      </c>
      <c r="C17" s="5"/>
      <c r="D17" s="5"/>
      <c r="E17" s="20">
        <v>-2.5</v>
      </c>
      <c r="F17" s="20">
        <f>_xlfn.NORM.S.DIST(E17,FALSE)</f>
      </c>
    </row>
    <row x14ac:dyDescent="0.25" r="18" customHeight="1" ht="18.75">
      <c r="A18" s="5"/>
      <c r="B18" s="51"/>
      <c r="C18" s="5"/>
      <c r="D18" s="5"/>
      <c r="E18" s="20">
        <v>-2.4</v>
      </c>
      <c r="F18" s="20">
        <f>_xlfn.NORM.S.DIST(E18,FALSE)</f>
      </c>
    </row>
    <row x14ac:dyDescent="0.25" r="19" customHeight="1" ht="18.75">
      <c r="A19" s="5"/>
      <c r="B19" s="51"/>
      <c r="C19" s="5"/>
      <c r="D19" s="5"/>
      <c r="E19" s="20">
        <v>-2.3</v>
      </c>
      <c r="F19" s="20">
        <f>_xlfn.NORM.S.DIST(E19,FALSE)</f>
      </c>
    </row>
    <row x14ac:dyDescent="0.25" r="20" customHeight="1" ht="18.75">
      <c r="A20" s="62" t="s">
        <v>30</v>
      </c>
      <c r="B20" s="63"/>
      <c r="C20" s="5"/>
      <c r="D20" s="5"/>
      <c r="E20" s="20">
        <v>-2.2</v>
      </c>
      <c r="F20" s="20">
        <f>_xlfn.NORM.S.DIST(E20,FALSE)</f>
      </c>
    </row>
    <row x14ac:dyDescent="0.25" r="21" customHeight="1" ht="18.75">
      <c r="A21" s="64"/>
      <c r="B21" s="63"/>
      <c r="C21" s="5"/>
      <c r="D21" s="5"/>
      <c r="E21" s="20">
        <v>-2.1</v>
      </c>
      <c r="F21" s="20">
        <f>_xlfn.NORM.S.DIST(E21,FALSE)</f>
      </c>
    </row>
    <row x14ac:dyDescent="0.25" r="22" customHeight="1" ht="18.75">
      <c r="A22" s="64"/>
      <c r="B22" s="63"/>
      <c r="C22" s="5"/>
      <c r="D22" s="5"/>
      <c r="E22" s="20">
        <v>-2</v>
      </c>
      <c r="F22" s="20">
        <f>_xlfn.NORM.S.DIST(E22,FALSE)</f>
      </c>
    </row>
    <row x14ac:dyDescent="0.25" r="23" customHeight="1" ht="18.75">
      <c r="A23" s="64"/>
      <c r="B23" s="63"/>
      <c r="C23" s="5"/>
      <c r="D23" s="5"/>
      <c r="E23" s="20">
        <v>-1.9</v>
      </c>
      <c r="F23" s="20">
        <f>_xlfn.NORM.S.DIST(E23,FALSE)</f>
      </c>
    </row>
    <row x14ac:dyDescent="0.25" r="24" customHeight="1" ht="18.75">
      <c r="A24" s="65"/>
      <c r="B24" s="66"/>
      <c r="C24" s="5"/>
      <c r="D24" s="5"/>
      <c r="E24" s="20">
        <v>-1.8</v>
      </c>
      <c r="F24" s="20">
        <f>_xlfn.NORM.S.DIST(E24,FALSE)</f>
      </c>
    </row>
    <row x14ac:dyDescent="0.25" r="25" customHeight="1" ht="18.75">
      <c r="A25" s="65"/>
      <c r="B25" s="66"/>
      <c r="C25" s="5"/>
      <c r="D25" s="5"/>
      <c r="E25" s="20">
        <v>-1.7</v>
      </c>
      <c r="F25" s="20">
        <f>_xlfn.NORM.S.DIST(E25,FALSE)</f>
      </c>
    </row>
    <row x14ac:dyDescent="0.25" r="26" customHeight="1" ht="18.75">
      <c r="A26" s="5"/>
      <c r="B26" s="51"/>
      <c r="C26" s="5"/>
      <c r="D26" s="5"/>
      <c r="E26" s="20">
        <v>-1.6</v>
      </c>
      <c r="F26" s="20">
        <f>_xlfn.NORM.S.DIST(E26,FALSE)</f>
      </c>
    </row>
    <row x14ac:dyDescent="0.25" r="27" customHeight="1" ht="18.75">
      <c r="A27" s="5"/>
      <c r="B27" s="51"/>
      <c r="C27" s="5"/>
      <c r="D27" s="5"/>
      <c r="E27" s="20">
        <v>-1.5</v>
      </c>
      <c r="F27" s="20">
        <f>_xlfn.NORM.S.DIST(E27,FALSE)</f>
      </c>
    </row>
    <row x14ac:dyDescent="0.25" r="28" customHeight="1" ht="18.75">
      <c r="A28" s="5"/>
      <c r="B28" s="51"/>
      <c r="C28" s="5"/>
      <c r="D28" s="5"/>
      <c r="E28" s="20">
        <v>-1.4</v>
      </c>
      <c r="F28" s="20">
        <f>_xlfn.NORM.S.DIST(E28,FALSE)</f>
      </c>
    </row>
    <row x14ac:dyDescent="0.25" r="29" customHeight="1" ht="18.75">
      <c r="A29" s="5"/>
      <c r="B29" s="51"/>
      <c r="C29" s="5"/>
      <c r="D29" s="5"/>
      <c r="E29" s="20">
        <v>-1.3</v>
      </c>
      <c r="F29" s="20">
        <f>_xlfn.NORM.S.DIST(E29,FALSE)</f>
      </c>
    </row>
    <row x14ac:dyDescent="0.25" r="30" customHeight="1" ht="18.75">
      <c r="A30" s="5"/>
      <c r="B30" s="51"/>
      <c r="C30" s="5"/>
      <c r="D30" s="5"/>
      <c r="E30" s="20">
        <v>-1.2</v>
      </c>
      <c r="F30" s="20">
        <f>_xlfn.NORM.S.DIST(E30,FALSE)</f>
      </c>
    </row>
    <row x14ac:dyDescent="0.25" r="31" customHeight="1" ht="18.75">
      <c r="A31" s="5"/>
      <c r="B31" s="51"/>
      <c r="C31" s="5"/>
      <c r="D31" s="5"/>
      <c r="E31" s="20">
        <v>-1.1</v>
      </c>
      <c r="F31" s="20">
        <f>_xlfn.NORM.S.DIST(E31,FALSE)</f>
      </c>
    </row>
    <row x14ac:dyDescent="0.25" r="32" customHeight="1" ht="18.75">
      <c r="A32" s="5"/>
      <c r="B32" s="51"/>
      <c r="C32" s="5"/>
      <c r="D32" s="5"/>
      <c r="E32" s="20">
        <v>-1</v>
      </c>
      <c r="F32" s="20">
        <f>_xlfn.NORM.S.DIST(E32,FALSE)</f>
      </c>
    </row>
    <row x14ac:dyDescent="0.25" r="33" customHeight="1" ht="18.75">
      <c r="A33" s="5"/>
      <c r="B33" s="51"/>
      <c r="C33" s="5"/>
      <c r="D33" s="5"/>
      <c r="E33" s="20">
        <v>-0.9</v>
      </c>
      <c r="F33" s="20">
        <f>_xlfn.NORM.S.DIST(E33,FALSE)</f>
      </c>
    </row>
    <row x14ac:dyDescent="0.25" r="34" customHeight="1" ht="18.75">
      <c r="A34" s="5"/>
      <c r="B34" s="51"/>
      <c r="C34" s="5"/>
      <c r="D34" s="5"/>
      <c r="E34" s="20">
        <v>-0.8</v>
      </c>
      <c r="F34" s="20">
        <f>_xlfn.NORM.S.DIST(E34,FALSE)</f>
      </c>
    </row>
    <row x14ac:dyDescent="0.25" r="35" customHeight="1" ht="18.75">
      <c r="A35" s="5"/>
      <c r="B35" s="51"/>
      <c r="C35" s="5"/>
      <c r="D35" s="5"/>
      <c r="E35" s="20">
        <v>-0.7</v>
      </c>
      <c r="F35" s="20">
        <f>_xlfn.NORM.S.DIST(E35,FALSE)</f>
      </c>
    </row>
    <row x14ac:dyDescent="0.25" r="36" customHeight="1" ht="18.75">
      <c r="A36" s="5"/>
      <c r="B36" s="51"/>
      <c r="C36" s="5"/>
      <c r="D36" s="5"/>
      <c r="E36" s="20">
        <v>-0.6</v>
      </c>
      <c r="F36" s="20">
        <f>_xlfn.NORM.S.DIST(E36,FALSE)</f>
      </c>
    </row>
    <row x14ac:dyDescent="0.25" r="37" customHeight="1" ht="18.75">
      <c r="A37" s="5"/>
      <c r="B37" s="51"/>
      <c r="C37" s="5"/>
      <c r="D37" s="5"/>
      <c r="E37" s="20">
        <v>-0.5</v>
      </c>
      <c r="F37" s="20">
        <f>_xlfn.NORM.S.DIST(E37,FALSE)</f>
      </c>
    </row>
    <row x14ac:dyDescent="0.25" r="38" customHeight="1" ht="18.75">
      <c r="A38" s="5"/>
      <c r="B38" s="51"/>
      <c r="C38" s="5"/>
      <c r="D38" s="5"/>
      <c r="E38" s="20">
        <v>-0.4</v>
      </c>
      <c r="F38" s="20">
        <f>_xlfn.NORM.S.DIST(E38,FALSE)</f>
      </c>
    </row>
    <row x14ac:dyDescent="0.25" r="39" customHeight="1" ht="18.75">
      <c r="A39" s="5"/>
      <c r="B39" s="51"/>
      <c r="C39" s="5"/>
      <c r="D39" s="5"/>
      <c r="E39" s="20">
        <v>-0.3</v>
      </c>
      <c r="F39" s="20">
        <f>_xlfn.NORM.S.DIST(E39,FALSE)</f>
      </c>
    </row>
    <row x14ac:dyDescent="0.25" r="40" customHeight="1" ht="18.75">
      <c r="A40" s="5"/>
      <c r="B40" s="51"/>
      <c r="C40" s="5"/>
      <c r="D40" s="5"/>
      <c r="E40" s="20">
        <v>-0.2</v>
      </c>
      <c r="F40" s="20">
        <f>_xlfn.NORM.S.DIST(E40,FALSE)</f>
      </c>
    </row>
    <row x14ac:dyDescent="0.25" r="41" customHeight="1" ht="18.75">
      <c r="A41" s="5"/>
      <c r="B41" s="51"/>
      <c r="C41" s="5"/>
      <c r="D41" s="5"/>
      <c r="E41" s="20">
        <v>-0.1</v>
      </c>
      <c r="F41" s="20">
        <f>_xlfn.NORM.S.DIST(E41,FALSE)</f>
      </c>
    </row>
    <row x14ac:dyDescent="0.25" r="42" customHeight="1" ht="18.75">
      <c r="A42" s="5"/>
      <c r="B42" s="51"/>
      <c r="C42" s="5"/>
      <c r="D42" s="5"/>
      <c r="E42" s="20">
        <v>0</v>
      </c>
      <c r="F42" s="20">
        <f>_xlfn.NORM.S.DIST(E42,FALSE)</f>
      </c>
    </row>
    <row x14ac:dyDescent="0.25" r="43" customHeight="1" ht="18.75">
      <c r="A43" s="5"/>
      <c r="B43" s="51"/>
      <c r="C43" s="5"/>
      <c r="D43" s="5"/>
      <c r="E43" s="20">
        <v>0.1</v>
      </c>
      <c r="F43" s="20">
        <f>_xlfn.NORM.S.DIST(E43,FALSE)</f>
      </c>
    </row>
    <row x14ac:dyDescent="0.25" r="44" customHeight="1" ht="18.75">
      <c r="A44" s="5"/>
      <c r="B44" s="51"/>
      <c r="C44" s="5"/>
      <c r="D44" s="5"/>
      <c r="E44" s="20">
        <v>0.2</v>
      </c>
      <c r="F44" s="20">
        <f>_xlfn.NORM.S.DIST(E44,FALSE)</f>
      </c>
    </row>
    <row x14ac:dyDescent="0.25" r="45" customHeight="1" ht="18.75">
      <c r="A45" s="5"/>
      <c r="B45" s="51"/>
      <c r="C45" s="5"/>
      <c r="D45" s="5"/>
      <c r="E45" s="20">
        <v>0.3</v>
      </c>
      <c r="F45" s="20">
        <f>_xlfn.NORM.S.DIST(E45,FALSE)</f>
      </c>
    </row>
    <row x14ac:dyDescent="0.25" r="46" customHeight="1" ht="18.75">
      <c r="A46" s="5"/>
      <c r="B46" s="51"/>
      <c r="C46" s="5"/>
      <c r="D46" s="5"/>
      <c r="E46" s="20">
        <v>0.4</v>
      </c>
      <c r="F46" s="20">
        <f>_xlfn.NORM.S.DIST(E46,FALSE)</f>
      </c>
    </row>
    <row x14ac:dyDescent="0.25" r="47" customHeight="1" ht="18.75">
      <c r="A47" s="5"/>
      <c r="B47" s="51"/>
      <c r="C47" s="5"/>
      <c r="D47" s="5"/>
      <c r="E47" s="20">
        <v>0.5</v>
      </c>
      <c r="F47" s="20">
        <f>_xlfn.NORM.S.DIST(E47,FALSE)</f>
      </c>
    </row>
    <row x14ac:dyDescent="0.25" r="48" customHeight="1" ht="18.75">
      <c r="A48" s="5"/>
      <c r="B48" s="51"/>
      <c r="C48" s="5"/>
      <c r="D48" s="5"/>
      <c r="E48" s="20">
        <v>0.6</v>
      </c>
      <c r="F48" s="20">
        <f>_xlfn.NORM.S.DIST(E48,FALSE)</f>
      </c>
    </row>
    <row x14ac:dyDescent="0.25" r="49" customHeight="1" ht="18.75">
      <c r="A49" s="5"/>
      <c r="B49" s="51"/>
      <c r="C49" s="5"/>
      <c r="D49" s="5"/>
      <c r="E49" s="20">
        <v>0.7</v>
      </c>
      <c r="F49" s="20">
        <f>_xlfn.NORM.S.DIST(E49,FALSE)</f>
      </c>
    </row>
    <row x14ac:dyDescent="0.25" r="50" customHeight="1" ht="18.75">
      <c r="A50" s="5"/>
      <c r="B50" s="51"/>
      <c r="C50" s="5"/>
      <c r="D50" s="5"/>
      <c r="E50" s="20">
        <v>0.8</v>
      </c>
      <c r="F50" s="20">
        <f>_xlfn.NORM.S.DIST(E50,FALSE)</f>
      </c>
    </row>
    <row x14ac:dyDescent="0.25" r="51" customHeight="1" ht="18.75">
      <c r="A51" s="5"/>
      <c r="B51" s="51"/>
      <c r="C51" s="5"/>
      <c r="D51" s="5"/>
      <c r="E51" s="20">
        <v>0.9</v>
      </c>
      <c r="F51" s="20">
        <f>_xlfn.NORM.S.DIST(E51,FALSE)</f>
      </c>
    </row>
    <row x14ac:dyDescent="0.25" r="52" customHeight="1" ht="18.75">
      <c r="A52" s="5"/>
      <c r="B52" s="51"/>
      <c r="C52" s="5"/>
      <c r="D52" s="5"/>
      <c r="E52" s="20">
        <v>1</v>
      </c>
      <c r="F52" s="20">
        <f>_xlfn.NORM.S.DIST(E52,FALSE)</f>
      </c>
    </row>
    <row x14ac:dyDescent="0.25" r="53" customHeight="1" ht="18.75">
      <c r="A53" s="5"/>
      <c r="B53" s="51"/>
      <c r="C53" s="5"/>
      <c r="D53" s="5"/>
      <c r="E53" s="20">
        <v>1.1</v>
      </c>
      <c r="F53" s="20">
        <f>_xlfn.NORM.S.DIST(E53,FALSE)</f>
      </c>
    </row>
    <row x14ac:dyDescent="0.25" r="54" customHeight="1" ht="18.75">
      <c r="A54" s="5"/>
      <c r="B54" s="51"/>
      <c r="C54" s="5"/>
      <c r="D54" s="5"/>
      <c r="E54" s="20">
        <v>1.2</v>
      </c>
      <c r="F54" s="20">
        <f>_xlfn.NORM.S.DIST(E54,FALSE)</f>
      </c>
    </row>
    <row x14ac:dyDescent="0.25" r="55" customHeight="1" ht="18.75">
      <c r="A55" s="5"/>
      <c r="B55" s="51"/>
      <c r="C55" s="5"/>
      <c r="D55" s="5"/>
      <c r="E55" s="20">
        <v>1.3</v>
      </c>
      <c r="F55" s="20">
        <f>_xlfn.NORM.S.DIST(E55,FALSE)</f>
      </c>
    </row>
    <row x14ac:dyDescent="0.25" r="56" customHeight="1" ht="18.75">
      <c r="A56" s="5"/>
      <c r="B56" s="51"/>
      <c r="C56" s="5"/>
      <c r="D56" s="5"/>
      <c r="E56" s="20">
        <v>1.4</v>
      </c>
      <c r="F56" s="20">
        <f>_xlfn.NORM.S.DIST(E56,FALSE)</f>
      </c>
    </row>
    <row x14ac:dyDescent="0.25" r="57" customHeight="1" ht="18.75">
      <c r="A57" s="5"/>
      <c r="B57" s="51"/>
      <c r="C57" s="5"/>
      <c r="D57" s="5"/>
      <c r="E57" s="20">
        <v>1.5</v>
      </c>
      <c r="F57" s="20">
        <f>_xlfn.NORM.S.DIST(E57,FALSE)</f>
      </c>
    </row>
    <row x14ac:dyDescent="0.25" r="58" customHeight="1" ht="18.75">
      <c r="A58" s="5"/>
      <c r="B58" s="51"/>
      <c r="C58" s="5"/>
      <c r="D58" s="5"/>
      <c r="E58" s="20">
        <v>1.6</v>
      </c>
      <c r="F58" s="20">
        <f>_xlfn.NORM.S.DIST(E58,FALSE)</f>
      </c>
    </row>
    <row x14ac:dyDescent="0.25" r="59" customHeight="1" ht="18.75">
      <c r="A59" s="5"/>
      <c r="B59" s="51"/>
      <c r="C59" s="5"/>
      <c r="D59" s="5"/>
      <c r="E59" s="20">
        <v>1.7</v>
      </c>
      <c r="F59" s="20">
        <f>_xlfn.NORM.S.DIST(E59,FALSE)</f>
      </c>
    </row>
    <row x14ac:dyDescent="0.25" r="60" customHeight="1" ht="18.75">
      <c r="A60" s="5"/>
      <c r="B60" s="51"/>
      <c r="C60" s="5"/>
      <c r="D60" s="5"/>
      <c r="E60" s="20">
        <v>1.8</v>
      </c>
      <c r="F60" s="20">
        <f>_xlfn.NORM.S.DIST(E60,FALSE)</f>
      </c>
    </row>
    <row x14ac:dyDescent="0.25" r="61" customHeight="1" ht="18.75">
      <c r="A61" s="5"/>
      <c r="B61" s="51"/>
      <c r="C61" s="5"/>
      <c r="D61" s="5"/>
      <c r="E61" s="20">
        <v>1.9</v>
      </c>
      <c r="F61" s="20">
        <f>_xlfn.NORM.S.DIST(E61,FALSE)</f>
      </c>
    </row>
    <row x14ac:dyDescent="0.25" r="62" customHeight="1" ht="18.75">
      <c r="A62" s="5"/>
      <c r="B62" s="51"/>
      <c r="C62" s="5"/>
      <c r="D62" s="5"/>
      <c r="E62" s="20">
        <v>2</v>
      </c>
      <c r="F62" s="20">
        <f>_xlfn.NORM.S.DIST(E62,FALSE)</f>
      </c>
    </row>
    <row x14ac:dyDescent="0.25" r="63" customHeight="1" ht="18.75">
      <c r="A63" s="5"/>
      <c r="B63" s="51"/>
      <c r="C63" s="5"/>
      <c r="D63" s="5"/>
      <c r="E63" s="20">
        <v>2.1</v>
      </c>
      <c r="F63" s="20">
        <f>_xlfn.NORM.S.DIST(E63,FALSE)</f>
      </c>
    </row>
    <row x14ac:dyDescent="0.25" r="64" customHeight="1" ht="18.75">
      <c r="A64" s="5"/>
      <c r="B64" s="51"/>
      <c r="C64" s="5"/>
      <c r="D64" s="5"/>
      <c r="E64" s="20">
        <v>2.2</v>
      </c>
      <c r="F64" s="20">
        <f>_xlfn.NORM.S.DIST(E64,FALSE)</f>
      </c>
    </row>
    <row x14ac:dyDescent="0.25" r="65" customHeight="1" ht="18.75">
      <c r="A65" s="5"/>
      <c r="B65" s="51"/>
      <c r="C65" s="5"/>
      <c r="D65" s="5"/>
      <c r="E65" s="20">
        <v>2.3</v>
      </c>
      <c r="F65" s="20">
        <f>_xlfn.NORM.S.DIST(E65,FALSE)</f>
      </c>
    </row>
    <row x14ac:dyDescent="0.25" r="66" customHeight="1" ht="18.75">
      <c r="A66" s="5"/>
      <c r="B66" s="51"/>
      <c r="C66" s="5"/>
      <c r="D66" s="5"/>
      <c r="E66" s="20">
        <v>2.4</v>
      </c>
      <c r="F66" s="20">
        <f>_xlfn.NORM.S.DIST(E66,FALSE)</f>
      </c>
    </row>
    <row x14ac:dyDescent="0.25" r="67" customHeight="1" ht="18.75">
      <c r="A67" s="5"/>
      <c r="B67" s="51"/>
      <c r="C67" s="5"/>
      <c r="D67" s="5"/>
      <c r="E67" s="20">
        <v>2.5</v>
      </c>
      <c r="F67" s="20">
        <f>_xlfn.NORM.S.DIST(E67,FALSE)</f>
      </c>
    </row>
    <row x14ac:dyDescent="0.25" r="68" customHeight="1" ht="18.75">
      <c r="A68" s="5"/>
      <c r="B68" s="51"/>
      <c r="C68" s="5"/>
      <c r="D68" s="5"/>
      <c r="E68" s="20">
        <v>2.6</v>
      </c>
      <c r="F68" s="20">
        <f>_xlfn.NORM.S.DIST(E68,FALSE)</f>
      </c>
    </row>
    <row x14ac:dyDescent="0.25" r="69" customHeight="1" ht="18.75">
      <c r="A69" s="5"/>
      <c r="B69" s="51"/>
      <c r="C69" s="5"/>
      <c r="D69" s="5"/>
      <c r="E69" s="20">
        <v>2.7</v>
      </c>
      <c r="F69" s="20">
        <f>_xlfn.NORM.S.DIST(E69,FALSE)</f>
      </c>
    </row>
    <row x14ac:dyDescent="0.25" r="70" customHeight="1" ht="18.75">
      <c r="A70" s="5"/>
      <c r="B70" s="51"/>
      <c r="C70" s="5"/>
      <c r="D70" s="5"/>
      <c r="E70" s="20">
        <v>2.8</v>
      </c>
      <c r="F70" s="20">
        <f>_xlfn.NORM.S.DIST(E70,FALSE)</f>
      </c>
    </row>
    <row x14ac:dyDescent="0.25" r="71" customHeight="1" ht="18.75">
      <c r="A71" s="5"/>
      <c r="B71" s="51"/>
      <c r="C71" s="5"/>
      <c r="D71" s="5"/>
      <c r="E71" s="20">
        <v>2.9</v>
      </c>
      <c r="F71" s="20">
        <f>_xlfn.NORM.S.DIST(E71,FALSE)</f>
      </c>
    </row>
    <row x14ac:dyDescent="0.25" r="72" customHeight="1" ht="18.75">
      <c r="A72" s="5"/>
      <c r="B72" s="51"/>
      <c r="C72" s="5"/>
      <c r="D72" s="5"/>
      <c r="E72" s="20">
        <v>3</v>
      </c>
      <c r="F72" s="20">
        <f>_xlfn.NORM.S.DIST(E72,FALSE)</f>
      </c>
    </row>
    <row x14ac:dyDescent="0.25" r="73" customHeight="1" ht="18.75">
      <c r="A73" s="5"/>
      <c r="B73" s="51"/>
      <c r="C73" s="5"/>
      <c r="D73" s="5"/>
      <c r="E73" s="20">
        <v>3.1</v>
      </c>
      <c r="F73" s="20">
        <f>_xlfn.NORM.S.DIST(E73,FALSE)</f>
      </c>
    </row>
    <row x14ac:dyDescent="0.25" r="74" customHeight="1" ht="18.75">
      <c r="A74" s="5"/>
      <c r="B74" s="51"/>
      <c r="C74" s="5"/>
      <c r="D74" s="5"/>
      <c r="E74" s="20">
        <v>3.2</v>
      </c>
      <c r="F74" s="20">
        <f>_xlfn.NORM.S.DIST(E74,FALSE)</f>
      </c>
    </row>
    <row x14ac:dyDescent="0.25" r="75" customHeight="1" ht="18.75">
      <c r="A75" s="5"/>
      <c r="B75" s="51"/>
      <c r="C75" s="5"/>
      <c r="D75" s="5"/>
      <c r="E75" s="20">
        <v>3.3</v>
      </c>
      <c r="F75" s="20">
        <f>_xlfn.NORM.S.DIST(E75,FALSE)</f>
      </c>
    </row>
    <row x14ac:dyDescent="0.25" r="76" customHeight="1" ht="18.75">
      <c r="A76" s="5"/>
      <c r="B76" s="51"/>
      <c r="C76" s="5"/>
      <c r="D76" s="5"/>
      <c r="E76" s="20">
        <v>3.4</v>
      </c>
      <c r="F76" s="20">
        <f>_xlfn.NORM.S.DIST(E76,FALSE)</f>
      </c>
    </row>
    <row x14ac:dyDescent="0.25" r="77" customHeight="1" ht="18.75">
      <c r="A77" s="5"/>
      <c r="B77" s="51"/>
      <c r="C77" s="5"/>
      <c r="D77" s="5"/>
      <c r="E77" s="20">
        <v>3.5</v>
      </c>
      <c r="F77" s="20">
        <f>_xlfn.NORM.S.DIST(E77,FALSE)</f>
      </c>
    </row>
    <row x14ac:dyDescent="0.25" r="78" customHeight="1" ht="18.75">
      <c r="A78" s="5"/>
      <c r="B78" s="51"/>
      <c r="C78" s="5"/>
      <c r="D78" s="5"/>
      <c r="E78" s="20">
        <v>3.6</v>
      </c>
      <c r="F78" s="20">
        <f>_xlfn.NORM.S.DIST(E78,FALSE)</f>
      </c>
    </row>
    <row x14ac:dyDescent="0.25" r="79" customHeight="1" ht="18.75">
      <c r="A79" s="5"/>
      <c r="B79" s="51"/>
      <c r="C79" s="5"/>
      <c r="D79" s="5"/>
      <c r="E79" s="20">
        <v>3.7</v>
      </c>
      <c r="F79" s="20">
        <f>_xlfn.NORM.S.DIST(E79,FALSE)</f>
      </c>
    </row>
    <row x14ac:dyDescent="0.25" r="80" customHeight="1" ht="18.75">
      <c r="A80" s="5"/>
      <c r="B80" s="51"/>
      <c r="C80" s="5"/>
      <c r="D80" s="5"/>
      <c r="E80" s="20">
        <v>3.8</v>
      </c>
      <c r="F80" s="20">
        <f>_xlfn.NORM.S.DIST(E80,FALSE)</f>
      </c>
    </row>
    <row x14ac:dyDescent="0.25" r="81" customHeight="1" ht="18.75">
      <c r="A81" s="5"/>
      <c r="B81" s="51"/>
      <c r="C81" s="5"/>
      <c r="D81" s="5"/>
      <c r="E81" s="20">
        <v>3.9</v>
      </c>
      <c r="F81" s="20">
        <f>_xlfn.NORM.S.DIST(E81,FALSE)</f>
      </c>
    </row>
    <row x14ac:dyDescent="0.25" r="82" customHeight="1" ht="18.75">
      <c r="A82" s="5"/>
      <c r="B82" s="51"/>
      <c r="C82" s="5"/>
      <c r="D82" s="5"/>
      <c r="E82" s="20">
        <v>4</v>
      </c>
      <c r="F82" s="20">
        <f>_xlfn.NORM.S.DIST(E82,FALSE)</f>
      </c>
    </row>
  </sheetData>
  <mergeCells count="1">
    <mergeCell ref="A20:B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/>
  </sheetViews>
  <sheetFormatPr defaultRowHeight="15" x14ac:dyDescent="0.25"/>
  <cols>
    <col min="1" max="1" style="26" width="20.719285714285714" customWidth="1" bestFit="1"/>
    <col min="2" max="2" style="25" width="12.719285714285713" customWidth="1" bestFit="1"/>
  </cols>
  <sheetData>
    <row x14ac:dyDescent="0.25" r="1" customHeight="1" ht="18.75">
      <c r="A1" s="41"/>
      <c r="B1" s="42" t="s">
        <v>11</v>
      </c>
    </row>
    <row x14ac:dyDescent="0.25" r="2" customHeight="1" ht="18.75">
      <c r="A2" s="43" t="s">
        <v>12</v>
      </c>
      <c r="B2" s="44">
        <v>226</v>
      </c>
    </row>
    <row x14ac:dyDescent="0.25" r="3" customHeight="1" ht="18.75">
      <c r="A3" s="43" t="s">
        <v>13</v>
      </c>
      <c r="B3" s="44">
        <v>10</v>
      </c>
    </row>
    <row x14ac:dyDescent="0.25" r="4" customHeight="1" ht="18.75">
      <c r="A4" s="5"/>
      <c r="B4" s="4"/>
    </row>
    <row x14ac:dyDescent="0.25" r="5" customHeight="1" ht="18.75">
      <c r="A5" s="43" t="s">
        <v>14</v>
      </c>
      <c r="B5" s="44">
        <v>425</v>
      </c>
    </row>
    <row x14ac:dyDescent="0.25" r="6" customHeight="1" ht="18.75">
      <c r="A6" s="5"/>
      <c r="B6" s="4"/>
    </row>
    <row x14ac:dyDescent="0.25" r="7" customHeight="1" ht="18.75">
      <c r="A7" s="43" t="s">
        <v>15</v>
      </c>
      <c r="B7" s="45">
        <v>0.95</v>
      </c>
    </row>
    <row x14ac:dyDescent="0.25" r="8" customHeight="1" ht="18.75">
      <c r="A8" s="5"/>
      <c r="B8" s="4"/>
    </row>
    <row x14ac:dyDescent="0.25" r="9" customHeight="1" ht="18.75">
      <c r="A9" s="43" t="s">
        <v>0</v>
      </c>
      <c r="B9" s="45">
        <v>0.05</v>
      </c>
    </row>
    <row x14ac:dyDescent="0.25" r="10" customHeight="1" ht="18.75">
      <c r="A10" s="5"/>
      <c r="B10" s="4"/>
    </row>
    <row x14ac:dyDescent="0.25" r="11" customHeight="1" ht="18.75">
      <c r="A11" s="43" t="s">
        <v>16</v>
      </c>
      <c r="B11" s="33">
        <f>-_xlfn.NORM.S.INV(B9/2)</f>
      </c>
    </row>
    <row x14ac:dyDescent="0.25" r="12" customHeight="1" ht="18.75">
      <c r="A12" s="5"/>
      <c r="B12" s="4"/>
    </row>
    <row x14ac:dyDescent="0.25" r="13" customHeight="1" ht="18.75">
      <c r="A13" s="46" t="s">
        <v>17</v>
      </c>
      <c r="B13" s="47">
        <f>B2-(B11*(B3/SQRT(B5)))</f>
      </c>
    </row>
    <row x14ac:dyDescent="0.25" r="14" customHeight="1" ht="18.75">
      <c r="A14" s="46" t="s">
        <v>18</v>
      </c>
      <c r="B14" s="47">
        <f>B2+(B11*(B3/SQRT(B5)))</f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7"/>
  <sheetViews>
    <sheetView workbookViewId="0"/>
  </sheetViews>
  <sheetFormatPr defaultRowHeight="15" x14ac:dyDescent="0.25"/>
  <cols>
    <col min="1" max="1" style="39" width="13.576428571428572" customWidth="1" bestFit="1"/>
    <col min="2" max="2" style="40" width="13.576428571428572" customWidth="1" bestFit="1"/>
    <col min="3" max="3" style="40" width="13.576428571428572" customWidth="1" bestFit="1"/>
    <col min="4" max="4" style="40" width="13.576428571428572" customWidth="1" bestFit="1"/>
    <col min="5" max="5" style="40" width="13.576428571428572" customWidth="1" bestFit="1"/>
    <col min="6" max="6" style="40" width="13.576428571428572" customWidth="1" bestFit="1"/>
    <col min="7" max="7" style="40" width="13.576428571428572" customWidth="1" bestFit="1"/>
    <col min="8" max="8" style="40" width="13.576428571428572" customWidth="1" bestFit="1"/>
    <col min="9" max="9" style="40" width="13.576428571428572" customWidth="1" bestFit="1"/>
    <col min="10" max="10" style="40" width="13.576428571428572" customWidth="1" bestFit="1"/>
    <col min="11" max="11" style="40" width="13.576428571428572" customWidth="1" bestFit="1"/>
    <col min="12" max="12" style="26" width="13.576428571428572" customWidth="1" bestFit="1"/>
    <col min="13" max="13" style="27" width="13.576428571428572" customWidth="1" bestFit="1"/>
    <col min="14" max="14" style="27" width="13.576428571428572" customWidth="1" bestFit="1"/>
    <col min="15" max="15" style="27" width="13.576428571428572" customWidth="1" bestFit="1"/>
  </cols>
  <sheetData>
    <row x14ac:dyDescent="0.25" r="1" customHeight="1" ht="18.75">
      <c r="A1" s="35" t="s">
        <v>9</v>
      </c>
      <c r="B1" s="36">
        <v>0</v>
      </c>
      <c r="C1" s="36">
        <v>0.01</v>
      </c>
      <c r="D1" s="36">
        <v>0.02</v>
      </c>
      <c r="E1" s="36">
        <v>0.03</v>
      </c>
      <c r="F1" s="36">
        <v>0.04</v>
      </c>
      <c r="G1" s="36">
        <v>0.05</v>
      </c>
      <c r="H1" s="36">
        <v>0.06</v>
      </c>
      <c r="I1" s="36">
        <v>0.07</v>
      </c>
      <c r="J1" s="36">
        <v>0.08</v>
      </c>
      <c r="K1" s="36">
        <v>0.09</v>
      </c>
      <c r="L1" s="5"/>
      <c r="M1" s="11" t="s">
        <v>10</v>
      </c>
      <c r="N1" s="12"/>
      <c r="O1" s="13"/>
    </row>
    <row x14ac:dyDescent="0.25" r="2" customHeight="1" ht="18.75">
      <c r="A2" s="37">
        <v>0</v>
      </c>
      <c r="B2" s="38">
        <f>1-_xlfn.NORM.S.DIST($A2+B$1,TRUE)</f>
      </c>
      <c r="C2" s="38">
        <f>1-_xlfn.NORM.S.DIST($A2+C$1,TRUE)</f>
      </c>
      <c r="D2" s="38">
        <f>1-_xlfn.NORM.S.DIST($A2+D$1,TRUE)</f>
      </c>
      <c r="E2" s="38">
        <f>1-_xlfn.NORM.S.DIST($A2+E$1,TRUE)</f>
      </c>
      <c r="F2" s="38">
        <f>1-_xlfn.NORM.S.DIST($A2+F$1,TRUE)</f>
      </c>
      <c r="G2" s="38">
        <f>1-_xlfn.NORM.S.DIST($A2+G$1,TRUE)</f>
      </c>
      <c r="H2" s="38">
        <f>1-_xlfn.NORM.S.DIST($A2+H$1,TRUE)</f>
      </c>
      <c r="I2" s="38">
        <f>1-_xlfn.NORM.S.DIST($A2+I$1,TRUE)</f>
      </c>
      <c r="J2" s="38">
        <f>1-_xlfn.NORM.S.DIST($A2+J$1,TRUE)</f>
      </c>
      <c r="K2" s="38">
        <f>1-_xlfn.NORM.S.DIST($A2+K$1,TRUE)</f>
      </c>
      <c r="L2" s="5"/>
      <c r="M2" s="16"/>
      <c r="N2" s="17"/>
      <c r="O2" s="18"/>
    </row>
    <row x14ac:dyDescent="0.25" r="3" customHeight="1" ht="18.75">
      <c r="A3" s="37">
        <v>0.1</v>
      </c>
      <c r="B3" s="38">
        <f>1-_xlfn.NORM.S.DIST($A3+B$1,TRUE)</f>
      </c>
      <c r="C3" s="38">
        <f>1-_xlfn.NORM.S.DIST($A3+C$1,TRUE)</f>
      </c>
      <c r="D3" s="38">
        <f>1-_xlfn.NORM.S.DIST($A3+D$1,TRUE)</f>
      </c>
      <c r="E3" s="38">
        <f>1-_xlfn.NORM.S.DIST($A3+E$1,TRUE)</f>
      </c>
      <c r="F3" s="38">
        <f>1-_xlfn.NORM.S.DIST($A3+F$1,TRUE)</f>
      </c>
      <c r="G3" s="38">
        <f>1-_xlfn.NORM.S.DIST($A3+G$1,TRUE)</f>
      </c>
      <c r="H3" s="38">
        <f>1-_xlfn.NORM.S.DIST($A3+H$1,TRUE)</f>
      </c>
      <c r="I3" s="38">
        <f>1-_xlfn.NORM.S.DIST($A3+I$1,TRUE)</f>
      </c>
      <c r="J3" s="38">
        <f>1-_xlfn.NORM.S.DIST($A3+J$1,TRUE)</f>
      </c>
      <c r="K3" s="38">
        <f>1-_xlfn.NORM.S.DIST($A3+K$1,TRUE)</f>
      </c>
      <c r="L3" s="5"/>
      <c r="M3" s="16"/>
      <c r="N3" s="17"/>
      <c r="O3" s="18"/>
    </row>
    <row x14ac:dyDescent="0.25" r="4" customHeight="1" ht="18.75">
      <c r="A4" s="37">
        <v>0.2</v>
      </c>
      <c r="B4" s="38">
        <f>1-_xlfn.NORM.S.DIST($A4+B$1,TRUE)</f>
      </c>
      <c r="C4" s="38">
        <f>1-_xlfn.NORM.S.DIST($A4+C$1,TRUE)</f>
      </c>
      <c r="D4" s="38">
        <f>1-_xlfn.NORM.S.DIST($A4+D$1,TRUE)</f>
      </c>
      <c r="E4" s="38">
        <f>1-_xlfn.NORM.S.DIST($A4+E$1,TRUE)</f>
      </c>
      <c r="F4" s="38">
        <f>1-_xlfn.NORM.S.DIST($A4+F$1,TRUE)</f>
      </c>
      <c r="G4" s="38">
        <f>1-_xlfn.NORM.S.DIST($A4+G$1,TRUE)</f>
      </c>
      <c r="H4" s="38">
        <f>1-_xlfn.NORM.S.DIST($A4+H$1,TRUE)</f>
      </c>
      <c r="I4" s="38">
        <f>1-_xlfn.NORM.S.DIST($A4+I$1,TRUE)</f>
      </c>
      <c r="J4" s="38">
        <f>1-_xlfn.NORM.S.DIST($A4+J$1,TRUE)</f>
      </c>
      <c r="K4" s="38">
        <f>1-_xlfn.NORM.S.DIST($A4+K$1,TRUE)</f>
      </c>
      <c r="L4" s="5"/>
      <c r="M4" s="21"/>
      <c r="N4" s="22"/>
      <c r="O4" s="23"/>
    </row>
    <row x14ac:dyDescent="0.25" r="5" customHeight="1" ht="18.75">
      <c r="A5" s="37">
        <v>0.3</v>
      </c>
      <c r="B5" s="38">
        <f>1-_xlfn.NORM.S.DIST($A5+B$1,TRUE)</f>
      </c>
      <c r="C5" s="38">
        <f>1-_xlfn.NORM.S.DIST($A5+C$1,TRUE)</f>
      </c>
      <c r="D5" s="38">
        <f>1-_xlfn.NORM.S.DIST($A5+D$1,TRUE)</f>
      </c>
      <c r="E5" s="38">
        <f>1-_xlfn.NORM.S.DIST($A5+E$1,TRUE)</f>
      </c>
      <c r="F5" s="38">
        <f>1-_xlfn.NORM.S.DIST($A5+F$1,TRUE)</f>
      </c>
      <c r="G5" s="38">
        <f>1-_xlfn.NORM.S.DIST($A5+G$1,TRUE)</f>
      </c>
      <c r="H5" s="38">
        <f>1-_xlfn.NORM.S.DIST($A5+H$1,TRUE)</f>
      </c>
      <c r="I5" s="38">
        <f>1-_xlfn.NORM.S.DIST($A5+I$1,TRUE)</f>
      </c>
      <c r="J5" s="38">
        <f>1-_xlfn.NORM.S.DIST($A5+J$1,TRUE)</f>
      </c>
      <c r="K5" s="38">
        <f>1-_xlfn.NORM.S.DIST($A5+K$1,TRUE)</f>
      </c>
      <c r="L5" s="5"/>
      <c r="M5" s="6"/>
      <c r="N5" s="6"/>
      <c r="O5" s="6"/>
    </row>
    <row x14ac:dyDescent="0.25" r="6" customHeight="1" ht="18.75">
      <c r="A6" s="37">
        <v>0.4</v>
      </c>
      <c r="B6" s="38">
        <f>1-_xlfn.NORM.S.DIST($A6+B$1,TRUE)</f>
      </c>
      <c r="C6" s="38">
        <f>1-_xlfn.NORM.S.DIST($A6+C$1,TRUE)</f>
      </c>
      <c r="D6" s="38">
        <f>1-_xlfn.NORM.S.DIST($A6+D$1,TRUE)</f>
      </c>
      <c r="E6" s="38">
        <f>1-_xlfn.NORM.S.DIST($A6+E$1,TRUE)</f>
      </c>
      <c r="F6" s="38">
        <f>1-_xlfn.NORM.S.DIST($A6+F$1,TRUE)</f>
      </c>
      <c r="G6" s="38">
        <f>1-_xlfn.NORM.S.DIST($A6+G$1,TRUE)</f>
      </c>
      <c r="H6" s="38">
        <f>1-_xlfn.NORM.S.DIST($A6+H$1,TRUE)</f>
      </c>
      <c r="I6" s="38">
        <f>1-_xlfn.NORM.S.DIST($A6+I$1,TRUE)</f>
      </c>
      <c r="J6" s="38">
        <f>1-_xlfn.NORM.S.DIST($A6+J$1,TRUE)</f>
      </c>
      <c r="K6" s="38">
        <f>1-_xlfn.NORM.S.DIST($A6+K$1,TRUE)</f>
      </c>
      <c r="L6" s="5"/>
      <c r="M6" s="6"/>
      <c r="N6" s="6"/>
      <c r="O6" s="6"/>
    </row>
    <row x14ac:dyDescent="0.25" r="7" customHeight="1" ht="18.75">
      <c r="A7" s="37">
        <v>0.5</v>
      </c>
      <c r="B7" s="38">
        <f>1-_xlfn.NORM.S.DIST($A7+B$1,TRUE)</f>
      </c>
      <c r="C7" s="38">
        <f>1-_xlfn.NORM.S.DIST($A7+C$1,TRUE)</f>
      </c>
      <c r="D7" s="38">
        <f>1-_xlfn.NORM.S.DIST($A7+D$1,TRUE)</f>
      </c>
      <c r="E7" s="38">
        <f>1-_xlfn.NORM.S.DIST($A7+E$1,TRUE)</f>
      </c>
      <c r="F7" s="38">
        <f>1-_xlfn.NORM.S.DIST($A7+F$1,TRUE)</f>
      </c>
      <c r="G7" s="38">
        <f>1-_xlfn.NORM.S.DIST($A7+G$1,TRUE)</f>
      </c>
      <c r="H7" s="38">
        <f>1-_xlfn.NORM.S.DIST($A7+H$1,TRUE)</f>
      </c>
      <c r="I7" s="38">
        <f>1-_xlfn.NORM.S.DIST($A7+I$1,TRUE)</f>
      </c>
      <c r="J7" s="38">
        <f>1-_xlfn.NORM.S.DIST($A7+J$1,TRUE)</f>
      </c>
      <c r="K7" s="38">
        <f>1-_xlfn.NORM.S.DIST($A7+K$1,TRUE)</f>
      </c>
      <c r="L7" s="5"/>
      <c r="M7" s="6"/>
      <c r="N7" s="6"/>
      <c r="O7" s="6"/>
    </row>
    <row x14ac:dyDescent="0.25" r="8" customHeight="1" ht="18.75">
      <c r="A8" s="37">
        <v>0.6</v>
      </c>
      <c r="B8" s="38">
        <f>1-_xlfn.NORM.S.DIST($A8+B$1,TRUE)</f>
      </c>
      <c r="C8" s="38">
        <f>1-_xlfn.NORM.S.DIST($A8+C$1,TRUE)</f>
      </c>
      <c r="D8" s="38">
        <f>1-_xlfn.NORM.S.DIST($A8+D$1,TRUE)</f>
      </c>
      <c r="E8" s="38">
        <f>1-_xlfn.NORM.S.DIST($A8+E$1,TRUE)</f>
      </c>
      <c r="F8" s="38">
        <f>1-_xlfn.NORM.S.DIST($A8+F$1,TRUE)</f>
      </c>
      <c r="G8" s="38">
        <f>1-_xlfn.NORM.S.DIST($A8+G$1,TRUE)</f>
      </c>
      <c r="H8" s="38">
        <f>1-_xlfn.NORM.S.DIST($A8+H$1,TRUE)</f>
      </c>
      <c r="I8" s="38">
        <f>1-_xlfn.NORM.S.DIST($A8+I$1,TRUE)</f>
      </c>
      <c r="J8" s="38">
        <f>1-_xlfn.NORM.S.DIST($A8+J$1,TRUE)</f>
      </c>
      <c r="K8" s="38">
        <f>1-_xlfn.NORM.S.DIST($A8+K$1,TRUE)</f>
      </c>
      <c r="L8" s="5"/>
      <c r="M8" s="6"/>
      <c r="N8" s="6"/>
      <c r="O8" s="6"/>
    </row>
    <row x14ac:dyDescent="0.25" r="9" customHeight="1" ht="18.75">
      <c r="A9" s="37">
        <v>0.7</v>
      </c>
      <c r="B9" s="38">
        <f>1-_xlfn.NORM.S.DIST($A9+B$1,TRUE)</f>
      </c>
      <c r="C9" s="38">
        <f>1-_xlfn.NORM.S.DIST($A9+C$1,TRUE)</f>
      </c>
      <c r="D9" s="38">
        <f>1-_xlfn.NORM.S.DIST($A9+D$1,TRUE)</f>
      </c>
      <c r="E9" s="38">
        <f>1-_xlfn.NORM.S.DIST($A9+E$1,TRUE)</f>
      </c>
      <c r="F9" s="38">
        <f>1-_xlfn.NORM.S.DIST($A9+F$1,TRUE)</f>
      </c>
      <c r="G9" s="38">
        <f>1-_xlfn.NORM.S.DIST($A9+G$1,TRUE)</f>
      </c>
      <c r="H9" s="38">
        <f>1-_xlfn.NORM.S.DIST($A9+H$1,TRUE)</f>
      </c>
      <c r="I9" s="38">
        <f>1-_xlfn.NORM.S.DIST($A9+I$1,TRUE)</f>
      </c>
      <c r="J9" s="38">
        <f>1-_xlfn.NORM.S.DIST($A9+J$1,TRUE)</f>
      </c>
      <c r="K9" s="38">
        <f>1-_xlfn.NORM.S.DIST($A9+K$1,TRUE)</f>
      </c>
      <c r="L9" s="5"/>
      <c r="M9" s="6"/>
      <c r="N9" s="6"/>
      <c r="O9" s="6"/>
    </row>
    <row x14ac:dyDescent="0.25" r="10" customHeight="1" ht="18.75">
      <c r="A10" s="37">
        <v>0.8</v>
      </c>
      <c r="B10" s="38">
        <f>1-_xlfn.NORM.S.DIST($A10+B$1,TRUE)</f>
      </c>
      <c r="C10" s="38">
        <f>1-_xlfn.NORM.S.DIST($A10+C$1,TRUE)</f>
      </c>
      <c r="D10" s="38">
        <f>1-_xlfn.NORM.S.DIST($A10+D$1,TRUE)</f>
      </c>
      <c r="E10" s="38">
        <f>1-_xlfn.NORM.S.DIST($A10+E$1,TRUE)</f>
      </c>
      <c r="F10" s="38">
        <f>1-_xlfn.NORM.S.DIST($A10+F$1,TRUE)</f>
      </c>
      <c r="G10" s="38">
        <f>1-_xlfn.NORM.S.DIST($A10+G$1,TRUE)</f>
      </c>
      <c r="H10" s="38">
        <f>1-_xlfn.NORM.S.DIST($A10+H$1,TRUE)</f>
      </c>
      <c r="I10" s="38">
        <f>1-_xlfn.NORM.S.DIST($A10+I$1,TRUE)</f>
      </c>
      <c r="J10" s="38">
        <f>1-_xlfn.NORM.S.DIST($A10+J$1,TRUE)</f>
      </c>
      <c r="K10" s="38">
        <f>1-_xlfn.NORM.S.DIST($A10+K$1,TRUE)</f>
      </c>
      <c r="L10" s="5"/>
      <c r="M10" s="6"/>
      <c r="N10" s="6"/>
      <c r="O10" s="6"/>
    </row>
    <row x14ac:dyDescent="0.25" r="11" customHeight="1" ht="18.75">
      <c r="A11" s="37">
        <v>0.9</v>
      </c>
      <c r="B11" s="38">
        <f>1-_xlfn.NORM.S.DIST($A11+B$1,TRUE)</f>
      </c>
      <c r="C11" s="38">
        <f>1-_xlfn.NORM.S.DIST($A11+C$1,TRUE)</f>
      </c>
      <c r="D11" s="38">
        <f>1-_xlfn.NORM.S.DIST($A11+D$1,TRUE)</f>
      </c>
      <c r="E11" s="38">
        <f>1-_xlfn.NORM.S.DIST($A11+E$1,TRUE)</f>
      </c>
      <c r="F11" s="38">
        <f>1-_xlfn.NORM.S.DIST($A11+F$1,TRUE)</f>
      </c>
      <c r="G11" s="38">
        <f>1-_xlfn.NORM.S.DIST($A11+G$1,TRUE)</f>
      </c>
      <c r="H11" s="38">
        <f>1-_xlfn.NORM.S.DIST($A11+H$1,TRUE)</f>
      </c>
      <c r="I11" s="38">
        <f>1-_xlfn.NORM.S.DIST($A11+I$1,TRUE)</f>
      </c>
      <c r="J11" s="38">
        <f>1-_xlfn.NORM.S.DIST($A11+J$1,TRUE)</f>
      </c>
      <c r="K11" s="38">
        <f>1-_xlfn.NORM.S.DIST($A11+K$1,TRUE)</f>
      </c>
      <c r="L11" s="5"/>
      <c r="M11" s="6"/>
      <c r="N11" s="6"/>
      <c r="O11" s="6"/>
    </row>
    <row x14ac:dyDescent="0.25" r="12" customHeight="1" ht="18.75">
      <c r="A12" s="37">
        <v>1</v>
      </c>
      <c r="B12" s="38">
        <f>1-_xlfn.NORM.S.DIST($A12+B$1,TRUE)</f>
      </c>
      <c r="C12" s="38">
        <f>1-_xlfn.NORM.S.DIST($A12+C$1,TRUE)</f>
      </c>
      <c r="D12" s="38">
        <f>1-_xlfn.NORM.S.DIST($A12+D$1,TRUE)</f>
      </c>
      <c r="E12" s="38">
        <f>1-_xlfn.NORM.S.DIST($A12+E$1,TRUE)</f>
      </c>
      <c r="F12" s="38">
        <f>1-_xlfn.NORM.S.DIST($A12+F$1,TRUE)</f>
      </c>
      <c r="G12" s="38">
        <f>1-_xlfn.NORM.S.DIST($A12+G$1,TRUE)</f>
      </c>
      <c r="H12" s="38">
        <f>1-_xlfn.NORM.S.DIST($A12+H$1,TRUE)</f>
      </c>
      <c r="I12" s="38">
        <f>1-_xlfn.NORM.S.DIST($A12+I$1,TRUE)</f>
      </c>
      <c r="J12" s="38">
        <f>1-_xlfn.NORM.S.DIST($A12+J$1,TRUE)</f>
      </c>
      <c r="K12" s="38">
        <f>1-_xlfn.NORM.S.DIST($A12+K$1,TRUE)</f>
      </c>
      <c r="L12" s="5"/>
      <c r="M12" s="6"/>
      <c r="N12" s="6"/>
      <c r="O12" s="6"/>
    </row>
    <row x14ac:dyDescent="0.25" r="13" customHeight="1" ht="18.75">
      <c r="A13" s="37">
        <v>1.1</v>
      </c>
      <c r="B13" s="38">
        <f>1-_xlfn.NORM.S.DIST($A13+B$1,TRUE)</f>
      </c>
      <c r="C13" s="38">
        <f>1-_xlfn.NORM.S.DIST($A13+C$1,TRUE)</f>
      </c>
      <c r="D13" s="38">
        <f>1-_xlfn.NORM.S.DIST($A13+D$1,TRUE)</f>
      </c>
      <c r="E13" s="38">
        <f>1-_xlfn.NORM.S.DIST($A13+E$1,TRUE)</f>
      </c>
      <c r="F13" s="38">
        <f>1-_xlfn.NORM.S.DIST($A13+F$1,TRUE)</f>
      </c>
      <c r="G13" s="38">
        <f>1-_xlfn.NORM.S.DIST($A13+G$1,TRUE)</f>
      </c>
      <c r="H13" s="38">
        <f>1-_xlfn.NORM.S.DIST($A13+H$1,TRUE)</f>
      </c>
      <c r="I13" s="38">
        <f>1-_xlfn.NORM.S.DIST($A13+I$1,TRUE)</f>
      </c>
      <c r="J13" s="38">
        <f>1-_xlfn.NORM.S.DIST($A13+J$1,TRUE)</f>
      </c>
      <c r="K13" s="38">
        <f>1-_xlfn.NORM.S.DIST($A13+K$1,TRUE)</f>
      </c>
      <c r="L13" s="5"/>
      <c r="M13" s="6"/>
      <c r="N13" s="6"/>
      <c r="O13" s="6"/>
    </row>
    <row x14ac:dyDescent="0.25" r="14" customHeight="1" ht="18.75">
      <c r="A14" s="37">
        <v>1.2</v>
      </c>
      <c r="B14" s="38">
        <f>1-_xlfn.NORM.S.DIST($A14+B$1,TRUE)</f>
      </c>
      <c r="C14" s="38">
        <f>1-_xlfn.NORM.S.DIST($A14+C$1,TRUE)</f>
      </c>
      <c r="D14" s="38">
        <f>1-_xlfn.NORM.S.DIST($A14+D$1,TRUE)</f>
      </c>
      <c r="E14" s="38">
        <f>1-_xlfn.NORM.S.DIST($A14+E$1,TRUE)</f>
      </c>
      <c r="F14" s="38">
        <f>1-_xlfn.NORM.S.DIST($A14+F$1,TRUE)</f>
      </c>
      <c r="G14" s="38">
        <f>1-_xlfn.NORM.S.DIST($A14+G$1,TRUE)</f>
      </c>
      <c r="H14" s="38">
        <f>1-_xlfn.NORM.S.DIST($A14+H$1,TRUE)</f>
      </c>
      <c r="I14" s="38">
        <f>1-_xlfn.NORM.S.DIST($A14+I$1,TRUE)</f>
      </c>
      <c r="J14" s="38">
        <f>1-_xlfn.NORM.S.DIST($A14+J$1,TRUE)</f>
      </c>
      <c r="K14" s="38">
        <f>1-_xlfn.NORM.S.DIST($A14+K$1,TRUE)</f>
      </c>
      <c r="L14" s="5"/>
      <c r="M14" s="6"/>
      <c r="N14" s="6"/>
      <c r="O14" s="6"/>
    </row>
    <row x14ac:dyDescent="0.25" r="15" customHeight="1" ht="18.75">
      <c r="A15" s="37">
        <v>1.3</v>
      </c>
      <c r="B15" s="38">
        <f>1-_xlfn.NORM.S.DIST($A15+B$1,TRUE)</f>
      </c>
      <c r="C15" s="38">
        <f>1-_xlfn.NORM.S.DIST($A15+C$1,TRUE)</f>
      </c>
      <c r="D15" s="38">
        <f>1-_xlfn.NORM.S.DIST($A15+D$1,TRUE)</f>
      </c>
      <c r="E15" s="38">
        <f>1-_xlfn.NORM.S.DIST($A15+E$1,TRUE)</f>
      </c>
      <c r="F15" s="38">
        <f>1-_xlfn.NORM.S.DIST($A15+F$1,TRUE)</f>
      </c>
      <c r="G15" s="38">
        <f>1-_xlfn.NORM.S.DIST($A15+G$1,TRUE)</f>
      </c>
      <c r="H15" s="38">
        <f>1-_xlfn.NORM.S.DIST($A15+H$1,TRUE)</f>
      </c>
      <c r="I15" s="38">
        <f>1-_xlfn.NORM.S.DIST($A15+I$1,TRUE)</f>
      </c>
      <c r="J15" s="38">
        <f>1-_xlfn.NORM.S.DIST($A15+J$1,TRUE)</f>
      </c>
      <c r="K15" s="38">
        <f>1-_xlfn.NORM.S.DIST($A15+K$1,TRUE)</f>
      </c>
      <c r="L15" s="5"/>
      <c r="M15" s="6"/>
      <c r="N15" s="6"/>
      <c r="O15" s="6"/>
    </row>
    <row x14ac:dyDescent="0.25" r="16" customHeight="1" ht="18.75">
      <c r="A16" s="37">
        <v>1.4</v>
      </c>
      <c r="B16" s="38">
        <f>1-_xlfn.NORM.S.DIST($A16+B$1,TRUE)</f>
      </c>
      <c r="C16" s="38">
        <f>1-_xlfn.NORM.S.DIST($A16+C$1,TRUE)</f>
      </c>
      <c r="D16" s="38">
        <f>1-_xlfn.NORM.S.DIST($A16+D$1,TRUE)</f>
      </c>
      <c r="E16" s="38">
        <f>1-_xlfn.NORM.S.DIST($A16+E$1,TRUE)</f>
      </c>
      <c r="F16" s="38">
        <f>1-_xlfn.NORM.S.DIST($A16+F$1,TRUE)</f>
      </c>
      <c r="G16" s="38">
        <f>1-_xlfn.NORM.S.DIST($A16+G$1,TRUE)</f>
      </c>
      <c r="H16" s="38">
        <f>1-_xlfn.NORM.S.DIST($A16+H$1,TRUE)</f>
      </c>
      <c r="I16" s="38">
        <f>1-_xlfn.NORM.S.DIST($A16+I$1,TRUE)</f>
      </c>
      <c r="J16" s="38">
        <f>1-_xlfn.NORM.S.DIST($A16+J$1,TRUE)</f>
      </c>
      <c r="K16" s="38">
        <f>1-_xlfn.NORM.S.DIST($A16+K$1,TRUE)</f>
      </c>
      <c r="L16" s="5"/>
      <c r="M16" s="6"/>
      <c r="N16" s="6"/>
      <c r="O16" s="6"/>
    </row>
    <row x14ac:dyDescent="0.25" r="17" customHeight="1" ht="18.75">
      <c r="A17" s="37">
        <v>1.5</v>
      </c>
      <c r="B17" s="38">
        <f>1-_xlfn.NORM.S.DIST($A17+B$1,TRUE)</f>
      </c>
      <c r="C17" s="38">
        <f>1-_xlfn.NORM.S.DIST($A17+C$1,TRUE)</f>
      </c>
      <c r="D17" s="38">
        <f>1-_xlfn.NORM.S.DIST($A17+D$1,TRUE)</f>
      </c>
      <c r="E17" s="38">
        <f>1-_xlfn.NORM.S.DIST($A17+E$1,TRUE)</f>
      </c>
      <c r="F17" s="38">
        <f>1-_xlfn.NORM.S.DIST($A17+F$1,TRUE)</f>
      </c>
      <c r="G17" s="38">
        <f>1-_xlfn.NORM.S.DIST($A17+G$1,TRUE)</f>
      </c>
      <c r="H17" s="38">
        <f>1-_xlfn.NORM.S.DIST($A17+H$1,TRUE)</f>
      </c>
      <c r="I17" s="38">
        <f>1-_xlfn.NORM.S.DIST($A17+I$1,TRUE)</f>
      </c>
      <c r="J17" s="38">
        <f>1-_xlfn.NORM.S.DIST($A17+J$1,TRUE)</f>
      </c>
      <c r="K17" s="38">
        <f>1-_xlfn.NORM.S.DIST($A17+K$1,TRUE)</f>
      </c>
      <c r="L17" s="5"/>
      <c r="M17" s="6"/>
      <c r="N17" s="6"/>
      <c r="O17" s="6"/>
    </row>
    <row x14ac:dyDescent="0.25" r="18" customHeight="1" ht="18.75">
      <c r="A18" s="37">
        <v>1.6</v>
      </c>
      <c r="B18" s="38">
        <f>1-_xlfn.NORM.S.DIST($A18+B$1,TRUE)</f>
      </c>
      <c r="C18" s="38">
        <f>1-_xlfn.NORM.S.DIST($A18+C$1,TRUE)</f>
      </c>
      <c r="D18" s="38">
        <f>1-_xlfn.NORM.S.DIST($A18+D$1,TRUE)</f>
      </c>
      <c r="E18" s="38">
        <f>1-_xlfn.NORM.S.DIST($A18+E$1,TRUE)</f>
      </c>
      <c r="F18" s="38">
        <f>1-_xlfn.NORM.S.DIST($A18+F$1,TRUE)</f>
      </c>
      <c r="G18" s="38">
        <f>1-_xlfn.NORM.S.DIST($A18+G$1,TRUE)</f>
      </c>
      <c r="H18" s="38">
        <f>1-_xlfn.NORM.S.DIST($A18+H$1,TRUE)</f>
      </c>
      <c r="I18" s="38">
        <f>1-_xlfn.NORM.S.DIST($A18+I$1,TRUE)</f>
      </c>
      <c r="J18" s="38">
        <f>1-_xlfn.NORM.S.DIST($A18+J$1,TRUE)</f>
      </c>
      <c r="K18" s="38">
        <f>1-_xlfn.NORM.S.DIST($A18+K$1,TRUE)</f>
      </c>
      <c r="L18" s="5"/>
      <c r="M18" s="6"/>
      <c r="N18" s="6"/>
      <c r="O18" s="6"/>
    </row>
    <row x14ac:dyDescent="0.25" r="19" customHeight="1" ht="18.75">
      <c r="A19" s="37">
        <v>1.7</v>
      </c>
      <c r="B19" s="38">
        <f>1-_xlfn.NORM.S.DIST($A19+B$1,TRUE)</f>
      </c>
      <c r="C19" s="38">
        <f>1-_xlfn.NORM.S.DIST($A19+C$1,TRUE)</f>
      </c>
      <c r="D19" s="38">
        <f>1-_xlfn.NORM.S.DIST($A19+D$1,TRUE)</f>
      </c>
      <c r="E19" s="38">
        <f>1-_xlfn.NORM.S.DIST($A19+E$1,TRUE)</f>
      </c>
      <c r="F19" s="38">
        <f>1-_xlfn.NORM.S.DIST($A19+F$1,TRUE)</f>
      </c>
      <c r="G19" s="38">
        <f>1-_xlfn.NORM.S.DIST($A19+G$1,TRUE)</f>
      </c>
      <c r="H19" s="38">
        <f>1-_xlfn.NORM.S.DIST($A19+H$1,TRUE)</f>
      </c>
      <c r="I19" s="38">
        <f>1-_xlfn.NORM.S.DIST($A19+I$1,TRUE)</f>
      </c>
      <c r="J19" s="38">
        <f>1-_xlfn.NORM.S.DIST($A19+J$1,TRUE)</f>
      </c>
      <c r="K19" s="38">
        <f>1-_xlfn.NORM.S.DIST($A19+K$1,TRUE)</f>
      </c>
      <c r="L19" s="5"/>
      <c r="M19" s="6"/>
      <c r="N19" s="6"/>
      <c r="O19" s="6"/>
    </row>
    <row x14ac:dyDescent="0.25" r="20" customHeight="1" ht="18.75">
      <c r="A20" s="37">
        <v>1.8</v>
      </c>
      <c r="B20" s="38">
        <f>1-_xlfn.NORM.S.DIST($A20+B$1,TRUE)</f>
      </c>
      <c r="C20" s="38">
        <f>1-_xlfn.NORM.S.DIST($A20+C$1,TRUE)</f>
      </c>
      <c r="D20" s="38">
        <f>1-_xlfn.NORM.S.DIST($A20+D$1,TRUE)</f>
      </c>
      <c r="E20" s="38">
        <f>1-_xlfn.NORM.S.DIST($A20+E$1,TRUE)</f>
      </c>
      <c r="F20" s="38">
        <f>1-_xlfn.NORM.S.DIST($A20+F$1,TRUE)</f>
      </c>
      <c r="G20" s="38">
        <f>1-_xlfn.NORM.S.DIST($A20+G$1,TRUE)</f>
      </c>
      <c r="H20" s="38">
        <f>1-_xlfn.NORM.S.DIST($A20+H$1,TRUE)</f>
      </c>
      <c r="I20" s="38">
        <f>1-_xlfn.NORM.S.DIST($A20+I$1,TRUE)</f>
      </c>
      <c r="J20" s="38">
        <f>1-_xlfn.NORM.S.DIST($A20+J$1,TRUE)</f>
      </c>
      <c r="K20" s="38">
        <f>1-_xlfn.NORM.S.DIST($A20+K$1,TRUE)</f>
      </c>
      <c r="L20" s="5"/>
      <c r="M20" s="6"/>
      <c r="N20" s="6"/>
      <c r="O20" s="6"/>
    </row>
    <row x14ac:dyDescent="0.25" r="21" customHeight="1" ht="18.75">
      <c r="A21" s="37">
        <v>1.9</v>
      </c>
      <c r="B21" s="38">
        <f>1-_xlfn.NORM.S.DIST($A21+B$1,TRUE)</f>
      </c>
      <c r="C21" s="38">
        <f>1-_xlfn.NORM.S.DIST($A21+C$1,TRUE)</f>
      </c>
      <c r="D21" s="38">
        <f>1-_xlfn.NORM.S.DIST($A21+D$1,TRUE)</f>
      </c>
      <c r="E21" s="38">
        <f>1-_xlfn.NORM.S.DIST($A21+E$1,TRUE)</f>
      </c>
      <c r="F21" s="38">
        <f>1-_xlfn.NORM.S.DIST($A21+F$1,TRUE)</f>
      </c>
      <c r="G21" s="38">
        <f>1-_xlfn.NORM.S.DIST($A21+G$1,TRUE)</f>
      </c>
      <c r="H21" s="38">
        <f>1-_xlfn.NORM.S.DIST($A21+H$1,TRUE)</f>
      </c>
      <c r="I21" s="38">
        <f>1-_xlfn.NORM.S.DIST($A21+I$1,TRUE)</f>
      </c>
      <c r="J21" s="38">
        <f>1-_xlfn.NORM.S.DIST($A21+J$1,TRUE)</f>
      </c>
      <c r="K21" s="38">
        <f>1-_xlfn.NORM.S.DIST($A21+K$1,TRUE)</f>
      </c>
      <c r="L21" s="5"/>
      <c r="M21" s="6"/>
      <c r="N21" s="6"/>
      <c r="O21" s="6"/>
    </row>
    <row x14ac:dyDescent="0.25" r="22" customHeight="1" ht="18.75">
      <c r="A22" s="37">
        <v>2</v>
      </c>
      <c r="B22" s="38">
        <f>1-_xlfn.NORM.S.DIST($A22+B$1,TRUE)</f>
      </c>
      <c r="C22" s="38">
        <f>1-_xlfn.NORM.S.DIST($A22+C$1,TRUE)</f>
      </c>
      <c r="D22" s="38">
        <f>1-_xlfn.NORM.S.DIST($A22+D$1,TRUE)</f>
      </c>
      <c r="E22" s="38">
        <f>1-_xlfn.NORM.S.DIST($A22+E$1,TRUE)</f>
      </c>
      <c r="F22" s="38">
        <f>1-_xlfn.NORM.S.DIST($A22+F$1,TRUE)</f>
      </c>
      <c r="G22" s="38">
        <f>1-_xlfn.NORM.S.DIST($A22+G$1,TRUE)</f>
      </c>
      <c r="H22" s="38">
        <f>1-_xlfn.NORM.S.DIST($A22+H$1,TRUE)</f>
      </c>
      <c r="I22" s="38">
        <f>1-_xlfn.NORM.S.DIST($A22+I$1,TRUE)</f>
      </c>
      <c r="J22" s="38">
        <f>1-_xlfn.NORM.S.DIST($A22+J$1,TRUE)</f>
      </c>
      <c r="K22" s="38">
        <f>1-_xlfn.NORM.S.DIST($A22+K$1,TRUE)</f>
      </c>
      <c r="L22" s="5"/>
      <c r="M22" s="6"/>
      <c r="N22" s="6"/>
      <c r="O22" s="6"/>
    </row>
    <row x14ac:dyDescent="0.25" r="23" customHeight="1" ht="18.75">
      <c r="A23" s="37">
        <v>2.1</v>
      </c>
      <c r="B23" s="38">
        <f>1-_xlfn.NORM.S.DIST($A23+B$1,TRUE)</f>
      </c>
      <c r="C23" s="38">
        <f>1-_xlfn.NORM.S.DIST($A23+C$1,TRUE)</f>
      </c>
      <c r="D23" s="38">
        <f>1-_xlfn.NORM.S.DIST($A23+D$1,TRUE)</f>
      </c>
      <c r="E23" s="38">
        <f>1-_xlfn.NORM.S.DIST($A23+E$1,TRUE)</f>
      </c>
      <c r="F23" s="38">
        <f>1-_xlfn.NORM.S.DIST($A23+F$1,TRUE)</f>
      </c>
      <c r="G23" s="38">
        <f>1-_xlfn.NORM.S.DIST($A23+G$1,TRUE)</f>
      </c>
      <c r="H23" s="38">
        <f>1-_xlfn.NORM.S.DIST($A23+H$1,TRUE)</f>
      </c>
      <c r="I23" s="38">
        <f>1-_xlfn.NORM.S.DIST($A23+I$1,TRUE)</f>
      </c>
      <c r="J23" s="38">
        <f>1-_xlfn.NORM.S.DIST($A23+J$1,TRUE)</f>
      </c>
      <c r="K23" s="38">
        <f>1-_xlfn.NORM.S.DIST($A23+K$1,TRUE)</f>
      </c>
      <c r="L23" s="5"/>
      <c r="M23" s="6"/>
      <c r="N23" s="6"/>
      <c r="O23" s="6"/>
    </row>
    <row x14ac:dyDescent="0.25" r="24" customHeight="1" ht="18.75">
      <c r="A24" s="37">
        <v>2.2</v>
      </c>
      <c r="B24" s="38">
        <f>1-_xlfn.NORM.S.DIST($A24+B$1,TRUE)</f>
      </c>
      <c r="C24" s="38">
        <f>1-_xlfn.NORM.S.DIST($A24+C$1,TRUE)</f>
      </c>
      <c r="D24" s="38">
        <f>1-_xlfn.NORM.S.DIST($A24+D$1,TRUE)</f>
      </c>
      <c r="E24" s="38">
        <f>1-_xlfn.NORM.S.DIST($A24+E$1,TRUE)</f>
      </c>
      <c r="F24" s="38">
        <f>1-_xlfn.NORM.S.DIST($A24+F$1,TRUE)</f>
      </c>
      <c r="G24" s="38">
        <f>1-_xlfn.NORM.S.DIST($A24+G$1,TRUE)</f>
      </c>
      <c r="H24" s="38">
        <f>1-_xlfn.NORM.S.DIST($A24+H$1,TRUE)</f>
      </c>
      <c r="I24" s="38">
        <f>1-_xlfn.NORM.S.DIST($A24+I$1,TRUE)</f>
      </c>
      <c r="J24" s="38">
        <f>1-_xlfn.NORM.S.DIST($A24+J$1,TRUE)</f>
      </c>
      <c r="K24" s="38">
        <f>1-_xlfn.NORM.S.DIST($A24+K$1,TRUE)</f>
      </c>
      <c r="L24" s="5"/>
      <c r="M24" s="6"/>
      <c r="N24" s="6"/>
      <c r="O24" s="6"/>
    </row>
    <row x14ac:dyDescent="0.25" r="25" customHeight="1" ht="18.75">
      <c r="A25" s="37">
        <v>2.3</v>
      </c>
      <c r="B25" s="38">
        <f>1-_xlfn.NORM.S.DIST($A25+B$1,TRUE)</f>
      </c>
      <c r="C25" s="38">
        <f>1-_xlfn.NORM.S.DIST($A25+C$1,TRUE)</f>
      </c>
      <c r="D25" s="38">
        <f>1-_xlfn.NORM.S.DIST($A25+D$1,TRUE)</f>
      </c>
      <c r="E25" s="38">
        <f>1-_xlfn.NORM.S.DIST($A25+E$1,TRUE)</f>
      </c>
      <c r="F25" s="38">
        <f>1-_xlfn.NORM.S.DIST($A25+F$1,TRUE)</f>
      </c>
      <c r="G25" s="38">
        <f>1-_xlfn.NORM.S.DIST($A25+G$1,TRUE)</f>
      </c>
      <c r="H25" s="38">
        <f>1-_xlfn.NORM.S.DIST($A25+H$1,TRUE)</f>
      </c>
      <c r="I25" s="38">
        <f>1-_xlfn.NORM.S.DIST($A25+I$1,TRUE)</f>
      </c>
      <c r="J25" s="38">
        <f>1-_xlfn.NORM.S.DIST($A25+J$1,TRUE)</f>
      </c>
      <c r="K25" s="38">
        <f>1-_xlfn.NORM.S.DIST($A25+K$1,TRUE)</f>
      </c>
      <c r="L25" s="5"/>
      <c r="M25" s="6"/>
      <c r="N25" s="6"/>
      <c r="O25" s="6"/>
    </row>
    <row x14ac:dyDescent="0.25" r="26" customHeight="1" ht="18.75">
      <c r="A26" s="37">
        <v>2.4</v>
      </c>
      <c r="B26" s="38">
        <f>1-_xlfn.NORM.S.DIST($A26+B$1,TRUE)</f>
      </c>
      <c r="C26" s="38">
        <f>1-_xlfn.NORM.S.DIST($A26+C$1,TRUE)</f>
      </c>
      <c r="D26" s="38">
        <f>1-_xlfn.NORM.S.DIST($A26+D$1,TRUE)</f>
      </c>
      <c r="E26" s="38">
        <f>1-_xlfn.NORM.S.DIST($A26+E$1,TRUE)</f>
      </c>
      <c r="F26" s="38">
        <f>1-_xlfn.NORM.S.DIST($A26+F$1,TRUE)</f>
      </c>
      <c r="G26" s="38">
        <f>1-_xlfn.NORM.S.DIST($A26+G$1,TRUE)</f>
      </c>
      <c r="H26" s="38">
        <f>1-_xlfn.NORM.S.DIST($A26+H$1,TRUE)</f>
      </c>
      <c r="I26" s="38">
        <f>1-_xlfn.NORM.S.DIST($A26+I$1,TRUE)</f>
      </c>
      <c r="J26" s="38">
        <f>1-_xlfn.NORM.S.DIST($A26+J$1,TRUE)</f>
      </c>
      <c r="K26" s="38">
        <f>1-_xlfn.NORM.S.DIST($A26+K$1,TRUE)</f>
      </c>
      <c r="L26" s="5"/>
      <c r="M26" s="6"/>
      <c r="N26" s="6"/>
      <c r="O26" s="6"/>
    </row>
    <row x14ac:dyDescent="0.25" r="27" customHeight="1" ht="18.75">
      <c r="A27" s="37">
        <v>2.5</v>
      </c>
      <c r="B27" s="38">
        <f>1-_xlfn.NORM.S.DIST($A27+B$1,TRUE)</f>
      </c>
      <c r="C27" s="38">
        <f>1-_xlfn.NORM.S.DIST($A27+C$1,TRUE)</f>
      </c>
      <c r="D27" s="38">
        <f>1-_xlfn.NORM.S.DIST($A27+D$1,TRUE)</f>
      </c>
      <c r="E27" s="38">
        <f>1-_xlfn.NORM.S.DIST($A27+E$1,TRUE)</f>
      </c>
      <c r="F27" s="38">
        <f>1-_xlfn.NORM.S.DIST($A27+F$1,TRUE)</f>
      </c>
      <c r="G27" s="38">
        <f>1-_xlfn.NORM.S.DIST($A27+G$1,TRUE)</f>
      </c>
      <c r="H27" s="38">
        <f>1-_xlfn.NORM.S.DIST($A27+H$1,TRUE)</f>
      </c>
      <c r="I27" s="38">
        <f>1-_xlfn.NORM.S.DIST($A27+I$1,TRUE)</f>
      </c>
      <c r="J27" s="38">
        <f>1-_xlfn.NORM.S.DIST($A27+J$1,TRUE)</f>
      </c>
      <c r="K27" s="38">
        <f>1-_xlfn.NORM.S.DIST($A27+K$1,TRUE)</f>
      </c>
      <c r="L27" s="5"/>
      <c r="M27" s="6"/>
      <c r="N27" s="6"/>
      <c r="O27" s="6"/>
    </row>
    <row x14ac:dyDescent="0.25" r="28" customHeight="1" ht="18.75">
      <c r="A28" s="37">
        <v>2.6</v>
      </c>
      <c r="B28" s="38">
        <f>1-_xlfn.NORM.S.DIST($A28+B$1,TRUE)</f>
      </c>
      <c r="C28" s="38">
        <f>1-_xlfn.NORM.S.DIST($A28+C$1,TRUE)</f>
      </c>
      <c r="D28" s="38">
        <f>1-_xlfn.NORM.S.DIST($A28+D$1,TRUE)</f>
      </c>
      <c r="E28" s="38">
        <f>1-_xlfn.NORM.S.DIST($A28+E$1,TRUE)</f>
      </c>
      <c r="F28" s="38">
        <f>1-_xlfn.NORM.S.DIST($A28+F$1,TRUE)</f>
      </c>
      <c r="G28" s="38">
        <f>1-_xlfn.NORM.S.DIST($A28+G$1,TRUE)</f>
      </c>
      <c r="H28" s="38">
        <f>1-_xlfn.NORM.S.DIST($A28+H$1,TRUE)</f>
      </c>
      <c r="I28" s="38">
        <f>1-_xlfn.NORM.S.DIST($A28+I$1,TRUE)</f>
      </c>
      <c r="J28" s="38">
        <f>1-_xlfn.NORM.S.DIST($A28+J$1,TRUE)</f>
      </c>
      <c r="K28" s="38">
        <f>1-_xlfn.NORM.S.DIST($A28+K$1,TRUE)</f>
      </c>
      <c r="L28" s="5"/>
      <c r="M28" s="6"/>
      <c r="N28" s="6"/>
      <c r="O28" s="6"/>
    </row>
    <row x14ac:dyDescent="0.25" r="29" customHeight="1" ht="18.75">
      <c r="A29" s="37">
        <v>2.7</v>
      </c>
      <c r="B29" s="38">
        <f>1-_xlfn.NORM.S.DIST($A29+B$1,TRUE)</f>
      </c>
      <c r="C29" s="38">
        <f>1-_xlfn.NORM.S.DIST($A29+C$1,TRUE)</f>
      </c>
      <c r="D29" s="38">
        <f>1-_xlfn.NORM.S.DIST($A29+D$1,TRUE)</f>
      </c>
      <c r="E29" s="38">
        <f>1-_xlfn.NORM.S.DIST($A29+E$1,TRUE)</f>
      </c>
      <c r="F29" s="38">
        <f>1-_xlfn.NORM.S.DIST($A29+F$1,TRUE)</f>
      </c>
      <c r="G29" s="38">
        <f>1-_xlfn.NORM.S.DIST($A29+G$1,TRUE)</f>
      </c>
      <c r="H29" s="38">
        <f>1-_xlfn.NORM.S.DIST($A29+H$1,TRUE)</f>
      </c>
      <c r="I29" s="38">
        <f>1-_xlfn.NORM.S.DIST($A29+I$1,TRUE)</f>
      </c>
      <c r="J29" s="38">
        <f>1-_xlfn.NORM.S.DIST($A29+J$1,TRUE)</f>
      </c>
      <c r="K29" s="38">
        <f>1-_xlfn.NORM.S.DIST($A29+K$1,TRUE)</f>
      </c>
      <c r="L29" s="5"/>
      <c r="M29" s="6"/>
      <c r="N29" s="6"/>
      <c r="O29" s="6"/>
    </row>
    <row x14ac:dyDescent="0.25" r="30" customHeight="1" ht="18.75">
      <c r="A30" s="37">
        <v>2.8</v>
      </c>
      <c r="B30" s="38">
        <f>1-_xlfn.NORM.S.DIST($A30+B$1,TRUE)</f>
      </c>
      <c r="C30" s="38">
        <f>1-_xlfn.NORM.S.DIST($A30+C$1,TRUE)</f>
      </c>
      <c r="D30" s="38">
        <f>1-_xlfn.NORM.S.DIST($A30+D$1,TRUE)</f>
      </c>
      <c r="E30" s="38">
        <f>1-_xlfn.NORM.S.DIST($A30+E$1,TRUE)</f>
      </c>
      <c r="F30" s="38">
        <f>1-_xlfn.NORM.S.DIST($A30+F$1,TRUE)</f>
      </c>
      <c r="G30" s="38">
        <f>1-_xlfn.NORM.S.DIST($A30+G$1,TRUE)</f>
      </c>
      <c r="H30" s="38">
        <f>1-_xlfn.NORM.S.DIST($A30+H$1,TRUE)</f>
      </c>
      <c r="I30" s="38">
        <f>1-_xlfn.NORM.S.DIST($A30+I$1,TRUE)</f>
      </c>
      <c r="J30" s="38">
        <f>1-_xlfn.NORM.S.DIST($A30+J$1,TRUE)</f>
      </c>
      <c r="K30" s="38">
        <f>1-_xlfn.NORM.S.DIST($A30+K$1,TRUE)</f>
      </c>
      <c r="L30" s="5"/>
      <c r="M30" s="6"/>
      <c r="N30" s="6"/>
      <c r="O30" s="6"/>
    </row>
    <row x14ac:dyDescent="0.25" r="31" customHeight="1" ht="18.75">
      <c r="A31" s="37">
        <v>2.9</v>
      </c>
      <c r="B31" s="38">
        <f>1-_xlfn.NORM.S.DIST($A31+B$1,TRUE)</f>
      </c>
      <c r="C31" s="38">
        <f>1-_xlfn.NORM.S.DIST($A31+C$1,TRUE)</f>
      </c>
      <c r="D31" s="38">
        <f>1-_xlfn.NORM.S.DIST($A31+D$1,TRUE)</f>
      </c>
      <c r="E31" s="38">
        <f>1-_xlfn.NORM.S.DIST($A31+E$1,TRUE)</f>
      </c>
      <c r="F31" s="38">
        <f>1-_xlfn.NORM.S.DIST($A31+F$1,TRUE)</f>
      </c>
      <c r="G31" s="38">
        <f>1-_xlfn.NORM.S.DIST($A31+G$1,TRUE)</f>
      </c>
      <c r="H31" s="38">
        <f>1-_xlfn.NORM.S.DIST($A31+H$1,TRUE)</f>
      </c>
      <c r="I31" s="38">
        <f>1-_xlfn.NORM.S.DIST($A31+I$1,TRUE)</f>
      </c>
      <c r="J31" s="38">
        <f>1-_xlfn.NORM.S.DIST($A31+J$1,TRUE)</f>
      </c>
      <c r="K31" s="38">
        <f>1-_xlfn.NORM.S.DIST($A31+K$1,TRUE)</f>
      </c>
      <c r="L31" s="5"/>
      <c r="M31" s="6"/>
      <c r="N31" s="6"/>
      <c r="O31" s="6"/>
    </row>
    <row x14ac:dyDescent="0.25" r="32" customHeight="1" ht="18.75">
      <c r="A32" s="37">
        <v>3</v>
      </c>
      <c r="B32" s="38">
        <f>1-_xlfn.NORM.S.DIST($A32+B$1,TRUE)</f>
      </c>
      <c r="C32" s="38">
        <f>1-_xlfn.NORM.S.DIST($A32+C$1,TRUE)</f>
      </c>
      <c r="D32" s="38">
        <f>1-_xlfn.NORM.S.DIST($A32+D$1,TRUE)</f>
      </c>
      <c r="E32" s="38">
        <f>1-_xlfn.NORM.S.DIST($A32+E$1,TRUE)</f>
      </c>
      <c r="F32" s="38">
        <f>1-_xlfn.NORM.S.DIST($A32+F$1,TRUE)</f>
      </c>
      <c r="G32" s="38">
        <f>1-_xlfn.NORM.S.DIST($A32+G$1,TRUE)</f>
      </c>
      <c r="H32" s="38">
        <f>1-_xlfn.NORM.S.DIST($A32+H$1,TRUE)</f>
      </c>
      <c r="I32" s="38">
        <f>1-_xlfn.NORM.S.DIST($A32+I$1,TRUE)</f>
      </c>
      <c r="J32" s="38">
        <f>1-_xlfn.NORM.S.DIST($A32+J$1,TRUE)</f>
      </c>
      <c r="K32" s="38">
        <f>1-_xlfn.NORM.S.DIST($A32+K$1,TRUE)</f>
      </c>
      <c r="L32" s="5"/>
      <c r="M32" s="6"/>
      <c r="N32" s="6"/>
      <c r="O32" s="6"/>
    </row>
    <row x14ac:dyDescent="0.25" r="33" customHeight="1" ht="18.75">
      <c r="A33" s="37">
        <v>3.1</v>
      </c>
      <c r="B33" s="38">
        <f>1-_xlfn.NORM.S.DIST($A33+B$1,TRUE)</f>
      </c>
      <c r="C33" s="38">
        <f>1-_xlfn.NORM.S.DIST($A33+C$1,TRUE)</f>
      </c>
      <c r="D33" s="38">
        <f>1-_xlfn.NORM.S.DIST($A33+D$1,TRUE)</f>
      </c>
      <c r="E33" s="38">
        <f>1-_xlfn.NORM.S.DIST($A33+E$1,TRUE)</f>
      </c>
      <c r="F33" s="38">
        <f>1-_xlfn.NORM.S.DIST($A33+F$1,TRUE)</f>
      </c>
      <c r="G33" s="38">
        <f>1-_xlfn.NORM.S.DIST($A33+G$1,TRUE)</f>
      </c>
      <c r="H33" s="38">
        <f>1-_xlfn.NORM.S.DIST($A33+H$1,TRUE)</f>
      </c>
      <c r="I33" s="38">
        <f>1-_xlfn.NORM.S.DIST($A33+I$1,TRUE)</f>
      </c>
      <c r="J33" s="38">
        <f>1-_xlfn.NORM.S.DIST($A33+J$1,TRUE)</f>
      </c>
      <c r="K33" s="38">
        <f>1-_xlfn.NORM.S.DIST($A33+K$1,TRUE)</f>
      </c>
      <c r="L33" s="5"/>
      <c r="M33" s="6"/>
      <c r="N33" s="6"/>
      <c r="O33" s="6"/>
    </row>
    <row x14ac:dyDescent="0.25" r="34" customHeight="1" ht="18.75">
      <c r="A34" s="37">
        <v>3.2</v>
      </c>
      <c r="B34" s="38">
        <f>1-_xlfn.NORM.S.DIST($A34+B$1,TRUE)</f>
      </c>
      <c r="C34" s="38">
        <f>1-_xlfn.NORM.S.DIST($A34+C$1,TRUE)</f>
      </c>
      <c r="D34" s="38">
        <f>1-_xlfn.NORM.S.DIST($A34+D$1,TRUE)</f>
      </c>
      <c r="E34" s="38">
        <f>1-_xlfn.NORM.S.DIST($A34+E$1,TRUE)</f>
      </c>
      <c r="F34" s="38">
        <f>1-_xlfn.NORM.S.DIST($A34+F$1,TRUE)</f>
      </c>
      <c r="G34" s="38">
        <f>1-_xlfn.NORM.S.DIST($A34+G$1,TRUE)</f>
      </c>
      <c r="H34" s="38">
        <f>1-_xlfn.NORM.S.DIST($A34+H$1,TRUE)</f>
      </c>
      <c r="I34" s="38">
        <f>1-_xlfn.NORM.S.DIST($A34+I$1,TRUE)</f>
      </c>
      <c r="J34" s="38">
        <f>1-_xlfn.NORM.S.DIST($A34+J$1,TRUE)</f>
      </c>
      <c r="K34" s="38">
        <f>1-_xlfn.NORM.S.DIST($A34+K$1,TRUE)</f>
      </c>
      <c r="L34" s="5"/>
      <c r="M34" s="6"/>
      <c r="N34" s="6"/>
      <c r="O34" s="6"/>
    </row>
    <row x14ac:dyDescent="0.25" r="35" customHeight="1" ht="18.75">
      <c r="A35" s="37">
        <v>3.3</v>
      </c>
      <c r="B35" s="38">
        <f>1-_xlfn.NORM.S.DIST($A35+B$1,TRUE)</f>
      </c>
      <c r="C35" s="38">
        <f>1-_xlfn.NORM.S.DIST($A35+C$1,TRUE)</f>
      </c>
      <c r="D35" s="38">
        <f>1-_xlfn.NORM.S.DIST($A35+D$1,TRUE)</f>
      </c>
      <c r="E35" s="38">
        <f>1-_xlfn.NORM.S.DIST($A35+E$1,TRUE)</f>
      </c>
      <c r="F35" s="38">
        <f>1-_xlfn.NORM.S.DIST($A35+F$1,TRUE)</f>
      </c>
      <c r="G35" s="38">
        <f>1-_xlfn.NORM.S.DIST($A35+G$1,TRUE)</f>
      </c>
      <c r="H35" s="38">
        <f>1-_xlfn.NORM.S.DIST($A35+H$1,TRUE)</f>
      </c>
      <c r="I35" s="38">
        <f>1-_xlfn.NORM.S.DIST($A35+I$1,TRUE)</f>
      </c>
      <c r="J35" s="38">
        <f>1-_xlfn.NORM.S.DIST($A35+J$1,TRUE)</f>
      </c>
      <c r="K35" s="38">
        <f>1-_xlfn.NORM.S.DIST($A35+K$1,TRUE)</f>
      </c>
      <c r="L35" s="5"/>
      <c r="M35" s="6"/>
      <c r="N35" s="6"/>
      <c r="O35" s="6"/>
    </row>
    <row x14ac:dyDescent="0.25" r="36" customHeight="1" ht="18.75">
      <c r="A36" s="37">
        <v>3.4</v>
      </c>
      <c r="B36" s="38">
        <f>1-_xlfn.NORM.S.DIST($A36+B$1,TRUE)</f>
      </c>
      <c r="C36" s="38">
        <f>1-_xlfn.NORM.S.DIST($A36+C$1,TRUE)</f>
      </c>
      <c r="D36" s="38">
        <f>1-_xlfn.NORM.S.DIST($A36+D$1,TRUE)</f>
      </c>
      <c r="E36" s="38">
        <f>1-_xlfn.NORM.S.DIST($A36+E$1,TRUE)</f>
      </c>
      <c r="F36" s="38">
        <f>1-_xlfn.NORM.S.DIST($A36+F$1,TRUE)</f>
      </c>
      <c r="G36" s="38">
        <f>1-_xlfn.NORM.S.DIST($A36+G$1,TRUE)</f>
      </c>
      <c r="H36" s="38">
        <f>1-_xlfn.NORM.S.DIST($A36+H$1,TRUE)</f>
      </c>
      <c r="I36" s="38">
        <f>1-_xlfn.NORM.S.DIST($A36+I$1,TRUE)</f>
      </c>
      <c r="J36" s="38">
        <f>1-_xlfn.NORM.S.DIST($A36+J$1,TRUE)</f>
      </c>
      <c r="K36" s="38">
        <f>1-_xlfn.NORM.S.DIST($A36+K$1,TRUE)</f>
      </c>
      <c r="L36" s="5"/>
      <c r="M36" s="6"/>
      <c r="N36" s="6"/>
      <c r="O36" s="6"/>
    </row>
    <row x14ac:dyDescent="0.25" r="37" customHeight="1" ht="18.75">
      <c r="A37" s="37">
        <v>3.5</v>
      </c>
      <c r="B37" s="38">
        <f>1-_xlfn.NORM.S.DIST($A37+B$1,TRUE)</f>
      </c>
      <c r="C37" s="38">
        <f>1-_xlfn.NORM.S.DIST($A37+C$1,TRUE)</f>
      </c>
      <c r="D37" s="38">
        <f>1-_xlfn.NORM.S.DIST($A37+D$1,TRUE)</f>
      </c>
      <c r="E37" s="38">
        <f>1-_xlfn.NORM.S.DIST($A37+E$1,TRUE)</f>
      </c>
      <c r="F37" s="38">
        <f>1-_xlfn.NORM.S.DIST($A37+F$1,TRUE)</f>
      </c>
      <c r="G37" s="38">
        <f>1-_xlfn.NORM.S.DIST($A37+G$1,TRUE)</f>
      </c>
      <c r="H37" s="38">
        <f>1-_xlfn.NORM.S.DIST($A37+H$1,TRUE)</f>
      </c>
      <c r="I37" s="38">
        <f>1-_xlfn.NORM.S.DIST($A37+I$1,TRUE)</f>
      </c>
      <c r="J37" s="38">
        <f>1-_xlfn.NORM.S.DIST($A37+J$1,TRUE)</f>
      </c>
      <c r="K37" s="38">
        <f>1-_xlfn.NORM.S.DIST($A37+K$1,TRUE)</f>
      </c>
      <c r="L37" s="5"/>
      <c r="M37" s="6"/>
      <c r="N37" s="6"/>
      <c r="O37" s="6"/>
    </row>
  </sheetData>
  <mergeCells count="1">
    <mergeCell ref="M1:O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2"/>
  <sheetViews>
    <sheetView workbookViewId="0"/>
  </sheetViews>
  <sheetFormatPr defaultRowHeight="15" x14ac:dyDescent="0.25"/>
  <cols>
    <col min="1" max="1" style="24" width="13.576428571428572" customWidth="1" bestFit="1"/>
    <col min="2" max="2" style="34" width="13.576428571428572" customWidth="1" bestFit="1"/>
    <col min="3" max="3" style="34" width="13.576428571428572" customWidth="1" bestFit="1"/>
    <col min="4" max="4" style="34" width="13.576428571428572" customWidth="1" bestFit="1"/>
    <col min="5" max="5" style="34" width="13.576428571428572" customWidth="1" bestFit="1"/>
    <col min="6" max="6" style="26" width="13.576428571428572" customWidth="1" bestFit="1"/>
    <col min="7" max="7" style="27" width="13.576428571428572" customWidth="1" bestFit="1"/>
    <col min="8" max="8" style="27" width="13.576428571428572" customWidth="1" bestFit="1"/>
    <col min="9" max="9" style="27" width="13.576428571428572" customWidth="1" bestFit="1"/>
    <col min="10" max="10" style="27" width="13.576428571428572" customWidth="1" bestFit="1"/>
  </cols>
  <sheetData>
    <row x14ac:dyDescent="0.25" r="1" customHeight="1" ht="15">
      <c r="A1" s="28" t="s">
        <v>7</v>
      </c>
      <c r="B1" s="29">
        <v>0.01</v>
      </c>
      <c r="C1" s="30">
        <v>0.025</v>
      </c>
      <c r="D1" s="29">
        <v>0.05</v>
      </c>
      <c r="E1" s="29">
        <v>0.1</v>
      </c>
      <c r="F1" s="5"/>
      <c r="G1" s="11" t="s">
        <v>8</v>
      </c>
      <c r="H1" s="12"/>
      <c r="I1" s="12"/>
      <c r="J1" s="13"/>
    </row>
    <row x14ac:dyDescent="0.25" r="2" customHeight="1" ht="18.75">
      <c r="A2" s="28" t="s">
        <v>6</v>
      </c>
      <c r="B2" s="31"/>
      <c r="C2" s="32"/>
      <c r="D2" s="31"/>
      <c r="E2" s="31"/>
      <c r="F2" s="5"/>
      <c r="G2" s="16"/>
      <c r="H2" s="17"/>
      <c r="I2" s="17"/>
      <c r="J2" s="18"/>
    </row>
    <row x14ac:dyDescent="0.25" r="3" customHeight="1" ht="18.75">
      <c r="A3" s="19">
        <v>1</v>
      </c>
      <c r="B3" s="33">
        <f>_xlfn.CHISQ.INV.RT(B$1,$A3)</f>
      </c>
      <c r="C3" s="33">
        <f>_xlfn.CHISQ.INV.RT(C$1,$A3)</f>
      </c>
      <c r="D3" s="33">
        <f>_xlfn.CHISQ.INV.RT(D$1,$A3)</f>
      </c>
      <c r="E3" s="33">
        <f>_xlfn.CHISQ.INV.RT(E$1,$A3)</f>
      </c>
      <c r="F3" s="5"/>
      <c r="G3" s="16"/>
      <c r="H3" s="17"/>
      <c r="I3" s="17"/>
      <c r="J3" s="18"/>
    </row>
    <row x14ac:dyDescent="0.25" r="4" customHeight="1" ht="18.75">
      <c r="A4" s="19">
        <v>2</v>
      </c>
      <c r="B4" s="33">
        <f>_xlfn.CHISQ.INV.RT(B$1,$A4)</f>
      </c>
      <c r="C4" s="33">
        <f>_xlfn.CHISQ.INV.RT(C$1,$A4)</f>
      </c>
      <c r="D4" s="33">
        <f>_xlfn.CHISQ.INV.RT(D$1,$A4)</f>
      </c>
      <c r="E4" s="33">
        <f>_xlfn.CHISQ.INV.RT(E$1,$A4)</f>
      </c>
      <c r="F4" s="5"/>
      <c r="G4" s="16"/>
      <c r="H4" s="17"/>
      <c r="I4" s="17"/>
      <c r="J4" s="18"/>
    </row>
    <row x14ac:dyDescent="0.25" r="5" customHeight="1" ht="18.75">
      <c r="A5" s="19">
        <v>3</v>
      </c>
      <c r="B5" s="33">
        <f>_xlfn.CHISQ.INV.RT(B$1,$A5)</f>
      </c>
      <c r="C5" s="33">
        <f>_xlfn.CHISQ.INV.RT(C$1,$A5)</f>
      </c>
      <c r="D5" s="33">
        <f>_xlfn.CHISQ.INV.RT(D$1,$A5)</f>
      </c>
      <c r="E5" s="33">
        <f>_xlfn.CHISQ.INV.RT(E$1,$A5)</f>
      </c>
      <c r="F5" s="5"/>
      <c r="G5" s="21"/>
      <c r="H5" s="22"/>
      <c r="I5" s="22"/>
      <c r="J5" s="23"/>
    </row>
    <row x14ac:dyDescent="0.25" r="6" customHeight="1" ht="18.75">
      <c r="A6" s="19">
        <v>4</v>
      </c>
      <c r="B6" s="33">
        <f>_xlfn.CHISQ.INV.RT(B$1,$A6)</f>
      </c>
      <c r="C6" s="33">
        <f>_xlfn.CHISQ.INV.RT(C$1,$A6)</f>
      </c>
      <c r="D6" s="33">
        <f>_xlfn.CHISQ.INV.RT(D$1,$A6)</f>
      </c>
      <c r="E6" s="33">
        <f>_xlfn.CHISQ.INV.RT(E$1,$A6)</f>
      </c>
      <c r="F6" s="5"/>
      <c r="G6" s="6"/>
      <c r="H6" s="6"/>
      <c r="I6" s="6"/>
      <c r="J6" s="6"/>
    </row>
    <row x14ac:dyDescent="0.25" r="7" customHeight="1" ht="18.75">
      <c r="A7" s="19">
        <v>5</v>
      </c>
      <c r="B7" s="33">
        <f>_xlfn.CHISQ.INV.RT(B$1,$A7)</f>
      </c>
      <c r="C7" s="33">
        <f>_xlfn.CHISQ.INV.RT(C$1,$A7)</f>
      </c>
      <c r="D7" s="33">
        <f>_xlfn.CHISQ.INV.RT(D$1,$A7)</f>
      </c>
      <c r="E7" s="33">
        <f>_xlfn.CHISQ.INV.RT(E$1,$A7)</f>
      </c>
      <c r="F7" s="5"/>
      <c r="G7" s="6"/>
      <c r="H7" s="6"/>
      <c r="I7" s="6"/>
      <c r="J7" s="6"/>
    </row>
    <row x14ac:dyDescent="0.25" r="8" customHeight="1" ht="18.75">
      <c r="A8" s="19">
        <v>6</v>
      </c>
      <c r="B8" s="33">
        <f>_xlfn.CHISQ.INV.RT(B$1,$A8)</f>
      </c>
      <c r="C8" s="33">
        <f>_xlfn.CHISQ.INV.RT(C$1,$A8)</f>
      </c>
      <c r="D8" s="33">
        <f>_xlfn.CHISQ.INV.RT(D$1,$A8)</f>
      </c>
      <c r="E8" s="33">
        <f>_xlfn.CHISQ.INV.RT(E$1,$A8)</f>
      </c>
      <c r="F8" s="5"/>
      <c r="G8" s="6"/>
      <c r="H8" s="6"/>
      <c r="I8" s="6"/>
      <c r="J8" s="6"/>
    </row>
    <row x14ac:dyDescent="0.25" r="9" customHeight="1" ht="18.75">
      <c r="A9" s="19">
        <v>7</v>
      </c>
      <c r="B9" s="33">
        <f>_xlfn.CHISQ.INV.RT(B$1,$A9)</f>
      </c>
      <c r="C9" s="33">
        <f>_xlfn.CHISQ.INV.RT(C$1,$A9)</f>
      </c>
      <c r="D9" s="33">
        <f>_xlfn.CHISQ.INV.RT(D$1,$A9)</f>
      </c>
      <c r="E9" s="33">
        <f>_xlfn.CHISQ.INV.RT(E$1,$A9)</f>
      </c>
      <c r="F9" s="5"/>
      <c r="G9" s="6"/>
      <c r="H9" s="6"/>
      <c r="I9" s="6"/>
      <c r="J9" s="6"/>
    </row>
    <row x14ac:dyDescent="0.25" r="10" customHeight="1" ht="18.75">
      <c r="A10" s="19">
        <v>8</v>
      </c>
      <c r="B10" s="33">
        <f>_xlfn.CHISQ.INV.RT(B$1,$A10)</f>
      </c>
      <c r="C10" s="33">
        <f>_xlfn.CHISQ.INV.RT(C$1,$A10)</f>
      </c>
      <c r="D10" s="33">
        <f>_xlfn.CHISQ.INV.RT(D$1,$A10)</f>
      </c>
      <c r="E10" s="33">
        <f>_xlfn.CHISQ.INV.RT(E$1,$A10)</f>
      </c>
      <c r="F10" s="5"/>
      <c r="G10" s="6"/>
      <c r="H10" s="6"/>
      <c r="I10" s="6"/>
      <c r="J10" s="6"/>
    </row>
    <row x14ac:dyDescent="0.25" r="11" customHeight="1" ht="18.75">
      <c r="A11" s="19">
        <v>9</v>
      </c>
      <c r="B11" s="33">
        <f>_xlfn.CHISQ.INV.RT(B$1,$A11)</f>
      </c>
      <c r="C11" s="33">
        <f>_xlfn.CHISQ.INV.RT(C$1,$A11)</f>
      </c>
      <c r="D11" s="33">
        <f>_xlfn.CHISQ.INV.RT(D$1,$A11)</f>
      </c>
      <c r="E11" s="33">
        <f>_xlfn.CHISQ.INV.RT(E$1,$A11)</f>
      </c>
      <c r="F11" s="5"/>
      <c r="G11" s="6"/>
      <c r="H11" s="6"/>
      <c r="I11" s="6"/>
      <c r="J11" s="6"/>
    </row>
    <row x14ac:dyDescent="0.25" r="12" customHeight="1" ht="18.75">
      <c r="A12" s="19">
        <v>10</v>
      </c>
      <c r="B12" s="33">
        <f>_xlfn.CHISQ.INV.RT(B$1,$A12)</f>
      </c>
      <c r="C12" s="33">
        <f>_xlfn.CHISQ.INV.RT(C$1,$A12)</f>
      </c>
      <c r="D12" s="33">
        <f>_xlfn.CHISQ.INV.RT(D$1,$A12)</f>
      </c>
      <c r="E12" s="33">
        <f>_xlfn.CHISQ.INV.RT(E$1,$A12)</f>
      </c>
      <c r="F12" s="5"/>
      <c r="G12" s="6"/>
      <c r="H12" s="6"/>
      <c r="I12" s="6"/>
      <c r="J12" s="6"/>
    </row>
    <row x14ac:dyDescent="0.25" r="13" customHeight="1" ht="18.75">
      <c r="A13" s="19">
        <v>11</v>
      </c>
      <c r="B13" s="33">
        <f>_xlfn.CHISQ.INV.RT(B$1,$A13)</f>
      </c>
      <c r="C13" s="33">
        <f>_xlfn.CHISQ.INV.RT(C$1,$A13)</f>
      </c>
      <c r="D13" s="33">
        <f>_xlfn.CHISQ.INV.RT(D$1,$A13)</f>
      </c>
      <c r="E13" s="33">
        <f>_xlfn.CHISQ.INV.RT(E$1,$A13)</f>
      </c>
      <c r="F13" s="5"/>
      <c r="G13" s="6"/>
      <c r="H13" s="6"/>
      <c r="I13" s="6"/>
      <c r="J13" s="6"/>
    </row>
    <row x14ac:dyDescent="0.25" r="14" customHeight="1" ht="18.75">
      <c r="A14" s="19">
        <v>12</v>
      </c>
      <c r="B14" s="33">
        <f>_xlfn.CHISQ.INV.RT(B$1,$A14)</f>
      </c>
      <c r="C14" s="33">
        <f>_xlfn.CHISQ.INV.RT(C$1,$A14)</f>
      </c>
      <c r="D14" s="33">
        <f>_xlfn.CHISQ.INV.RT(D$1,$A14)</f>
      </c>
      <c r="E14" s="33">
        <f>_xlfn.CHISQ.INV.RT(E$1,$A14)</f>
      </c>
      <c r="F14" s="5"/>
      <c r="G14" s="6"/>
      <c r="H14" s="6"/>
      <c r="I14" s="6"/>
      <c r="J14" s="6"/>
    </row>
    <row x14ac:dyDescent="0.25" r="15" customHeight="1" ht="18.75">
      <c r="A15" s="19">
        <v>13</v>
      </c>
      <c r="B15" s="33">
        <f>_xlfn.CHISQ.INV.RT(B$1,$A15)</f>
      </c>
      <c r="C15" s="33">
        <f>_xlfn.CHISQ.INV.RT(C$1,$A15)</f>
      </c>
      <c r="D15" s="33">
        <f>_xlfn.CHISQ.INV.RT(D$1,$A15)</f>
      </c>
      <c r="E15" s="33">
        <f>_xlfn.CHISQ.INV.RT(E$1,$A15)</f>
      </c>
      <c r="F15" s="5"/>
      <c r="G15" s="6"/>
      <c r="H15" s="6"/>
      <c r="I15" s="6"/>
      <c r="J15" s="6"/>
    </row>
    <row x14ac:dyDescent="0.25" r="16" customHeight="1" ht="18.75">
      <c r="A16" s="19">
        <v>14</v>
      </c>
      <c r="B16" s="33">
        <f>_xlfn.CHISQ.INV.RT(B$1,$A16)</f>
      </c>
      <c r="C16" s="33">
        <f>_xlfn.CHISQ.INV.RT(C$1,$A16)</f>
      </c>
      <c r="D16" s="33">
        <f>_xlfn.CHISQ.INV.RT(D$1,$A16)</f>
      </c>
      <c r="E16" s="33">
        <f>_xlfn.CHISQ.INV.RT(E$1,$A16)</f>
      </c>
      <c r="F16" s="5"/>
      <c r="G16" s="6"/>
      <c r="H16" s="6"/>
      <c r="I16" s="6"/>
      <c r="J16" s="6"/>
    </row>
    <row x14ac:dyDescent="0.25" r="17" customHeight="1" ht="18.75">
      <c r="A17" s="19">
        <v>15</v>
      </c>
      <c r="B17" s="33">
        <f>_xlfn.CHISQ.INV.RT(B$1,$A17)</f>
      </c>
      <c r="C17" s="33">
        <f>_xlfn.CHISQ.INV.RT(C$1,$A17)</f>
      </c>
      <c r="D17" s="33">
        <f>_xlfn.CHISQ.INV.RT(D$1,$A17)</f>
      </c>
      <c r="E17" s="33">
        <f>_xlfn.CHISQ.INV.RT(E$1,$A17)</f>
      </c>
      <c r="F17" s="5"/>
      <c r="G17" s="6"/>
      <c r="H17" s="6"/>
      <c r="I17" s="6"/>
      <c r="J17" s="6"/>
    </row>
    <row x14ac:dyDescent="0.25" r="18" customHeight="1" ht="18.75">
      <c r="A18" s="19">
        <v>16</v>
      </c>
      <c r="B18" s="33">
        <f>_xlfn.CHISQ.INV.RT(B$1,$A18)</f>
      </c>
      <c r="C18" s="33">
        <f>_xlfn.CHISQ.INV.RT(C$1,$A18)</f>
      </c>
      <c r="D18" s="33">
        <f>_xlfn.CHISQ.INV.RT(D$1,$A18)</f>
      </c>
      <c r="E18" s="33">
        <f>_xlfn.CHISQ.INV.RT(E$1,$A18)</f>
      </c>
      <c r="F18" s="5"/>
      <c r="G18" s="6"/>
      <c r="H18" s="6"/>
      <c r="I18" s="6"/>
      <c r="J18" s="6"/>
    </row>
    <row x14ac:dyDescent="0.25" r="19" customHeight="1" ht="18.75">
      <c r="A19" s="19">
        <v>17</v>
      </c>
      <c r="B19" s="33">
        <f>_xlfn.CHISQ.INV.RT(B$1,$A19)</f>
      </c>
      <c r="C19" s="33">
        <f>_xlfn.CHISQ.INV.RT(C$1,$A19)</f>
      </c>
      <c r="D19" s="33">
        <f>_xlfn.CHISQ.INV.RT(D$1,$A19)</f>
      </c>
      <c r="E19" s="33">
        <f>_xlfn.CHISQ.INV.RT(E$1,$A19)</f>
      </c>
      <c r="F19" s="5"/>
      <c r="G19" s="6"/>
      <c r="H19" s="6"/>
      <c r="I19" s="6"/>
      <c r="J19" s="6"/>
    </row>
    <row x14ac:dyDescent="0.25" r="20" customHeight="1" ht="18.75">
      <c r="A20" s="19">
        <v>18</v>
      </c>
      <c r="B20" s="33">
        <f>_xlfn.CHISQ.INV.RT(B$1,$A20)</f>
      </c>
      <c r="C20" s="33">
        <f>_xlfn.CHISQ.INV.RT(C$1,$A20)</f>
      </c>
      <c r="D20" s="33">
        <f>_xlfn.CHISQ.INV.RT(D$1,$A20)</f>
      </c>
      <c r="E20" s="33">
        <f>_xlfn.CHISQ.INV.RT(E$1,$A20)</f>
      </c>
      <c r="F20" s="5"/>
      <c r="G20" s="6"/>
      <c r="H20" s="6"/>
      <c r="I20" s="6"/>
      <c r="J20" s="6"/>
    </row>
    <row x14ac:dyDescent="0.25" r="21" customHeight="1" ht="18.75">
      <c r="A21" s="19">
        <v>19</v>
      </c>
      <c r="B21" s="33">
        <f>_xlfn.CHISQ.INV.RT(B$1,$A21)</f>
      </c>
      <c r="C21" s="33">
        <f>_xlfn.CHISQ.INV.RT(C$1,$A21)</f>
      </c>
      <c r="D21" s="33">
        <f>_xlfn.CHISQ.INV.RT(D$1,$A21)</f>
      </c>
      <c r="E21" s="33">
        <f>_xlfn.CHISQ.INV.RT(E$1,$A21)</f>
      </c>
      <c r="F21" s="5"/>
      <c r="G21" s="6"/>
      <c r="H21" s="6"/>
      <c r="I21" s="6"/>
      <c r="J21" s="6"/>
    </row>
    <row x14ac:dyDescent="0.25" r="22" customHeight="1" ht="18.75">
      <c r="A22" s="19">
        <v>20</v>
      </c>
      <c r="B22" s="33">
        <f>_xlfn.CHISQ.INV.RT(B$1,$A22)</f>
      </c>
      <c r="C22" s="33">
        <f>_xlfn.CHISQ.INV.RT(C$1,$A22)</f>
      </c>
      <c r="D22" s="33">
        <f>_xlfn.CHISQ.INV.RT(D$1,$A22)</f>
      </c>
      <c r="E22" s="33">
        <f>_xlfn.CHISQ.INV.RT(E$1,$A22)</f>
      </c>
      <c r="F22" s="5"/>
      <c r="G22" s="6"/>
      <c r="H22" s="6"/>
      <c r="I22" s="6"/>
      <c r="J22" s="6"/>
    </row>
    <row x14ac:dyDescent="0.25" r="23" customHeight="1" ht="18.75">
      <c r="A23" s="19">
        <v>21</v>
      </c>
      <c r="B23" s="33">
        <f>_xlfn.CHISQ.INV.RT(B$1,$A23)</f>
      </c>
      <c r="C23" s="33">
        <f>_xlfn.CHISQ.INV.RT(C$1,$A23)</f>
      </c>
      <c r="D23" s="33">
        <f>_xlfn.CHISQ.INV.RT(D$1,$A23)</f>
      </c>
      <c r="E23" s="33">
        <f>_xlfn.CHISQ.INV.RT(E$1,$A23)</f>
      </c>
      <c r="F23" s="5"/>
      <c r="G23" s="6"/>
      <c r="H23" s="6"/>
      <c r="I23" s="6"/>
      <c r="J23" s="6"/>
    </row>
    <row x14ac:dyDescent="0.25" r="24" customHeight="1" ht="18.75">
      <c r="A24" s="19">
        <v>22</v>
      </c>
      <c r="B24" s="33">
        <f>_xlfn.CHISQ.INV.RT(B$1,$A24)</f>
      </c>
      <c r="C24" s="33">
        <f>_xlfn.CHISQ.INV.RT(C$1,$A24)</f>
      </c>
      <c r="D24" s="33">
        <f>_xlfn.CHISQ.INV.RT(D$1,$A24)</f>
      </c>
      <c r="E24" s="33">
        <f>_xlfn.CHISQ.INV.RT(E$1,$A24)</f>
      </c>
      <c r="F24" s="5"/>
      <c r="G24" s="6"/>
      <c r="H24" s="6"/>
      <c r="I24" s="6"/>
      <c r="J24" s="6"/>
    </row>
    <row x14ac:dyDescent="0.25" r="25" customHeight="1" ht="18.75">
      <c r="A25" s="19">
        <v>23</v>
      </c>
      <c r="B25" s="33">
        <f>_xlfn.CHISQ.INV.RT(B$1,$A25)</f>
      </c>
      <c r="C25" s="33">
        <f>_xlfn.CHISQ.INV.RT(C$1,$A25)</f>
      </c>
      <c r="D25" s="33">
        <f>_xlfn.CHISQ.INV.RT(D$1,$A25)</f>
      </c>
      <c r="E25" s="33">
        <f>_xlfn.CHISQ.INV.RT(E$1,$A25)</f>
      </c>
      <c r="F25" s="5"/>
      <c r="G25" s="6"/>
      <c r="H25" s="6"/>
      <c r="I25" s="6"/>
      <c r="J25" s="6"/>
    </row>
    <row x14ac:dyDescent="0.25" r="26" customHeight="1" ht="18.75">
      <c r="A26" s="19">
        <v>24</v>
      </c>
      <c r="B26" s="33">
        <f>_xlfn.CHISQ.INV.RT(B$1,$A26)</f>
      </c>
      <c r="C26" s="33">
        <f>_xlfn.CHISQ.INV.RT(C$1,$A26)</f>
      </c>
      <c r="D26" s="33">
        <f>_xlfn.CHISQ.INV.RT(D$1,$A26)</f>
      </c>
      <c r="E26" s="33">
        <f>_xlfn.CHISQ.INV.RT(E$1,$A26)</f>
      </c>
      <c r="F26" s="5"/>
      <c r="G26" s="6"/>
      <c r="H26" s="6"/>
      <c r="I26" s="6"/>
      <c r="J26" s="6"/>
    </row>
    <row x14ac:dyDescent="0.25" r="27" customHeight="1" ht="18.75">
      <c r="A27" s="19">
        <v>25</v>
      </c>
      <c r="B27" s="33">
        <f>_xlfn.CHISQ.INV.RT(B$1,$A27)</f>
      </c>
      <c r="C27" s="33">
        <f>_xlfn.CHISQ.INV.RT(C$1,$A27)</f>
      </c>
      <c r="D27" s="33">
        <f>_xlfn.CHISQ.INV.RT(D$1,$A27)</f>
      </c>
      <c r="E27" s="33">
        <f>_xlfn.CHISQ.INV.RT(E$1,$A27)</f>
      </c>
      <c r="F27" s="5"/>
      <c r="G27" s="6"/>
      <c r="H27" s="6"/>
      <c r="I27" s="6"/>
      <c r="J27" s="6"/>
    </row>
    <row x14ac:dyDescent="0.25" r="28" customHeight="1" ht="18.75">
      <c r="A28" s="19">
        <v>26</v>
      </c>
      <c r="B28" s="33">
        <f>_xlfn.CHISQ.INV.RT(B$1,$A28)</f>
      </c>
      <c r="C28" s="33">
        <f>_xlfn.CHISQ.INV.RT(C$1,$A28)</f>
      </c>
      <c r="D28" s="33">
        <f>_xlfn.CHISQ.INV.RT(D$1,$A28)</f>
      </c>
      <c r="E28" s="33">
        <f>_xlfn.CHISQ.INV.RT(E$1,$A28)</f>
      </c>
      <c r="F28" s="5"/>
      <c r="G28" s="6"/>
      <c r="H28" s="6"/>
      <c r="I28" s="6"/>
      <c r="J28" s="6"/>
    </row>
    <row x14ac:dyDescent="0.25" r="29" customHeight="1" ht="18.75">
      <c r="A29" s="19">
        <v>27</v>
      </c>
      <c r="B29" s="33">
        <f>_xlfn.CHISQ.INV.RT(B$1,$A29)</f>
      </c>
      <c r="C29" s="33">
        <f>_xlfn.CHISQ.INV.RT(C$1,$A29)</f>
      </c>
      <c r="D29" s="33">
        <f>_xlfn.CHISQ.INV.RT(D$1,$A29)</f>
      </c>
      <c r="E29" s="33">
        <f>_xlfn.CHISQ.INV.RT(E$1,$A29)</f>
      </c>
      <c r="F29" s="5"/>
      <c r="G29" s="6"/>
      <c r="H29" s="6"/>
      <c r="I29" s="6"/>
      <c r="J29" s="6"/>
    </row>
    <row x14ac:dyDescent="0.25" r="30" customHeight="1" ht="18.75">
      <c r="A30" s="19">
        <v>28</v>
      </c>
      <c r="B30" s="33">
        <f>_xlfn.CHISQ.INV.RT(B$1,$A30)</f>
      </c>
      <c r="C30" s="33">
        <f>_xlfn.CHISQ.INV.RT(C$1,$A30)</f>
      </c>
      <c r="D30" s="33">
        <f>_xlfn.CHISQ.INV.RT(D$1,$A30)</f>
      </c>
      <c r="E30" s="33">
        <f>_xlfn.CHISQ.INV.RT(E$1,$A30)</f>
      </c>
      <c r="F30" s="5"/>
      <c r="G30" s="6"/>
      <c r="H30" s="6"/>
      <c r="I30" s="6"/>
      <c r="J30" s="6"/>
    </row>
    <row x14ac:dyDescent="0.25" r="31" customHeight="1" ht="18.75">
      <c r="A31" s="19">
        <v>29</v>
      </c>
      <c r="B31" s="33">
        <f>_xlfn.CHISQ.INV.RT(B$1,$A31)</f>
      </c>
      <c r="C31" s="33">
        <f>_xlfn.CHISQ.INV.RT(C$1,$A31)</f>
      </c>
      <c r="D31" s="33">
        <f>_xlfn.CHISQ.INV.RT(D$1,$A31)</f>
      </c>
      <c r="E31" s="33">
        <f>_xlfn.CHISQ.INV.RT(E$1,$A31)</f>
      </c>
      <c r="F31" s="5"/>
      <c r="G31" s="6"/>
      <c r="H31" s="6"/>
      <c r="I31" s="6"/>
      <c r="J31" s="6"/>
    </row>
    <row x14ac:dyDescent="0.25" r="32" customHeight="1" ht="18.75">
      <c r="A32" s="19">
        <v>30</v>
      </c>
      <c r="B32" s="33">
        <f>_xlfn.CHISQ.INV.RT(B$1,$A32)</f>
      </c>
      <c r="C32" s="33">
        <f>_xlfn.CHISQ.INV.RT(C$1,$A32)</f>
      </c>
      <c r="D32" s="33">
        <f>_xlfn.CHISQ.INV.RT(D$1,$A32)</f>
      </c>
      <c r="E32" s="33">
        <f>_xlfn.CHISQ.INV.RT(E$1,$A32)</f>
      </c>
      <c r="F32" s="5"/>
      <c r="G32" s="6"/>
      <c r="H32" s="6"/>
      <c r="I32" s="6"/>
      <c r="J32" s="6"/>
    </row>
  </sheetData>
  <mergeCells count="5">
    <mergeCell ref="B1:B2"/>
    <mergeCell ref="C1:C2"/>
    <mergeCell ref="D1:D2"/>
    <mergeCell ref="E1:E2"/>
    <mergeCell ref="G1:J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2"/>
  <sheetViews>
    <sheetView workbookViewId="0"/>
  </sheetViews>
  <sheetFormatPr defaultRowHeight="15" x14ac:dyDescent="0.25"/>
  <cols>
    <col min="1" max="1" style="24" width="13.576428571428572" customWidth="1" bestFit="1"/>
    <col min="2" max="2" style="34" width="13.576428571428572" customWidth="1" bestFit="1"/>
    <col min="3" max="3" style="34" width="13.576428571428572" customWidth="1" bestFit="1"/>
    <col min="4" max="4" style="34" width="13.576428571428572" customWidth="1" bestFit="1"/>
    <col min="5" max="5" style="34" width="13.576428571428572" customWidth="1" bestFit="1"/>
    <col min="6" max="6" style="26" width="13.576428571428572" customWidth="1" bestFit="1"/>
    <col min="7" max="7" style="27" width="13.576428571428572" customWidth="1" bestFit="1"/>
    <col min="8" max="8" style="27" width="13.576428571428572" customWidth="1" bestFit="1"/>
    <col min="9" max="9" style="27" width="13.576428571428572" customWidth="1" bestFit="1"/>
    <col min="10" max="10" style="27" width="13.576428571428572" customWidth="1" bestFit="1"/>
  </cols>
  <sheetData>
    <row x14ac:dyDescent="0.25" r="1" customHeight="1" ht="15">
      <c r="A1" s="28" t="s">
        <v>4</v>
      </c>
      <c r="B1" s="29">
        <v>0.01</v>
      </c>
      <c r="C1" s="30">
        <v>0.025</v>
      </c>
      <c r="D1" s="29">
        <v>0.05</v>
      </c>
      <c r="E1" s="29">
        <v>0.1</v>
      </c>
      <c r="F1" s="5"/>
      <c r="G1" s="11" t="s">
        <v>5</v>
      </c>
      <c r="H1" s="12"/>
      <c r="I1" s="12"/>
      <c r="J1" s="13"/>
    </row>
    <row x14ac:dyDescent="0.25" r="2" customHeight="1" ht="18.75">
      <c r="A2" s="28" t="s">
        <v>6</v>
      </c>
      <c r="B2" s="31"/>
      <c r="C2" s="32"/>
      <c r="D2" s="31"/>
      <c r="E2" s="31"/>
      <c r="F2" s="5"/>
      <c r="G2" s="16"/>
      <c r="H2" s="17"/>
      <c r="I2" s="17"/>
      <c r="J2" s="18"/>
    </row>
    <row x14ac:dyDescent="0.25" r="3" customHeight="1" ht="18.75">
      <c r="A3" s="19">
        <v>1</v>
      </c>
      <c r="B3" s="33">
        <f>-_xlfn.T.INV(B$1,$A3)</f>
      </c>
      <c r="C3" s="33">
        <f>-_xlfn.T.INV(C$1,$A3)</f>
      </c>
      <c r="D3" s="33">
        <f>-_xlfn.T.INV(D$1,$A3)</f>
      </c>
      <c r="E3" s="33">
        <f>-_xlfn.T.INV(E$1,$A3)</f>
      </c>
      <c r="F3" s="5"/>
      <c r="G3" s="16"/>
      <c r="H3" s="17"/>
      <c r="I3" s="17"/>
      <c r="J3" s="18"/>
    </row>
    <row x14ac:dyDescent="0.25" r="4" customHeight="1" ht="18.75">
      <c r="A4" s="19">
        <v>2</v>
      </c>
      <c r="B4" s="33">
        <f>-_xlfn.T.INV(B$1,$A4)</f>
      </c>
      <c r="C4" s="33">
        <f>-_xlfn.T.INV(C$1,$A4)</f>
      </c>
      <c r="D4" s="33">
        <f>-_xlfn.T.INV(D$1,$A4)</f>
      </c>
      <c r="E4" s="33">
        <f>-_xlfn.T.INV(E$1,$A4)</f>
      </c>
      <c r="F4" s="5"/>
      <c r="G4" s="16"/>
      <c r="H4" s="17"/>
      <c r="I4" s="17"/>
      <c r="J4" s="18"/>
    </row>
    <row x14ac:dyDescent="0.25" r="5" customHeight="1" ht="18.75">
      <c r="A5" s="19">
        <v>3</v>
      </c>
      <c r="B5" s="33">
        <f>-_xlfn.T.INV(B$1,$A5)</f>
      </c>
      <c r="C5" s="33">
        <f>-_xlfn.T.INV(C$1,$A5)</f>
      </c>
      <c r="D5" s="33">
        <f>-_xlfn.T.INV(D$1,$A5)</f>
      </c>
      <c r="E5" s="33">
        <f>-_xlfn.T.INV(E$1,$A5)</f>
      </c>
      <c r="F5" s="5"/>
      <c r="G5" s="21"/>
      <c r="H5" s="22"/>
      <c r="I5" s="22"/>
      <c r="J5" s="23"/>
    </row>
    <row x14ac:dyDescent="0.25" r="6" customHeight="1" ht="18.75">
      <c r="A6" s="19">
        <v>4</v>
      </c>
      <c r="B6" s="33">
        <f>-_xlfn.T.INV(B$1,$A6)</f>
      </c>
      <c r="C6" s="33">
        <f>-_xlfn.T.INV(C$1,$A6)</f>
      </c>
      <c r="D6" s="33">
        <f>-_xlfn.T.INV(D$1,$A6)</f>
      </c>
      <c r="E6" s="33">
        <f>-_xlfn.T.INV(E$1,$A6)</f>
      </c>
      <c r="F6" s="5"/>
      <c r="G6" s="6"/>
      <c r="H6" s="6"/>
      <c r="I6" s="6"/>
      <c r="J6" s="6"/>
    </row>
    <row x14ac:dyDescent="0.25" r="7" customHeight="1" ht="18.75">
      <c r="A7" s="19">
        <v>5</v>
      </c>
      <c r="B7" s="33">
        <f>-_xlfn.T.INV(B$1,$A7)</f>
      </c>
      <c r="C7" s="33">
        <f>-_xlfn.T.INV(C$1,$A7)</f>
      </c>
      <c r="D7" s="33">
        <f>-_xlfn.T.INV(D$1,$A7)</f>
      </c>
      <c r="E7" s="33">
        <f>-_xlfn.T.INV(E$1,$A7)</f>
      </c>
      <c r="F7" s="5"/>
      <c r="G7" s="6"/>
      <c r="H7" s="6"/>
      <c r="I7" s="6"/>
      <c r="J7" s="6"/>
    </row>
    <row x14ac:dyDescent="0.25" r="8" customHeight="1" ht="18.75">
      <c r="A8" s="19">
        <v>6</v>
      </c>
      <c r="B8" s="33">
        <f>-_xlfn.T.INV(B$1,$A8)</f>
      </c>
      <c r="C8" s="33">
        <f>-_xlfn.T.INV(C$1,$A8)</f>
      </c>
      <c r="D8" s="33">
        <f>-_xlfn.T.INV(D$1,$A8)</f>
      </c>
      <c r="E8" s="33">
        <f>-_xlfn.T.INV(E$1,$A8)</f>
      </c>
      <c r="F8" s="5"/>
      <c r="G8" s="6"/>
      <c r="H8" s="6"/>
      <c r="I8" s="6"/>
      <c r="J8" s="6"/>
    </row>
    <row x14ac:dyDescent="0.25" r="9" customHeight="1" ht="18.75">
      <c r="A9" s="19">
        <v>7</v>
      </c>
      <c r="B9" s="33">
        <f>-_xlfn.T.INV(B$1,$A9)</f>
      </c>
      <c r="C9" s="33">
        <f>-_xlfn.T.INV(C$1,$A9)</f>
      </c>
      <c r="D9" s="33">
        <f>-_xlfn.T.INV(D$1,$A9)</f>
      </c>
      <c r="E9" s="33">
        <f>-_xlfn.T.INV(E$1,$A9)</f>
      </c>
      <c r="F9" s="5"/>
      <c r="G9" s="6"/>
      <c r="H9" s="6"/>
      <c r="I9" s="6"/>
      <c r="J9" s="6"/>
    </row>
    <row x14ac:dyDescent="0.25" r="10" customHeight="1" ht="18.75">
      <c r="A10" s="19">
        <v>8</v>
      </c>
      <c r="B10" s="33">
        <f>-_xlfn.T.INV(B$1,$A10)</f>
      </c>
      <c r="C10" s="33">
        <f>-_xlfn.T.INV(C$1,$A10)</f>
      </c>
      <c r="D10" s="33">
        <f>-_xlfn.T.INV(D$1,$A10)</f>
      </c>
      <c r="E10" s="33">
        <f>-_xlfn.T.INV(E$1,$A10)</f>
      </c>
      <c r="F10" s="5"/>
      <c r="G10" s="6"/>
      <c r="H10" s="6"/>
      <c r="I10" s="6"/>
      <c r="J10" s="6"/>
    </row>
    <row x14ac:dyDescent="0.25" r="11" customHeight="1" ht="18.75">
      <c r="A11" s="19">
        <v>9</v>
      </c>
      <c r="B11" s="33">
        <f>-_xlfn.T.INV(B$1,$A11)</f>
      </c>
      <c r="C11" s="33">
        <f>-_xlfn.T.INV(C$1,$A11)</f>
      </c>
      <c r="D11" s="33">
        <f>-_xlfn.T.INV(D$1,$A11)</f>
      </c>
      <c r="E11" s="33">
        <f>-_xlfn.T.INV(E$1,$A11)</f>
      </c>
      <c r="F11" s="5"/>
      <c r="G11" s="6"/>
      <c r="H11" s="6"/>
      <c r="I11" s="6"/>
      <c r="J11" s="6"/>
    </row>
    <row x14ac:dyDescent="0.25" r="12" customHeight="1" ht="18.75">
      <c r="A12" s="19">
        <v>10</v>
      </c>
      <c r="B12" s="33">
        <f>-_xlfn.T.INV(B$1,$A12)</f>
      </c>
      <c r="C12" s="33">
        <f>-_xlfn.T.INV(C$1,$A12)</f>
      </c>
      <c r="D12" s="33">
        <f>-_xlfn.T.INV(D$1,$A12)</f>
      </c>
      <c r="E12" s="33">
        <f>-_xlfn.T.INV(E$1,$A12)</f>
      </c>
      <c r="F12" s="5"/>
      <c r="G12" s="6"/>
      <c r="H12" s="6"/>
      <c r="I12" s="6"/>
      <c r="J12" s="6"/>
    </row>
    <row x14ac:dyDescent="0.25" r="13" customHeight="1" ht="18.75">
      <c r="A13" s="19">
        <v>11</v>
      </c>
      <c r="B13" s="33">
        <f>-_xlfn.T.INV(B$1,$A13)</f>
      </c>
      <c r="C13" s="33">
        <f>-_xlfn.T.INV(C$1,$A13)</f>
      </c>
      <c r="D13" s="33">
        <f>-_xlfn.T.INV(D$1,$A13)</f>
      </c>
      <c r="E13" s="33">
        <f>-_xlfn.T.INV(E$1,$A13)</f>
      </c>
      <c r="F13" s="5"/>
      <c r="G13" s="6"/>
      <c r="H13" s="6"/>
      <c r="I13" s="6"/>
      <c r="J13" s="6"/>
    </row>
    <row x14ac:dyDescent="0.25" r="14" customHeight="1" ht="18.75">
      <c r="A14" s="19">
        <v>12</v>
      </c>
      <c r="B14" s="33">
        <f>-_xlfn.T.INV(B$1,$A14)</f>
      </c>
      <c r="C14" s="33">
        <f>-_xlfn.T.INV(C$1,$A14)</f>
      </c>
      <c r="D14" s="33">
        <f>-_xlfn.T.INV(D$1,$A14)</f>
      </c>
      <c r="E14" s="33">
        <f>-_xlfn.T.INV(E$1,$A14)</f>
      </c>
      <c r="F14" s="5"/>
      <c r="G14" s="6"/>
      <c r="H14" s="6"/>
      <c r="I14" s="6"/>
      <c r="J14" s="6"/>
    </row>
    <row x14ac:dyDescent="0.25" r="15" customHeight="1" ht="18.75">
      <c r="A15" s="19">
        <v>13</v>
      </c>
      <c r="B15" s="33">
        <f>-_xlfn.T.INV(B$1,$A15)</f>
      </c>
      <c r="C15" s="33">
        <f>-_xlfn.T.INV(C$1,$A15)</f>
      </c>
      <c r="D15" s="33">
        <f>-_xlfn.T.INV(D$1,$A15)</f>
      </c>
      <c r="E15" s="33">
        <f>-_xlfn.T.INV(E$1,$A15)</f>
      </c>
      <c r="F15" s="5"/>
      <c r="G15" s="6"/>
      <c r="H15" s="6"/>
      <c r="I15" s="6"/>
      <c r="J15" s="6"/>
    </row>
    <row x14ac:dyDescent="0.25" r="16" customHeight="1" ht="18.75">
      <c r="A16" s="19">
        <v>14</v>
      </c>
      <c r="B16" s="33">
        <f>-_xlfn.T.INV(B$1,$A16)</f>
      </c>
      <c r="C16" s="33">
        <f>-_xlfn.T.INV(C$1,$A16)</f>
      </c>
      <c r="D16" s="33">
        <f>-_xlfn.T.INV(D$1,$A16)</f>
      </c>
      <c r="E16" s="33">
        <f>-_xlfn.T.INV(E$1,$A16)</f>
      </c>
      <c r="F16" s="5"/>
      <c r="G16" s="6"/>
      <c r="H16" s="6"/>
      <c r="I16" s="6"/>
      <c r="J16" s="6"/>
    </row>
    <row x14ac:dyDescent="0.25" r="17" customHeight="1" ht="18.75">
      <c r="A17" s="19">
        <v>15</v>
      </c>
      <c r="B17" s="33">
        <f>-_xlfn.T.INV(B$1,$A17)</f>
      </c>
      <c r="C17" s="33">
        <f>-_xlfn.T.INV(C$1,$A17)</f>
      </c>
      <c r="D17" s="33">
        <f>-_xlfn.T.INV(D$1,$A17)</f>
      </c>
      <c r="E17" s="33">
        <f>-_xlfn.T.INV(E$1,$A17)</f>
      </c>
      <c r="F17" s="5"/>
      <c r="G17" s="6"/>
      <c r="H17" s="6"/>
      <c r="I17" s="6"/>
      <c r="J17" s="6"/>
    </row>
    <row x14ac:dyDescent="0.25" r="18" customHeight="1" ht="18.75">
      <c r="A18" s="19">
        <v>16</v>
      </c>
      <c r="B18" s="33">
        <f>-_xlfn.T.INV(B$1,$A18)</f>
      </c>
      <c r="C18" s="33">
        <f>-_xlfn.T.INV(C$1,$A18)</f>
      </c>
      <c r="D18" s="33">
        <f>-_xlfn.T.INV(D$1,$A18)</f>
      </c>
      <c r="E18" s="33">
        <f>-_xlfn.T.INV(E$1,$A18)</f>
      </c>
      <c r="F18" s="5"/>
      <c r="G18" s="6"/>
      <c r="H18" s="6"/>
      <c r="I18" s="6"/>
      <c r="J18" s="6"/>
    </row>
    <row x14ac:dyDescent="0.25" r="19" customHeight="1" ht="18.75">
      <c r="A19" s="19">
        <v>17</v>
      </c>
      <c r="B19" s="33">
        <f>-_xlfn.T.INV(B$1,$A19)</f>
      </c>
      <c r="C19" s="33">
        <f>-_xlfn.T.INV(C$1,$A19)</f>
      </c>
      <c r="D19" s="33">
        <f>-_xlfn.T.INV(D$1,$A19)</f>
      </c>
      <c r="E19" s="33">
        <f>-_xlfn.T.INV(E$1,$A19)</f>
      </c>
      <c r="F19" s="5"/>
      <c r="G19" s="6"/>
      <c r="H19" s="6"/>
      <c r="I19" s="6"/>
      <c r="J19" s="6"/>
    </row>
    <row x14ac:dyDescent="0.25" r="20" customHeight="1" ht="18.75">
      <c r="A20" s="19">
        <v>18</v>
      </c>
      <c r="B20" s="33">
        <f>-_xlfn.T.INV(B$1,$A20)</f>
      </c>
      <c r="C20" s="33">
        <f>-_xlfn.T.INV(C$1,$A20)</f>
      </c>
      <c r="D20" s="33">
        <f>-_xlfn.T.INV(D$1,$A20)</f>
      </c>
      <c r="E20" s="33">
        <f>-_xlfn.T.INV(E$1,$A20)</f>
      </c>
      <c r="F20" s="5"/>
      <c r="G20" s="6"/>
      <c r="H20" s="6"/>
      <c r="I20" s="6"/>
      <c r="J20" s="6"/>
    </row>
    <row x14ac:dyDescent="0.25" r="21" customHeight="1" ht="18.75">
      <c r="A21" s="19">
        <v>19</v>
      </c>
      <c r="B21" s="33">
        <f>-_xlfn.T.INV(B$1,$A21)</f>
      </c>
      <c r="C21" s="33">
        <f>-_xlfn.T.INV(C$1,$A21)</f>
      </c>
      <c r="D21" s="33">
        <f>-_xlfn.T.INV(D$1,$A21)</f>
      </c>
      <c r="E21" s="33">
        <f>-_xlfn.T.INV(E$1,$A21)</f>
      </c>
      <c r="F21" s="5"/>
      <c r="G21" s="6"/>
      <c r="H21" s="6"/>
      <c r="I21" s="6"/>
      <c r="J21" s="6"/>
    </row>
    <row x14ac:dyDescent="0.25" r="22" customHeight="1" ht="18.75">
      <c r="A22" s="19">
        <v>20</v>
      </c>
      <c r="B22" s="33">
        <f>-_xlfn.T.INV(B$1,$A22)</f>
      </c>
      <c r="C22" s="33">
        <f>-_xlfn.T.INV(C$1,$A22)</f>
      </c>
      <c r="D22" s="33">
        <f>-_xlfn.T.INV(D$1,$A22)</f>
      </c>
      <c r="E22" s="33">
        <f>-_xlfn.T.INV(E$1,$A22)</f>
      </c>
      <c r="F22" s="5"/>
      <c r="G22" s="6"/>
      <c r="H22" s="6"/>
      <c r="I22" s="6"/>
      <c r="J22" s="6"/>
    </row>
    <row x14ac:dyDescent="0.25" r="23" customHeight="1" ht="18.75">
      <c r="A23" s="19">
        <v>21</v>
      </c>
      <c r="B23" s="33">
        <f>-_xlfn.T.INV(B$1,$A23)</f>
      </c>
      <c r="C23" s="33">
        <f>-_xlfn.T.INV(C$1,$A23)</f>
      </c>
      <c r="D23" s="33">
        <f>-_xlfn.T.INV(D$1,$A23)</f>
      </c>
      <c r="E23" s="33">
        <f>-_xlfn.T.INV(E$1,$A23)</f>
      </c>
      <c r="F23" s="5"/>
      <c r="G23" s="6"/>
      <c r="H23" s="6"/>
      <c r="I23" s="6"/>
      <c r="J23" s="6"/>
    </row>
    <row x14ac:dyDescent="0.25" r="24" customHeight="1" ht="18.75">
      <c r="A24" s="19">
        <v>22</v>
      </c>
      <c r="B24" s="33">
        <f>-_xlfn.T.INV(B$1,$A24)</f>
      </c>
      <c r="C24" s="33">
        <f>-_xlfn.T.INV(C$1,$A24)</f>
      </c>
      <c r="D24" s="33">
        <f>-_xlfn.T.INV(D$1,$A24)</f>
      </c>
      <c r="E24" s="33">
        <f>-_xlfn.T.INV(E$1,$A24)</f>
      </c>
      <c r="F24" s="5"/>
      <c r="G24" s="6"/>
      <c r="H24" s="6"/>
      <c r="I24" s="6"/>
      <c r="J24" s="6"/>
    </row>
    <row x14ac:dyDescent="0.25" r="25" customHeight="1" ht="18.75">
      <c r="A25" s="19">
        <v>23</v>
      </c>
      <c r="B25" s="33">
        <f>-_xlfn.T.INV(B$1,$A25)</f>
      </c>
      <c r="C25" s="33">
        <f>-_xlfn.T.INV(C$1,$A25)</f>
      </c>
      <c r="D25" s="33">
        <f>-_xlfn.T.INV(D$1,$A25)</f>
      </c>
      <c r="E25" s="33">
        <f>-_xlfn.T.INV(E$1,$A25)</f>
      </c>
      <c r="F25" s="5"/>
      <c r="G25" s="6"/>
      <c r="H25" s="6"/>
      <c r="I25" s="6"/>
      <c r="J25" s="6"/>
    </row>
    <row x14ac:dyDescent="0.25" r="26" customHeight="1" ht="18.75">
      <c r="A26" s="19">
        <v>24</v>
      </c>
      <c r="B26" s="33">
        <f>-_xlfn.T.INV(B$1,$A26)</f>
      </c>
      <c r="C26" s="33">
        <f>-_xlfn.T.INV(C$1,$A26)</f>
      </c>
      <c r="D26" s="33">
        <f>-_xlfn.T.INV(D$1,$A26)</f>
      </c>
      <c r="E26" s="33">
        <f>-_xlfn.T.INV(E$1,$A26)</f>
      </c>
      <c r="F26" s="5"/>
      <c r="G26" s="6"/>
      <c r="H26" s="6"/>
      <c r="I26" s="6"/>
      <c r="J26" s="6"/>
    </row>
    <row x14ac:dyDescent="0.25" r="27" customHeight="1" ht="18.75">
      <c r="A27" s="19">
        <v>25</v>
      </c>
      <c r="B27" s="33">
        <f>-_xlfn.T.INV(B$1,$A27)</f>
      </c>
      <c r="C27" s="33">
        <f>-_xlfn.T.INV(C$1,$A27)</f>
      </c>
      <c r="D27" s="33">
        <f>-_xlfn.T.INV(D$1,$A27)</f>
      </c>
      <c r="E27" s="33">
        <f>-_xlfn.T.INV(E$1,$A27)</f>
      </c>
      <c r="F27" s="5"/>
      <c r="G27" s="6"/>
      <c r="H27" s="6"/>
      <c r="I27" s="6"/>
      <c r="J27" s="6"/>
    </row>
    <row x14ac:dyDescent="0.25" r="28" customHeight="1" ht="18.75">
      <c r="A28" s="19">
        <v>26</v>
      </c>
      <c r="B28" s="33">
        <f>-_xlfn.T.INV(B$1,$A28)</f>
      </c>
      <c r="C28" s="33">
        <f>-_xlfn.T.INV(C$1,$A28)</f>
      </c>
      <c r="D28" s="33">
        <f>-_xlfn.T.INV(D$1,$A28)</f>
      </c>
      <c r="E28" s="33">
        <f>-_xlfn.T.INV(E$1,$A28)</f>
      </c>
      <c r="F28" s="5"/>
      <c r="G28" s="6"/>
      <c r="H28" s="6"/>
      <c r="I28" s="6"/>
      <c r="J28" s="6"/>
    </row>
    <row x14ac:dyDescent="0.25" r="29" customHeight="1" ht="18.75">
      <c r="A29" s="19">
        <v>27</v>
      </c>
      <c r="B29" s="33">
        <f>-_xlfn.T.INV(B$1,$A29)</f>
      </c>
      <c r="C29" s="33">
        <f>-_xlfn.T.INV(C$1,$A29)</f>
      </c>
      <c r="D29" s="33">
        <f>-_xlfn.T.INV(D$1,$A29)</f>
      </c>
      <c r="E29" s="33">
        <f>-_xlfn.T.INV(E$1,$A29)</f>
      </c>
      <c r="F29" s="5"/>
      <c r="G29" s="6"/>
      <c r="H29" s="6"/>
      <c r="I29" s="6"/>
      <c r="J29" s="6"/>
    </row>
    <row x14ac:dyDescent="0.25" r="30" customHeight="1" ht="18.75">
      <c r="A30" s="19">
        <v>28</v>
      </c>
      <c r="B30" s="33">
        <f>-_xlfn.T.INV(B$1,$A30)</f>
      </c>
      <c r="C30" s="33">
        <f>-_xlfn.T.INV(C$1,$A30)</f>
      </c>
      <c r="D30" s="33">
        <f>-_xlfn.T.INV(D$1,$A30)</f>
      </c>
      <c r="E30" s="33">
        <f>-_xlfn.T.INV(E$1,$A30)</f>
      </c>
      <c r="F30" s="5"/>
      <c r="G30" s="6"/>
      <c r="H30" s="6"/>
      <c r="I30" s="6"/>
      <c r="J30" s="6"/>
    </row>
    <row x14ac:dyDescent="0.25" r="31" customHeight="1" ht="18.75">
      <c r="A31" s="19">
        <v>29</v>
      </c>
      <c r="B31" s="33">
        <f>-_xlfn.T.INV(B$1,$A31)</f>
      </c>
      <c r="C31" s="33">
        <f>-_xlfn.T.INV(C$1,$A31)</f>
      </c>
      <c r="D31" s="33">
        <f>-_xlfn.T.INV(D$1,$A31)</f>
      </c>
      <c r="E31" s="33">
        <f>-_xlfn.T.INV(E$1,$A31)</f>
      </c>
      <c r="F31" s="5"/>
      <c r="G31" s="6"/>
      <c r="H31" s="6"/>
      <c r="I31" s="6"/>
      <c r="J31" s="6"/>
    </row>
    <row x14ac:dyDescent="0.25" r="32" customHeight="1" ht="18.75">
      <c r="A32" s="19">
        <v>30</v>
      </c>
      <c r="B32" s="33">
        <f>-_xlfn.T.INV(B$1,$A32)</f>
      </c>
      <c r="C32" s="33">
        <f>-_xlfn.T.INV(C$1,$A32)</f>
      </c>
      <c r="D32" s="33">
        <f>-_xlfn.T.INV(D$1,$A32)</f>
      </c>
      <c r="E32" s="33">
        <f>-_xlfn.T.INV(E$1,$A32)</f>
      </c>
      <c r="F32" s="5"/>
      <c r="G32" s="6"/>
      <c r="H32" s="6"/>
      <c r="I32" s="6"/>
      <c r="J32" s="6"/>
    </row>
  </sheetData>
  <mergeCells count="5">
    <mergeCell ref="B1:B2"/>
    <mergeCell ref="C1:C2"/>
    <mergeCell ref="D1:D2"/>
    <mergeCell ref="E1:E2"/>
    <mergeCell ref="G1:J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3"/>
  <sheetViews>
    <sheetView workbookViewId="0"/>
  </sheetViews>
  <sheetFormatPr defaultRowHeight="15" x14ac:dyDescent="0.25"/>
  <cols>
    <col min="1" max="1" style="24" width="13.719285714285713" customWidth="1" bestFit="1"/>
    <col min="2" max="2" style="25" width="13.719285714285713" customWidth="1" bestFit="1"/>
    <col min="3" max="3" style="25" width="13.719285714285713" customWidth="1" bestFit="1"/>
    <col min="4" max="4" style="25" width="13.719285714285713" customWidth="1" bestFit="1"/>
    <col min="5" max="5" style="25" width="13.719285714285713" customWidth="1" bestFit="1"/>
    <col min="6" max="6" style="25" width="13.719285714285713" customWidth="1" bestFit="1"/>
    <col min="7" max="7" style="25" width="13.719285714285713" customWidth="1" bestFit="1"/>
    <col min="8" max="8" style="25" width="13.719285714285713" customWidth="1" bestFit="1"/>
    <col min="9" max="9" style="25" width="13.719285714285713" customWidth="1" bestFit="1"/>
    <col min="10" max="10" style="25" width="13.719285714285713" customWidth="1" bestFit="1"/>
    <col min="11" max="11" style="25" width="13.719285714285713" customWidth="1" bestFit="1"/>
    <col min="12" max="12" style="26" width="13.576428571428572" customWidth="1" bestFit="1"/>
    <col min="13" max="13" style="27" width="13.576428571428572" customWidth="1" bestFit="1"/>
    <col min="14" max="14" style="27" width="13.576428571428572" customWidth="1" bestFit="1"/>
    <col min="15" max="15" style="27" width="13.576428571428572" customWidth="1" bestFit="1"/>
    <col min="16" max="16" style="27" width="13.576428571428572" customWidth="1" bestFit="1"/>
  </cols>
  <sheetData>
    <row x14ac:dyDescent="0.25" r="1" customHeight="1" ht="18.75">
      <c r="A1" s="1" t="s">
        <v>0</v>
      </c>
      <c r="B1" s="2"/>
      <c r="C1" s="3">
        <v>0.01</v>
      </c>
      <c r="D1" s="4"/>
      <c r="E1" s="4"/>
      <c r="F1" s="4"/>
      <c r="G1" s="4"/>
      <c r="H1" s="4"/>
      <c r="I1" s="4"/>
      <c r="J1" s="4"/>
      <c r="K1" s="4"/>
      <c r="L1" s="5"/>
      <c r="M1" s="6"/>
      <c r="N1" s="6"/>
      <c r="O1" s="6"/>
      <c r="P1" s="6"/>
    </row>
    <row x14ac:dyDescent="0.25" r="2" customHeight="1" ht="15">
      <c r="A2" s="7" t="s">
        <v>1</v>
      </c>
      <c r="B2" s="8" t="s">
        <v>2</v>
      </c>
      <c r="C2" s="9"/>
      <c r="D2" s="9"/>
      <c r="E2" s="9"/>
      <c r="F2" s="9"/>
      <c r="G2" s="9"/>
      <c r="H2" s="9"/>
      <c r="I2" s="9"/>
      <c r="J2" s="9"/>
      <c r="K2" s="10"/>
      <c r="L2" s="5"/>
      <c r="M2" s="11" t="s">
        <v>3</v>
      </c>
      <c r="N2" s="12"/>
      <c r="O2" s="12"/>
      <c r="P2" s="13"/>
    </row>
    <row x14ac:dyDescent="0.25" r="3" customHeight="1" ht="15">
      <c r="A3" s="14"/>
      <c r="B3" s="15">
        <v>1</v>
      </c>
      <c r="C3" s="15">
        <v>2</v>
      </c>
      <c r="D3" s="15">
        <v>3</v>
      </c>
      <c r="E3" s="15">
        <v>4</v>
      </c>
      <c r="F3" s="15">
        <v>5</v>
      </c>
      <c r="G3" s="15">
        <v>6</v>
      </c>
      <c r="H3" s="15">
        <v>7</v>
      </c>
      <c r="I3" s="15">
        <v>8</v>
      </c>
      <c r="J3" s="15">
        <v>9</v>
      </c>
      <c r="K3" s="15">
        <v>10</v>
      </c>
      <c r="L3" s="5"/>
      <c r="M3" s="16"/>
      <c r="N3" s="17"/>
      <c r="O3" s="17"/>
      <c r="P3" s="18"/>
    </row>
    <row x14ac:dyDescent="0.25" r="4" customHeight="1" ht="18.75">
      <c r="A4" s="19">
        <v>1</v>
      </c>
      <c r="B4" s="20">
        <f>_xlfn.F.INV.RT($C$1,B$3,$A4)</f>
      </c>
      <c r="C4" s="20">
        <f>_xlfn.F.INV.RT($C$1,C$3,$A4)</f>
      </c>
      <c r="D4" s="20">
        <f>_xlfn.F.INV.RT($C$1,D$3,$A4)</f>
      </c>
      <c r="E4" s="20">
        <f>_xlfn.F.INV.RT($C$1,E$3,$A4)</f>
      </c>
      <c r="F4" s="20">
        <f>_xlfn.F.INV.RT($C$1,F$3,$A4)</f>
      </c>
      <c r="G4" s="20">
        <f>_xlfn.F.INV.RT($C$1,G$3,$A4)</f>
      </c>
      <c r="H4" s="20">
        <f>_xlfn.F.INV.RT($C$1,H$3,$A4)</f>
      </c>
      <c r="I4" s="20">
        <f>_xlfn.F.INV.RT($C$1,I$3,$A4)</f>
      </c>
      <c r="J4" s="20">
        <f>_xlfn.F.INV.RT($C$1,J$3,$A4)</f>
      </c>
      <c r="K4" s="20">
        <f>_xlfn.F.INV.RT($C$1,K$3,$A4)</f>
      </c>
      <c r="L4" s="5"/>
      <c r="M4" s="16"/>
      <c r="N4" s="17"/>
      <c r="O4" s="17"/>
      <c r="P4" s="18"/>
    </row>
    <row x14ac:dyDescent="0.25" r="5" customHeight="1" ht="18.75">
      <c r="A5" s="19">
        <v>2</v>
      </c>
      <c r="B5" s="20">
        <f>_xlfn.F.INV.RT($C$1,B$3,$A5)</f>
      </c>
      <c r="C5" s="20">
        <f>_xlfn.F.INV.RT($C$1,C$3,$A5)</f>
      </c>
      <c r="D5" s="20">
        <f>_xlfn.F.INV.RT($C$1,D$3,$A5)</f>
      </c>
      <c r="E5" s="20">
        <f>_xlfn.F.INV.RT($C$1,E$3,$A5)</f>
      </c>
      <c r="F5" s="20">
        <f>_xlfn.F.INV.RT($C$1,F$3,$A5)</f>
      </c>
      <c r="G5" s="20">
        <f>_xlfn.F.INV.RT($C$1,G$3,$A5)</f>
      </c>
      <c r="H5" s="20">
        <f>_xlfn.F.INV.RT($C$1,H$3,$A5)</f>
      </c>
      <c r="I5" s="20">
        <f>_xlfn.F.INV.RT($C$1,I$3,$A5)</f>
      </c>
      <c r="J5" s="20">
        <f>_xlfn.F.INV.RT($C$1,J$3,$A5)</f>
      </c>
      <c r="K5" s="20">
        <f>_xlfn.F.INV.RT($C$1,K$3,$A5)</f>
      </c>
      <c r="L5" s="5"/>
      <c r="M5" s="16"/>
      <c r="N5" s="17"/>
      <c r="O5" s="17"/>
      <c r="P5" s="18"/>
    </row>
    <row x14ac:dyDescent="0.25" r="6" customHeight="1" ht="18.75">
      <c r="A6" s="19">
        <v>3</v>
      </c>
      <c r="B6" s="20">
        <f>_xlfn.F.INV.RT($C$1,B$3,$A6)</f>
      </c>
      <c r="C6" s="20">
        <f>_xlfn.F.INV.RT($C$1,C$3,$A6)</f>
      </c>
      <c r="D6" s="20">
        <f>_xlfn.F.INV.RT($C$1,D$3,$A6)</f>
      </c>
      <c r="E6" s="20">
        <f>_xlfn.F.INV.RT($C$1,E$3,$A6)</f>
      </c>
      <c r="F6" s="20">
        <f>_xlfn.F.INV.RT($C$1,F$3,$A6)</f>
      </c>
      <c r="G6" s="20">
        <f>_xlfn.F.INV.RT($C$1,G$3,$A6)</f>
      </c>
      <c r="H6" s="20">
        <f>_xlfn.F.INV.RT($C$1,H$3,$A6)</f>
      </c>
      <c r="I6" s="20">
        <f>_xlfn.F.INV.RT($C$1,I$3,$A6)</f>
      </c>
      <c r="J6" s="20">
        <f>_xlfn.F.INV.RT($C$1,J$3,$A6)</f>
      </c>
      <c r="K6" s="20">
        <f>_xlfn.F.INV.RT($C$1,K$3,$A6)</f>
      </c>
      <c r="L6" s="5"/>
      <c r="M6" s="21"/>
      <c r="N6" s="22"/>
      <c r="O6" s="22"/>
      <c r="P6" s="23"/>
    </row>
    <row x14ac:dyDescent="0.25" r="7" customHeight="1" ht="18.75">
      <c r="A7" s="19">
        <v>4</v>
      </c>
      <c r="B7" s="20">
        <f>_xlfn.F.INV.RT($C$1,B$3,$A7)</f>
      </c>
      <c r="C7" s="20">
        <f>_xlfn.F.INV.RT($C$1,C$3,$A7)</f>
      </c>
      <c r="D7" s="20">
        <f>_xlfn.F.INV.RT($C$1,D$3,$A7)</f>
      </c>
      <c r="E7" s="20">
        <f>_xlfn.F.INV.RT($C$1,E$3,$A7)</f>
      </c>
      <c r="F7" s="20">
        <f>_xlfn.F.INV.RT($C$1,F$3,$A7)</f>
      </c>
      <c r="G7" s="20">
        <f>_xlfn.F.INV.RT($C$1,G$3,$A7)</f>
      </c>
      <c r="H7" s="20">
        <f>_xlfn.F.INV.RT($C$1,H$3,$A7)</f>
      </c>
      <c r="I7" s="20">
        <f>_xlfn.F.INV.RT($C$1,I$3,$A7)</f>
      </c>
      <c r="J7" s="20">
        <f>_xlfn.F.INV.RT($C$1,J$3,$A7)</f>
      </c>
      <c r="K7" s="20">
        <f>_xlfn.F.INV.RT($C$1,K$3,$A7)</f>
      </c>
      <c r="L7" s="5"/>
      <c r="M7" s="6"/>
      <c r="N7" s="6"/>
      <c r="O7" s="6"/>
      <c r="P7" s="6"/>
    </row>
    <row x14ac:dyDescent="0.25" r="8" customHeight="1" ht="18.75">
      <c r="A8" s="19">
        <v>5</v>
      </c>
      <c r="B8" s="20">
        <f>_xlfn.F.INV.RT($C$1,B$3,$A8)</f>
      </c>
      <c r="C8" s="20">
        <f>_xlfn.F.INV.RT($C$1,C$3,$A8)</f>
      </c>
      <c r="D8" s="20">
        <f>_xlfn.F.INV.RT($C$1,D$3,$A8)</f>
      </c>
      <c r="E8" s="20">
        <f>_xlfn.F.INV.RT($C$1,E$3,$A8)</f>
      </c>
      <c r="F8" s="20">
        <f>_xlfn.F.INV.RT($C$1,F$3,$A8)</f>
      </c>
      <c r="G8" s="20">
        <f>_xlfn.F.INV.RT($C$1,G$3,$A8)</f>
      </c>
      <c r="H8" s="20">
        <f>_xlfn.F.INV.RT($C$1,H$3,$A8)</f>
      </c>
      <c r="I8" s="20">
        <f>_xlfn.F.INV.RT($C$1,I$3,$A8)</f>
      </c>
      <c r="J8" s="20">
        <f>_xlfn.F.INV.RT($C$1,J$3,$A8)</f>
      </c>
      <c r="K8" s="20">
        <f>_xlfn.F.INV.RT($C$1,K$3,$A8)</f>
      </c>
      <c r="L8" s="5"/>
      <c r="M8" s="6"/>
      <c r="N8" s="6"/>
      <c r="O8" s="6"/>
      <c r="P8" s="6"/>
    </row>
    <row x14ac:dyDescent="0.25" r="9" customHeight="1" ht="18.75">
      <c r="A9" s="19">
        <v>6</v>
      </c>
      <c r="B9" s="20">
        <f>_xlfn.F.INV.RT($C$1,B$3,$A9)</f>
      </c>
      <c r="C9" s="20">
        <f>_xlfn.F.INV.RT($C$1,C$3,$A9)</f>
      </c>
      <c r="D9" s="20">
        <f>_xlfn.F.INV.RT($C$1,D$3,$A9)</f>
      </c>
      <c r="E9" s="20">
        <f>_xlfn.F.INV.RT($C$1,E$3,$A9)</f>
      </c>
      <c r="F9" s="20">
        <f>_xlfn.F.INV.RT($C$1,F$3,$A9)</f>
      </c>
      <c r="G9" s="20">
        <f>_xlfn.F.INV.RT($C$1,G$3,$A9)</f>
      </c>
      <c r="H9" s="20">
        <f>_xlfn.F.INV.RT($C$1,H$3,$A9)</f>
      </c>
      <c r="I9" s="20">
        <f>_xlfn.F.INV.RT($C$1,I$3,$A9)</f>
      </c>
      <c r="J9" s="20">
        <f>_xlfn.F.INV.RT($C$1,J$3,$A9)</f>
      </c>
      <c r="K9" s="20">
        <f>_xlfn.F.INV.RT($C$1,K$3,$A9)</f>
      </c>
      <c r="L9" s="5"/>
      <c r="M9" s="6"/>
      <c r="N9" s="6"/>
      <c r="O9" s="6"/>
      <c r="P9" s="6"/>
    </row>
    <row x14ac:dyDescent="0.25" r="10" customHeight="1" ht="18.75">
      <c r="A10" s="19">
        <v>7</v>
      </c>
      <c r="B10" s="20">
        <f>_xlfn.F.INV.RT($C$1,B$3,$A10)</f>
      </c>
      <c r="C10" s="20">
        <f>_xlfn.F.INV.RT($C$1,C$3,$A10)</f>
      </c>
      <c r="D10" s="20">
        <f>_xlfn.F.INV.RT($C$1,D$3,$A10)</f>
      </c>
      <c r="E10" s="20">
        <f>_xlfn.F.INV.RT($C$1,E$3,$A10)</f>
      </c>
      <c r="F10" s="20">
        <f>_xlfn.F.INV.RT($C$1,F$3,$A10)</f>
      </c>
      <c r="G10" s="20">
        <f>_xlfn.F.INV.RT($C$1,G$3,$A10)</f>
      </c>
      <c r="H10" s="20">
        <f>_xlfn.F.INV.RT($C$1,H$3,$A10)</f>
      </c>
      <c r="I10" s="20">
        <f>_xlfn.F.INV.RT($C$1,I$3,$A10)</f>
      </c>
      <c r="J10" s="20">
        <f>_xlfn.F.INV.RT($C$1,J$3,$A10)</f>
      </c>
      <c r="K10" s="20">
        <f>_xlfn.F.INV.RT($C$1,K$3,$A10)</f>
      </c>
      <c r="L10" s="5"/>
      <c r="M10" s="6"/>
      <c r="N10" s="6"/>
      <c r="O10" s="6"/>
      <c r="P10" s="6"/>
    </row>
    <row x14ac:dyDescent="0.25" r="11" customHeight="1" ht="18.75">
      <c r="A11" s="19">
        <v>8</v>
      </c>
      <c r="B11" s="20">
        <f>_xlfn.F.INV.RT($C$1,B$3,$A11)</f>
      </c>
      <c r="C11" s="20">
        <f>_xlfn.F.INV.RT($C$1,C$3,$A11)</f>
      </c>
      <c r="D11" s="20">
        <f>_xlfn.F.INV.RT($C$1,D$3,$A11)</f>
      </c>
      <c r="E11" s="20">
        <f>_xlfn.F.INV.RT($C$1,E$3,$A11)</f>
      </c>
      <c r="F11" s="20">
        <f>_xlfn.F.INV.RT($C$1,F$3,$A11)</f>
      </c>
      <c r="G11" s="20">
        <f>_xlfn.F.INV.RT($C$1,G$3,$A11)</f>
      </c>
      <c r="H11" s="20">
        <f>_xlfn.F.INV.RT($C$1,H$3,$A11)</f>
      </c>
      <c r="I11" s="20">
        <f>_xlfn.F.INV.RT($C$1,I$3,$A11)</f>
      </c>
      <c r="J11" s="20">
        <f>_xlfn.F.INV.RT($C$1,J$3,$A11)</f>
      </c>
      <c r="K11" s="20">
        <f>_xlfn.F.INV.RT($C$1,K$3,$A11)</f>
      </c>
      <c r="L11" s="5"/>
      <c r="M11" s="6"/>
      <c r="N11" s="6"/>
      <c r="O11" s="6"/>
      <c r="P11" s="6"/>
    </row>
    <row x14ac:dyDescent="0.25" r="12" customHeight="1" ht="18.75">
      <c r="A12" s="19">
        <v>9</v>
      </c>
      <c r="B12" s="20">
        <f>_xlfn.F.INV.RT($C$1,B$3,$A12)</f>
      </c>
      <c r="C12" s="20">
        <f>_xlfn.F.INV.RT($C$1,C$3,$A12)</f>
      </c>
      <c r="D12" s="20">
        <f>_xlfn.F.INV.RT($C$1,D$3,$A12)</f>
      </c>
      <c r="E12" s="20">
        <f>_xlfn.F.INV.RT($C$1,E$3,$A12)</f>
      </c>
      <c r="F12" s="20">
        <f>_xlfn.F.INV.RT($C$1,F$3,$A12)</f>
      </c>
      <c r="G12" s="20">
        <f>_xlfn.F.INV.RT($C$1,G$3,$A12)</f>
      </c>
      <c r="H12" s="20">
        <f>_xlfn.F.INV.RT($C$1,H$3,$A12)</f>
      </c>
      <c r="I12" s="20">
        <f>_xlfn.F.INV.RT($C$1,I$3,$A12)</f>
      </c>
      <c r="J12" s="20">
        <f>_xlfn.F.INV.RT($C$1,J$3,$A12)</f>
      </c>
      <c r="K12" s="20">
        <f>_xlfn.F.INV.RT($C$1,K$3,$A12)</f>
      </c>
      <c r="L12" s="5"/>
      <c r="M12" s="6"/>
      <c r="N12" s="6"/>
      <c r="O12" s="6"/>
      <c r="P12" s="6"/>
    </row>
    <row x14ac:dyDescent="0.25" r="13" customHeight="1" ht="18.75">
      <c r="A13" s="19">
        <v>10</v>
      </c>
      <c r="B13" s="20">
        <f>_xlfn.F.INV.RT($C$1,B$3,$A13)</f>
      </c>
      <c r="C13" s="20">
        <f>_xlfn.F.INV.RT($C$1,C$3,$A13)</f>
      </c>
      <c r="D13" s="20">
        <f>_xlfn.F.INV.RT($C$1,D$3,$A13)</f>
      </c>
      <c r="E13" s="20">
        <f>_xlfn.F.INV.RT($C$1,E$3,$A13)</f>
      </c>
      <c r="F13" s="20">
        <f>_xlfn.F.INV.RT($C$1,F$3,$A13)</f>
      </c>
      <c r="G13" s="20">
        <f>_xlfn.F.INV.RT($C$1,G$3,$A13)</f>
      </c>
      <c r="H13" s="20">
        <f>_xlfn.F.INV.RT($C$1,H$3,$A13)</f>
      </c>
      <c r="I13" s="20">
        <f>_xlfn.F.INV.RT($C$1,I$3,$A13)</f>
      </c>
      <c r="J13" s="20">
        <f>_xlfn.F.INV.RT($C$1,J$3,$A13)</f>
      </c>
      <c r="K13" s="20">
        <f>_xlfn.F.INV.RT($C$1,K$3,$A13)</f>
      </c>
      <c r="L13" s="5"/>
      <c r="M13" s="6"/>
      <c r="N13" s="6"/>
      <c r="O13" s="6"/>
      <c r="P13" s="6"/>
    </row>
    <row x14ac:dyDescent="0.25" r="14" customHeight="1" ht="18.75">
      <c r="A14" s="19">
        <v>11</v>
      </c>
      <c r="B14" s="20">
        <f>_xlfn.F.INV.RT($C$1,B$3,$A14)</f>
      </c>
      <c r="C14" s="20">
        <f>_xlfn.F.INV.RT($C$1,C$3,$A14)</f>
      </c>
      <c r="D14" s="20">
        <f>_xlfn.F.INV.RT($C$1,D$3,$A14)</f>
      </c>
      <c r="E14" s="20">
        <f>_xlfn.F.INV.RT($C$1,E$3,$A14)</f>
      </c>
      <c r="F14" s="20">
        <f>_xlfn.F.INV.RT($C$1,F$3,$A14)</f>
      </c>
      <c r="G14" s="20">
        <f>_xlfn.F.INV.RT($C$1,G$3,$A14)</f>
      </c>
      <c r="H14" s="20">
        <f>_xlfn.F.INV.RT($C$1,H$3,$A14)</f>
      </c>
      <c r="I14" s="20">
        <f>_xlfn.F.INV.RT($C$1,I$3,$A14)</f>
      </c>
      <c r="J14" s="20">
        <f>_xlfn.F.INV.RT($C$1,J$3,$A14)</f>
      </c>
      <c r="K14" s="20">
        <f>_xlfn.F.INV.RT($C$1,K$3,$A14)</f>
      </c>
      <c r="L14" s="5"/>
      <c r="M14" s="6"/>
      <c r="N14" s="6"/>
      <c r="O14" s="6"/>
      <c r="P14" s="6"/>
    </row>
    <row x14ac:dyDescent="0.25" r="15" customHeight="1" ht="18.75">
      <c r="A15" s="19">
        <v>12</v>
      </c>
      <c r="B15" s="20">
        <f>_xlfn.F.INV.RT($C$1,B$3,$A15)</f>
      </c>
      <c r="C15" s="20">
        <f>_xlfn.F.INV.RT($C$1,C$3,$A15)</f>
      </c>
      <c r="D15" s="20">
        <f>_xlfn.F.INV.RT($C$1,D$3,$A15)</f>
      </c>
      <c r="E15" s="20">
        <f>_xlfn.F.INV.RT($C$1,E$3,$A15)</f>
      </c>
      <c r="F15" s="20">
        <f>_xlfn.F.INV.RT($C$1,F$3,$A15)</f>
      </c>
      <c r="G15" s="20">
        <f>_xlfn.F.INV.RT($C$1,G$3,$A15)</f>
      </c>
      <c r="H15" s="20">
        <f>_xlfn.F.INV.RT($C$1,H$3,$A15)</f>
      </c>
      <c r="I15" s="20">
        <f>_xlfn.F.INV.RT($C$1,I$3,$A15)</f>
      </c>
      <c r="J15" s="20">
        <f>_xlfn.F.INV.RT($C$1,J$3,$A15)</f>
      </c>
      <c r="K15" s="20">
        <f>_xlfn.F.INV.RT($C$1,K$3,$A15)</f>
      </c>
      <c r="L15" s="5"/>
      <c r="M15" s="6"/>
      <c r="N15" s="6"/>
      <c r="O15" s="6"/>
      <c r="P15" s="6"/>
    </row>
    <row x14ac:dyDescent="0.25" r="16" customHeight="1" ht="18.75">
      <c r="A16" s="19">
        <v>13</v>
      </c>
      <c r="B16" s="20">
        <f>_xlfn.F.INV.RT($C$1,B$3,$A16)</f>
      </c>
      <c r="C16" s="20">
        <f>_xlfn.F.INV.RT($C$1,C$3,$A16)</f>
      </c>
      <c r="D16" s="20">
        <f>_xlfn.F.INV.RT($C$1,D$3,$A16)</f>
      </c>
      <c r="E16" s="20">
        <f>_xlfn.F.INV.RT($C$1,E$3,$A16)</f>
      </c>
      <c r="F16" s="20">
        <f>_xlfn.F.INV.RT($C$1,F$3,$A16)</f>
      </c>
      <c r="G16" s="20">
        <f>_xlfn.F.INV.RT($C$1,G$3,$A16)</f>
      </c>
      <c r="H16" s="20">
        <f>_xlfn.F.INV.RT($C$1,H$3,$A16)</f>
      </c>
      <c r="I16" s="20">
        <f>_xlfn.F.INV.RT($C$1,I$3,$A16)</f>
      </c>
      <c r="J16" s="20">
        <f>_xlfn.F.INV.RT($C$1,J$3,$A16)</f>
      </c>
      <c r="K16" s="20">
        <f>_xlfn.F.INV.RT($C$1,K$3,$A16)</f>
      </c>
      <c r="L16" s="5"/>
      <c r="M16" s="6"/>
      <c r="N16" s="6"/>
      <c r="O16" s="6"/>
      <c r="P16" s="6"/>
    </row>
    <row x14ac:dyDescent="0.25" r="17" customHeight="1" ht="18.75">
      <c r="A17" s="19">
        <v>14</v>
      </c>
      <c r="B17" s="20">
        <f>_xlfn.F.INV.RT($C$1,B$3,$A17)</f>
      </c>
      <c r="C17" s="20">
        <f>_xlfn.F.INV.RT($C$1,C$3,$A17)</f>
      </c>
      <c r="D17" s="20">
        <f>_xlfn.F.INV.RT($C$1,D$3,$A17)</f>
      </c>
      <c r="E17" s="20">
        <f>_xlfn.F.INV.RT($C$1,E$3,$A17)</f>
      </c>
      <c r="F17" s="20">
        <f>_xlfn.F.INV.RT($C$1,F$3,$A17)</f>
      </c>
      <c r="G17" s="20">
        <f>_xlfn.F.INV.RT($C$1,G$3,$A17)</f>
      </c>
      <c r="H17" s="20">
        <f>_xlfn.F.INV.RT($C$1,H$3,$A17)</f>
      </c>
      <c r="I17" s="20">
        <f>_xlfn.F.INV.RT($C$1,I$3,$A17)</f>
      </c>
      <c r="J17" s="20">
        <f>_xlfn.F.INV.RT($C$1,J$3,$A17)</f>
      </c>
      <c r="K17" s="20">
        <f>_xlfn.F.INV.RT($C$1,K$3,$A17)</f>
      </c>
      <c r="L17" s="5"/>
      <c r="M17" s="6"/>
      <c r="N17" s="6"/>
      <c r="O17" s="6"/>
      <c r="P17" s="6"/>
    </row>
    <row x14ac:dyDescent="0.25" r="18" customHeight="1" ht="18.75">
      <c r="A18" s="19">
        <v>15</v>
      </c>
      <c r="B18" s="20">
        <f>_xlfn.F.INV.RT($C$1,B$3,$A18)</f>
      </c>
      <c r="C18" s="20">
        <f>_xlfn.F.INV.RT($C$1,C$3,$A18)</f>
      </c>
      <c r="D18" s="20">
        <f>_xlfn.F.INV.RT($C$1,D$3,$A18)</f>
      </c>
      <c r="E18" s="20">
        <f>_xlfn.F.INV.RT($C$1,E$3,$A18)</f>
      </c>
      <c r="F18" s="20">
        <f>_xlfn.F.INV.RT($C$1,F$3,$A18)</f>
      </c>
      <c r="G18" s="20">
        <f>_xlfn.F.INV.RT($C$1,G$3,$A18)</f>
      </c>
      <c r="H18" s="20">
        <f>_xlfn.F.INV.RT($C$1,H$3,$A18)</f>
      </c>
      <c r="I18" s="20">
        <f>_xlfn.F.INV.RT($C$1,I$3,$A18)</f>
      </c>
      <c r="J18" s="20">
        <f>_xlfn.F.INV.RT($C$1,J$3,$A18)</f>
      </c>
      <c r="K18" s="20">
        <f>_xlfn.F.INV.RT($C$1,K$3,$A18)</f>
      </c>
      <c r="L18" s="5"/>
      <c r="M18" s="6"/>
      <c r="N18" s="6"/>
      <c r="O18" s="6"/>
      <c r="P18" s="6"/>
    </row>
    <row x14ac:dyDescent="0.25" r="19" customHeight="1" ht="18.75">
      <c r="A19" s="19">
        <v>16</v>
      </c>
      <c r="B19" s="20">
        <f>_xlfn.F.INV.RT($C$1,B$3,$A19)</f>
      </c>
      <c r="C19" s="20">
        <f>_xlfn.F.INV.RT($C$1,C$3,$A19)</f>
      </c>
      <c r="D19" s="20">
        <f>_xlfn.F.INV.RT($C$1,D$3,$A19)</f>
      </c>
      <c r="E19" s="20">
        <f>_xlfn.F.INV.RT($C$1,E$3,$A19)</f>
      </c>
      <c r="F19" s="20">
        <f>_xlfn.F.INV.RT($C$1,F$3,$A19)</f>
      </c>
      <c r="G19" s="20">
        <f>_xlfn.F.INV.RT($C$1,G$3,$A19)</f>
      </c>
      <c r="H19" s="20">
        <f>_xlfn.F.INV.RT($C$1,H$3,$A19)</f>
      </c>
      <c r="I19" s="20">
        <f>_xlfn.F.INV.RT($C$1,I$3,$A19)</f>
      </c>
      <c r="J19" s="20">
        <f>_xlfn.F.INV.RT($C$1,J$3,$A19)</f>
      </c>
      <c r="K19" s="20">
        <f>_xlfn.F.INV.RT($C$1,K$3,$A19)</f>
      </c>
      <c r="L19" s="5"/>
      <c r="M19" s="6"/>
      <c r="N19" s="6"/>
      <c r="O19" s="6"/>
      <c r="P19" s="6"/>
    </row>
    <row x14ac:dyDescent="0.25" r="20" customHeight="1" ht="18.75">
      <c r="A20" s="19">
        <v>17</v>
      </c>
      <c r="B20" s="20">
        <f>_xlfn.F.INV.RT($C$1,B$3,$A20)</f>
      </c>
      <c r="C20" s="20">
        <f>_xlfn.F.INV.RT($C$1,C$3,$A20)</f>
      </c>
      <c r="D20" s="20">
        <f>_xlfn.F.INV.RT($C$1,D$3,$A20)</f>
      </c>
      <c r="E20" s="20">
        <f>_xlfn.F.INV.RT($C$1,E$3,$A20)</f>
      </c>
      <c r="F20" s="20">
        <f>_xlfn.F.INV.RT($C$1,F$3,$A20)</f>
      </c>
      <c r="G20" s="20">
        <f>_xlfn.F.INV.RT($C$1,G$3,$A20)</f>
      </c>
      <c r="H20" s="20">
        <f>_xlfn.F.INV.RT($C$1,H$3,$A20)</f>
      </c>
      <c r="I20" s="20">
        <f>_xlfn.F.INV.RT($C$1,I$3,$A20)</f>
      </c>
      <c r="J20" s="20">
        <f>_xlfn.F.INV.RT($C$1,J$3,$A20)</f>
      </c>
      <c r="K20" s="20">
        <f>_xlfn.F.INV.RT($C$1,K$3,$A20)</f>
      </c>
      <c r="L20" s="5"/>
      <c r="M20" s="6"/>
      <c r="N20" s="6"/>
      <c r="O20" s="6"/>
      <c r="P20" s="6"/>
    </row>
    <row x14ac:dyDescent="0.25" r="21" customHeight="1" ht="18.75">
      <c r="A21" s="19">
        <v>18</v>
      </c>
      <c r="B21" s="20">
        <f>_xlfn.F.INV.RT($C$1,B$3,$A21)</f>
      </c>
      <c r="C21" s="20">
        <f>_xlfn.F.INV.RT($C$1,C$3,$A21)</f>
      </c>
      <c r="D21" s="20">
        <f>_xlfn.F.INV.RT($C$1,D$3,$A21)</f>
      </c>
      <c r="E21" s="20">
        <f>_xlfn.F.INV.RT($C$1,E$3,$A21)</f>
      </c>
      <c r="F21" s="20">
        <f>_xlfn.F.INV.RT($C$1,F$3,$A21)</f>
      </c>
      <c r="G21" s="20">
        <f>_xlfn.F.INV.RT($C$1,G$3,$A21)</f>
      </c>
      <c r="H21" s="20">
        <f>_xlfn.F.INV.RT($C$1,H$3,$A21)</f>
      </c>
      <c r="I21" s="20">
        <f>_xlfn.F.INV.RT($C$1,I$3,$A21)</f>
      </c>
      <c r="J21" s="20">
        <f>_xlfn.F.INV.RT($C$1,J$3,$A21)</f>
      </c>
      <c r="K21" s="20">
        <f>_xlfn.F.INV.RT($C$1,K$3,$A21)</f>
      </c>
      <c r="L21" s="5"/>
      <c r="M21" s="6"/>
      <c r="N21" s="6"/>
      <c r="O21" s="6"/>
      <c r="P21" s="6"/>
    </row>
    <row x14ac:dyDescent="0.25" r="22" customHeight="1" ht="18.75">
      <c r="A22" s="19">
        <v>19</v>
      </c>
      <c r="B22" s="20">
        <f>_xlfn.F.INV.RT($C$1,B$3,$A22)</f>
      </c>
      <c r="C22" s="20">
        <f>_xlfn.F.INV.RT($C$1,C$3,$A22)</f>
      </c>
      <c r="D22" s="20">
        <f>_xlfn.F.INV.RT($C$1,D$3,$A22)</f>
      </c>
      <c r="E22" s="20">
        <f>_xlfn.F.INV.RT($C$1,E$3,$A22)</f>
      </c>
      <c r="F22" s="20">
        <f>_xlfn.F.INV.RT($C$1,F$3,$A22)</f>
      </c>
      <c r="G22" s="20">
        <f>_xlfn.F.INV.RT($C$1,G$3,$A22)</f>
      </c>
      <c r="H22" s="20">
        <f>_xlfn.F.INV.RT($C$1,H$3,$A22)</f>
      </c>
      <c r="I22" s="20">
        <f>_xlfn.F.INV.RT($C$1,I$3,$A22)</f>
      </c>
      <c r="J22" s="20">
        <f>_xlfn.F.INV.RT($C$1,J$3,$A22)</f>
      </c>
      <c r="K22" s="20">
        <f>_xlfn.F.INV.RT($C$1,K$3,$A22)</f>
      </c>
      <c r="L22" s="5"/>
      <c r="M22" s="6"/>
      <c r="N22" s="6"/>
      <c r="O22" s="6"/>
      <c r="P22" s="6"/>
    </row>
    <row x14ac:dyDescent="0.25" r="23" customHeight="1" ht="18.75">
      <c r="A23" s="19">
        <v>20</v>
      </c>
      <c r="B23" s="20">
        <f>_xlfn.F.INV.RT($C$1,B$3,$A23)</f>
      </c>
      <c r="C23" s="20">
        <f>_xlfn.F.INV.RT($C$1,C$3,$A23)</f>
      </c>
      <c r="D23" s="20">
        <f>_xlfn.F.INV.RT($C$1,D$3,$A23)</f>
      </c>
      <c r="E23" s="20">
        <f>_xlfn.F.INV.RT($C$1,E$3,$A23)</f>
      </c>
      <c r="F23" s="20">
        <f>_xlfn.F.INV.RT($C$1,F$3,$A23)</f>
      </c>
      <c r="G23" s="20">
        <f>_xlfn.F.INV.RT($C$1,G$3,$A23)</f>
      </c>
      <c r="H23" s="20">
        <f>_xlfn.F.INV.RT($C$1,H$3,$A23)</f>
      </c>
      <c r="I23" s="20">
        <f>_xlfn.F.INV.RT($C$1,I$3,$A23)</f>
      </c>
      <c r="J23" s="20">
        <f>_xlfn.F.INV.RT($C$1,J$3,$A23)</f>
      </c>
      <c r="K23" s="20">
        <f>_xlfn.F.INV.RT($C$1,K$3,$A23)</f>
      </c>
      <c r="L23" s="5"/>
      <c r="M23" s="6"/>
      <c r="N23" s="6"/>
      <c r="O23" s="6"/>
      <c r="P23" s="6"/>
    </row>
    <row x14ac:dyDescent="0.25" r="24" customHeight="1" ht="18.75">
      <c r="A24" s="19">
        <v>21</v>
      </c>
      <c r="B24" s="20">
        <f>_xlfn.F.INV.RT($C$1,B$3,$A24)</f>
      </c>
      <c r="C24" s="20">
        <f>_xlfn.F.INV.RT($C$1,C$3,$A24)</f>
      </c>
      <c r="D24" s="20">
        <f>_xlfn.F.INV.RT($C$1,D$3,$A24)</f>
      </c>
      <c r="E24" s="20">
        <f>_xlfn.F.INV.RT($C$1,E$3,$A24)</f>
      </c>
      <c r="F24" s="20">
        <f>_xlfn.F.INV.RT($C$1,F$3,$A24)</f>
      </c>
      <c r="G24" s="20">
        <f>_xlfn.F.INV.RT($C$1,G$3,$A24)</f>
      </c>
      <c r="H24" s="20">
        <f>_xlfn.F.INV.RT($C$1,H$3,$A24)</f>
      </c>
      <c r="I24" s="20">
        <f>_xlfn.F.INV.RT($C$1,I$3,$A24)</f>
      </c>
      <c r="J24" s="20">
        <f>_xlfn.F.INV.RT($C$1,J$3,$A24)</f>
      </c>
      <c r="K24" s="20">
        <f>_xlfn.F.INV.RT($C$1,K$3,$A24)</f>
      </c>
      <c r="L24" s="5"/>
      <c r="M24" s="6"/>
      <c r="N24" s="6"/>
      <c r="O24" s="6"/>
      <c r="P24" s="6"/>
    </row>
    <row x14ac:dyDescent="0.25" r="25" customHeight="1" ht="18.75">
      <c r="A25" s="19">
        <v>22</v>
      </c>
      <c r="B25" s="20">
        <f>_xlfn.F.INV.RT($C$1,B$3,$A25)</f>
      </c>
      <c r="C25" s="20">
        <f>_xlfn.F.INV.RT($C$1,C$3,$A25)</f>
      </c>
      <c r="D25" s="20">
        <f>_xlfn.F.INV.RT($C$1,D$3,$A25)</f>
      </c>
      <c r="E25" s="20">
        <f>_xlfn.F.INV.RT($C$1,E$3,$A25)</f>
      </c>
      <c r="F25" s="20">
        <f>_xlfn.F.INV.RT($C$1,F$3,$A25)</f>
      </c>
      <c r="G25" s="20">
        <f>_xlfn.F.INV.RT($C$1,G$3,$A25)</f>
      </c>
      <c r="H25" s="20">
        <f>_xlfn.F.INV.RT($C$1,H$3,$A25)</f>
      </c>
      <c r="I25" s="20">
        <f>_xlfn.F.INV.RT($C$1,I$3,$A25)</f>
      </c>
      <c r="J25" s="20">
        <f>_xlfn.F.INV.RT($C$1,J$3,$A25)</f>
      </c>
      <c r="K25" s="20">
        <f>_xlfn.F.INV.RT($C$1,K$3,$A25)</f>
      </c>
      <c r="L25" s="5"/>
      <c r="M25" s="6"/>
      <c r="N25" s="6"/>
      <c r="O25" s="6"/>
      <c r="P25" s="6"/>
    </row>
    <row x14ac:dyDescent="0.25" r="26" customHeight="1" ht="18.75">
      <c r="A26" s="19">
        <v>23</v>
      </c>
      <c r="B26" s="20">
        <f>_xlfn.F.INV.RT($C$1,B$3,$A26)</f>
      </c>
      <c r="C26" s="20">
        <f>_xlfn.F.INV.RT($C$1,C$3,$A26)</f>
      </c>
      <c r="D26" s="20">
        <f>_xlfn.F.INV.RT($C$1,D$3,$A26)</f>
      </c>
      <c r="E26" s="20">
        <f>_xlfn.F.INV.RT($C$1,E$3,$A26)</f>
      </c>
      <c r="F26" s="20">
        <f>_xlfn.F.INV.RT($C$1,F$3,$A26)</f>
      </c>
      <c r="G26" s="20">
        <f>_xlfn.F.INV.RT($C$1,G$3,$A26)</f>
      </c>
      <c r="H26" s="20">
        <f>_xlfn.F.INV.RT($C$1,H$3,$A26)</f>
      </c>
      <c r="I26" s="20">
        <f>_xlfn.F.INV.RT($C$1,I$3,$A26)</f>
      </c>
      <c r="J26" s="20">
        <f>_xlfn.F.INV.RT($C$1,J$3,$A26)</f>
      </c>
      <c r="K26" s="20">
        <f>_xlfn.F.INV.RT($C$1,K$3,$A26)</f>
      </c>
      <c r="L26" s="5"/>
      <c r="M26" s="6"/>
      <c r="N26" s="6"/>
      <c r="O26" s="6"/>
      <c r="P26" s="6"/>
    </row>
    <row x14ac:dyDescent="0.25" r="27" customHeight="1" ht="18.75">
      <c r="A27" s="19">
        <v>24</v>
      </c>
      <c r="B27" s="20">
        <f>_xlfn.F.INV.RT($C$1,B$3,$A27)</f>
      </c>
      <c r="C27" s="20">
        <f>_xlfn.F.INV.RT($C$1,C$3,$A27)</f>
      </c>
      <c r="D27" s="20">
        <f>_xlfn.F.INV.RT($C$1,D$3,$A27)</f>
      </c>
      <c r="E27" s="20">
        <f>_xlfn.F.INV.RT($C$1,E$3,$A27)</f>
      </c>
      <c r="F27" s="20">
        <f>_xlfn.F.INV.RT($C$1,F$3,$A27)</f>
      </c>
      <c r="G27" s="20">
        <f>_xlfn.F.INV.RT($C$1,G$3,$A27)</f>
      </c>
      <c r="H27" s="20">
        <f>_xlfn.F.INV.RT($C$1,H$3,$A27)</f>
      </c>
      <c r="I27" s="20">
        <f>_xlfn.F.INV.RT($C$1,I$3,$A27)</f>
      </c>
      <c r="J27" s="20">
        <f>_xlfn.F.INV.RT($C$1,J$3,$A27)</f>
      </c>
      <c r="K27" s="20">
        <f>_xlfn.F.INV.RT($C$1,K$3,$A27)</f>
      </c>
      <c r="L27" s="5"/>
      <c r="M27" s="6"/>
      <c r="N27" s="6"/>
      <c r="O27" s="6"/>
      <c r="P27" s="6"/>
    </row>
    <row x14ac:dyDescent="0.25" r="28" customHeight="1" ht="18.75">
      <c r="A28" s="19">
        <v>25</v>
      </c>
      <c r="B28" s="20">
        <f>_xlfn.F.INV.RT($C$1,B$3,$A28)</f>
      </c>
      <c r="C28" s="20">
        <f>_xlfn.F.INV.RT($C$1,C$3,$A28)</f>
      </c>
      <c r="D28" s="20">
        <f>_xlfn.F.INV.RT($C$1,D$3,$A28)</f>
      </c>
      <c r="E28" s="20">
        <f>_xlfn.F.INV.RT($C$1,E$3,$A28)</f>
      </c>
      <c r="F28" s="20">
        <f>_xlfn.F.INV.RT($C$1,F$3,$A28)</f>
      </c>
      <c r="G28" s="20">
        <f>_xlfn.F.INV.RT($C$1,G$3,$A28)</f>
      </c>
      <c r="H28" s="20">
        <f>_xlfn.F.INV.RT($C$1,H$3,$A28)</f>
      </c>
      <c r="I28" s="20">
        <f>_xlfn.F.INV.RT($C$1,I$3,$A28)</f>
      </c>
      <c r="J28" s="20">
        <f>_xlfn.F.INV.RT($C$1,J$3,$A28)</f>
      </c>
      <c r="K28" s="20">
        <f>_xlfn.F.INV.RT($C$1,K$3,$A28)</f>
      </c>
      <c r="L28" s="5"/>
      <c r="M28" s="6"/>
      <c r="N28" s="6"/>
      <c r="O28" s="6"/>
      <c r="P28" s="6"/>
    </row>
    <row x14ac:dyDescent="0.25" r="29" customHeight="1" ht="18.75">
      <c r="A29" s="19">
        <v>26</v>
      </c>
      <c r="B29" s="20">
        <f>_xlfn.F.INV.RT($C$1,B$3,$A29)</f>
      </c>
      <c r="C29" s="20">
        <f>_xlfn.F.INV.RT($C$1,C$3,$A29)</f>
      </c>
      <c r="D29" s="20">
        <f>_xlfn.F.INV.RT($C$1,D$3,$A29)</f>
      </c>
      <c r="E29" s="20">
        <f>_xlfn.F.INV.RT($C$1,E$3,$A29)</f>
      </c>
      <c r="F29" s="20">
        <f>_xlfn.F.INV.RT($C$1,F$3,$A29)</f>
      </c>
      <c r="G29" s="20">
        <f>_xlfn.F.INV.RT($C$1,G$3,$A29)</f>
      </c>
      <c r="H29" s="20">
        <f>_xlfn.F.INV.RT($C$1,H$3,$A29)</f>
      </c>
      <c r="I29" s="20">
        <f>_xlfn.F.INV.RT($C$1,I$3,$A29)</f>
      </c>
      <c r="J29" s="20">
        <f>_xlfn.F.INV.RT($C$1,J$3,$A29)</f>
      </c>
      <c r="K29" s="20">
        <f>_xlfn.F.INV.RT($C$1,K$3,$A29)</f>
      </c>
      <c r="L29" s="5"/>
      <c r="M29" s="6"/>
      <c r="N29" s="6"/>
      <c r="O29" s="6"/>
      <c r="P29" s="6"/>
    </row>
    <row x14ac:dyDescent="0.25" r="30" customHeight="1" ht="18.75">
      <c r="A30" s="19">
        <v>27</v>
      </c>
      <c r="B30" s="20">
        <f>_xlfn.F.INV.RT($C$1,B$3,$A30)</f>
      </c>
      <c r="C30" s="20">
        <f>_xlfn.F.INV.RT($C$1,C$3,$A30)</f>
      </c>
      <c r="D30" s="20">
        <f>_xlfn.F.INV.RT($C$1,D$3,$A30)</f>
      </c>
      <c r="E30" s="20">
        <f>_xlfn.F.INV.RT($C$1,E$3,$A30)</f>
      </c>
      <c r="F30" s="20">
        <f>_xlfn.F.INV.RT($C$1,F$3,$A30)</f>
      </c>
      <c r="G30" s="20">
        <f>_xlfn.F.INV.RT($C$1,G$3,$A30)</f>
      </c>
      <c r="H30" s="20">
        <f>_xlfn.F.INV.RT($C$1,H$3,$A30)</f>
      </c>
      <c r="I30" s="20">
        <f>_xlfn.F.INV.RT($C$1,I$3,$A30)</f>
      </c>
      <c r="J30" s="20">
        <f>_xlfn.F.INV.RT($C$1,J$3,$A30)</f>
      </c>
      <c r="K30" s="20">
        <f>_xlfn.F.INV.RT($C$1,K$3,$A30)</f>
      </c>
      <c r="L30" s="5"/>
      <c r="M30" s="6"/>
      <c r="N30" s="6"/>
      <c r="O30" s="6"/>
      <c r="P30" s="6"/>
    </row>
    <row x14ac:dyDescent="0.25" r="31" customHeight="1" ht="18.75">
      <c r="A31" s="19">
        <v>28</v>
      </c>
      <c r="B31" s="20">
        <f>_xlfn.F.INV.RT($C$1,B$3,$A31)</f>
      </c>
      <c r="C31" s="20">
        <f>_xlfn.F.INV.RT($C$1,C$3,$A31)</f>
      </c>
      <c r="D31" s="20">
        <f>_xlfn.F.INV.RT($C$1,D$3,$A31)</f>
      </c>
      <c r="E31" s="20">
        <f>_xlfn.F.INV.RT($C$1,E$3,$A31)</f>
      </c>
      <c r="F31" s="20">
        <f>_xlfn.F.INV.RT($C$1,F$3,$A31)</f>
      </c>
      <c r="G31" s="20">
        <f>_xlfn.F.INV.RT($C$1,G$3,$A31)</f>
      </c>
      <c r="H31" s="20">
        <f>_xlfn.F.INV.RT($C$1,H$3,$A31)</f>
      </c>
      <c r="I31" s="20">
        <f>_xlfn.F.INV.RT($C$1,I$3,$A31)</f>
      </c>
      <c r="J31" s="20">
        <f>_xlfn.F.INV.RT($C$1,J$3,$A31)</f>
      </c>
      <c r="K31" s="20">
        <f>_xlfn.F.INV.RT($C$1,K$3,$A31)</f>
      </c>
      <c r="L31" s="5"/>
      <c r="M31" s="6"/>
      <c r="N31" s="6"/>
      <c r="O31" s="6"/>
      <c r="P31" s="6"/>
    </row>
    <row x14ac:dyDescent="0.25" r="32" customHeight="1" ht="18.75">
      <c r="A32" s="19">
        <v>29</v>
      </c>
      <c r="B32" s="20">
        <f>_xlfn.F.INV.RT($C$1,B$3,$A32)</f>
      </c>
      <c r="C32" s="20">
        <f>_xlfn.F.INV.RT($C$1,C$3,$A32)</f>
      </c>
      <c r="D32" s="20">
        <f>_xlfn.F.INV.RT($C$1,D$3,$A32)</f>
      </c>
      <c r="E32" s="20">
        <f>_xlfn.F.INV.RT($C$1,E$3,$A32)</f>
      </c>
      <c r="F32" s="20">
        <f>_xlfn.F.INV.RT($C$1,F$3,$A32)</f>
      </c>
      <c r="G32" s="20">
        <f>_xlfn.F.INV.RT($C$1,G$3,$A32)</f>
      </c>
      <c r="H32" s="20">
        <f>_xlfn.F.INV.RT($C$1,H$3,$A32)</f>
      </c>
      <c r="I32" s="20">
        <f>_xlfn.F.INV.RT($C$1,I$3,$A32)</f>
      </c>
      <c r="J32" s="20">
        <f>_xlfn.F.INV.RT($C$1,J$3,$A32)</f>
      </c>
      <c r="K32" s="20">
        <f>_xlfn.F.INV.RT($C$1,K$3,$A32)</f>
      </c>
      <c r="L32" s="5"/>
      <c r="M32" s="6"/>
      <c r="N32" s="6"/>
      <c r="O32" s="6"/>
      <c r="P32" s="6"/>
    </row>
    <row x14ac:dyDescent="0.25" r="33" customHeight="1" ht="18.75">
      <c r="A33" s="19">
        <v>30</v>
      </c>
      <c r="B33" s="20">
        <f>_xlfn.F.INV.RT($C$1,B$3,$A33)</f>
      </c>
      <c r="C33" s="20">
        <f>_xlfn.F.INV.RT($C$1,C$3,$A33)</f>
      </c>
      <c r="D33" s="20">
        <f>_xlfn.F.INV.RT($C$1,D$3,$A33)</f>
      </c>
      <c r="E33" s="20">
        <f>_xlfn.F.INV.RT($C$1,E$3,$A33)</f>
      </c>
      <c r="F33" s="20">
        <f>_xlfn.F.INV.RT($C$1,F$3,$A33)</f>
      </c>
      <c r="G33" s="20">
        <f>_xlfn.F.INV.RT($C$1,G$3,$A33)</f>
      </c>
      <c r="H33" s="20">
        <f>_xlfn.F.INV.RT($C$1,H$3,$A33)</f>
      </c>
      <c r="I33" s="20">
        <f>_xlfn.F.INV.RT($C$1,I$3,$A33)</f>
      </c>
      <c r="J33" s="20">
        <f>_xlfn.F.INV.RT($C$1,J$3,$A33)</f>
      </c>
      <c r="K33" s="20">
        <f>_xlfn.F.INV.RT($C$1,K$3,$A33)</f>
      </c>
      <c r="L33" s="5"/>
      <c r="M33" s="6"/>
      <c r="N33" s="6"/>
      <c r="O33" s="6"/>
      <c r="P33" s="6"/>
    </row>
  </sheetData>
  <mergeCells count="4">
    <mergeCell ref="A1:B1"/>
    <mergeCell ref="A2:A3"/>
    <mergeCell ref="B2:K2"/>
    <mergeCell ref="M2:P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Exercício 1</vt:lpstr>
      <vt:lpstr>Exercício 2</vt:lpstr>
      <vt:lpstr>Exercício 3</vt:lpstr>
      <vt:lpstr>Exercício 4</vt:lpstr>
      <vt:lpstr>Exercício 5</vt:lpstr>
      <vt:lpstr>Exercício 6</vt:lpstr>
      <vt:lpstr>Exercício 7</vt:lpstr>
      <vt:lpstr>Exercício 8</vt:lpstr>
      <vt:lpstr>Exercício 9</vt:lpstr>
      <vt:lpstr>Exercício 10</vt:lpstr>
      <vt:lpstr>Exercício 11</vt:lpstr>
      <vt:lpstr>Exercício 12</vt:lpstr>
      <vt:lpstr>Tabela Normal Padrão</vt:lpstr>
      <vt:lpstr>Tabela Qui²</vt:lpstr>
      <vt:lpstr>Tabela t de Student</vt:lpstr>
      <vt:lpstr>Tabela F de Snedecor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2023-10-07T03:22:35.601Z</dcterms:created>
  <dcterms:modified xsi:type="dcterms:W3CDTF">2023-10-07T03:22:35.601Z</dcterms:modified>
</cp:coreProperties>
</file>