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4"/>
  </bookViews>
  <sheets>
    <sheet name="Lin 1" sheetId="1" state="visible" r:id="rId2"/>
    <sheet name="Lin 2" sheetId="2" state="visible" r:id="rId3"/>
    <sheet name="Lin 3" sheetId="3" state="visible" r:id="rId4"/>
    <sheet name="Lin 4" sheetId="4" state="visible" r:id="rId5"/>
    <sheet name="Casanova 1" sheetId="5" state="visible" r:id="rId6"/>
    <sheet name="Casanova 2" sheetId="6" state="visible" r:id="rId7"/>
    <sheet name="Casanova 3" sheetId="7" state="visible" r:id="rId8"/>
    <sheet name="Casanova 4" sheetId="8" state="visible" r:id="rId9"/>
    <sheet name="Yoon 1" sheetId="9" state="visible" r:id="rId10"/>
    <sheet name="Co-PI (2)" sheetId="10" state="hidden" r:id="rId11"/>
    <sheet name="Co-PI (3)" sheetId="11" state="hidden" r:id="rId12"/>
    <sheet name="Yoon 2" sheetId="12" state="visible" r:id="rId13"/>
    <sheet name="Yoon 3" sheetId="13" state="visible" r:id="rId14"/>
    <sheet name="Yoon 4" sheetId="14" state="visible" r:id="rId15"/>
    <sheet name="TOTAL" sheetId="15" state="visible" r:id="rId1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<sst xmlns="http://schemas.openxmlformats.org/spreadsheetml/2006/main" count="1867" uniqueCount="93">
  <si>
    <t xml:space="preserve">TITLE:  TBD</t>
  </si>
  <si>
    <t xml:space="preserve">AGENCY:  DARPA</t>
  </si>
  <si>
    <t xml:space="preserve">DATES:  TBD</t>
  </si>
  <si>
    <t xml:space="preserve">Period 1</t>
  </si>
  <si>
    <t xml:space="preserve">Year Two</t>
  </si>
  <si>
    <t xml:space="preserve">Year Three</t>
  </si>
  <si>
    <t xml:space="preserve">Year Four</t>
  </si>
  <si>
    <t xml:space="preserve">Year Five</t>
  </si>
  <si>
    <t xml:space="preserve">TOTAL</t>
  </si>
  <si>
    <t xml:space="preserve">EFFORT (12mth conversion):</t>
  </si>
  <si>
    <t xml:space="preserve">Y1</t>
  </si>
  <si>
    <t xml:space="preserve">Y2</t>
  </si>
  <si>
    <t xml:space="preserve">Y3</t>
  </si>
  <si>
    <t xml:space="preserve">Y4</t>
  </si>
  <si>
    <t xml:space="preserve">Y5</t>
  </si>
  <si>
    <t xml:space="preserve">Faculty Monthly Salary Info</t>
  </si>
  <si>
    <t xml:space="preserve">Year One</t>
  </si>
  <si>
    <t xml:space="preserve">SALARY:</t>
  </si>
  <si>
    <t xml:space="preserve">Dr. Lin</t>
  </si>
  <si>
    <t xml:space="preserve">Months</t>
  </si>
  <si>
    <t xml:space="preserve">Salary</t>
  </si>
  <si>
    <t xml:space="preserve">Faculty Calendar</t>
  </si>
  <si>
    <t xml:space="preserve">EFFORT (based on 9mth):</t>
  </si>
  <si>
    <t xml:space="preserve">OPS Wages Info</t>
  </si>
  <si>
    <t xml:space="preserve">Grad Student</t>
  </si>
  <si>
    <t xml:space="preserve">Total Salary</t>
  </si>
  <si>
    <t xml:space="preserve">Post Doc</t>
  </si>
  <si>
    <t xml:space="preserve">OPS Student</t>
  </si>
  <si>
    <t xml:space="preserve"># of OPS</t>
  </si>
  <si>
    <t xml:space="preserve">Wages</t>
  </si>
  <si>
    <t xml:space="preserve">EFFORT (based on 3mth):</t>
  </si>
  <si>
    <t xml:space="preserve">Teams Exempt</t>
  </si>
  <si>
    <t xml:space="preserve">OPS:</t>
  </si>
  <si>
    <t xml:space="preserve">Teams Non-Exempt</t>
  </si>
  <si>
    <t xml:space="preserve">Undergrad Student</t>
  </si>
  <si>
    <t xml:space="preserve">Faculty 9-mo salary to 12-mo conversion (Enter the 9-Mo. annual in yellow cell below)</t>
  </si>
  <si>
    <t xml:space="preserve">TUITION TABLE</t>
  </si>
  <si>
    <t xml:space="preserve">(3 month summer)</t>
  </si>
  <si>
    <t xml:space="preserve">Effective Period</t>
  </si>
  <si>
    <t xml:space="preserve">Annually</t>
  </si>
  <si>
    <t xml:space="preserve">Monthly</t>
  </si>
  <si>
    <t xml:space="preserve">(Annual 9-mo)</t>
  </si>
  <si>
    <t xml:space="preserve">Total OPS</t>
  </si>
  <si>
    <t xml:space="preserve">8/16/16 - 8/15/17</t>
  </si>
  <si>
    <t xml:space="preserve">(12-mo equiv)</t>
  </si>
  <si>
    <t xml:space="preserve">8/16/17 - 8/15/18</t>
  </si>
  <si>
    <t xml:space="preserve">(Mo. Salary)</t>
  </si>
  <si>
    <t xml:space="preserve"> </t>
  </si>
  <si>
    <t xml:space="preserve">Total Wages</t>
  </si>
  <si>
    <t xml:space="preserve">8/16/18 - 8/15/19</t>
  </si>
  <si>
    <t xml:space="preserve">8/16/19 - 8/15/20</t>
  </si>
  <si>
    <t xml:space="preserve">Fringe Rate</t>
  </si>
  <si>
    <t xml:space="preserve">Fringe Amt</t>
  </si>
  <si>
    <t xml:space="preserve">8/16/20 - 8/15/21</t>
  </si>
  <si>
    <t xml:space="preserve">FRINGES:</t>
  </si>
  <si>
    <t xml:space="preserve">Faculty </t>
  </si>
  <si>
    <t xml:space="preserve">8/16/21 - 8/15/22</t>
  </si>
  <si>
    <t xml:space="preserve">Total Fringe</t>
  </si>
  <si>
    <t xml:space="preserve">Total Wages &amp; Fringe</t>
  </si>
  <si>
    <t xml:space="preserve">EXPENSES:</t>
  </si>
  <si>
    <t xml:space="preserve">Materials &amp; Supplies</t>
  </si>
  <si>
    <t xml:space="preserve">Publications</t>
  </si>
  <si>
    <t xml:space="preserve">Fabrication</t>
  </si>
  <si>
    <t xml:space="preserve">Domestic Travel</t>
  </si>
  <si>
    <t xml:space="preserve">Foreign Travel</t>
  </si>
  <si>
    <t xml:space="preserve">Total Expenses</t>
  </si>
  <si>
    <t xml:space="preserve">OTHER EXPENSES:</t>
  </si>
  <si>
    <t xml:space="preserve">Equipment</t>
  </si>
  <si>
    <t xml:space="preserve">Tuition</t>
  </si>
  <si>
    <t xml:space="preserve">Subcontract</t>
  </si>
  <si>
    <t xml:space="preserve">Total Other</t>
  </si>
  <si>
    <t xml:space="preserve">TOTAL DIRECT COST:</t>
  </si>
  <si>
    <t xml:space="preserve">TDC</t>
  </si>
  <si>
    <t xml:space="preserve">MODIFIED TOTAL DIRECT COST:</t>
  </si>
  <si>
    <t xml:space="preserve">MTDC Base</t>
  </si>
  <si>
    <t xml:space="preserve">INDIRECT COSTS:</t>
  </si>
  <si>
    <t xml:space="preserve">IDC Rate</t>
  </si>
  <si>
    <t xml:space="preserve">Total IDC</t>
  </si>
  <si>
    <t xml:space="preserve">TOTAL COSTS:</t>
  </si>
  <si>
    <t xml:space="preserve">TITLE:  </t>
  </si>
  <si>
    <t xml:space="preserve">AGENCY:  </t>
  </si>
  <si>
    <t xml:space="preserve">DATES:  </t>
  </si>
  <si>
    <t xml:space="preserve">EFFORT (based on 9mth - 12mth conversion:</t>
  </si>
  <si>
    <t xml:space="preserve">Faculty Name</t>
  </si>
  <si>
    <t xml:space="preserve">Casanova</t>
  </si>
  <si>
    <t xml:space="preserve">Faculty 9-mo salary to 12-mo conversion (Enter the 9-Mo. annual in cell below)</t>
  </si>
  <si>
    <t xml:space="preserve">MTDC</t>
  </si>
  <si>
    <t xml:space="preserve">Yoon</t>
  </si>
  <si>
    <t xml:space="preserve">            </t>
  </si>
  <si>
    <t xml:space="preserve">Year One-Four</t>
  </si>
  <si>
    <t xml:space="preserve">CUMULATIVE TOTAL</t>
  </si>
  <si>
    <t xml:space="preserve">Grad Student </t>
  </si>
  <si>
    <t xml:space="preserve">CUMULATIVE TOTAL COSTS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</si>
</sst>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0.00"/>
    <numFmt numFmtId="166" formatCode="\$#,##0"/>
    <numFmt numFmtId="167" formatCode="0.0"/>
    <numFmt numFmtId="168" formatCode="#,##0"/>
    <numFmt numFmtId="169" formatCode="\$#,##0.00"/>
    <numFmt numFmtId="170" formatCode="\$#,##0.00;[RED]\$#,##0.00"/>
    <numFmt numFmtId="171" formatCode="\$#,##0;[RED]\$#,##0"/>
    <numFmt numFmtId="172" formatCode="#,##0.00"/>
    <numFmt numFmtId="173" formatCode="_-\$* #,##0.00_-;&quot;-$&quot;* #,##0.00_-;_-\$* \-??_-;_-@_-"/>
    <numFmt numFmtId="174" formatCode="0%"/>
    <numFmt numFmtId="175" formatCode="0.0%"/>
    <numFmt numFmtId="176" formatCode="0"/>
  </numFmts>
  <fonts count="13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harter Roman"/>
      <family val="0"/>
      <charset val="1"/>
    </font>
    <font>
      <sz val="12"/>
      <color rgb="FF000000"/>
      <name val="Charter Roman"/>
      <family val="0"/>
      <charset val="1"/>
    </font>
    <font>
      <b val="true"/>
      <sz val="16"/>
      <color rgb="FF000000"/>
      <name val="Charter Roman"/>
      <family val="0"/>
      <charset val="1"/>
    </font>
    <font>
      <sz val="16"/>
      <color rgb="FF000000"/>
      <name val="Charter Roman"/>
      <family val="0"/>
      <charset val="1"/>
    </font>
    <font>
      <sz val="14"/>
      <color rgb="FF000000"/>
      <name val="Charter Roman"/>
      <family val="0"/>
      <charset val="1"/>
    </font>
    <font>
      <b val="true"/>
      <u val="single"/>
      <sz val="12"/>
      <color rgb="FF000000"/>
      <name val="Charter Roman"/>
      <family val="0"/>
      <charset val="1"/>
    </font>
    <font>
      <sz val="12"/>
      <color rgb="FF000000"/>
      <name val="Helvetica Neue"/>
      <family val="0"/>
      <charset val="1"/>
    </font>
    <font>
      <b val="true"/>
      <sz val="12"/>
      <color rgb="FF000000"/>
      <name val="Calibri"/>
      <family val="2"/>
      <charset val="1"/>
    </font>
    <font>
      <b val="true"/>
      <sz val="14"/>
      <color rgb="FF000000"/>
      <name val="Charter Roman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CCC1DA"/>
        <bgColor rgb="FFC6D9F1"/>
      </patternFill>
    </fill>
    <fill>
      <patternFill patternType="solid">
        <fgColor rgb="FFFC92FF"/>
        <bgColor rgb="FFCC99FF"/>
      </patternFill>
    </fill>
    <fill>
      <patternFill patternType="solid">
        <fgColor rgb="FFFCD5B5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FFF00"/>
        <bgColor rgb="FFFFFF00"/>
      </patternFill>
    </fill>
    <fill>
      <patternFill patternType="solid">
        <fgColor rgb="FFF2DCDB"/>
        <bgColor rgb="FFFCD5B5"/>
      </patternFill>
    </fill>
    <fill>
      <patternFill patternType="solid">
        <fgColor rgb="FFB7DEE8"/>
        <bgColor rgb="FFC6D9F1"/>
      </patternFill>
    </fill>
    <fill>
      <patternFill patternType="solid">
        <fgColor rgb="FFF6F796"/>
        <bgColor rgb="FFFCD5B5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7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5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5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1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7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2DCDB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6F796"/>
      <rgbColor rgb="FFB7DEE8"/>
      <rgbColor rgb="FFFC92FF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G57"/>
  <sheetViews>
    <sheetView windowProtection="false"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D5" activeCellId="0" sqref="D5"/>
    </sheetView>
  </sheetViews>
  <sheetFormatPr defaultRowHeight="15.75"/>
  <cols>
    <col collapsed="false" hidden="false" max="1" min="1" style="0" width="32.7348837209302"/>
    <col collapsed="false" hidden="false" max="2" min="2" style="0" width="19.6883720930233"/>
    <col collapsed="false" hidden="false" max="4" min="3" style="0" width="9.10697674418605"/>
    <col collapsed="false" hidden="false" max="5" min="5" style="0" width="17.4744186046512"/>
    <col collapsed="false" hidden="true" max="13" min="6" style="0" width="0"/>
    <col collapsed="false" hidden="false" max="21" min="14" style="0" width="9.10697674418605"/>
    <col collapsed="false" hidden="false" max="22" min="22" style="0" width="49.9627906976744"/>
    <col collapsed="false" hidden="false" max="1025" min="23" style="0" width="9.10697674418605"/>
  </cols>
  <sheetData>
    <row r="1" s="2" customFormat="true" ht="15.75" hidden="false" customHeight="false" outlineLevel="0" collapsed="false">
      <c r="A1" s="1" t="s">
        <v>0</v>
      </c>
    </row>
    <row r="2" s="2" customFormat="true" ht="15.75" hidden="false" customHeight="false" outlineLevel="0" collapsed="false">
      <c r="A2" s="1"/>
    </row>
    <row r="3" s="2" customFormat="true" ht="15.75" hidden="false" customHeight="false" outlineLevel="0" collapsed="false">
      <c r="A3" s="1" t="s">
        <v>1</v>
      </c>
    </row>
    <row r="4" s="2" customFormat="true" ht="15.75" hidden="false" customHeight="false" outlineLevel="0" collapsed="false">
      <c r="A4" s="1"/>
    </row>
    <row r="5" customFormat="false" ht="20.25" hidden="false" customHeight="false" outlineLevel="0" collapsed="false">
      <c r="A5" s="1" t="s">
        <v>2</v>
      </c>
      <c r="B5" s="2"/>
      <c r="C5" s="2"/>
      <c r="D5" s="3" t="s">
        <v>3</v>
      </c>
      <c r="E5" s="3"/>
      <c r="F5" s="3" t="s">
        <v>4</v>
      </c>
      <c r="G5" s="3"/>
      <c r="H5" s="3" t="s">
        <v>5</v>
      </c>
      <c r="I5" s="3"/>
      <c r="J5" s="3" t="s">
        <v>6</v>
      </c>
      <c r="K5" s="3"/>
      <c r="L5" s="3" t="s">
        <v>7</v>
      </c>
      <c r="M5" s="3"/>
      <c r="N5" s="4" t="s">
        <v>8</v>
      </c>
      <c r="P5" s="5" t="s">
        <v>9</v>
      </c>
      <c r="Q5" s="6"/>
      <c r="R5" s="6"/>
      <c r="S5" s="6"/>
      <c r="T5" s="7"/>
    </row>
    <row r="6" customFormat="false" ht="18" hidden="false" customHeight="false" outlineLevel="0" collapsed="false">
      <c r="A6" s="1"/>
      <c r="B6" s="2"/>
      <c r="C6" s="2"/>
      <c r="D6" s="1"/>
      <c r="E6" s="1"/>
      <c r="F6" s="1"/>
      <c r="G6" s="1"/>
      <c r="H6" s="1"/>
      <c r="I6" s="1"/>
      <c r="J6" s="1"/>
      <c r="K6" s="1"/>
      <c r="L6" s="1"/>
      <c r="M6" s="1"/>
      <c r="N6" s="8"/>
      <c r="P6" s="9" t="s">
        <v>10</v>
      </c>
      <c r="Q6" s="10" t="s">
        <v>11</v>
      </c>
      <c r="R6" s="10" t="s">
        <v>12</v>
      </c>
      <c r="S6" s="10" t="s">
        <v>13</v>
      </c>
      <c r="T6" s="11" t="s">
        <v>14</v>
      </c>
      <c r="V6" s="12" t="s">
        <v>15</v>
      </c>
      <c r="W6" s="13" t="s">
        <v>16</v>
      </c>
      <c r="X6" s="13"/>
      <c r="Y6" s="13" t="s">
        <v>4</v>
      </c>
      <c r="Z6" s="13"/>
      <c r="AA6" s="13" t="s">
        <v>5</v>
      </c>
      <c r="AB6" s="13"/>
      <c r="AC6" s="13" t="s">
        <v>6</v>
      </c>
      <c r="AD6" s="13"/>
      <c r="AE6" s="13" t="s">
        <v>7</v>
      </c>
      <c r="AF6" s="13"/>
    </row>
    <row r="7" customFormat="false" ht="15.75" hidden="false" customHeight="false" outlineLevel="0" collapsed="false">
      <c r="A7" s="1" t="s">
        <v>17</v>
      </c>
      <c r="B7" s="2" t="s">
        <v>18</v>
      </c>
      <c r="C7" s="2"/>
      <c r="D7" s="1" t="s">
        <v>19</v>
      </c>
      <c r="E7" s="1" t="s">
        <v>20</v>
      </c>
      <c r="F7" s="1" t="s">
        <v>19</v>
      </c>
      <c r="G7" s="1" t="s">
        <v>20</v>
      </c>
      <c r="H7" s="1" t="s">
        <v>19</v>
      </c>
      <c r="I7" s="1" t="s">
        <v>20</v>
      </c>
      <c r="J7" s="1" t="s">
        <v>19</v>
      </c>
      <c r="K7" s="1" t="s">
        <v>20</v>
      </c>
      <c r="L7" s="1" t="s">
        <v>19</v>
      </c>
      <c r="M7" s="1" t="s">
        <v>20</v>
      </c>
      <c r="N7" s="8"/>
      <c r="O7" s="2"/>
      <c r="P7" s="14" t="n">
        <f aca="false">E11/V20*100</f>
        <v>0</v>
      </c>
      <c r="Q7" s="14" t="n">
        <f aca="false">G11/Y20*100</f>
        <v>0</v>
      </c>
      <c r="R7" s="14" t="n">
        <f aca="false">I11/AA20*100</f>
        <v>0</v>
      </c>
      <c r="S7" s="14" t="n">
        <f aca="false">K11/AC20*100</f>
        <v>0</v>
      </c>
      <c r="T7" s="14" t="n">
        <f aca="false">M11/AE20*100</f>
        <v>0</v>
      </c>
      <c r="U7" s="2"/>
      <c r="V7" s="12"/>
      <c r="W7" s="15" t="n">
        <f aca="false">V21</f>
        <v>6792.69230769231</v>
      </c>
      <c r="X7" s="12" t="n">
        <v>9</v>
      </c>
      <c r="Y7" s="15" t="n">
        <f aca="false">W7*1.03</f>
        <v>6996.47307692308</v>
      </c>
      <c r="Z7" s="12" t="n">
        <v>9</v>
      </c>
      <c r="AA7" s="15" t="n">
        <f aca="false">Y7*1.03</f>
        <v>7206.36726923077</v>
      </c>
      <c r="AB7" s="12" t="n">
        <v>9</v>
      </c>
      <c r="AC7" s="15" t="n">
        <f aca="false">AA7*1.03</f>
        <v>7422.55828730769</v>
      </c>
      <c r="AD7" s="12" t="n">
        <v>9</v>
      </c>
      <c r="AE7" s="15" t="n">
        <f aca="false">AC7*1.03</f>
        <v>7645.23503592693</v>
      </c>
      <c r="AF7" s="12" t="n">
        <v>9</v>
      </c>
    </row>
    <row r="8" customFormat="false" ht="15.75" hidden="false" customHeight="false" outlineLevel="0" collapsed="false">
      <c r="A8" s="1"/>
      <c r="C8" s="2"/>
      <c r="N8" s="8"/>
      <c r="O8" s="2"/>
      <c r="P8" s="16"/>
      <c r="Q8" s="16"/>
      <c r="R8" s="16"/>
      <c r="S8" s="16"/>
      <c r="T8" s="16"/>
      <c r="U8" s="2"/>
    </row>
    <row r="9" customFormat="false" ht="20.25" hidden="false" customHeight="false" outlineLevel="0" collapsed="false">
      <c r="A9" s="1"/>
      <c r="B9" s="2" t="s">
        <v>21</v>
      </c>
      <c r="C9" s="2"/>
      <c r="D9" s="17" t="n">
        <v>0</v>
      </c>
      <c r="E9" s="18" t="n">
        <f aca="false">W7*D9</f>
        <v>0</v>
      </c>
      <c r="F9" s="19" t="n">
        <v>0</v>
      </c>
      <c r="G9" s="18" t="n">
        <f aca="false">Y7*F9</f>
        <v>0</v>
      </c>
      <c r="H9" s="19" t="n">
        <v>0</v>
      </c>
      <c r="I9" s="18" t="n">
        <f aca="false">AA7*H9</f>
        <v>0</v>
      </c>
      <c r="J9" s="19" t="n">
        <v>0</v>
      </c>
      <c r="K9" s="18" t="n">
        <f aca="false">AC7*J9</f>
        <v>0</v>
      </c>
      <c r="L9" s="19" t="n">
        <v>0</v>
      </c>
      <c r="M9" s="18" t="n">
        <f aca="false">AE7*L9</f>
        <v>0</v>
      </c>
      <c r="N9" s="20" t="n">
        <f aca="false">E9+G9+I9+K9+M9</f>
        <v>0</v>
      </c>
      <c r="O9" s="2"/>
      <c r="P9" s="21" t="s">
        <v>22</v>
      </c>
      <c r="Q9" s="22"/>
      <c r="R9" s="22"/>
      <c r="S9" s="22"/>
      <c r="T9" s="23"/>
      <c r="U9" s="2"/>
      <c r="V9" s="12" t="s">
        <v>23</v>
      </c>
      <c r="W9" s="13" t="s">
        <v>16</v>
      </c>
      <c r="X9" s="13"/>
      <c r="Y9" s="13" t="s">
        <v>4</v>
      </c>
      <c r="Z9" s="13"/>
      <c r="AA9" s="13" t="s">
        <v>5</v>
      </c>
      <c r="AB9" s="13"/>
      <c r="AC9" s="13" t="s">
        <v>6</v>
      </c>
      <c r="AD9" s="13"/>
      <c r="AE9" s="13" t="s">
        <v>7</v>
      </c>
      <c r="AF9" s="13"/>
    </row>
    <row r="10" customFormat="false" ht="18" hidden="false" customHeight="false" outlineLevel="0" collapsed="false">
      <c r="A10" s="1"/>
      <c r="C10" s="2"/>
      <c r="D10" s="24" t="n">
        <v>0</v>
      </c>
      <c r="E10" s="25" t="n">
        <f aca="false">W7*D10</f>
        <v>0</v>
      </c>
      <c r="F10" s="24" t="n">
        <v>0</v>
      </c>
      <c r="G10" s="25" t="n">
        <f aca="false">Y7*F10</f>
        <v>0</v>
      </c>
      <c r="H10" s="24" t="n">
        <v>0</v>
      </c>
      <c r="I10" s="25" t="n">
        <f aca="false">AA7*H10</f>
        <v>0</v>
      </c>
      <c r="J10" s="24" t="n">
        <v>0</v>
      </c>
      <c r="K10" s="25" t="n">
        <f aca="false">AC7*J10</f>
        <v>0</v>
      </c>
      <c r="L10" s="24" t="n">
        <v>0</v>
      </c>
      <c r="M10" s="25" t="n">
        <f aca="false">AE7*L10</f>
        <v>0</v>
      </c>
      <c r="N10" s="26" t="n">
        <f aca="false">E10+G10+I10+K10+M10</f>
        <v>0</v>
      </c>
      <c r="O10" s="2"/>
      <c r="P10" s="27" t="s">
        <v>10</v>
      </c>
      <c r="Q10" s="28" t="s">
        <v>11</v>
      </c>
      <c r="R10" s="28" t="s">
        <v>12</v>
      </c>
      <c r="S10" s="28" t="s">
        <v>13</v>
      </c>
      <c r="T10" s="29" t="s">
        <v>14</v>
      </c>
      <c r="U10" s="2"/>
      <c r="V10" s="12" t="s">
        <v>24</v>
      </c>
      <c r="W10" s="30" t="n">
        <v>25000</v>
      </c>
      <c r="X10" s="31" t="n">
        <v>12</v>
      </c>
      <c r="Y10" s="30" t="n">
        <f aca="false">W10*1.03</f>
        <v>25750</v>
      </c>
      <c r="Z10" s="31" t="n">
        <v>12</v>
      </c>
      <c r="AA10" s="30" t="n">
        <f aca="false">Y10*1.03</f>
        <v>26522.5</v>
      </c>
      <c r="AB10" s="31" t="n">
        <v>12</v>
      </c>
      <c r="AC10" s="30" t="n">
        <f aca="false">AA10*1.03</f>
        <v>27318.175</v>
      </c>
      <c r="AD10" s="31" t="n">
        <v>12</v>
      </c>
      <c r="AE10" s="30" t="n">
        <f aca="false">AC10*1.03</f>
        <v>28137.72025</v>
      </c>
      <c r="AF10" s="31" t="n">
        <v>12</v>
      </c>
    </row>
    <row r="11" customFormat="false" ht="15.75" hidden="false" customHeight="false" outlineLevel="0" collapsed="false">
      <c r="A11" s="1"/>
      <c r="C11" s="32" t="s">
        <v>25</v>
      </c>
      <c r="D11" s="33" t="n">
        <f aca="false">SUM(D9:D10)</f>
        <v>0</v>
      </c>
      <c r="E11" s="34" t="n">
        <f aca="false">SUM(E9:E10)</f>
        <v>0</v>
      </c>
      <c r="F11" s="35" t="n">
        <f aca="false">SUM(F9:F10)</f>
        <v>0</v>
      </c>
      <c r="G11" s="34" t="n">
        <f aca="false">SUM(G9:G10)</f>
        <v>0</v>
      </c>
      <c r="H11" s="35" t="n">
        <f aca="false">SUM(H9:H10)</f>
        <v>0</v>
      </c>
      <c r="I11" s="34" t="n">
        <f aca="false">SUM(I9:I10)</f>
        <v>0</v>
      </c>
      <c r="J11" s="35" t="n">
        <f aca="false">SUM(J9:J10)</f>
        <v>0</v>
      </c>
      <c r="K11" s="34" t="n">
        <f aca="false">SUM(K9:K10)</f>
        <v>0</v>
      </c>
      <c r="L11" s="35" t="n">
        <f aca="false">SUM(L9:L10)</f>
        <v>0</v>
      </c>
      <c r="M11" s="34" t="n">
        <f aca="false">SUM(M9:M10)</f>
        <v>0</v>
      </c>
      <c r="N11" s="20" t="n">
        <f aca="false">E11+G11+I11+K11+M11</f>
        <v>0</v>
      </c>
      <c r="O11" s="2"/>
      <c r="P11" s="14" t="n">
        <f aca="false">E9/V19*100</f>
        <v>0</v>
      </c>
      <c r="Q11" s="14" t="n">
        <f aca="false">G9/Y19*100</f>
        <v>0</v>
      </c>
      <c r="R11" s="14" t="n">
        <f aca="false">I9/V19*100</f>
        <v>0</v>
      </c>
      <c r="S11" s="14" t="n">
        <f aca="false">K9/V19*100</f>
        <v>0</v>
      </c>
      <c r="T11" s="14" t="n">
        <f aca="false">M9/V19*100</f>
        <v>0</v>
      </c>
      <c r="U11" s="2"/>
      <c r="V11" s="12" t="s">
        <v>26</v>
      </c>
      <c r="W11" s="30" t="n">
        <v>48000</v>
      </c>
      <c r="X11" s="12" t="n">
        <v>12</v>
      </c>
      <c r="Y11" s="30" t="n">
        <f aca="false">W11*1.03</f>
        <v>49440</v>
      </c>
      <c r="Z11" s="12" t="n">
        <v>12</v>
      </c>
      <c r="AA11" s="30" t="n">
        <f aca="false">Y11*1.03</f>
        <v>50923.2</v>
      </c>
      <c r="AB11" s="12" t="n">
        <v>12</v>
      </c>
      <c r="AC11" s="30" t="n">
        <f aca="false">AA11*1.03</f>
        <v>52450.896</v>
      </c>
      <c r="AD11" s="12" t="n">
        <v>12</v>
      </c>
      <c r="AE11" s="30" t="n">
        <f aca="false">AC11*1.03</f>
        <v>54024.42288</v>
      </c>
      <c r="AF11" s="31" t="n">
        <v>12</v>
      </c>
    </row>
    <row r="12" customFormat="false" ht="15.75" hidden="false" customHeight="false" outlineLevel="0" collapsed="false">
      <c r="A12" s="1"/>
      <c r="D12" s="19"/>
      <c r="E12" s="36"/>
      <c r="F12" s="19"/>
      <c r="G12" s="36"/>
      <c r="H12" s="19"/>
      <c r="I12" s="36"/>
      <c r="J12" s="19"/>
      <c r="K12" s="36"/>
      <c r="L12" s="19"/>
      <c r="M12" s="36"/>
      <c r="N12" s="20"/>
      <c r="O12" s="2"/>
      <c r="P12" s="16"/>
      <c r="Q12" s="16"/>
      <c r="R12" s="16"/>
      <c r="S12" s="16"/>
      <c r="T12" s="16"/>
      <c r="U12" s="2"/>
      <c r="V12" s="12" t="s">
        <v>27</v>
      </c>
      <c r="W12" s="30" t="n">
        <v>21000</v>
      </c>
      <c r="X12" s="12" t="n">
        <v>12</v>
      </c>
      <c r="Y12" s="30" t="n">
        <f aca="false">W12*1.03</f>
        <v>21630</v>
      </c>
      <c r="Z12" s="31" t="n">
        <v>12</v>
      </c>
      <c r="AA12" s="30" t="n">
        <f aca="false">Y12*1.03</f>
        <v>22278.9</v>
      </c>
      <c r="AB12" s="31" t="n">
        <v>12</v>
      </c>
      <c r="AC12" s="30" t="n">
        <f aca="false">AA12*1.03</f>
        <v>22947.267</v>
      </c>
      <c r="AD12" s="31" t="n">
        <v>12</v>
      </c>
      <c r="AE12" s="30" t="n">
        <f aca="false">AC12*1.03</f>
        <v>23635.68501</v>
      </c>
      <c r="AF12" s="31" t="n">
        <v>12</v>
      </c>
    </row>
    <row r="13" customFormat="false" ht="20.25" hidden="false" customHeight="false" outlineLevel="0" collapsed="false">
      <c r="A13" s="1"/>
      <c r="C13" s="37" t="s">
        <v>28</v>
      </c>
      <c r="D13" s="1" t="s">
        <v>19</v>
      </c>
      <c r="E13" s="1" t="s">
        <v>29</v>
      </c>
      <c r="F13" s="1" t="s">
        <v>19</v>
      </c>
      <c r="G13" s="1" t="s">
        <v>29</v>
      </c>
      <c r="H13" s="1" t="s">
        <v>19</v>
      </c>
      <c r="I13" s="1" t="s">
        <v>29</v>
      </c>
      <c r="J13" s="1" t="s">
        <v>19</v>
      </c>
      <c r="K13" s="1" t="s">
        <v>29</v>
      </c>
      <c r="L13" s="1" t="s">
        <v>19</v>
      </c>
      <c r="M13" s="1" t="s">
        <v>29</v>
      </c>
      <c r="N13" s="20"/>
      <c r="O13" s="2"/>
      <c r="P13" s="38" t="s">
        <v>30</v>
      </c>
      <c r="Q13" s="39"/>
      <c r="R13" s="39"/>
      <c r="S13" s="39"/>
      <c r="T13" s="40"/>
      <c r="U13" s="2"/>
      <c r="V13" s="12" t="s">
        <v>31</v>
      </c>
      <c r="W13" s="30" t="n">
        <v>10000</v>
      </c>
      <c r="X13" s="12" t="n">
        <v>12</v>
      </c>
      <c r="Y13" s="30" t="n">
        <f aca="false">W13*1.03</f>
        <v>10300</v>
      </c>
      <c r="Z13" s="12" t="n">
        <v>12</v>
      </c>
      <c r="AA13" s="30" t="n">
        <f aca="false">Y13*1.03</f>
        <v>10609</v>
      </c>
      <c r="AB13" s="12" t="n">
        <v>12</v>
      </c>
      <c r="AC13" s="30" t="n">
        <f aca="false">AA13*1.03</f>
        <v>10927.27</v>
      </c>
      <c r="AD13" s="12" t="n">
        <v>12</v>
      </c>
      <c r="AE13" s="30" t="n">
        <f aca="false">AC13*1.03</f>
        <v>11255.0881</v>
      </c>
      <c r="AF13" s="31" t="n">
        <v>12</v>
      </c>
    </row>
    <row r="14" customFormat="false" ht="18" hidden="false" customHeight="false" outlineLevel="0" collapsed="false">
      <c r="A14" s="1" t="s">
        <v>32</v>
      </c>
      <c r="B14" s="2" t="s">
        <v>24</v>
      </c>
      <c r="C14" s="41" t="n">
        <v>0</v>
      </c>
      <c r="D14" s="19" t="n">
        <v>0</v>
      </c>
      <c r="E14" s="18" t="n">
        <f aca="false">W10/X10*D14*$C14</f>
        <v>0</v>
      </c>
      <c r="F14" s="19" t="n">
        <v>0</v>
      </c>
      <c r="G14" s="18" t="n">
        <f aca="false">Y10/Z10*F14*$C14</f>
        <v>0</v>
      </c>
      <c r="H14" s="19" t="n">
        <v>0</v>
      </c>
      <c r="I14" s="18" t="n">
        <f aca="false">AA10/AB10*H14*$C14</f>
        <v>0</v>
      </c>
      <c r="J14" s="19" t="n">
        <v>0</v>
      </c>
      <c r="K14" s="18" t="n">
        <f aca="false">AC10/AD10*J14*$C14</f>
        <v>0</v>
      </c>
      <c r="L14" s="19" t="n">
        <v>0</v>
      </c>
      <c r="M14" s="18" t="n">
        <f aca="false">AE10/AF10*L14*$C14</f>
        <v>0</v>
      </c>
      <c r="N14" s="20" t="n">
        <f aca="false">E14+G14+I14+K14+M14</f>
        <v>0</v>
      </c>
      <c r="O14" s="2"/>
      <c r="P14" s="42" t="s">
        <v>10</v>
      </c>
      <c r="Q14" s="43" t="s">
        <v>11</v>
      </c>
      <c r="R14" s="43" t="s">
        <v>12</v>
      </c>
      <c r="S14" s="43" t="s">
        <v>13</v>
      </c>
      <c r="T14" s="44" t="s">
        <v>14</v>
      </c>
      <c r="U14" s="2"/>
      <c r="V14" s="12" t="s">
        <v>33</v>
      </c>
      <c r="W14" s="30" t="n">
        <v>10000</v>
      </c>
      <c r="X14" s="12" t="n">
        <v>12</v>
      </c>
      <c r="Y14" s="30" t="n">
        <f aca="false">W14*1.03</f>
        <v>10300</v>
      </c>
      <c r="Z14" s="31" t="n">
        <v>12</v>
      </c>
      <c r="AA14" s="30" t="n">
        <f aca="false">Y14*1.03</f>
        <v>10609</v>
      </c>
      <c r="AB14" s="31" t="n">
        <v>12</v>
      </c>
      <c r="AC14" s="30" t="n">
        <f aca="false">AA14*1.03</f>
        <v>10927.27</v>
      </c>
      <c r="AD14" s="31" t="n">
        <v>12</v>
      </c>
      <c r="AE14" s="30" t="n">
        <f aca="false">AC14*1.03</f>
        <v>11255.0881</v>
      </c>
      <c r="AF14" s="31" t="n">
        <v>12</v>
      </c>
    </row>
    <row r="15" customFormat="false" ht="15.75" hidden="false" customHeight="false" outlineLevel="0" collapsed="false">
      <c r="A15" s="1"/>
      <c r="B15" s="2" t="s">
        <v>26</v>
      </c>
      <c r="C15" s="41" t="n">
        <v>0</v>
      </c>
      <c r="D15" s="19" t="n">
        <v>0</v>
      </c>
      <c r="E15" s="18" t="n">
        <f aca="false">W11/X11*D15*$C15</f>
        <v>0</v>
      </c>
      <c r="F15" s="19" t="n">
        <v>0</v>
      </c>
      <c r="G15" s="18" t="n">
        <f aca="false">Y11/Z11*F15*$C15</f>
        <v>0</v>
      </c>
      <c r="H15" s="19" t="n">
        <v>0</v>
      </c>
      <c r="I15" s="18" t="n">
        <f aca="false">AA11/AB11*H15*$C15</f>
        <v>0</v>
      </c>
      <c r="J15" s="19" t="n">
        <v>0</v>
      </c>
      <c r="K15" s="18" t="n">
        <f aca="false">AC11/AD11*J15*$C15</f>
        <v>0</v>
      </c>
      <c r="L15" s="19" t="n">
        <v>0</v>
      </c>
      <c r="M15" s="18" t="n">
        <f aca="false">AE11/AF11*L15*$C15</f>
        <v>0</v>
      </c>
      <c r="N15" s="20" t="n">
        <f aca="false">E15+G15+I15+K15+M15</f>
        <v>0</v>
      </c>
      <c r="O15" s="2"/>
      <c r="P15" s="14" t="n">
        <f aca="false">E10/V18*100</f>
        <v>0</v>
      </c>
      <c r="Q15" s="14" t="n">
        <f aca="false">G10/V18*100</f>
        <v>0</v>
      </c>
      <c r="R15" s="14" t="n">
        <f aca="false">I10/V18*100</f>
        <v>0</v>
      </c>
      <c r="S15" s="14" t="n">
        <f aca="false">K10/V18*100</f>
        <v>0</v>
      </c>
      <c r="T15" s="14" t="n">
        <f aca="false">M10/V18*100</f>
        <v>0</v>
      </c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</row>
    <row r="16" customFormat="false" ht="15.75" hidden="false" customHeight="false" outlineLevel="0" collapsed="false">
      <c r="A16" s="1"/>
      <c r="B16" s="2" t="s">
        <v>34</v>
      </c>
      <c r="C16" s="41" t="n">
        <v>0</v>
      </c>
      <c r="D16" s="19" t="n">
        <v>0</v>
      </c>
      <c r="E16" s="18" t="n">
        <f aca="false">W12/X12*D16*$C16</f>
        <v>0</v>
      </c>
      <c r="F16" s="19" t="n">
        <v>0</v>
      </c>
      <c r="G16" s="18" t="n">
        <f aca="false">Y12/Z12*F16*$C16</f>
        <v>0</v>
      </c>
      <c r="H16" s="19" t="n">
        <v>0</v>
      </c>
      <c r="I16" s="18" t="n">
        <f aca="false">AA12/AB12*H16*$C16</f>
        <v>0</v>
      </c>
      <c r="J16" s="19" t="n">
        <v>0</v>
      </c>
      <c r="K16" s="18" t="n">
        <f aca="false">AC12/AD12*J16*$C16</f>
        <v>0</v>
      </c>
      <c r="L16" s="19" t="n">
        <v>0</v>
      </c>
      <c r="M16" s="18" t="n">
        <f aca="false">AE12/AF12*L16*$C16</f>
        <v>0</v>
      </c>
      <c r="N16" s="20" t="n">
        <f aca="false">E16+G16+I16+K16+M16</f>
        <v>0</v>
      </c>
      <c r="O16" s="2"/>
      <c r="P16" s="16"/>
      <c r="Q16" s="16"/>
      <c r="R16" s="16"/>
      <c r="S16" s="16"/>
      <c r="T16" s="16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</row>
    <row r="17" customFormat="false" ht="15.75" hidden="false" customHeight="false" outlineLevel="0" collapsed="false">
      <c r="A17" s="1"/>
      <c r="B17" s="2" t="s">
        <v>31</v>
      </c>
      <c r="C17" s="41" t="n">
        <v>0</v>
      </c>
      <c r="D17" s="19" t="n">
        <v>0</v>
      </c>
      <c r="E17" s="18" t="n">
        <f aca="false">W13/X13*D17*$C17</f>
        <v>0</v>
      </c>
      <c r="F17" s="19" t="n">
        <v>0</v>
      </c>
      <c r="G17" s="18" t="n">
        <f aca="false">Y13/Z13*F17*$C17</f>
        <v>0</v>
      </c>
      <c r="H17" s="19" t="n">
        <v>0</v>
      </c>
      <c r="I17" s="18" t="n">
        <f aca="false">AA13/AB13*H17*$C17</f>
        <v>0</v>
      </c>
      <c r="J17" s="19" t="n">
        <v>0</v>
      </c>
      <c r="K17" s="18" t="n">
        <f aca="false">AC13/AD13*J17*$C17</f>
        <v>0</v>
      </c>
      <c r="L17" s="19" t="n">
        <v>0</v>
      </c>
      <c r="M17" s="18" t="n">
        <f aca="false">AE13/AF13*L17*$C17</f>
        <v>0</v>
      </c>
      <c r="N17" s="20" t="n">
        <f aca="false">E17+G17+I17+K17+M17</f>
        <v>0</v>
      </c>
      <c r="O17" s="2"/>
      <c r="V17" s="45" t="s">
        <v>35</v>
      </c>
      <c r="W17" s="45"/>
      <c r="X17" s="45"/>
      <c r="Y17" s="45"/>
      <c r="Z17" s="45"/>
    </row>
    <row r="18" customFormat="false" ht="15.75" hidden="false" customHeight="false" outlineLevel="0" collapsed="false">
      <c r="A18" s="1"/>
      <c r="B18" s="2" t="s">
        <v>33</v>
      </c>
      <c r="C18" s="46" t="n">
        <v>0</v>
      </c>
      <c r="D18" s="24" t="n">
        <v>0</v>
      </c>
      <c r="E18" s="25" t="n">
        <f aca="false">W14/X14*D18*$C18</f>
        <v>0</v>
      </c>
      <c r="F18" s="24" t="n">
        <v>0</v>
      </c>
      <c r="G18" s="25" t="n">
        <f aca="false">Y14/Z14*F18*$C18</f>
        <v>0</v>
      </c>
      <c r="H18" s="24" t="n">
        <v>0</v>
      </c>
      <c r="I18" s="25" t="n">
        <f aca="false">AA14/AB14*H18*$C18</f>
        <v>0</v>
      </c>
      <c r="J18" s="24" t="n">
        <v>0</v>
      </c>
      <c r="K18" s="25" t="n">
        <f aca="false">AC14/AD14*J18*$C18</f>
        <v>0</v>
      </c>
      <c r="L18" s="24" t="n">
        <v>0</v>
      </c>
      <c r="M18" s="25" t="n">
        <f aca="false">AE14/AF14*L18*$C18</f>
        <v>0</v>
      </c>
      <c r="N18" s="26" t="n">
        <f aca="false">E18+G18+I18+K18+M18</f>
        <v>0</v>
      </c>
      <c r="O18" s="2"/>
      <c r="P18" s="13" t="s">
        <v>36</v>
      </c>
      <c r="Q18" s="13"/>
      <c r="R18" s="13"/>
      <c r="S18" s="13"/>
      <c r="V18" s="47" t="n">
        <f aca="false">V20-V19</f>
        <v>20612.3076923077</v>
      </c>
      <c r="W18" s="12" t="s">
        <v>37</v>
      </c>
      <c r="X18" s="12"/>
      <c r="Y18" s="48" t="n">
        <f aca="false">Y20-Y19</f>
        <v>21230.6769230769</v>
      </c>
      <c r="Z18" s="12"/>
      <c r="AA18" s="48" t="n">
        <f aca="false">AA20-AA19</f>
        <v>21867.5972307692</v>
      </c>
      <c r="AB18" s="12"/>
      <c r="AC18" s="48" t="n">
        <f aca="false">AC20-AC19</f>
        <v>22523.6251476923</v>
      </c>
      <c r="AD18" s="12"/>
      <c r="AE18" s="48" t="n">
        <f aca="false">AE20-AE19</f>
        <v>23199.3339021231</v>
      </c>
    </row>
    <row r="19" customFormat="false" ht="15.75" hidden="false" customHeight="false" outlineLevel="0" collapsed="false">
      <c r="A19" s="1"/>
      <c r="C19" s="46"/>
      <c r="D19" s="49"/>
      <c r="E19" s="50"/>
      <c r="F19" s="49"/>
      <c r="G19" s="50"/>
      <c r="H19" s="49"/>
      <c r="I19" s="50"/>
      <c r="J19" s="49"/>
      <c r="K19" s="50"/>
      <c r="L19" s="49"/>
      <c r="M19" s="50"/>
      <c r="N19" s="20"/>
      <c r="O19" s="2"/>
      <c r="P19" s="12" t="s">
        <v>38</v>
      </c>
      <c r="Q19" s="12"/>
      <c r="R19" s="51" t="s">
        <v>39</v>
      </c>
      <c r="S19" s="51" t="s">
        <v>40</v>
      </c>
      <c r="V19" s="52" t="n">
        <v>60900</v>
      </c>
      <c r="W19" s="53" t="s">
        <v>41</v>
      </c>
      <c r="X19" s="53"/>
      <c r="Y19" s="54" t="n">
        <f aca="false">V19*1.03</f>
        <v>62727</v>
      </c>
      <c r="Z19" s="54"/>
      <c r="AA19" s="54" t="n">
        <f aca="false">Y19*1.03</f>
        <v>64608.81</v>
      </c>
      <c r="AB19" s="54"/>
      <c r="AC19" s="54" t="n">
        <f aca="false">AA19*1.03</f>
        <v>66547.0743</v>
      </c>
      <c r="AD19" s="54"/>
      <c r="AE19" s="54" t="n">
        <f aca="false">AC19*1.03</f>
        <v>68543.486529</v>
      </c>
    </row>
    <row r="20" customFormat="false" ht="15.75" hidden="false" customHeight="false" outlineLevel="0" collapsed="false">
      <c r="A20" s="1"/>
      <c r="C20" s="32" t="s">
        <v>42</v>
      </c>
      <c r="D20" s="1"/>
      <c r="E20" s="34" t="n">
        <f aca="false">SUM(E14:E18)</f>
        <v>0</v>
      </c>
      <c r="F20" s="1"/>
      <c r="G20" s="34" t="n">
        <f aca="false">SUM(G14:G18)</f>
        <v>0</v>
      </c>
      <c r="H20" s="1"/>
      <c r="I20" s="34" t="n">
        <f aca="false">SUM(I14:I18)</f>
        <v>0</v>
      </c>
      <c r="J20" s="1"/>
      <c r="K20" s="34" t="n">
        <f aca="false">SUM(K14:K18)</f>
        <v>0</v>
      </c>
      <c r="L20" s="1"/>
      <c r="M20" s="34" t="n">
        <f aca="false">SUM(M14:M18)</f>
        <v>0</v>
      </c>
      <c r="N20" s="20" t="n">
        <f aca="false">E20+G20+I20+K20+M20</f>
        <v>0</v>
      </c>
      <c r="O20" s="2"/>
      <c r="P20" s="12" t="s">
        <v>43</v>
      </c>
      <c r="Q20" s="12"/>
      <c r="R20" s="55" t="n">
        <v>11307.45</v>
      </c>
      <c r="S20" s="55" t="n">
        <f aca="false">R20/12</f>
        <v>942.2875</v>
      </c>
      <c r="V20" s="56" t="n">
        <f aca="false">V19/1560*2088</f>
        <v>81512.3076923077</v>
      </c>
      <c r="W20" s="16" t="s">
        <v>44</v>
      </c>
      <c r="X20" s="16"/>
      <c r="Y20" s="57" t="n">
        <f aca="false">V20*1.03</f>
        <v>83957.676923077</v>
      </c>
      <c r="Z20" s="57"/>
      <c r="AA20" s="57" t="n">
        <f aca="false">Y20*1.03</f>
        <v>86476.4072307693</v>
      </c>
      <c r="AB20" s="57"/>
      <c r="AC20" s="57" t="n">
        <f aca="false">AA20*1.03</f>
        <v>89070.6994476923</v>
      </c>
      <c r="AD20" s="57"/>
      <c r="AE20" s="57" t="n">
        <f aca="false">AC20*1.03</f>
        <v>91742.8204311231</v>
      </c>
    </row>
    <row r="21" customFormat="false" ht="15.75" hidden="false" customHeight="false" outlineLevel="0" collapsed="false">
      <c r="A21" s="1"/>
      <c r="N21" s="20"/>
      <c r="O21" s="2"/>
      <c r="P21" s="12" t="s">
        <v>45</v>
      </c>
      <c r="Q21" s="12"/>
      <c r="R21" s="55" t="n">
        <f aca="false">R20*1.05</f>
        <v>11872.8225</v>
      </c>
      <c r="S21" s="55" t="n">
        <f aca="false">R21/12</f>
        <v>989.401875</v>
      </c>
      <c r="V21" s="58" t="n">
        <f aca="false">V20/12</f>
        <v>6792.69230769231</v>
      </c>
      <c r="W21" s="59" t="s">
        <v>46</v>
      </c>
      <c r="X21" s="2" t="s">
        <v>47</v>
      </c>
    </row>
    <row r="22" customFormat="false" ht="15.75" hidden="false" customHeight="false" outlineLevel="0" collapsed="false">
      <c r="A22" s="1"/>
      <c r="C22" s="32" t="s">
        <v>48</v>
      </c>
      <c r="D22" s="1"/>
      <c r="E22" s="34" t="n">
        <f aca="false">E20+E11</f>
        <v>0</v>
      </c>
      <c r="F22" s="34"/>
      <c r="G22" s="34" t="n">
        <f aca="false">G20+G11</f>
        <v>0</v>
      </c>
      <c r="H22" s="34"/>
      <c r="I22" s="34" t="n">
        <f aca="false">I20+I11</f>
        <v>0</v>
      </c>
      <c r="J22" s="34"/>
      <c r="K22" s="34" t="n">
        <f aca="false">K20+K11</f>
        <v>0</v>
      </c>
      <c r="L22" s="34"/>
      <c r="M22" s="34" t="n">
        <f aca="false">M20+M11</f>
        <v>0</v>
      </c>
      <c r="N22" s="20" t="n">
        <f aca="false">E22+G22+I22+K22+M22</f>
        <v>0</v>
      </c>
      <c r="O22" s="2"/>
      <c r="P22" s="12" t="s">
        <v>49</v>
      </c>
      <c r="Q22" s="12"/>
      <c r="R22" s="55" t="n">
        <f aca="false">R21*1.05</f>
        <v>12466.463625</v>
      </c>
      <c r="S22" s="55" t="n">
        <f aca="false">R22/12</f>
        <v>1038.87196875</v>
      </c>
    </row>
    <row r="23" customFormat="false" ht="15.75" hidden="false" customHeight="false" outlineLevel="0" collapsed="false">
      <c r="A23" s="1"/>
      <c r="N23" s="20"/>
      <c r="O23" s="2"/>
      <c r="P23" s="12" t="s">
        <v>50</v>
      </c>
      <c r="Q23" s="12"/>
      <c r="R23" s="55" t="n">
        <f aca="false">R22*1.05</f>
        <v>13089.78680625</v>
      </c>
      <c r="S23" s="55" t="n">
        <f aca="false">R23/12</f>
        <v>1090.8155671875</v>
      </c>
    </row>
    <row r="24" customFormat="false" ht="15.75" hidden="false" customHeight="false" outlineLevel="0" collapsed="false">
      <c r="A24" s="1"/>
      <c r="C24" s="60" t="s">
        <v>51</v>
      </c>
      <c r="E24" s="61" t="s">
        <v>52</v>
      </c>
      <c r="G24" s="62" t="s">
        <v>52</v>
      </c>
      <c r="I24" s="62" t="s">
        <v>52</v>
      </c>
      <c r="K24" s="62" t="s">
        <v>52</v>
      </c>
      <c r="M24" s="62" t="s">
        <v>52</v>
      </c>
      <c r="N24" s="63"/>
      <c r="O24" s="2"/>
      <c r="P24" s="12" t="s">
        <v>53</v>
      </c>
      <c r="Q24" s="12"/>
      <c r="R24" s="55" t="n">
        <f aca="false">R23*1.05</f>
        <v>13744.2761465625</v>
      </c>
      <c r="S24" s="55" t="n">
        <f aca="false">R24/12</f>
        <v>1145.35634554688</v>
      </c>
      <c r="V24" s="64"/>
    </row>
    <row r="25" customFormat="false" ht="15.75" hidden="false" customHeight="false" outlineLevel="0" collapsed="false">
      <c r="A25" s="1" t="s">
        <v>54</v>
      </c>
      <c r="B25" s="2" t="s">
        <v>55</v>
      </c>
      <c r="C25" s="65" t="n">
        <v>0.269</v>
      </c>
      <c r="E25" s="18" t="n">
        <f aca="false">E11*$C25</f>
        <v>0</v>
      </c>
      <c r="G25" s="18" t="n">
        <f aca="false">G11*$C25</f>
        <v>0</v>
      </c>
      <c r="I25" s="18" t="n">
        <f aca="false">I11*$C25</f>
        <v>0</v>
      </c>
      <c r="K25" s="18" t="n">
        <f aca="false">K11*$C25</f>
        <v>0</v>
      </c>
      <c r="M25" s="18" t="n">
        <f aca="false">M11*$C25</f>
        <v>0</v>
      </c>
      <c r="N25" s="20" t="n">
        <f aca="false">E25+G25+I25+K25+M25</f>
        <v>0</v>
      </c>
      <c r="O25" s="2"/>
      <c r="P25" s="12" t="s">
        <v>56</v>
      </c>
      <c r="Q25" s="12"/>
      <c r="R25" s="55" t="n">
        <f aca="false">R24*1.05</f>
        <v>14431.4899538906</v>
      </c>
      <c r="S25" s="55" t="n">
        <f aca="false">R25/12</f>
        <v>1202.62416282422</v>
      </c>
      <c r="V25" s="64"/>
    </row>
    <row r="26" customFormat="false" ht="15.75" hidden="false" customHeight="false" outlineLevel="0" collapsed="false">
      <c r="A26" s="1"/>
      <c r="B26" s="2" t="s">
        <v>24</v>
      </c>
      <c r="C26" s="65" t="n">
        <v>0.204</v>
      </c>
      <c r="E26" s="18" t="n">
        <f aca="false">E14*$C26</f>
        <v>0</v>
      </c>
      <c r="G26" s="18" t="n">
        <f aca="false">G14*$C26</f>
        <v>0</v>
      </c>
      <c r="I26" s="18" t="n">
        <f aca="false">I14*$C26</f>
        <v>0</v>
      </c>
      <c r="K26" s="18" t="n">
        <f aca="false">K14*$C26</f>
        <v>0</v>
      </c>
      <c r="M26" s="18" t="n">
        <f aca="false">M14*$C26</f>
        <v>0</v>
      </c>
      <c r="N26" s="20" t="n">
        <f aca="false">E26+G26+I26+K26+M26</f>
        <v>0</v>
      </c>
      <c r="O26" s="2"/>
    </row>
    <row r="27" customFormat="false" ht="15.75" hidden="false" customHeight="false" outlineLevel="0" collapsed="false">
      <c r="A27" s="1"/>
      <c r="B27" s="2" t="s">
        <v>26</v>
      </c>
      <c r="C27" s="65" t="n">
        <v>0.204</v>
      </c>
      <c r="E27" s="18" t="n">
        <f aca="false">E15*$C27</f>
        <v>0</v>
      </c>
      <c r="G27" s="18" t="n">
        <f aca="false">G15*$C27</f>
        <v>0</v>
      </c>
      <c r="I27" s="18" t="n">
        <f aca="false">I15*$C27</f>
        <v>0</v>
      </c>
      <c r="K27" s="18" t="n">
        <f aca="false">K15*$C27</f>
        <v>0</v>
      </c>
      <c r="M27" s="18" t="n">
        <f aca="false">M15*$C27</f>
        <v>0</v>
      </c>
      <c r="N27" s="20" t="n">
        <f aca="false">E27+G27+I27+K27+M27</f>
        <v>0</v>
      </c>
      <c r="O27" s="2"/>
    </row>
    <row r="28" customFormat="false" ht="15.75" hidden="false" customHeight="false" outlineLevel="0" collapsed="false">
      <c r="A28" s="1"/>
      <c r="B28" s="2" t="s">
        <v>34</v>
      </c>
      <c r="C28" s="65" t="n">
        <v>0.025</v>
      </c>
      <c r="E28" s="18" t="n">
        <f aca="false">E16*$C28</f>
        <v>0</v>
      </c>
      <c r="G28" s="18" t="n">
        <f aca="false">G16*$C28</f>
        <v>0</v>
      </c>
      <c r="I28" s="18" t="n">
        <f aca="false">I16*$C28</f>
        <v>0</v>
      </c>
      <c r="K28" s="18" t="n">
        <f aca="false">K16*$C28</f>
        <v>0</v>
      </c>
      <c r="M28" s="18" t="n">
        <f aca="false">M16*$C28</f>
        <v>0</v>
      </c>
      <c r="N28" s="20" t="n">
        <f aca="false">E28+G28+I28+K28+M28</f>
        <v>0</v>
      </c>
      <c r="O28" s="2"/>
    </row>
    <row r="29" customFormat="false" ht="15.75" hidden="false" customHeight="false" outlineLevel="0" collapsed="false">
      <c r="A29" s="1"/>
      <c r="B29" s="2" t="s">
        <v>31</v>
      </c>
      <c r="C29" s="65" t="n">
        <v>0.369</v>
      </c>
      <c r="E29" s="18" t="n">
        <f aca="false">E17*$C29</f>
        <v>0</v>
      </c>
      <c r="G29" s="18" t="n">
        <f aca="false">G17*$C29</f>
        <v>0</v>
      </c>
      <c r="I29" s="18" t="n">
        <f aca="false">I17*$C29</f>
        <v>0</v>
      </c>
      <c r="K29" s="18" t="n">
        <f aca="false">K17*$C29</f>
        <v>0</v>
      </c>
      <c r="M29" s="18" t="n">
        <f aca="false">M17*$C29</f>
        <v>0</v>
      </c>
      <c r="N29" s="20" t="n">
        <f aca="false">E29+G29+I29+K29+M29</f>
        <v>0</v>
      </c>
      <c r="O29" s="2"/>
    </row>
    <row r="30" customFormat="false" ht="15.75" hidden="false" customHeight="false" outlineLevel="0" collapsed="false">
      <c r="A30" s="1"/>
      <c r="B30" s="2" t="s">
        <v>33</v>
      </c>
      <c r="C30" s="65" t="n">
        <v>0.448</v>
      </c>
      <c r="D30" s="66"/>
      <c r="E30" s="25" t="n">
        <f aca="false">E18*$C30</f>
        <v>0</v>
      </c>
      <c r="F30" s="66"/>
      <c r="G30" s="25" t="n">
        <f aca="false">G18*$C30</f>
        <v>0</v>
      </c>
      <c r="H30" s="66"/>
      <c r="I30" s="25" t="n">
        <f aca="false">I18*$C30</f>
        <v>0</v>
      </c>
      <c r="J30" s="66"/>
      <c r="K30" s="25" t="n">
        <f aca="false">K18*$C30</f>
        <v>0</v>
      </c>
      <c r="L30" s="66"/>
      <c r="M30" s="25" t="n">
        <f aca="false">M18*$C30</f>
        <v>0</v>
      </c>
      <c r="N30" s="26" t="n">
        <f aca="false">E30+G30+I30+K30+M30</f>
        <v>0</v>
      </c>
      <c r="O30" s="2"/>
    </row>
    <row r="31" customFormat="false" ht="15.75" hidden="false" customHeight="false" outlineLevel="0" collapsed="false">
      <c r="A31" s="1"/>
      <c r="C31" s="32" t="s">
        <v>57</v>
      </c>
      <c r="D31" s="1"/>
      <c r="E31" s="34" t="n">
        <f aca="false">SUM(E25:E30)</f>
        <v>0</v>
      </c>
      <c r="F31" s="1"/>
      <c r="G31" s="34" t="n">
        <f aca="false">SUM(G25:G30)</f>
        <v>0</v>
      </c>
      <c r="H31" s="1"/>
      <c r="I31" s="34" t="n">
        <f aca="false">SUM(I25:I30)</f>
        <v>0</v>
      </c>
      <c r="J31" s="1"/>
      <c r="K31" s="34" t="n">
        <f aca="false">SUM(K25:K30)</f>
        <v>0</v>
      </c>
      <c r="L31" s="1"/>
      <c r="M31" s="34" t="n">
        <f aca="false">SUM(M25:M30)</f>
        <v>0</v>
      </c>
      <c r="N31" s="20" t="n">
        <f aca="false">E31+G31+I31+K31+M31</f>
        <v>0</v>
      </c>
      <c r="O31" s="2"/>
    </row>
    <row r="32" customFormat="false" ht="15.75" hidden="false" customHeight="false" outlineLevel="0" collapsed="false">
      <c r="A32" s="1"/>
      <c r="N32" s="20"/>
      <c r="O32" s="2"/>
    </row>
    <row r="33" customFormat="false" ht="15.75" hidden="false" customHeight="false" outlineLevel="0" collapsed="false">
      <c r="A33" s="1"/>
      <c r="C33" s="67" t="s">
        <v>58</v>
      </c>
      <c r="D33" s="68"/>
      <c r="E33" s="69" t="n">
        <f aca="false">E22+E31</f>
        <v>0</v>
      </c>
      <c r="F33" s="69"/>
      <c r="G33" s="69" t="n">
        <f aca="false">G22+G31</f>
        <v>0</v>
      </c>
      <c r="H33" s="68"/>
      <c r="I33" s="69" t="n">
        <f aca="false">I22+I31</f>
        <v>0</v>
      </c>
      <c r="J33" s="69"/>
      <c r="K33" s="69" t="n">
        <f aca="false">K22+K31</f>
        <v>0</v>
      </c>
      <c r="L33" s="69"/>
      <c r="M33" s="69" t="n">
        <f aca="false">M22+M31</f>
        <v>0</v>
      </c>
      <c r="N33" s="20" t="n">
        <f aca="false">E33+G33+I33+K33+M33</f>
        <v>0</v>
      </c>
      <c r="O33" s="2"/>
      <c r="V33" s="70"/>
      <c r="W33" s="70"/>
      <c r="X33" s="70"/>
    </row>
    <row r="34" customFormat="false" ht="15.75" hidden="false" customHeight="false" outlineLevel="0" collapsed="false">
      <c r="A34" s="1"/>
      <c r="N34" s="20"/>
      <c r="O34" s="2"/>
    </row>
    <row r="35" customFormat="false" ht="15.75" hidden="false" customHeight="false" outlineLevel="0" collapsed="false">
      <c r="A35" s="1"/>
      <c r="N35" s="71"/>
      <c r="O35" s="2"/>
    </row>
    <row r="36" customFormat="false" ht="15.75" hidden="false" customHeight="false" outlineLevel="0" collapsed="false">
      <c r="A36" s="1" t="s">
        <v>59</v>
      </c>
      <c r="B36" s="2" t="s">
        <v>60</v>
      </c>
      <c r="E36" s="18" t="n">
        <v>0</v>
      </c>
      <c r="G36" s="18" t="n">
        <v>0</v>
      </c>
      <c r="I36" s="18" t="n">
        <v>0</v>
      </c>
      <c r="K36" s="18" t="n">
        <v>0</v>
      </c>
      <c r="M36" s="18" t="n">
        <v>0</v>
      </c>
      <c r="N36" s="20" t="n">
        <f aca="false">E36+G36+I36+K36+M36</f>
        <v>0</v>
      </c>
      <c r="O36" s="2"/>
    </row>
    <row r="37" customFormat="false" ht="15.75" hidden="false" customHeight="false" outlineLevel="0" collapsed="false">
      <c r="A37" s="1"/>
      <c r="B37" s="2" t="s">
        <v>61</v>
      </c>
      <c r="E37" s="18" t="n">
        <v>0</v>
      </c>
      <c r="G37" s="18" t="n">
        <v>0</v>
      </c>
      <c r="I37" s="18" t="n">
        <v>0</v>
      </c>
      <c r="K37" s="18" t="n">
        <v>0</v>
      </c>
      <c r="M37" s="18" t="n">
        <v>0</v>
      </c>
      <c r="N37" s="20" t="n">
        <f aca="false">E37+G37+I37+K37+M37</f>
        <v>0</v>
      </c>
      <c r="O37" s="2"/>
    </row>
    <row r="38" customFormat="false" ht="15.75" hidden="false" customHeight="false" outlineLevel="0" collapsed="false">
      <c r="A38" s="1"/>
      <c r="B38" s="2" t="s">
        <v>62</v>
      </c>
      <c r="E38" s="18" t="n">
        <v>0</v>
      </c>
      <c r="G38" s="18" t="n">
        <v>0</v>
      </c>
      <c r="I38" s="18" t="n">
        <v>0</v>
      </c>
      <c r="K38" s="18" t="n">
        <v>0</v>
      </c>
      <c r="M38" s="18" t="n">
        <v>0</v>
      </c>
      <c r="N38" s="20" t="n">
        <f aca="false">E38+G38+I38+K38+M38</f>
        <v>0</v>
      </c>
      <c r="O38" s="2"/>
    </row>
    <row r="39" customFormat="false" ht="15.75" hidden="false" customHeight="false" outlineLevel="0" collapsed="false">
      <c r="A39" s="1"/>
      <c r="B39" s="2" t="s">
        <v>63</v>
      </c>
      <c r="E39" s="18" t="n">
        <v>0</v>
      </c>
      <c r="G39" s="18" t="n">
        <v>0</v>
      </c>
      <c r="I39" s="18" t="n">
        <v>0</v>
      </c>
      <c r="K39" s="18" t="n">
        <v>0</v>
      </c>
      <c r="M39" s="18" t="n">
        <v>0</v>
      </c>
      <c r="N39" s="20" t="n">
        <f aca="false">E39+G39+I39+K39+M39</f>
        <v>0</v>
      </c>
      <c r="O39" s="2"/>
    </row>
    <row r="40" customFormat="false" ht="15.75" hidden="false" customHeight="false" outlineLevel="0" collapsed="false">
      <c r="A40" s="1"/>
      <c r="B40" s="2" t="s">
        <v>64</v>
      </c>
      <c r="D40" s="66"/>
      <c r="E40" s="25" t="n">
        <v>0</v>
      </c>
      <c r="F40" s="66"/>
      <c r="G40" s="25" t="n">
        <v>0</v>
      </c>
      <c r="H40" s="66"/>
      <c r="I40" s="25" t="n">
        <v>0</v>
      </c>
      <c r="J40" s="66"/>
      <c r="K40" s="25" t="n">
        <v>0</v>
      </c>
      <c r="L40" s="66"/>
      <c r="M40" s="25" t="n">
        <v>0</v>
      </c>
      <c r="N40" s="26" t="n">
        <f aca="false">E40+G40+I40+K40+M40</f>
        <v>0</v>
      </c>
      <c r="O40" s="2"/>
    </row>
    <row r="41" customFormat="false" ht="15.75" hidden="false" customHeight="false" outlineLevel="0" collapsed="false">
      <c r="A41" s="1"/>
      <c r="C41" s="67" t="s">
        <v>65</v>
      </c>
      <c r="D41" s="68"/>
      <c r="E41" s="69" t="n">
        <f aca="false">SUM(E36:E40)</f>
        <v>0</v>
      </c>
      <c r="F41" s="68"/>
      <c r="G41" s="69" t="n">
        <f aca="false">SUM(G36:G40)</f>
        <v>0</v>
      </c>
      <c r="H41" s="68"/>
      <c r="I41" s="69" t="n">
        <f aca="false">SUM(I36:I40)</f>
        <v>0</v>
      </c>
      <c r="J41" s="68"/>
      <c r="K41" s="69" t="n">
        <f aca="false">SUM(K36:K40)</f>
        <v>0</v>
      </c>
      <c r="L41" s="68"/>
      <c r="M41" s="69" t="n">
        <f aca="false">SUM(M36:M40)</f>
        <v>0</v>
      </c>
      <c r="N41" s="20" t="n">
        <f aca="false">E41+G41+I41+K41+M41</f>
        <v>0</v>
      </c>
    </row>
    <row r="42" customFormat="false" ht="15.75" hidden="false" customHeight="false" outlineLevel="0" collapsed="false">
      <c r="A42" s="1"/>
      <c r="N42" s="20"/>
    </row>
    <row r="43" customFormat="false" ht="15.75" hidden="false" customHeight="false" outlineLevel="0" collapsed="false">
      <c r="A43" s="1" t="s">
        <v>66</v>
      </c>
      <c r="B43" s="2" t="s">
        <v>67</v>
      </c>
      <c r="E43" s="50" t="n">
        <v>0</v>
      </c>
      <c r="G43" s="50" t="n">
        <v>0</v>
      </c>
      <c r="I43" s="50" t="n">
        <v>0</v>
      </c>
      <c r="K43" s="50" t="n">
        <v>0</v>
      </c>
      <c r="M43" s="50" t="n">
        <v>0</v>
      </c>
      <c r="N43" s="20" t="n">
        <f aca="false">E43+G43+I43+K43+M43</f>
        <v>0</v>
      </c>
    </row>
    <row r="44" customFormat="false" ht="15.75" hidden="false" customHeight="false" outlineLevel="0" collapsed="false">
      <c r="A44" s="1"/>
      <c r="B44" s="2" t="s">
        <v>68</v>
      </c>
      <c r="D44" s="45"/>
      <c r="E44" s="50" t="n">
        <f aca="false">R21*C14</f>
        <v>0</v>
      </c>
      <c r="F44" s="50"/>
      <c r="G44" s="50" t="n">
        <v>0</v>
      </c>
      <c r="H44" s="50"/>
      <c r="I44" s="50" t="n">
        <v>0</v>
      </c>
      <c r="J44" s="50"/>
      <c r="K44" s="50" t="n">
        <v>0</v>
      </c>
      <c r="L44" s="50"/>
      <c r="M44" s="50" t="n">
        <v>0</v>
      </c>
      <c r="N44" s="71" t="n">
        <f aca="false">E44+G44+I44+K44+M44</f>
        <v>0</v>
      </c>
    </row>
    <row r="45" customFormat="false" ht="15" hidden="false" customHeight="false" outlineLevel="0" collapsed="false">
      <c r="A45" s="1"/>
      <c r="B45" s="2" t="s">
        <v>69</v>
      </c>
      <c r="E45" s="25" t="n">
        <v>407102.25625</v>
      </c>
      <c r="F45" s="25"/>
      <c r="G45" s="25" t="n">
        <v>0</v>
      </c>
      <c r="H45" s="25"/>
      <c r="I45" s="25" t="n">
        <v>0</v>
      </c>
      <c r="J45" s="25"/>
      <c r="K45" s="25" t="n">
        <v>0</v>
      </c>
      <c r="L45" s="25"/>
      <c r="M45" s="25" t="n">
        <v>0</v>
      </c>
      <c r="N45" s="26" t="n">
        <f aca="false">E45+G45+I45+K45+M45</f>
        <v>407102.25625</v>
      </c>
    </row>
    <row r="46" customFormat="false" ht="15.75" hidden="false" customHeight="false" outlineLevel="0" collapsed="false">
      <c r="A46" s="1"/>
      <c r="C46" s="67" t="s">
        <v>70</v>
      </c>
      <c r="D46" s="72"/>
      <c r="E46" s="69" t="n">
        <f aca="false">SUM(E43:E45)</f>
        <v>407102.25625</v>
      </c>
      <c r="F46" s="72"/>
      <c r="G46" s="69" t="n">
        <f aca="false">SUM(G43:G45)</f>
        <v>0</v>
      </c>
      <c r="H46" s="72"/>
      <c r="I46" s="69" t="n">
        <f aca="false">SUM(I43:I45)</f>
        <v>0</v>
      </c>
      <c r="J46" s="72"/>
      <c r="K46" s="69" t="n">
        <f aca="false">SUM(K43:K45)</f>
        <v>0</v>
      </c>
      <c r="L46" s="72"/>
      <c r="M46" s="69" t="n">
        <f aca="false">SUM(M43:M45)</f>
        <v>0</v>
      </c>
      <c r="N46" s="20" t="n">
        <f aca="false">E46+G46+I46+K46+M46</f>
        <v>407102.25625</v>
      </c>
    </row>
    <row r="47" customFormat="false" ht="15.75" hidden="false" customHeight="false" outlineLevel="0" collapsed="false">
      <c r="A47" s="1"/>
      <c r="N47" s="20"/>
    </row>
    <row r="48" customFormat="false" ht="15.75" hidden="false" customHeight="false" outlineLevel="0" collapsed="false">
      <c r="A48" s="68" t="s">
        <v>71</v>
      </c>
      <c r="B48" s="72"/>
      <c r="C48" s="67" t="s">
        <v>72</v>
      </c>
      <c r="D48" s="68"/>
      <c r="E48" s="69" t="n">
        <f aca="false">E33+E41+E46</f>
        <v>407102.25625</v>
      </c>
      <c r="F48" s="68"/>
      <c r="G48" s="69" t="n">
        <f aca="false">G33+G41+G46</f>
        <v>0</v>
      </c>
      <c r="H48" s="68"/>
      <c r="I48" s="69" t="n">
        <f aca="false">I33+I41+I46</f>
        <v>0</v>
      </c>
      <c r="J48" s="68"/>
      <c r="K48" s="69" t="n">
        <f aca="false">K33+K41+K46</f>
        <v>0</v>
      </c>
      <c r="L48" s="68"/>
      <c r="M48" s="69" t="n">
        <f aca="false">M33+M41+M46</f>
        <v>0</v>
      </c>
      <c r="N48" s="20" t="n">
        <f aca="false">E48+G48+I48+K48+M48</f>
        <v>407102.25625</v>
      </c>
    </row>
    <row r="49" customFormat="false" ht="15.75" hidden="false" customHeight="false" outlineLevel="0" collapsed="false">
      <c r="N49" s="20"/>
    </row>
    <row r="50" customFormat="false" ht="15.75" hidden="false" customHeight="false" outlineLevel="0" collapsed="false">
      <c r="A50" s="73" t="s">
        <v>73</v>
      </c>
      <c r="B50" s="74"/>
      <c r="C50" s="75" t="s">
        <v>74</v>
      </c>
      <c r="D50" s="74"/>
      <c r="E50" s="76" t="n">
        <f aca="false">E48-E46</f>
        <v>0</v>
      </c>
      <c r="F50" s="74"/>
      <c r="G50" s="76" t="n">
        <f aca="false">G48-G46</f>
        <v>0</v>
      </c>
      <c r="H50" s="74"/>
      <c r="I50" s="76" t="n">
        <f aca="false">I48-I46</f>
        <v>0</v>
      </c>
      <c r="J50" s="74"/>
      <c r="K50" s="76" t="n">
        <f aca="false">K48-K46</f>
        <v>0</v>
      </c>
      <c r="L50" s="74"/>
      <c r="M50" s="76" t="n">
        <f aca="false">M48-M46</f>
        <v>0</v>
      </c>
      <c r="N50" s="20" t="n">
        <f aca="false">E50+G50+I50+K50+M50</f>
        <v>0</v>
      </c>
    </row>
    <row r="51" customFormat="false" ht="15.75" hidden="false" customHeight="false" outlineLevel="0" collapsed="false">
      <c r="A51" s="1"/>
      <c r="C51" s="1"/>
      <c r="E51" s="34"/>
      <c r="N51" s="20"/>
    </row>
    <row r="52" customFormat="false" ht="15.75" hidden="false" customHeight="false" outlineLevel="0" collapsed="false">
      <c r="A52" s="77" t="s">
        <v>75</v>
      </c>
      <c r="B52" s="78"/>
      <c r="C52" s="79" t="s">
        <v>76</v>
      </c>
      <c r="N52" s="20"/>
    </row>
    <row r="53" customFormat="false" ht="15" hidden="false" customHeight="false" outlineLevel="0" collapsed="false">
      <c r="C53" s="80" t="n">
        <v>0.525</v>
      </c>
      <c r="N53" s="20"/>
    </row>
    <row r="54" customFormat="false" ht="15.75" hidden="false" customHeight="false" outlineLevel="0" collapsed="false">
      <c r="C54" s="81" t="s">
        <v>77</v>
      </c>
      <c r="D54" s="78"/>
      <c r="E54" s="82" t="n">
        <f aca="false">E50*$C53</f>
        <v>0</v>
      </c>
      <c r="F54" s="78"/>
      <c r="G54" s="82" t="n">
        <f aca="false">G50*$C53</f>
        <v>0</v>
      </c>
      <c r="H54" s="78"/>
      <c r="I54" s="82" t="n">
        <f aca="false">I50*$C53</f>
        <v>0</v>
      </c>
      <c r="J54" s="78"/>
      <c r="K54" s="82" t="n">
        <f aca="false">K50*$C53</f>
        <v>0</v>
      </c>
      <c r="L54" s="78"/>
      <c r="M54" s="82" t="n">
        <f aca="false">M50*$C53</f>
        <v>0</v>
      </c>
      <c r="N54" s="20" t="n">
        <f aca="false">E54+G54+I54+K54+M54</f>
        <v>0</v>
      </c>
    </row>
    <row r="55" customFormat="false" ht="15.75" hidden="false" customHeight="false" outlineLevel="0" collapsed="false">
      <c r="N55" s="20"/>
    </row>
    <row r="56" customFormat="false" ht="15.75" hidden="false" customHeight="false" outlineLevel="0" collapsed="false">
      <c r="N56" s="20"/>
    </row>
    <row r="57" customFormat="false" ht="15.75" hidden="false" customHeight="false" outlineLevel="0" collapsed="false">
      <c r="A57" s="8" t="s">
        <v>78</v>
      </c>
      <c r="B57" s="83"/>
      <c r="C57" s="83"/>
      <c r="D57" s="83"/>
      <c r="E57" s="20" t="n">
        <f aca="false">E48+E54</f>
        <v>407102.25625</v>
      </c>
      <c r="F57" s="83"/>
      <c r="G57" s="20" t="n">
        <f aca="false">G48+G54</f>
        <v>0</v>
      </c>
      <c r="H57" s="83"/>
      <c r="I57" s="20" t="n">
        <f aca="false">I48+I54</f>
        <v>0</v>
      </c>
      <c r="J57" s="83"/>
      <c r="K57" s="20" t="n">
        <f aca="false">K48+K54</f>
        <v>0</v>
      </c>
      <c r="L57" s="83"/>
      <c r="M57" s="20" t="n">
        <f aca="false">M48+M54</f>
        <v>0</v>
      </c>
      <c r="N57" s="20" t="n">
        <f aca="false">E57+G57+I57+K57+M57</f>
        <v>407102.25625</v>
      </c>
    </row>
  </sheetData>
  <mergeCells count="16">
    <mergeCell ref="D5:E5"/>
    <mergeCell ref="F5:G5"/>
    <mergeCell ref="H5:I5"/>
    <mergeCell ref="J5:K5"/>
    <mergeCell ref="L5:M5"/>
    <mergeCell ref="W6:X6"/>
    <mergeCell ref="Y6:Z6"/>
    <mergeCell ref="AA6:AB6"/>
    <mergeCell ref="AC6:AD6"/>
    <mergeCell ref="AE6:AF6"/>
    <mergeCell ref="W9:X9"/>
    <mergeCell ref="Y9:Z9"/>
    <mergeCell ref="AA9:AB9"/>
    <mergeCell ref="AC9:AD9"/>
    <mergeCell ref="AE9:AF9"/>
    <mergeCell ref="P18:S18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G5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D1" activeCellId="0" sqref="AD1"/>
    </sheetView>
  </sheetViews>
  <sheetFormatPr defaultRowHeight="15.75"/>
  <cols>
    <col collapsed="false" hidden="false" max="1025" min="1" style="0" width="9.10697674418605"/>
  </cols>
  <sheetData>
    <row r="1" s="2" customFormat="true" ht="15.75" hidden="false" customHeight="false" outlineLevel="0" collapsed="false">
      <c r="A1" s="1" t="s">
        <v>79</v>
      </c>
    </row>
    <row r="2" s="2" customFormat="true" ht="15.75" hidden="false" customHeight="false" outlineLevel="0" collapsed="false">
      <c r="A2" s="1"/>
    </row>
    <row r="3" s="2" customFormat="true" ht="15.75" hidden="false" customHeight="false" outlineLevel="0" collapsed="false">
      <c r="A3" s="1" t="s">
        <v>80</v>
      </c>
    </row>
    <row r="4" s="2" customFormat="true" ht="15.75" hidden="false" customHeight="false" outlineLevel="0" collapsed="false">
      <c r="A4" s="1"/>
    </row>
    <row r="5" customFormat="false" ht="20.25" hidden="false" customHeight="false" outlineLevel="0" collapsed="false">
      <c r="A5" s="1" t="s">
        <v>81</v>
      </c>
      <c r="B5" s="2"/>
      <c r="C5" s="2"/>
      <c r="D5" s="3" t="s">
        <v>16</v>
      </c>
      <c r="E5" s="3"/>
      <c r="F5" s="3" t="s">
        <v>4</v>
      </c>
      <c r="G5" s="3"/>
      <c r="H5" s="3" t="s">
        <v>5</v>
      </c>
      <c r="I5" s="3"/>
      <c r="J5" s="3" t="s">
        <v>6</v>
      </c>
      <c r="K5" s="3"/>
      <c r="L5" s="3" t="s">
        <v>7</v>
      </c>
      <c r="M5" s="3"/>
      <c r="N5" s="4" t="s">
        <v>8</v>
      </c>
      <c r="P5" s="5" t="s">
        <v>82</v>
      </c>
      <c r="Q5" s="6"/>
      <c r="R5" s="6"/>
      <c r="S5" s="6"/>
      <c r="T5" s="7"/>
    </row>
    <row r="6" customFormat="false" ht="15" hidden="false" customHeight="true" outlineLevel="0" collapsed="false">
      <c r="A6" s="1"/>
      <c r="B6" s="2"/>
      <c r="C6" s="2"/>
      <c r="D6" s="1"/>
      <c r="E6" s="1"/>
      <c r="F6" s="1"/>
      <c r="G6" s="1"/>
      <c r="H6" s="1"/>
      <c r="I6" s="1"/>
      <c r="J6" s="1"/>
      <c r="K6" s="1"/>
      <c r="L6" s="1"/>
      <c r="M6" s="1"/>
      <c r="N6" s="8"/>
      <c r="O6" s="2"/>
      <c r="P6" s="9" t="s">
        <v>10</v>
      </c>
      <c r="Q6" s="10" t="s">
        <v>11</v>
      </c>
      <c r="R6" s="10" t="s">
        <v>12</v>
      </c>
      <c r="S6" s="10" t="s">
        <v>13</v>
      </c>
      <c r="T6" s="11" t="s">
        <v>14</v>
      </c>
      <c r="U6" s="2"/>
      <c r="V6" s="12" t="s">
        <v>15</v>
      </c>
      <c r="W6" s="13" t="s">
        <v>16</v>
      </c>
      <c r="X6" s="13"/>
      <c r="Y6" s="13" t="s">
        <v>4</v>
      </c>
      <c r="Z6" s="13"/>
      <c r="AA6" s="13" t="s">
        <v>5</v>
      </c>
      <c r="AB6" s="13"/>
      <c r="AC6" s="13" t="s">
        <v>6</v>
      </c>
      <c r="AD6" s="13"/>
      <c r="AE6" s="13" t="s">
        <v>7</v>
      </c>
      <c r="AF6" s="13"/>
    </row>
    <row r="7" customFormat="false" ht="15.75" hidden="false" customHeight="false" outlineLevel="0" collapsed="false">
      <c r="A7" s="1" t="s">
        <v>17</v>
      </c>
      <c r="B7" s="2" t="s">
        <v>83</v>
      </c>
      <c r="C7" s="2"/>
      <c r="D7" s="1" t="s">
        <v>19</v>
      </c>
      <c r="E7" s="1" t="s">
        <v>20</v>
      </c>
      <c r="F7" s="1" t="s">
        <v>19</v>
      </c>
      <c r="G7" s="1" t="s">
        <v>20</v>
      </c>
      <c r="H7" s="1" t="s">
        <v>19</v>
      </c>
      <c r="I7" s="1" t="s">
        <v>20</v>
      </c>
      <c r="J7" s="1" t="s">
        <v>19</v>
      </c>
      <c r="K7" s="1" t="s">
        <v>20</v>
      </c>
      <c r="L7" s="1" t="s">
        <v>19</v>
      </c>
      <c r="M7" s="1" t="s">
        <v>20</v>
      </c>
      <c r="N7" s="8"/>
      <c r="O7" s="2"/>
      <c r="P7" s="14" t="e">
        <f aca="false">E11/V20*100</f>
        <v>#DIV/0!</v>
      </c>
      <c r="Q7" s="14" t="e">
        <f aca="false">G11/Y20*100</f>
        <v>#DIV/0!</v>
      </c>
      <c r="R7" s="14" t="e">
        <f aca="false">I11/AA20*100</f>
        <v>#DIV/0!</v>
      </c>
      <c r="S7" s="14" t="e">
        <f aca="false">K11/AC20*100</f>
        <v>#DIV/0!</v>
      </c>
      <c r="T7" s="14" t="e">
        <f aca="false">M11/AE20*100</f>
        <v>#DIV/0!</v>
      </c>
      <c r="U7" s="2"/>
      <c r="V7" s="12"/>
      <c r="W7" s="15" t="n">
        <f aca="false">V21</f>
        <v>0</v>
      </c>
      <c r="X7" s="12" t="n">
        <v>9</v>
      </c>
      <c r="Y7" s="15" t="n">
        <f aca="false">W7*1.03</f>
        <v>0</v>
      </c>
      <c r="Z7" s="12" t="n">
        <v>9</v>
      </c>
      <c r="AA7" s="15" t="n">
        <f aca="false">Y7*1.03</f>
        <v>0</v>
      </c>
      <c r="AB7" s="12" t="n">
        <v>9</v>
      </c>
      <c r="AC7" s="15" t="n">
        <f aca="false">AA7*1.03</f>
        <v>0</v>
      </c>
      <c r="AD7" s="12" t="n">
        <v>9</v>
      </c>
      <c r="AE7" s="15" t="n">
        <f aca="false">AC7*1.03</f>
        <v>0</v>
      </c>
      <c r="AF7" s="12" t="n">
        <v>9</v>
      </c>
    </row>
    <row r="8" customFormat="false" ht="15.75" hidden="false" customHeight="false" outlineLevel="0" collapsed="false">
      <c r="A8" s="1"/>
      <c r="C8" s="2"/>
      <c r="N8" s="8"/>
      <c r="O8" s="2"/>
      <c r="P8" s="16"/>
      <c r="Q8" s="16"/>
      <c r="R8" s="16"/>
      <c r="S8" s="16"/>
      <c r="T8" s="16"/>
      <c r="U8" s="2"/>
    </row>
    <row r="9" customFormat="false" ht="20.25" hidden="false" customHeight="false" outlineLevel="0" collapsed="false">
      <c r="A9" s="1"/>
      <c r="B9" s="2" t="s">
        <v>21</v>
      </c>
      <c r="C9" s="2"/>
      <c r="D9" s="19" t="n">
        <v>0</v>
      </c>
      <c r="E9" s="18" t="n">
        <f aca="false">W7*D9</f>
        <v>0</v>
      </c>
      <c r="F9" s="19" t="n">
        <v>0</v>
      </c>
      <c r="G9" s="18" t="n">
        <f aca="false">Y7*F9</f>
        <v>0</v>
      </c>
      <c r="H9" s="19" t="n">
        <v>0</v>
      </c>
      <c r="I9" s="18" t="n">
        <f aca="false">AA7*H9</f>
        <v>0</v>
      </c>
      <c r="J9" s="19" t="n">
        <v>0</v>
      </c>
      <c r="K9" s="18" t="n">
        <f aca="false">AC7*J9</f>
        <v>0</v>
      </c>
      <c r="L9" s="19" t="n">
        <v>0</v>
      </c>
      <c r="M9" s="18" t="n">
        <f aca="false">AE7*L9</f>
        <v>0</v>
      </c>
      <c r="N9" s="20" t="n">
        <f aca="false">E9+G9+I9+K9+M9</f>
        <v>0</v>
      </c>
      <c r="O9" s="2"/>
      <c r="P9" s="21" t="s">
        <v>22</v>
      </c>
      <c r="Q9" s="22"/>
      <c r="R9" s="22"/>
      <c r="S9" s="22"/>
      <c r="T9" s="23"/>
      <c r="U9" s="2"/>
      <c r="V9" s="12" t="s">
        <v>23</v>
      </c>
      <c r="W9" s="13" t="s">
        <v>16</v>
      </c>
      <c r="X9" s="13"/>
      <c r="Y9" s="13" t="s">
        <v>4</v>
      </c>
      <c r="Z9" s="13"/>
      <c r="AA9" s="13" t="s">
        <v>5</v>
      </c>
      <c r="AB9" s="13"/>
      <c r="AC9" s="13" t="s">
        <v>6</v>
      </c>
      <c r="AD9" s="13"/>
      <c r="AE9" s="13" t="s">
        <v>7</v>
      </c>
      <c r="AF9" s="13"/>
    </row>
    <row r="10" customFormat="false" ht="18" hidden="false" customHeight="false" outlineLevel="0" collapsed="false">
      <c r="A10" s="1"/>
      <c r="C10" s="2"/>
      <c r="D10" s="19" t="n">
        <v>0</v>
      </c>
      <c r="E10" s="25" t="n">
        <f aca="false">W7*D10</f>
        <v>0</v>
      </c>
      <c r="F10" s="24" t="n">
        <v>0</v>
      </c>
      <c r="G10" s="25" t="n">
        <f aca="false">Y7*F10</f>
        <v>0</v>
      </c>
      <c r="H10" s="24" t="n">
        <v>0</v>
      </c>
      <c r="I10" s="25" t="n">
        <f aca="false">AA7*H10</f>
        <v>0</v>
      </c>
      <c r="J10" s="24" t="n">
        <v>0</v>
      </c>
      <c r="K10" s="25" t="n">
        <f aca="false">AC7*J10</f>
        <v>0</v>
      </c>
      <c r="L10" s="24" t="n">
        <v>0</v>
      </c>
      <c r="M10" s="25" t="n">
        <f aca="false">AE7*L10</f>
        <v>0</v>
      </c>
      <c r="N10" s="26" t="n">
        <f aca="false">E10+G10+I10+K10+M10</f>
        <v>0</v>
      </c>
      <c r="O10" s="2"/>
      <c r="P10" s="27" t="s">
        <v>10</v>
      </c>
      <c r="Q10" s="28" t="s">
        <v>11</v>
      </c>
      <c r="R10" s="28" t="s">
        <v>12</v>
      </c>
      <c r="S10" s="28" t="s">
        <v>13</v>
      </c>
      <c r="T10" s="29" t="s">
        <v>14</v>
      </c>
      <c r="U10" s="2"/>
      <c r="V10" s="12" t="s">
        <v>24</v>
      </c>
      <c r="W10" s="30" t="n">
        <v>25000</v>
      </c>
      <c r="X10" s="31" t="n">
        <v>12</v>
      </c>
      <c r="Y10" s="30" t="n">
        <f aca="false">W10*1.03</f>
        <v>25750</v>
      </c>
      <c r="Z10" s="31" t="n">
        <v>12</v>
      </c>
      <c r="AA10" s="30" t="n">
        <f aca="false">Y10*1.03</f>
        <v>26522.5</v>
      </c>
      <c r="AB10" s="31" t="n">
        <v>12</v>
      </c>
      <c r="AC10" s="30" t="n">
        <f aca="false">AA10*1.03</f>
        <v>27318.175</v>
      </c>
      <c r="AD10" s="31" t="n">
        <v>12</v>
      </c>
      <c r="AE10" s="30" t="n">
        <f aca="false">AC10*1.03</f>
        <v>28137.72025</v>
      </c>
      <c r="AF10" s="31" t="n">
        <v>12</v>
      </c>
    </row>
    <row r="11" customFormat="false" ht="15.75" hidden="false" customHeight="false" outlineLevel="0" collapsed="false">
      <c r="A11" s="1"/>
      <c r="C11" s="32" t="s">
        <v>25</v>
      </c>
      <c r="D11" s="35" t="n">
        <f aca="false">SUM(D9:D10)</f>
        <v>0</v>
      </c>
      <c r="E11" s="34" t="n">
        <f aca="false">SUM(E9:E10)</f>
        <v>0</v>
      </c>
      <c r="F11" s="35" t="n">
        <f aca="false">SUM(F9:F10)</f>
        <v>0</v>
      </c>
      <c r="G11" s="34" t="n">
        <f aca="false">SUM(G9:G10)</f>
        <v>0</v>
      </c>
      <c r="H11" s="35" t="n">
        <f aca="false">SUM(H9:H10)</f>
        <v>0</v>
      </c>
      <c r="I11" s="34" t="n">
        <f aca="false">SUM(I9:I10)</f>
        <v>0</v>
      </c>
      <c r="J11" s="35" t="n">
        <f aca="false">SUM(J9:J10)</f>
        <v>0</v>
      </c>
      <c r="K11" s="34" t="n">
        <f aca="false">SUM(K9:K10)</f>
        <v>0</v>
      </c>
      <c r="L11" s="35" t="n">
        <f aca="false">SUM(L9:L10)</f>
        <v>0</v>
      </c>
      <c r="M11" s="34" t="n">
        <f aca="false">SUM(M9:M10)</f>
        <v>0</v>
      </c>
      <c r="N11" s="20" t="n">
        <f aca="false">E11+G11+I11+K11+M11</f>
        <v>0</v>
      </c>
      <c r="O11" s="2"/>
      <c r="P11" s="14" t="e">
        <f aca="false">E9/V19*100</f>
        <v>#DIV/0!</v>
      </c>
      <c r="Q11" s="14" t="e">
        <f aca="false">G9/Y19*100</f>
        <v>#DIV/0!</v>
      </c>
      <c r="R11" s="14" t="e">
        <f aca="false">I9/V19*100</f>
        <v>#DIV/0!</v>
      </c>
      <c r="S11" s="14" t="e">
        <f aca="false">K9/V19*100</f>
        <v>#DIV/0!</v>
      </c>
      <c r="T11" s="14" t="e">
        <f aca="false">M9/V19*100</f>
        <v>#DIV/0!</v>
      </c>
      <c r="U11" s="2"/>
      <c r="V11" s="12" t="s">
        <v>26</v>
      </c>
      <c r="W11" s="30" t="n">
        <f aca="false">'Lin 1'!W11</f>
        <v>48000</v>
      </c>
      <c r="X11" s="12" t="n">
        <v>12</v>
      </c>
      <c r="Y11" s="30" t="n">
        <f aca="false">W11*1.03</f>
        <v>49440</v>
      </c>
      <c r="Z11" s="12" t="n">
        <v>12</v>
      </c>
      <c r="AA11" s="30" t="n">
        <f aca="false">Y11*1.03</f>
        <v>50923.2</v>
      </c>
      <c r="AB11" s="12" t="n">
        <v>12</v>
      </c>
      <c r="AC11" s="30" t="n">
        <f aca="false">AA11*1.03</f>
        <v>52450.896</v>
      </c>
      <c r="AD11" s="12" t="n">
        <v>12</v>
      </c>
      <c r="AE11" s="30" t="n">
        <f aca="false">AC11*1.03</f>
        <v>54024.42288</v>
      </c>
      <c r="AF11" s="31" t="n">
        <v>12</v>
      </c>
    </row>
    <row r="12" customFormat="false" ht="15.75" hidden="false" customHeight="false" outlineLevel="0" collapsed="false">
      <c r="A12" s="1"/>
      <c r="D12" s="19"/>
      <c r="E12" s="36"/>
      <c r="F12" s="19"/>
      <c r="G12" s="36"/>
      <c r="H12" s="19"/>
      <c r="I12" s="36"/>
      <c r="J12" s="19"/>
      <c r="K12" s="36"/>
      <c r="L12" s="19"/>
      <c r="M12" s="36"/>
      <c r="N12" s="20"/>
      <c r="O12" s="2"/>
      <c r="P12" s="16"/>
      <c r="Q12" s="16"/>
      <c r="R12" s="16"/>
      <c r="S12" s="16"/>
      <c r="T12" s="16"/>
      <c r="U12" s="2"/>
      <c r="V12" s="12" t="s">
        <v>34</v>
      </c>
      <c r="W12" s="30" t="n">
        <v>8000</v>
      </c>
      <c r="X12" s="12" t="n">
        <v>12</v>
      </c>
      <c r="Y12" s="30" t="n">
        <f aca="false">W12*1.03</f>
        <v>8240</v>
      </c>
      <c r="Z12" s="31" t="n">
        <v>12</v>
      </c>
      <c r="AA12" s="30" t="n">
        <f aca="false">Y12*1.03</f>
        <v>8487.2</v>
      </c>
      <c r="AB12" s="31" t="n">
        <v>12</v>
      </c>
      <c r="AC12" s="30" t="n">
        <f aca="false">AA12*1.03</f>
        <v>8741.816</v>
      </c>
      <c r="AD12" s="31" t="n">
        <v>12</v>
      </c>
      <c r="AE12" s="30" t="n">
        <f aca="false">AC12*1.03</f>
        <v>9004.07048</v>
      </c>
      <c r="AF12" s="31" t="n">
        <v>12</v>
      </c>
    </row>
    <row r="13" customFormat="false" ht="20.25" hidden="false" customHeight="false" outlineLevel="0" collapsed="false">
      <c r="A13" s="1"/>
      <c r="C13" s="60" t="s">
        <v>28</v>
      </c>
      <c r="D13" s="1" t="s">
        <v>19</v>
      </c>
      <c r="E13" s="1" t="s">
        <v>29</v>
      </c>
      <c r="F13" s="1" t="s">
        <v>19</v>
      </c>
      <c r="G13" s="1" t="s">
        <v>29</v>
      </c>
      <c r="H13" s="1" t="s">
        <v>19</v>
      </c>
      <c r="I13" s="1" t="s">
        <v>29</v>
      </c>
      <c r="J13" s="1" t="s">
        <v>19</v>
      </c>
      <c r="K13" s="1" t="s">
        <v>29</v>
      </c>
      <c r="L13" s="1" t="s">
        <v>19</v>
      </c>
      <c r="M13" s="1" t="s">
        <v>29</v>
      </c>
      <c r="N13" s="20"/>
      <c r="O13" s="2"/>
      <c r="P13" s="38" t="s">
        <v>30</v>
      </c>
      <c r="Q13" s="39"/>
      <c r="R13" s="39"/>
      <c r="S13" s="39"/>
      <c r="T13" s="40"/>
      <c r="U13" s="2"/>
      <c r="V13" s="12" t="s">
        <v>31</v>
      </c>
      <c r="W13" s="30" t="n">
        <v>10000</v>
      </c>
      <c r="X13" s="12" t="n">
        <v>12</v>
      </c>
      <c r="Y13" s="30" t="n">
        <f aca="false">W13*1.03</f>
        <v>10300</v>
      </c>
      <c r="Z13" s="12" t="n">
        <v>12</v>
      </c>
      <c r="AA13" s="30" t="n">
        <f aca="false">Y13*1.03</f>
        <v>10609</v>
      </c>
      <c r="AB13" s="12" t="n">
        <v>12</v>
      </c>
      <c r="AC13" s="30" t="n">
        <f aca="false">AA13*1.03</f>
        <v>10927.27</v>
      </c>
      <c r="AD13" s="12" t="n">
        <v>12</v>
      </c>
      <c r="AE13" s="30" t="n">
        <f aca="false">AC13*1.03</f>
        <v>11255.0881</v>
      </c>
      <c r="AF13" s="31" t="n">
        <v>12</v>
      </c>
    </row>
    <row r="14" customFormat="false" ht="18" hidden="false" customHeight="false" outlineLevel="0" collapsed="false">
      <c r="A14" s="1" t="s">
        <v>32</v>
      </c>
      <c r="B14" s="2" t="s">
        <v>24</v>
      </c>
      <c r="C14" s="41" t="n">
        <v>0</v>
      </c>
      <c r="D14" s="19" t="n">
        <v>0</v>
      </c>
      <c r="E14" s="18" t="n">
        <f aca="false">W10/X10*D14*$C14</f>
        <v>0</v>
      </c>
      <c r="F14" s="19" t="n">
        <v>0</v>
      </c>
      <c r="G14" s="18" t="n">
        <f aca="false">Y10/Z10*F14*$C14</f>
        <v>0</v>
      </c>
      <c r="H14" s="19" t="n">
        <v>0</v>
      </c>
      <c r="I14" s="18" t="n">
        <f aca="false">AA10/AB10*H14*$C14</f>
        <v>0</v>
      </c>
      <c r="J14" s="19" t="n">
        <v>0</v>
      </c>
      <c r="K14" s="18" t="n">
        <f aca="false">AC10/AD10*J14*$C14</f>
        <v>0</v>
      </c>
      <c r="L14" s="19" t="n">
        <v>0</v>
      </c>
      <c r="M14" s="18" t="n">
        <f aca="false">AE10/AF10*L14*$C14</f>
        <v>0</v>
      </c>
      <c r="N14" s="20" t="n">
        <f aca="false">E14+G14+I14+K14+M14</f>
        <v>0</v>
      </c>
      <c r="O14" s="2"/>
      <c r="P14" s="42" t="s">
        <v>10</v>
      </c>
      <c r="Q14" s="43" t="s">
        <v>11</v>
      </c>
      <c r="R14" s="43" t="s">
        <v>12</v>
      </c>
      <c r="S14" s="43" t="s">
        <v>13</v>
      </c>
      <c r="T14" s="44" t="s">
        <v>14</v>
      </c>
      <c r="U14" s="2"/>
      <c r="V14" s="12" t="s">
        <v>33</v>
      </c>
      <c r="W14" s="30" t="n">
        <v>10000</v>
      </c>
      <c r="X14" s="12" t="n">
        <v>12</v>
      </c>
      <c r="Y14" s="30" t="n">
        <f aca="false">W14*1.03</f>
        <v>10300</v>
      </c>
      <c r="Z14" s="31" t="n">
        <v>12</v>
      </c>
      <c r="AA14" s="30" t="n">
        <f aca="false">Y14*1.03</f>
        <v>10609</v>
      </c>
      <c r="AB14" s="31" t="n">
        <v>12</v>
      </c>
      <c r="AC14" s="30" t="n">
        <f aca="false">AA14*1.03</f>
        <v>10927.27</v>
      </c>
      <c r="AD14" s="31" t="n">
        <v>12</v>
      </c>
      <c r="AE14" s="30" t="n">
        <f aca="false">AC14*1.03</f>
        <v>11255.0881</v>
      </c>
      <c r="AF14" s="31" t="n">
        <v>12</v>
      </c>
    </row>
    <row r="15" customFormat="false" ht="15.75" hidden="false" customHeight="false" outlineLevel="0" collapsed="false">
      <c r="A15" s="1"/>
      <c r="B15" s="2" t="s">
        <v>26</v>
      </c>
      <c r="C15" s="41" t="n">
        <v>0</v>
      </c>
      <c r="D15" s="19" t="n">
        <v>0</v>
      </c>
      <c r="E15" s="18" t="n">
        <f aca="false">W11/X11*D15*$C15</f>
        <v>0</v>
      </c>
      <c r="F15" s="19" t="n">
        <v>0</v>
      </c>
      <c r="G15" s="18" t="n">
        <f aca="false">Y11/Z11*F15*$C15</f>
        <v>0</v>
      </c>
      <c r="H15" s="19" t="n">
        <v>0</v>
      </c>
      <c r="I15" s="18" t="n">
        <f aca="false">AA11/AB11*H15*$C15</f>
        <v>0</v>
      </c>
      <c r="J15" s="19" t="n">
        <v>0</v>
      </c>
      <c r="K15" s="18" t="n">
        <f aca="false">AC11/AD11*J15*$C15</f>
        <v>0</v>
      </c>
      <c r="L15" s="19" t="n">
        <v>0</v>
      </c>
      <c r="M15" s="18" t="n">
        <f aca="false">AE11/AF11*L15*$C15</f>
        <v>0</v>
      </c>
      <c r="N15" s="20" t="n">
        <f aca="false">E15+G15+I15+K15+M15</f>
        <v>0</v>
      </c>
      <c r="O15" s="2"/>
      <c r="P15" s="14" t="e">
        <f aca="false">E10/V18*100</f>
        <v>#DIV/0!</v>
      </c>
      <c r="Q15" s="14" t="e">
        <f aca="false">G10/V18*100</f>
        <v>#DIV/0!</v>
      </c>
      <c r="R15" s="14" t="e">
        <f aca="false">I10/V18*100</f>
        <v>#DIV/0!</v>
      </c>
      <c r="S15" s="14" t="e">
        <f aca="false">K10/V18*100</f>
        <v>#DIV/0!</v>
      </c>
      <c r="T15" s="14" t="e">
        <f aca="false">M10/V18*100</f>
        <v>#DIV/0!</v>
      </c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</row>
    <row r="16" customFormat="false" ht="15.75" hidden="false" customHeight="false" outlineLevel="0" collapsed="false">
      <c r="A16" s="1"/>
      <c r="B16" s="2" t="s">
        <v>34</v>
      </c>
      <c r="C16" s="41" t="n">
        <v>0</v>
      </c>
      <c r="D16" s="19" t="n">
        <v>0</v>
      </c>
      <c r="E16" s="18" t="n">
        <f aca="false">W12/X12*D16*$C16</f>
        <v>0</v>
      </c>
      <c r="F16" s="19" t="n">
        <v>0</v>
      </c>
      <c r="G16" s="18" t="n">
        <f aca="false">Y12/Z12*F16*$C16</f>
        <v>0</v>
      </c>
      <c r="H16" s="19" t="n">
        <v>0</v>
      </c>
      <c r="I16" s="18" t="n">
        <f aca="false">AA12/AB12*H16*$C16</f>
        <v>0</v>
      </c>
      <c r="J16" s="19" t="n">
        <v>0</v>
      </c>
      <c r="K16" s="18" t="n">
        <f aca="false">AC12/AD12*J16*$C16</f>
        <v>0</v>
      </c>
      <c r="L16" s="19" t="n">
        <v>0</v>
      </c>
      <c r="M16" s="18" t="n">
        <f aca="false">AE12/AF12*L16*$C16</f>
        <v>0</v>
      </c>
      <c r="N16" s="20" t="n">
        <f aca="false">E16+G16+I16+K16+M16</f>
        <v>0</v>
      </c>
      <c r="O16" s="2"/>
      <c r="P16" s="16"/>
      <c r="Q16" s="16"/>
      <c r="R16" s="16"/>
      <c r="S16" s="16"/>
      <c r="T16" s="16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</row>
    <row r="17" customFormat="false" ht="15.75" hidden="false" customHeight="false" outlineLevel="0" collapsed="false">
      <c r="A17" s="1"/>
      <c r="B17" s="2" t="s">
        <v>31</v>
      </c>
      <c r="C17" s="41" t="n">
        <v>0</v>
      </c>
      <c r="D17" s="19" t="n">
        <v>0</v>
      </c>
      <c r="E17" s="18" t="n">
        <f aca="false">W13/X13*D17*$C17</f>
        <v>0</v>
      </c>
      <c r="F17" s="19" t="n">
        <v>0</v>
      </c>
      <c r="G17" s="18" t="n">
        <f aca="false">Y13/Z13*F17*$C17</f>
        <v>0</v>
      </c>
      <c r="H17" s="19" t="n">
        <v>0</v>
      </c>
      <c r="I17" s="18" t="n">
        <f aca="false">AA13/AB13*H17*$C17</f>
        <v>0</v>
      </c>
      <c r="J17" s="19" t="n">
        <v>0</v>
      </c>
      <c r="K17" s="18" t="n">
        <f aca="false">AC13/AD13*J17*$C17</f>
        <v>0</v>
      </c>
      <c r="L17" s="19" t="n">
        <v>0</v>
      </c>
      <c r="M17" s="18" t="n">
        <f aca="false">AE13/AF13*L17*$C17</f>
        <v>0</v>
      </c>
      <c r="N17" s="20" t="n">
        <f aca="false">E17+G17+I17+K17+M17</f>
        <v>0</v>
      </c>
      <c r="O17" s="2"/>
      <c r="V17" s="45" t="s">
        <v>85</v>
      </c>
      <c r="W17" s="45"/>
      <c r="X17" s="45"/>
      <c r="Y17" s="45"/>
      <c r="Z17" s="45"/>
    </row>
    <row r="18" customFormat="false" ht="15.75" hidden="false" customHeight="false" outlineLevel="0" collapsed="false">
      <c r="A18" s="1"/>
      <c r="B18" s="2" t="s">
        <v>33</v>
      </c>
      <c r="C18" s="46" t="n">
        <v>0</v>
      </c>
      <c r="D18" s="19" t="n">
        <v>0</v>
      </c>
      <c r="E18" s="25" t="n">
        <f aca="false">W14/X14*D18*$C18</f>
        <v>0</v>
      </c>
      <c r="F18" s="24" t="n">
        <v>0</v>
      </c>
      <c r="G18" s="25" t="n">
        <f aca="false">Y14/Z14*F18*$C18</f>
        <v>0</v>
      </c>
      <c r="H18" s="24" t="n">
        <v>0</v>
      </c>
      <c r="I18" s="25" t="n">
        <f aca="false">AA14/AB14*H18*$C18</f>
        <v>0</v>
      </c>
      <c r="J18" s="24" t="n">
        <v>0</v>
      </c>
      <c r="K18" s="25" t="n">
        <f aca="false">AC14/AD14*J18*$C18</f>
        <v>0</v>
      </c>
      <c r="L18" s="24" t="n">
        <v>0</v>
      </c>
      <c r="M18" s="25" t="n">
        <f aca="false">AE14/AF14*L18*$C18</f>
        <v>0</v>
      </c>
      <c r="N18" s="26" t="n">
        <f aca="false">E18+G18+I18+K18+M18</f>
        <v>0</v>
      </c>
      <c r="O18" s="2"/>
      <c r="P18" s="13" t="s">
        <v>36</v>
      </c>
      <c r="Q18" s="13"/>
      <c r="R18" s="13"/>
      <c r="S18" s="13"/>
      <c r="V18" s="47" t="n">
        <f aca="false">V20-V19</f>
        <v>0</v>
      </c>
      <c r="W18" s="12" t="s">
        <v>37</v>
      </c>
      <c r="X18" s="12"/>
      <c r="Y18" s="48" t="n">
        <f aca="false">Y20-Y19</f>
        <v>0</v>
      </c>
      <c r="Z18" s="12"/>
      <c r="AA18" s="48" t="n">
        <f aca="false">AA20-AA19</f>
        <v>0</v>
      </c>
      <c r="AB18" s="12"/>
      <c r="AC18" s="48" t="n">
        <f aca="false">AC20-AC19</f>
        <v>0</v>
      </c>
      <c r="AD18" s="12"/>
      <c r="AE18" s="48" t="n">
        <f aca="false">AE20-AE19</f>
        <v>0</v>
      </c>
    </row>
    <row r="19" customFormat="false" ht="15.75" hidden="false" customHeight="false" outlineLevel="0" collapsed="false">
      <c r="A19" s="1"/>
      <c r="C19" s="46"/>
      <c r="D19" s="49"/>
      <c r="E19" s="50"/>
      <c r="F19" s="49"/>
      <c r="G19" s="50"/>
      <c r="H19" s="49"/>
      <c r="I19" s="50"/>
      <c r="J19" s="49"/>
      <c r="K19" s="50"/>
      <c r="L19" s="49"/>
      <c r="M19" s="50"/>
      <c r="N19" s="20"/>
      <c r="O19" s="2"/>
      <c r="P19" s="12" t="s">
        <v>38</v>
      </c>
      <c r="Q19" s="12"/>
      <c r="R19" s="51" t="s">
        <v>39</v>
      </c>
      <c r="S19" s="51" t="s">
        <v>40</v>
      </c>
      <c r="V19" s="84" t="n">
        <v>0</v>
      </c>
      <c r="W19" s="53" t="s">
        <v>41</v>
      </c>
      <c r="X19" s="53"/>
      <c r="Y19" s="54" t="n">
        <f aca="false">V19*1.03</f>
        <v>0</v>
      </c>
      <c r="Z19" s="54"/>
      <c r="AA19" s="54" t="n">
        <f aca="false">Y19*1.03</f>
        <v>0</v>
      </c>
      <c r="AB19" s="54"/>
      <c r="AC19" s="54" t="n">
        <f aca="false">AA19*1.03</f>
        <v>0</v>
      </c>
      <c r="AD19" s="54"/>
      <c r="AE19" s="54" t="n">
        <f aca="false">AC19*1.03</f>
        <v>0</v>
      </c>
    </row>
    <row r="20" customFormat="false" ht="15.75" hidden="false" customHeight="false" outlineLevel="0" collapsed="false">
      <c r="A20" s="1"/>
      <c r="C20" s="32" t="s">
        <v>42</v>
      </c>
      <c r="D20" s="1"/>
      <c r="E20" s="34" t="n">
        <f aca="false">SUM(E14:E18)</f>
        <v>0</v>
      </c>
      <c r="F20" s="1"/>
      <c r="G20" s="34" t="n">
        <f aca="false">SUM(G14:G18)</f>
        <v>0</v>
      </c>
      <c r="H20" s="1"/>
      <c r="I20" s="34" t="n">
        <f aca="false">SUM(I14:I18)</f>
        <v>0</v>
      </c>
      <c r="J20" s="1"/>
      <c r="K20" s="34" t="n">
        <f aca="false">SUM(K14:K18)</f>
        <v>0</v>
      </c>
      <c r="L20" s="1"/>
      <c r="M20" s="34" t="n">
        <f aca="false">SUM(M14:M18)</f>
        <v>0</v>
      </c>
      <c r="N20" s="20" t="n">
        <f aca="false">E20+G20+I20+K20+M20</f>
        <v>0</v>
      </c>
      <c r="O20" s="2"/>
      <c r="P20" s="12" t="s">
        <v>43</v>
      </c>
      <c r="Q20" s="12"/>
      <c r="R20" s="55" t="n">
        <v>11307.45</v>
      </c>
      <c r="S20" s="55" t="n">
        <f aca="false">R20/12</f>
        <v>942.2875</v>
      </c>
      <c r="V20" s="56" t="n">
        <f aca="false">V19/1560*2088</f>
        <v>0</v>
      </c>
      <c r="W20" s="16" t="s">
        <v>44</v>
      </c>
      <c r="X20" s="16"/>
      <c r="Y20" s="57" t="n">
        <f aca="false">V20*1.03</f>
        <v>0</v>
      </c>
      <c r="Z20" s="57"/>
      <c r="AA20" s="57" t="n">
        <f aca="false">Y20*1.03</f>
        <v>0</v>
      </c>
      <c r="AB20" s="57"/>
      <c r="AC20" s="57" t="n">
        <f aca="false">AA20*1.03</f>
        <v>0</v>
      </c>
      <c r="AD20" s="57"/>
      <c r="AE20" s="57" t="n">
        <f aca="false">AC20*1.03</f>
        <v>0</v>
      </c>
    </row>
    <row r="21" customFormat="false" ht="15.75" hidden="false" customHeight="false" outlineLevel="0" collapsed="false">
      <c r="A21" s="1"/>
      <c r="N21" s="20"/>
      <c r="O21" s="2"/>
      <c r="P21" s="12" t="s">
        <v>45</v>
      </c>
      <c r="Q21" s="12"/>
      <c r="R21" s="55" t="n">
        <f aca="false">R20*1.05</f>
        <v>11872.8225</v>
      </c>
      <c r="S21" s="55" t="n">
        <f aca="false">R21/12</f>
        <v>989.401875</v>
      </c>
      <c r="V21" s="58" t="n">
        <f aca="false">V20/12</f>
        <v>0</v>
      </c>
      <c r="W21" s="59" t="s">
        <v>46</v>
      </c>
    </row>
    <row r="22" customFormat="false" ht="15.75" hidden="false" customHeight="false" outlineLevel="0" collapsed="false">
      <c r="A22" s="1"/>
      <c r="C22" s="32" t="s">
        <v>48</v>
      </c>
      <c r="D22" s="1"/>
      <c r="E22" s="34" t="n">
        <f aca="false">E20+E11</f>
        <v>0</v>
      </c>
      <c r="F22" s="34"/>
      <c r="G22" s="34" t="n">
        <f aca="false">G20+G11</f>
        <v>0</v>
      </c>
      <c r="H22" s="34"/>
      <c r="I22" s="34" t="n">
        <f aca="false">I20+I11</f>
        <v>0</v>
      </c>
      <c r="J22" s="34"/>
      <c r="K22" s="34" t="n">
        <f aca="false">K20+K11</f>
        <v>0</v>
      </c>
      <c r="L22" s="34"/>
      <c r="M22" s="34" t="n">
        <f aca="false">M20+M11</f>
        <v>0</v>
      </c>
      <c r="N22" s="20" t="n">
        <f aca="false">E22+G22+I22+K22+M22</f>
        <v>0</v>
      </c>
      <c r="O22" s="2"/>
      <c r="P22" s="12" t="s">
        <v>49</v>
      </c>
      <c r="Q22" s="12"/>
      <c r="R22" s="55" t="n">
        <f aca="false">R21*1.05</f>
        <v>12466.463625</v>
      </c>
      <c r="S22" s="55" t="n">
        <f aca="false">R22/12</f>
        <v>1038.87196875</v>
      </c>
    </row>
    <row r="23" customFormat="false" ht="15.75" hidden="false" customHeight="false" outlineLevel="0" collapsed="false">
      <c r="A23" s="1"/>
      <c r="N23" s="20"/>
      <c r="O23" s="2"/>
      <c r="P23" s="12" t="s">
        <v>50</v>
      </c>
      <c r="Q23" s="12"/>
      <c r="R23" s="55" t="n">
        <f aca="false">R22*1.05</f>
        <v>13089.78680625</v>
      </c>
      <c r="S23" s="55" t="n">
        <f aca="false">R23/12</f>
        <v>1090.8155671875</v>
      </c>
    </row>
    <row r="24" customFormat="false" ht="15.75" hidden="false" customHeight="false" outlineLevel="0" collapsed="false">
      <c r="A24" s="1"/>
      <c r="C24" s="60" t="s">
        <v>51</v>
      </c>
      <c r="E24" s="89" t="s">
        <v>52</v>
      </c>
      <c r="G24" s="89" t="s">
        <v>52</v>
      </c>
      <c r="I24" s="89" t="s">
        <v>52</v>
      </c>
      <c r="K24" s="89" t="s">
        <v>52</v>
      </c>
      <c r="M24" s="89" t="s">
        <v>52</v>
      </c>
      <c r="N24" s="90"/>
      <c r="O24" s="2"/>
      <c r="P24" s="12" t="s">
        <v>53</v>
      </c>
      <c r="Q24" s="12"/>
      <c r="R24" s="55" t="n">
        <f aca="false">R23*1.05</f>
        <v>13744.2761465625</v>
      </c>
      <c r="S24" s="55" t="n">
        <f aca="false">R24/12</f>
        <v>1145.35634554688</v>
      </c>
    </row>
    <row r="25" customFormat="false" ht="15.75" hidden="false" customHeight="false" outlineLevel="0" collapsed="false">
      <c r="A25" s="1" t="s">
        <v>54</v>
      </c>
      <c r="B25" s="2" t="s">
        <v>55</v>
      </c>
      <c r="C25" s="65" t="n">
        <v>0.269</v>
      </c>
      <c r="E25" s="18" t="n">
        <f aca="false">E11*$C25</f>
        <v>0</v>
      </c>
      <c r="G25" s="18" t="n">
        <f aca="false">G11*$C25</f>
        <v>0</v>
      </c>
      <c r="I25" s="18" t="n">
        <f aca="false">I11*$C25</f>
        <v>0</v>
      </c>
      <c r="K25" s="18" t="n">
        <f aca="false">K11*$C25</f>
        <v>0</v>
      </c>
      <c r="M25" s="18" t="n">
        <f aca="false">M11*$C25</f>
        <v>0</v>
      </c>
      <c r="N25" s="20" t="n">
        <f aca="false">E25+G25+I25+K25+M25</f>
        <v>0</v>
      </c>
      <c r="O25" s="2"/>
      <c r="P25" s="12" t="s">
        <v>56</v>
      </c>
      <c r="Q25" s="12"/>
      <c r="R25" s="55" t="n">
        <f aca="false">R24*1.05</f>
        <v>14431.4899538906</v>
      </c>
      <c r="S25" s="55" t="n">
        <f aca="false">R25/12</f>
        <v>1202.62416282422</v>
      </c>
      <c r="V25" s="46"/>
      <c r="W25" s="46"/>
      <c r="X25" s="46"/>
    </row>
    <row r="26" customFormat="false" ht="15.75" hidden="false" customHeight="false" outlineLevel="0" collapsed="false">
      <c r="A26" s="1"/>
      <c r="B26" s="2" t="s">
        <v>24</v>
      </c>
      <c r="C26" s="65" t="n">
        <v>0.204</v>
      </c>
      <c r="E26" s="18" t="n">
        <f aca="false">E14*$C26</f>
        <v>0</v>
      </c>
      <c r="G26" s="18" t="n">
        <f aca="false">G14*$C26</f>
        <v>0</v>
      </c>
      <c r="I26" s="18" t="n">
        <f aca="false">I14*$C26</f>
        <v>0</v>
      </c>
      <c r="K26" s="18" t="n">
        <f aca="false">K14*$C26</f>
        <v>0</v>
      </c>
      <c r="M26" s="18" t="n">
        <f aca="false">M14*$C26</f>
        <v>0</v>
      </c>
      <c r="N26" s="20" t="n">
        <f aca="false">E26+G26+I26+K26+M26</f>
        <v>0</v>
      </c>
      <c r="O26" s="2"/>
      <c r="V26" s="45"/>
      <c r="W26" s="85"/>
      <c r="X26" s="85"/>
    </row>
    <row r="27" customFormat="false" ht="15.75" hidden="false" customHeight="false" outlineLevel="0" collapsed="false">
      <c r="A27" s="1"/>
      <c r="B27" s="2" t="s">
        <v>26</v>
      </c>
      <c r="C27" s="65" t="n">
        <v>0.204</v>
      </c>
      <c r="E27" s="18" t="n">
        <f aca="false">E15*$C27</f>
        <v>0</v>
      </c>
      <c r="G27" s="18" t="n">
        <f aca="false">G15*$C27</f>
        <v>0</v>
      </c>
      <c r="I27" s="18" t="n">
        <f aca="false">I15*$C27</f>
        <v>0</v>
      </c>
      <c r="K27" s="18" t="n">
        <f aca="false">K15*$C27</f>
        <v>0</v>
      </c>
      <c r="M27" s="18" t="n">
        <f aca="false">M15*$C27</f>
        <v>0</v>
      </c>
      <c r="N27" s="20" t="n">
        <f aca="false">E27+G27+I27+K27+M27</f>
        <v>0</v>
      </c>
      <c r="O27" s="2"/>
      <c r="V27" s="45"/>
      <c r="W27" s="86"/>
      <c r="X27" s="86"/>
    </row>
    <row r="28" customFormat="false" ht="15.75" hidden="false" customHeight="false" outlineLevel="0" collapsed="false">
      <c r="A28" s="1"/>
      <c r="B28" s="2" t="s">
        <v>34</v>
      </c>
      <c r="C28" s="65" t="n">
        <v>0.025</v>
      </c>
      <c r="E28" s="18" t="n">
        <f aca="false">E16*$C28</f>
        <v>0</v>
      </c>
      <c r="G28" s="18" t="n">
        <f aca="false">G16*$C28</f>
        <v>0</v>
      </c>
      <c r="I28" s="18" t="n">
        <f aca="false">I16*$C28</f>
        <v>0</v>
      </c>
      <c r="K28" s="18" t="n">
        <f aca="false">K16*$C28</f>
        <v>0</v>
      </c>
      <c r="M28" s="18" t="n">
        <f aca="false">M16*$C28</f>
        <v>0</v>
      </c>
      <c r="N28" s="20" t="n">
        <f aca="false">E28+G28+I28+K28+M28</f>
        <v>0</v>
      </c>
      <c r="O28" s="2"/>
      <c r="V28" s="45"/>
      <c r="W28" s="86"/>
      <c r="X28" s="86"/>
    </row>
    <row r="29" customFormat="false" ht="15.75" hidden="false" customHeight="false" outlineLevel="0" collapsed="false">
      <c r="A29" s="1"/>
      <c r="B29" s="2" t="s">
        <v>31</v>
      </c>
      <c r="C29" s="65" t="n">
        <v>0.369</v>
      </c>
      <c r="E29" s="18" t="n">
        <f aca="false">E17*$C29</f>
        <v>0</v>
      </c>
      <c r="G29" s="18" t="n">
        <f aca="false">G17*$C29</f>
        <v>0</v>
      </c>
      <c r="I29" s="18" t="n">
        <f aca="false">I17*$C29</f>
        <v>0</v>
      </c>
      <c r="K29" s="18" t="n">
        <f aca="false">K17*$C29</f>
        <v>0</v>
      </c>
      <c r="M29" s="18" t="n">
        <f aca="false">M17*$C29</f>
        <v>0</v>
      </c>
      <c r="N29" s="20" t="n">
        <f aca="false">E29+G29+I29+K29+M29</f>
        <v>0</v>
      </c>
      <c r="O29" s="2"/>
      <c r="V29" s="45"/>
      <c r="W29" s="86"/>
      <c r="X29" s="86"/>
    </row>
    <row r="30" customFormat="false" ht="15.75" hidden="false" customHeight="false" outlineLevel="0" collapsed="false">
      <c r="A30" s="1"/>
      <c r="B30" s="2" t="s">
        <v>33</v>
      </c>
      <c r="C30" s="65" t="n">
        <v>0.448</v>
      </c>
      <c r="E30" s="25" t="n">
        <f aca="false">E18*$C30</f>
        <v>0</v>
      </c>
      <c r="F30" s="66"/>
      <c r="G30" s="25" t="n">
        <f aca="false">G18*$C30</f>
        <v>0</v>
      </c>
      <c r="H30" s="66"/>
      <c r="I30" s="25" t="n">
        <f aca="false">I18*$C30</f>
        <v>0</v>
      </c>
      <c r="J30" s="66"/>
      <c r="K30" s="25" t="n">
        <f aca="false">K18*$C30</f>
        <v>0</v>
      </c>
      <c r="L30" s="66"/>
      <c r="M30" s="25" t="n">
        <f aca="false">M18*$C30</f>
        <v>0</v>
      </c>
      <c r="N30" s="26" t="n">
        <f aca="false">E30+G30+I30+K30+M30</f>
        <v>0</v>
      </c>
      <c r="O30" s="2"/>
      <c r="V30" s="45"/>
      <c r="W30" s="86"/>
      <c r="X30" s="86"/>
    </row>
    <row r="31" customFormat="false" ht="15.75" hidden="false" customHeight="false" outlineLevel="0" collapsed="false">
      <c r="A31" s="1"/>
      <c r="C31" s="32" t="s">
        <v>57</v>
      </c>
      <c r="D31" s="1"/>
      <c r="E31" s="34" t="n">
        <f aca="false">SUM(E25:E30)</f>
        <v>0</v>
      </c>
      <c r="F31" s="1"/>
      <c r="G31" s="34" t="n">
        <f aca="false">SUM(G25:G30)</f>
        <v>0</v>
      </c>
      <c r="H31" s="1"/>
      <c r="I31" s="34" t="n">
        <f aca="false">SUM(I25:I30)</f>
        <v>0</v>
      </c>
      <c r="J31" s="1"/>
      <c r="K31" s="34" t="n">
        <f aca="false">SUM(K25:K30)</f>
        <v>0</v>
      </c>
      <c r="L31" s="1"/>
      <c r="M31" s="34" t="n">
        <f aca="false">SUM(M25:M30)</f>
        <v>0</v>
      </c>
      <c r="N31" s="20" t="n">
        <f aca="false">E31+G31+I31+K31+M31</f>
        <v>0</v>
      </c>
      <c r="O31" s="2"/>
      <c r="V31" s="45"/>
      <c r="W31" s="86"/>
      <c r="X31" s="86"/>
    </row>
    <row r="32" customFormat="false" ht="15.75" hidden="false" customHeight="false" outlineLevel="0" collapsed="false">
      <c r="A32" s="1"/>
      <c r="N32" s="20"/>
      <c r="O32" s="2"/>
      <c r="V32" s="45"/>
      <c r="W32" s="86"/>
      <c r="X32" s="86"/>
    </row>
    <row r="33" customFormat="false" ht="15.75" hidden="false" customHeight="false" outlineLevel="0" collapsed="false">
      <c r="A33" s="1"/>
      <c r="C33" s="67" t="s">
        <v>58</v>
      </c>
      <c r="D33" s="68"/>
      <c r="E33" s="69" t="n">
        <f aca="false">E22+E31</f>
        <v>0</v>
      </c>
      <c r="F33" s="69"/>
      <c r="G33" s="69" t="n">
        <f aca="false">G22+G31</f>
        <v>0</v>
      </c>
      <c r="H33" s="68"/>
      <c r="I33" s="69" t="n">
        <f aca="false">I22+I31</f>
        <v>0</v>
      </c>
      <c r="J33" s="69"/>
      <c r="K33" s="69" t="n">
        <f aca="false">K22+K31</f>
        <v>0</v>
      </c>
      <c r="L33" s="69"/>
      <c r="M33" s="69" t="n">
        <f aca="false">M22+M31</f>
        <v>0</v>
      </c>
      <c r="N33" s="20" t="n">
        <f aca="false">E33+G33+I33+K33+M33</f>
        <v>0</v>
      </c>
      <c r="O33" s="2"/>
      <c r="V33" s="70"/>
      <c r="W33" s="70"/>
      <c r="X33" s="70"/>
    </row>
    <row r="34" customFormat="false" ht="15.75" hidden="false" customHeight="false" outlineLevel="0" collapsed="false">
      <c r="A34" s="1"/>
      <c r="N34" s="20"/>
      <c r="O34" s="2"/>
    </row>
    <row r="35" customFormat="false" ht="15.75" hidden="false" customHeight="false" outlineLevel="0" collapsed="false">
      <c r="A35" s="1"/>
      <c r="N35" s="71"/>
      <c r="O35" s="2"/>
    </row>
    <row r="36" customFormat="false" ht="15.75" hidden="false" customHeight="false" outlineLevel="0" collapsed="false">
      <c r="A36" s="1" t="s">
        <v>59</v>
      </c>
      <c r="B36" s="2" t="s">
        <v>60</v>
      </c>
      <c r="E36" s="87" t="n">
        <v>0</v>
      </c>
      <c r="F36" s="87"/>
      <c r="G36" s="87" t="n">
        <v>0</v>
      </c>
      <c r="H36" s="87"/>
      <c r="I36" s="87" t="n">
        <v>0</v>
      </c>
      <c r="J36" s="87"/>
      <c r="K36" s="87" t="n">
        <v>0</v>
      </c>
      <c r="L36" s="87"/>
      <c r="M36" s="87" t="n">
        <v>0</v>
      </c>
      <c r="N36" s="20" t="n">
        <f aca="false">E36+G36+I36+K36+M36</f>
        <v>0</v>
      </c>
      <c r="O36" s="2"/>
    </row>
    <row r="37" customFormat="false" ht="15.75" hidden="false" customHeight="false" outlineLevel="0" collapsed="false">
      <c r="A37" s="1"/>
      <c r="B37" s="2" t="s">
        <v>61</v>
      </c>
      <c r="E37" s="87" t="n">
        <v>0</v>
      </c>
      <c r="F37" s="87"/>
      <c r="G37" s="87" t="n">
        <v>0</v>
      </c>
      <c r="H37" s="87"/>
      <c r="I37" s="87" t="n">
        <v>0</v>
      </c>
      <c r="J37" s="87"/>
      <c r="K37" s="87" t="n">
        <v>0</v>
      </c>
      <c r="L37" s="87"/>
      <c r="M37" s="87" t="n">
        <v>0</v>
      </c>
      <c r="N37" s="20" t="n">
        <f aca="false">E37+G37+I37+K37+M37</f>
        <v>0</v>
      </c>
      <c r="O37" s="2"/>
    </row>
    <row r="38" customFormat="false" ht="15.75" hidden="false" customHeight="false" outlineLevel="0" collapsed="false">
      <c r="A38" s="1"/>
      <c r="B38" s="2" t="s">
        <v>62</v>
      </c>
      <c r="E38" s="87" t="n">
        <v>0</v>
      </c>
      <c r="F38" s="87"/>
      <c r="G38" s="87" t="n">
        <v>0</v>
      </c>
      <c r="H38" s="87"/>
      <c r="I38" s="87" t="n">
        <v>0</v>
      </c>
      <c r="J38" s="87"/>
      <c r="K38" s="87" t="n">
        <v>0</v>
      </c>
      <c r="L38" s="87"/>
      <c r="M38" s="87" t="n">
        <v>0</v>
      </c>
      <c r="N38" s="20" t="n">
        <f aca="false">E38+G38+I38+K38+M38</f>
        <v>0</v>
      </c>
      <c r="O38" s="2"/>
    </row>
    <row r="39" customFormat="false" ht="15.75" hidden="false" customHeight="false" outlineLevel="0" collapsed="false">
      <c r="A39" s="1"/>
      <c r="B39" s="2" t="s">
        <v>63</v>
      </c>
      <c r="E39" s="87" t="n">
        <v>0</v>
      </c>
      <c r="F39" s="87"/>
      <c r="G39" s="87" t="n">
        <v>0</v>
      </c>
      <c r="H39" s="87"/>
      <c r="I39" s="87" t="n">
        <v>0</v>
      </c>
      <c r="J39" s="87"/>
      <c r="K39" s="87" t="n">
        <v>0</v>
      </c>
      <c r="L39" s="87"/>
      <c r="M39" s="87" t="n">
        <v>0</v>
      </c>
      <c r="N39" s="20" t="n">
        <f aca="false">E39+G39+I39+K39+M39</f>
        <v>0</v>
      </c>
      <c r="O39" s="2"/>
    </row>
    <row r="40" customFormat="false" ht="15.75" hidden="false" customHeight="false" outlineLevel="0" collapsed="false">
      <c r="A40" s="1"/>
      <c r="B40" s="2" t="s">
        <v>64</v>
      </c>
      <c r="E40" s="88" t="n">
        <v>0</v>
      </c>
      <c r="F40" s="88"/>
      <c r="G40" s="88" t="n">
        <v>0</v>
      </c>
      <c r="H40" s="88"/>
      <c r="I40" s="88" t="n">
        <v>0</v>
      </c>
      <c r="J40" s="88"/>
      <c r="K40" s="88" t="n">
        <v>0</v>
      </c>
      <c r="L40" s="88"/>
      <c r="M40" s="88" t="n">
        <v>0</v>
      </c>
      <c r="N40" s="26" t="n">
        <f aca="false">E40+G40+I40+K40+M40</f>
        <v>0</v>
      </c>
      <c r="O40" s="2"/>
    </row>
    <row r="41" customFormat="false" ht="15.75" hidden="false" customHeight="false" outlineLevel="0" collapsed="false">
      <c r="A41" s="1"/>
      <c r="C41" s="67" t="s">
        <v>65</v>
      </c>
      <c r="D41" s="68"/>
      <c r="E41" s="69" t="n">
        <f aca="false">SUM(E36:E40)</f>
        <v>0</v>
      </c>
      <c r="F41" s="68"/>
      <c r="G41" s="69" t="n">
        <f aca="false">SUM(G36:G40)</f>
        <v>0</v>
      </c>
      <c r="H41" s="68"/>
      <c r="I41" s="69" t="n">
        <f aca="false">SUM(I36:I40)</f>
        <v>0</v>
      </c>
      <c r="J41" s="68"/>
      <c r="K41" s="69" t="n">
        <f aca="false">SUM(K36:K40)</f>
        <v>0</v>
      </c>
      <c r="L41" s="68"/>
      <c r="M41" s="69" t="n">
        <f aca="false">SUM(M36:M40)</f>
        <v>0</v>
      </c>
      <c r="N41" s="20" t="n">
        <f aca="false">E41+G41+I41+K41+M41</f>
        <v>0</v>
      </c>
    </row>
    <row r="42" customFormat="false" ht="15.75" hidden="false" customHeight="false" outlineLevel="0" collapsed="false">
      <c r="A42" s="1"/>
      <c r="N42" s="20"/>
    </row>
    <row r="43" customFormat="false" ht="15.75" hidden="false" customHeight="false" outlineLevel="0" collapsed="false">
      <c r="A43" s="1" t="s">
        <v>66</v>
      </c>
      <c r="B43" s="2" t="s">
        <v>67</v>
      </c>
      <c r="E43" s="87" t="n">
        <v>0</v>
      </c>
      <c r="F43" s="87"/>
      <c r="G43" s="87" t="n">
        <v>0</v>
      </c>
      <c r="H43" s="87"/>
      <c r="I43" s="87" t="n">
        <v>0</v>
      </c>
      <c r="J43" s="87"/>
      <c r="K43" s="87" t="n">
        <v>0</v>
      </c>
      <c r="L43" s="87"/>
      <c r="M43" s="87" t="n">
        <v>0</v>
      </c>
      <c r="N43" s="20" t="n">
        <f aca="false">E43+G43+I43+K43+M43</f>
        <v>0</v>
      </c>
    </row>
    <row r="44" customFormat="false" ht="15.75" hidden="false" customHeight="false" outlineLevel="0" collapsed="false">
      <c r="A44" s="1"/>
      <c r="B44" s="2" t="s">
        <v>68</v>
      </c>
      <c r="E44" s="50" t="n">
        <v>0</v>
      </c>
      <c r="F44" s="50"/>
      <c r="G44" s="50" t="n">
        <v>0</v>
      </c>
      <c r="H44" s="50"/>
      <c r="I44" s="50" t="n">
        <v>0</v>
      </c>
      <c r="J44" s="50"/>
      <c r="K44" s="50" t="n">
        <v>0</v>
      </c>
      <c r="L44" s="50"/>
      <c r="M44" s="50" t="n">
        <v>0</v>
      </c>
      <c r="N44" s="71" t="n">
        <f aca="false">E44+G44+I44+K44+M44</f>
        <v>0</v>
      </c>
    </row>
    <row r="45" customFormat="false" ht="15.75" hidden="false" customHeight="false" outlineLevel="0" collapsed="false">
      <c r="A45" s="1"/>
      <c r="B45" s="2" t="s">
        <v>69</v>
      </c>
      <c r="E45" s="25" t="n">
        <v>0</v>
      </c>
      <c r="F45" s="25"/>
      <c r="G45" s="25" t="n">
        <v>0</v>
      </c>
      <c r="H45" s="25"/>
      <c r="I45" s="25" t="n">
        <v>0</v>
      </c>
      <c r="J45" s="25"/>
      <c r="K45" s="25" t="n">
        <v>0</v>
      </c>
      <c r="L45" s="25"/>
      <c r="M45" s="25" t="n">
        <v>0</v>
      </c>
      <c r="N45" s="26" t="n">
        <f aca="false">E45+G45+I45+K45+M45</f>
        <v>0</v>
      </c>
    </row>
    <row r="46" customFormat="false" ht="15.75" hidden="false" customHeight="false" outlineLevel="0" collapsed="false">
      <c r="A46" s="1"/>
      <c r="C46" s="67" t="s">
        <v>70</v>
      </c>
      <c r="D46" s="72"/>
      <c r="E46" s="69" t="n">
        <f aca="false">SUM(E43:E45)</f>
        <v>0</v>
      </c>
      <c r="F46" s="72"/>
      <c r="G46" s="69" t="n">
        <f aca="false">SUM(G43:G45)</f>
        <v>0</v>
      </c>
      <c r="H46" s="72"/>
      <c r="I46" s="69" t="n">
        <f aca="false">SUM(I43:I45)</f>
        <v>0</v>
      </c>
      <c r="J46" s="72"/>
      <c r="K46" s="69" t="n">
        <f aca="false">SUM(K43:K45)</f>
        <v>0</v>
      </c>
      <c r="L46" s="72"/>
      <c r="M46" s="69" t="n">
        <f aca="false">SUM(M43:M45)</f>
        <v>0</v>
      </c>
      <c r="N46" s="20" t="n">
        <f aca="false">E46+G46+I46+K46+M46</f>
        <v>0</v>
      </c>
    </row>
    <row r="47" customFormat="false" ht="15.75" hidden="false" customHeight="false" outlineLevel="0" collapsed="false">
      <c r="A47" s="1"/>
      <c r="N47" s="20"/>
    </row>
    <row r="48" customFormat="false" ht="15.75" hidden="false" customHeight="false" outlineLevel="0" collapsed="false">
      <c r="A48" s="68" t="s">
        <v>71</v>
      </c>
      <c r="B48" s="72"/>
      <c r="C48" s="67" t="s">
        <v>72</v>
      </c>
      <c r="D48" s="68"/>
      <c r="E48" s="69" t="n">
        <f aca="false">E33+E41+E46</f>
        <v>0</v>
      </c>
      <c r="F48" s="68"/>
      <c r="G48" s="69" t="n">
        <f aca="false">G33+G41+G46</f>
        <v>0</v>
      </c>
      <c r="H48" s="68"/>
      <c r="I48" s="69" t="n">
        <f aca="false">I33+I41+I46</f>
        <v>0</v>
      </c>
      <c r="J48" s="68"/>
      <c r="K48" s="69" t="n">
        <f aca="false">K33+K41+K46</f>
        <v>0</v>
      </c>
      <c r="L48" s="68"/>
      <c r="M48" s="69" t="n">
        <f aca="false">M33+M41+M46</f>
        <v>0</v>
      </c>
      <c r="N48" s="20" t="n">
        <f aca="false">E48+G48+I48+K48+M48</f>
        <v>0</v>
      </c>
    </row>
    <row r="49" customFormat="false" ht="15.75" hidden="false" customHeight="false" outlineLevel="0" collapsed="false">
      <c r="E49" s="34"/>
      <c r="F49" s="1"/>
      <c r="G49" s="34"/>
      <c r="H49" s="1"/>
      <c r="I49" s="34"/>
      <c r="J49" s="1"/>
      <c r="K49" s="34"/>
      <c r="L49" s="1"/>
      <c r="M49" s="34"/>
      <c r="N49" s="20"/>
    </row>
    <row r="50" customFormat="false" ht="15.75" hidden="false" customHeight="false" outlineLevel="0" collapsed="false">
      <c r="A50" s="73" t="s">
        <v>73</v>
      </c>
      <c r="B50" s="74"/>
      <c r="C50" s="75" t="s">
        <v>86</v>
      </c>
      <c r="D50" s="74"/>
      <c r="E50" s="76" t="n">
        <f aca="false">E48-E46</f>
        <v>0</v>
      </c>
      <c r="F50" s="73"/>
      <c r="G50" s="76" t="n">
        <f aca="false">G48-G46</f>
        <v>0</v>
      </c>
      <c r="H50" s="73"/>
      <c r="I50" s="76" t="n">
        <f aca="false">I48-I46</f>
        <v>0</v>
      </c>
      <c r="J50" s="73"/>
      <c r="K50" s="76" t="n">
        <f aca="false">K48-K46</f>
        <v>0</v>
      </c>
      <c r="L50" s="73"/>
      <c r="M50" s="76" t="n">
        <f aca="false">M48-M46</f>
        <v>0</v>
      </c>
      <c r="N50" s="20" t="n">
        <f aca="false">E50+G50+I50+K50+M50</f>
        <v>0</v>
      </c>
    </row>
    <row r="51" customFormat="false" ht="15.75" hidden="false" customHeight="false" outlineLevel="0" collapsed="false">
      <c r="A51" s="1"/>
      <c r="C51" s="1"/>
      <c r="N51" s="20"/>
    </row>
    <row r="52" customFormat="false" ht="15.75" hidden="false" customHeight="false" outlineLevel="0" collapsed="false">
      <c r="A52" s="77" t="s">
        <v>75</v>
      </c>
      <c r="B52" s="78"/>
      <c r="C52" s="79" t="s">
        <v>76</v>
      </c>
      <c r="N52" s="20"/>
    </row>
    <row r="53" customFormat="false" ht="15.75" hidden="false" customHeight="false" outlineLevel="0" collapsed="false">
      <c r="C53" s="80" t="n">
        <v>0.525</v>
      </c>
      <c r="N53" s="20"/>
    </row>
    <row r="54" customFormat="false" ht="15.75" hidden="false" customHeight="false" outlineLevel="0" collapsed="false">
      <c r="C54" s="81" t="s">
        <v>77</v>
      </c>
      <c r="D54" s="78"/>
      <c r="E54" s="82" t="n">
        <f aca="false">E50*$C53</f>
        <v>0</v>
      </c>
      <c r="F54" s="78"/>
      <c r="G54" s="82" t="n">
        <f aca="false">G50*$C53</f>
        <v>0</v>
      </c>
      <c r="H54" s="78"/>
      <c r="I54" s="82" t="n">
        <f aca="false">I50*$C53</f>
        <v>0</v>
      </c>
      <c r="J54" s="78"/>
      <c r="K54" s="82" t="n">
        <f aca="false">K50*$C53</f>
        <v>0</v>
      </c>
      <c r="L54" s="78"/>
      <c r="M54" s="82" t="n">
        <f aca="false">M50*$C53</f>
        <v>0</v>
      </c>
      <c r="N54" s="20" t="n">
        <f aca="false">E54+G54+I54+K54+M54</f>
        <v>0</v>
      </c>
    </row>
    <row r="55" customFormat="false" ht="15.75" hidden="false" customHeight="false" outlineLevel="0" collapsed="false">
      <c r="N55" s="20"/>
    </row>
    <row r="56" customFormat="false" ht="15.75" hidden="false" customHeight="false" outlineLevel="0" collapsed="false">
      <c r="N56" s="20"/>
    </row>
    <row r="57" customFormat="false" ht="15.75" hidden="false" customHeight="false" outlineLevel="0" collapsed="false">
      <c r="A57" s="8" t="s">
        <v>78</v>
      </c>
      <c r="B57" s="83"/>
      <c r="C57" s="83"/>
      <c r="D57" s="83"/>
      <c r="E57" s="20" t="n">
        <f aca="false">E48+E54</f>
        <v>0</v>
      </c>
      <c r="F57" s="83"/>
      <c r="G57" s="20" t="n">
        <f aca="false">G48+G54</f>
        <v>0</v>
      </c>
      <c r="H57" s="83"/>
      <c r="I57" s="20" t="n">
        <f aca="false">I48+I54</f>
        <v>0</v>
      </c>
      <c r="J57" s="83"/>
      <c r="K57" s="20" t="n">
        <f aca="false">K48+K54</f>
        <v>0</v>
      </c>
      <c r="L57" s="83"/>
      <c r="M57" s="20" t="n">
        <f aca="false">M48+M54</f>
        <v>0</v>
      </c>
      <c r="N57" s="20" t="n">
        <f aca="false">E57+G57+I57+K57+M57</f>
        <v>0</v>
      </c>
    </row>
  </sheetData>
  <mergeCells count="17">
    <mergeCell ref="D5:E5"/>
    <mergeCell ref="F5:G5"/>
    <mergeCell ref="H5:I5"/>
    <mergeCell ref="J5:K5"/>
    <mergeCell ref="L5:M5"/>
    <mergeCell ref="W6:X6"/>
    <mergeCell ref="Y6:Z6"/>
    <mergeCell ref="AA6:AB6"/>
    <mergeCell ref="AC6:AD6"/>
    <mergeCell ref="AE6:AF6"/>
    <mergeCell ref="W9:X9"/>
    <mergeCell ref="Y9:Z9"/>
    <mergeCell ref="AA9:AB9"/>
    <mergeCell ref="AC9:AD9"/>
    <mergeCell ref="AE9:AF9"/>
    <mergeCell ref="P18:S18"/>
    <mergeCell ref="V25:X2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BF5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3" activeCellId="0" sqref="C53"/>
    </sheetView>
  </sheetViews>
  <sheetFormatPr defaultRowHeight="15.75"/>
  <cols>
    <col collapsed="false" hidden="false" max="1025" min="1" style="0" width="9.10697674418605"/>
  </cols>
  <sheetData>
    <row r="1" customFormat="false" ht="15.75" hidden="false" customHeight="false" outlineLevel="0" collapsed="false">
      <c r="A1" s="1" t="s">
        <v>79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</row>
    <row r="2" customFormat="false" ht="15.75" hidden="false" customHeight="false" outlineLevel="0" collapsed="false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</row>
    <row r="3" customFormat="false" ht="15.75" hidden="false" customHeight="false" outlineLevel="0" collapsed="false">
      <c r="A3" s="1" t="s">
        <v>80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</row>
    <row r="4" customFormat="false" ht="15.75" hidden="false" customHeight="false" outlineLevel="0" collapsed="false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</row>
    <row r="5" customFormat="false" ht="20.25" hidden="false" customHeight="false" outlineLevel="0" collapsed="false">
      <c r="A5" s="1" t="s">
        <v>81</v>
      </c>
      <c r="B5" s="2"/>
      <c r="C5" s="2"/>
      <c r="D5" s="3" t="s">
        <v>16</v>
      </c>
      <c r="E5" s="3"/>
      <c r="F5" s="3" t="s">
        <v>4</v>
      </c>
      <c r="G5" s="3"/>
      <c r="H5" s="3" t="s">
        <v>5</v>
      </c>
      <c r="I5" s="3"/>
      <c r="J5" s="3" t="s">
        <v>6</v>
      </c>
      <c r="K5" s="3"/>
      <c r="L5" s="3" t="s">
        <v>7</v>
      </c>
      <c r="M5" s="3"/>
      <c r="N5" s="4" t="s">
        <v>8</v>
      </c>
      <c r="O5" s="2"/>
      <c r="P5" s="5" t="s">
        <v>82</v>
      </c>
      <c r="Q5" s="6"/>
      <c r="R5" s="6"/>
      <c r="S5" s="6"/>
      <c r="T5" s="7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</row>
    <row r="6" customFormat="false" ht="18" hidden="false" customHeight="false" outlineLevel="0" collapsed="false">
      <c r="A6" s="1"/>
      <c r="B6" s="2"/>
      <c r="C6" s="2"/>
      <c r="D6" s="1"/>
      <c r="E6" s="1"/>
      <c r="F6" s="1"/>
      <c r="G6" s="1"/>
      <c r="H6" s="1"/>
      <c r="I6" s="1"/>
      <c r="J6" s="1"/>
      <c r="K6" s="1"/>
      <c r="L6" s="1"/>
      <c r="M6" s="1"/>
      <c r="N6" s="8"/>
      <c r="O6" s="2"/>
      <c r="P6" s="9" t="s">
        <v>10</v>
      </c>
      <c r="Q6" s="10" t="s">
        <v>11</v>
      </c>
      <c r="R6" s="10" t="s">
        <v>12</v>
      </c>
      <c r="S6" s="10" t="s">
        <v>13</v>
      </c>
      <c r="T6" s="11" t="s">
        <v>14</v>
      </c>
      <c r="U6" s="2"/>
      <c r="V6" s="12" t="s">
        <v>15</v>
      </c>
      <c r="W6" s="13" t="s">
        <v>16</v>
      </c>
      <c r="X6" s="13"/>
      <c r="Y6" s="13" t="s">
        <v>4</v>
      </c>
      <c r="Z6" s="13"/>
      <c r="AA6" s="13" t="s">
        <v>5</v>
      </c>
      <c r="AB6" s="13"/>
      <c r="AC6" s="13" t="s">
        <v>6</v>
      </c>
      <c r="AD6" s="13"/>
      <c r="AE6" s="13" t="s">
        <v>7</v>
      </c>
      <c r="AF6" s="13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</row>
    <row r="7" customFormat="false" ht="15.75" hidden="false" customHeight="false" outlineLevel="0" collapsed="false">
      <c r="A7" s="1" t="s">
        <v>17</v>
      </c>
      <c r="B7" s="2" t="s">
        <v>83</v>
      </c>
      <c r="C7" s="2"/>
      <c r="D7" s="1" t="s">
        <v>19</v>
      </c>
      <c r="E7" s="1" t="s">
        <v>20</v>
      </c>
      <c r="F7" s="1" t="s">
        <v>19</v>
      </c>
      <c r="G7" s="1" t="s">
        <v>20</v>
      </c>
      <c r="H7" s="1" t="s">
        <v>19</v>
      </c>
      <c r="I7" s="1" t="s">
        <v>20</v>
      </c>
      <c r="J7" s="1" t="s">
        <v>19</v>
      </c>
      <c r="K7" s="1" t="s">
        <v>20</v>
      </c>
      <c r="L7" s="1" t="s">
        <v>19</v>
      </c>
      <c r="M7" s="1" t="s">
        <v>20</v>
      </c>
      <c r="N7" s="8"/>
      <c r="O7" s="2"/>
      <c r="P7" s="14" t="e">
        <f aca="false">E11/V20*100</f>
        <v>#DIV/0!</v>
      </c>
      <c r="Q7" s="14" t="e">
        <f aca="false">G11/Y20*100</f>
        <v>#DIV/0!</v>
      </c>
      <c r="R7" s="14" t="e">
        <f aca="false">I11/AA20*100</f>
        <v>#DIV/0!</v>
      </c>
      <c r="S7" s="14" t="e">
        <f aca="false">K11/AC20*100</f>
        <v>#DIV/0!</v>
      </c>
      <c r="T7" s="14" t="e">
        <f aca="false">M11/AE20*100</f>
        <v>#DIV/0!</v>
      </c>
      <c r="U7" s="2"/>
      <c r="V7" s="12"/>
      <c r="W7" s="15" t="n">
        <f aca="false">V21</f>
        <v>0</v>
      </c>
      <c r="X7" s="12" t="n">
        <v>9</v>
      </c>
      <c r="Y7" s="15" t="n">
        <f aca="false">W7*1.03</f>
        <v>0</v>
      </c>
      <c r="Z7" s="12" t="n">
        <v>9</v>
      </c>
      <c r="AA7" s="15" t="n">
        <f aca="false">Y7*1.03</f>
        <v>0</v>
      </c>
      <c r="AB7" s="12" t="n">
        <v>9</v>
      </c>
      <c r="AC7" s="15" t="n">
        <f aca="false">AA7*1.03</f>
        <v>0</v>
      </c>
      <c r="AD7" s="12" t="n">
        <v>9</v>
      </c>
      <c r="AE7" s="15" t="n">
        <f aca="false">AC7*1.03</f>
        <v>0</v>
      </c>
      <c r="AF7" s="12" t="n">
        <v>9</v>
      </c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</row>
    <row r="8" customFormat="false" ht="15.75" hidden="false" customHeight="false" outlineLevel="0" collapsed="false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8"/>
      <c r="O8" s="2"/>
      <c r="P8" s="16"/>
      <c r="Q8" s="16"/>
      <c r="R8" s="16"/>
      <c r="S8" s="16"/>
      <c r="T8" s="16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</row>
    <row r="9" customFormat="false" ht="20.25" hidden="false" customHeight="false" outlineLevel="0" collapsed="false">
      <c r="A9" s="1"/>
      <c r="B9" s="2" t="s">
        <v>21</v>
      </c>
      <c r="C9" s="2"/>
      <c r="D9" s="41" t="n">
        <v>0</v>
      </c>
      <c r="E9" s="18" t="n">
        <f aca="false">W7*D9</f>
        <v>0</v>
      </c>
      <c r="F9" s="41" t="n">
        <v>0</v>
      </c>
      <c r="G9" s="18" t="n">
        <f aca="false">Y7*F9</f>
        <v>0</v>
      </c>
      <c r="H9" s="41" t="n">
        <v>0</v>
      </c>
      <c r="I9" s="18" t="n">
        <f aca="false">AA7*H9</f>
        <v>0</v>
      </c>
      <c r="J9" s="41" t="n">
        <v>0</v>
      </c>
      <c r="K9" s="18" t="n">
        <f aca="false">AC7*J9</f>
        <v>0</v>
      </c>
      <c r="L9" s="41" t="n">
        <v>0</v>
      </c>
      <c r="M9" s="18" t="n">
        <f aca="false">AE7*L9</f>
        <v>0</v>
      </c>
      <c r="N9" s="20" t="n">
        <f aca="false">E9+G9+I9+K9+M9</f>
        <v>0</v>
      </c>
      <c r="O9" s="2"/>
      <c r="P9" s="21" t="s">
        <v>22</v>
      </c>
      <c r="Q9" s="22"/>
      <c r="R9" s="22"/>
      <c r="S9" s="22"/>
      <c r="T9" s="23"/>
      <c r="U9" s="2"/>
      <c r="V9" s="12" t="s">
        <v>23</v>
      </c>
      <c r="W9" s="13" t="s">
        <v>16</v>
      </c>
      <c r="X9" s="13"/>
      <c r="Y9" s="13" t="s">
        <v>4</v>
      </c>
      <c r="Z9" s="13"/>
      <c r="AA9" s="13" t="s">
        <v>5</v>
      </c>
      <c r="AB9" s="13"/>
      <c r="AC9" s="13" t="s">
        <v>6</v>
      </c>
      <c r="AD9" s="13"/>
      <c r="AE9" s="13" t="s">
        <v>7</v>
      </c>
      <c r="AF9" s="13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</row>
    <row r="10" customFormat="false" ht="18" hidden="false" customHeight="false" outlineLevel="0" collapsed="false">
      <c r="A10" s="1"/>
      <c r="B10" s="2"/>
      <c r="C10" s="2"/>
      <c r="D10" s="91" t="n">
        <v>0</v>
      </c>
      <c r="E10" s="25" t="n">
        <f aca="false">W7*D10</f>
        <v>0</v>
      </c>
      <c r="F10" s="91" t="n">
        <v>0</v>
      </c>
      <c r="G10" s="25" t="n">
        <f aca="false">Y7*F10</f>
        <v>0</v>
      </c>
      <c r="H10" s="91" t="n">
        <v>0</v>
      </c>
      <c r="I10" s="25" t="n">
        <f aca="false">AA7*H10</f>
        <v>0</v>
      </c>
      <c r="J10" s="91" t="n">
        <v>0</v>
      </c>
      <c r="K10" s="25" t="n">
        <f aca="false">AC7*J10</f>
        <v>0</v>
      </c>
      <c r="L10" s="91" t="n">
        <v>0</v>
      </c>
      <c r="M10" s="25" t="n">
        <f aca="false">AE7*L10</f>
        <v>0</v>
      </c>
      <c r="N10" s="26" t="n">
        <f aca="false">E10+G10+I10+K10+M10</f>
        <v>0</v>
      </c>
      <c r="O10" s="2"/>
      <c r="P10" s="27" t="s">
        <v>10</v>
      </c>
      <c r="Q10" s="28" t="s">
        <v>11</v>
      </c>
      <c r="R10" s="28" t="s">
        <v>12</v>
      </c>
      <c r="S10" s="28" t="s">
        <v>13</v>
      </c>
      <c r="T10" s="29" t="s">
        <v>14</v>
      </c>
      <c r="U10" s="2"/>
      <c r="V10" s="12" t="s">
        <v>24</v>
      </c>
      <c r="W10" s="30" t="n">
        <v>25000</v>
      </c>
      <c r="X10" s="31" t="n">
        <v>12</v>
      </c>
      <c r="Y10" s="30" t="n">
        <f aca="false">W10*1.03</f>
        <v>25750</v>
      </c>
      <c r="Z10" s="31" t="n">
        <v>12</v>
      </c>
      <c r="AA10" s="30" t="n">
        <f aca="false">Y10*1.03</f>
        <v>26522.5</v>
      </c>
      <c r="AB10" s="31" t="n">
        <v>12</v>
      </c>
      <c r="AC10" s="30" t="n">
        <f aca="false">AA10*1.03</f>
        <v>27318.175</v>
      </c>
      <c r="AD10" s="31" t="n">
        <v>12</v>
      </c>
      <c r="AE10" s="30" t="n">
        <f aca="false">AC10*1.03</f>
        <v>28137.72025</v>
      </c>
      <c r="AF10" s="31" t="n">
        <v>12</v>
      </c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</row>
    <row r="11" customFormat="false" ht="15.75" hidden="false" customHeight="false" outlineLevel="0" collapsed="false">
      <c r="A11" s="1"/>
      <c r="B11" s="2"/>
      <c r="C11" s="32" t="s">
        <v>25</v>
      </c>
      <c r="D11" s="35" t="n">
        <f aca="false">SUM(D9:D10)</f>
        <v>0</v>
      </c>
      <c r="E11" s="34" t="n">
        <f aca="false">SUM(E9:E10)</f>
        <v>0</v>
      </c>
      <c r="F11" s="35" t="n">
        <f aca="false">SUM(F9:F10)</f>
        <v>0</v>
      </c>
      <c r="G11" s="34" t="n">
        <f aca="false">SUM(G9:G10)</f>
        <v>0</v>
      </c>
      <c r="H11" s="35" t="n">
        <f aca="false">SUM(H9:H10)</f>
        <v>0</v>
      </c>
      <c r="I11" s="34" t="n">
        <f aca="false">SUM(I9:I10)</f>
        <v>0</v>
      </c>
      <c r="J11" s="35" t="n">
        <f aca="false">SUM(J9:J10)</f>
        <v>0</v>
      </c>
      <c r="K11" s="34" t="n">
        <f aca="false">SUM(K9:K10)</f>
        <v>0</v>
      </c>
      <c r="L11" s="35" t="n">
        <f aca="false">SUM(L9:L10)</f>
        <v>0</v>
      </c>
      <c r="M11" s="34" t="n">
        <f aca="false">SUM(M9:M10)</f>
        <v>0</v>
      </c>
      <c r="N11" s="20" t="n">
        <f aca="false">E11+G11+I11+K11+M11</f>
        <v>0</v>
      </c>
      <c r="O11" s="2"/>
      <c r="P11" s="14" t="e">
        <f aca="false">E9/V19*100</f>
        <v>#DIV/0!</v>
      </c>
      <c r="Q11" s="14" t="e">
        <f aca="false">G9/Y19*100</f>
        <v>#DIV/0!</v>
      </c>
      <c r="R11" s="14" t="e">
        <f aca="false">I9/V19*100</f>
        <v>#DIV/0!</v>
      </c>
      <c r="S11" s="14" t="e">
        <f aca="false">K9/V19*100</f>
        <v>#DIV/0!</v>
      </c>
      <c r="T11" s="14" t="e">
        <f aca="false">M9/V19*100</f>
        <v>#DIV/0!</v>
      </c>
      <c r="U11" s="2"/>
      <c r="V11" s="12" t="s">
        <v>26</v>
      </c>
      <c r="W11" s="30" t="n">
        <f aca="false">'Lin 1'!W11</f>
        <v>48000</v>
      </c>
      <c r="X11" s="12" t="n">
        <v>12</v>
      </c>
      <c r="Y11" s="30" t="n">
        <f aca="false">W11*1.03</f>
        <v>49440</v>
      </c>
      <c r="Z11" s="12" t="n">
        <v>12</v>
      </c>
      <c r="AA11" s="30" t="n">
        <f aca="false">Y11*1.03</f>
        <v>50923.2</v>
      </c>
      <c r="AB11" s="12" t="n">
        <v>12</v>
      </c>
      <c r="AC11" s="30" t="n">
        <f aca="false">AA11*1.03</f>
        <v>52450.896</v>
      </c>
      <c r="AD11" s="12" t="n">
        <v>12</v>
      </c>
      <c r="AE11" s="30" t="n">
        <f aca="false">AC11*1.03</f>
        <v>54024.42288</v>
      </c>
      <c r="AF11" s="31" t="n">
        <v>12</v>
      </c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</row>
    <row r="12" customFormat="false" ht="15.75" hidden="false" customHeight="false" outlineLevel="0" collapsed="false">
      <c r="A12" s="1"/>
      <c r="B12" s="2"/>
      <c r="C12" s="2"/>
      <c r="D12" s="19"/>
      <c r="E12" s="36"/>
      <c r="F12" s="19"/>
      <c r="G12" s="36"/>
      <c r="H12" s="19"/>
      <c r="I12" s="36"/>
      <c r="J12" s="19"/>
      <c r="K12" s="36"/>
      <c r="L12" s="19"/>
      <c r="M12" s="36"/>
      <c r="N12" s="20"/>
      <c r="O12" s="2"/>
      <c r="P12" s="16"/>
      <c r="Q12" s="16"/>
      <c r="R12" s="16"/>
      <c r="S12" s="16"/>
      <c r="T12" s="16"/>
      <c r="U12" s="2"/>
      <c r="V12" s="12" t="s">
        <v>34</v>
      </c>
      <c r="W12" s="30" t="n">
        <v>8000</v>
      </c>
      <c r="X12" s="12" t="n">
        <v>12</v>
      </c>
      <c r="Y12" s="30" t="n">
        <f aca="false">W12*1.03</f>
        <v>8240</v>
      </c>
      <c r="Z12" s="31" t="n">
        <v>12</v>
      </c>
      <c r="AA12" s="30" t="n">
        <f aca="false">Y12*1.03</f>
        <v>8487.2</v>
      </c>
      <c r="AB12" s="31" t="n">
        <v>12</v>
      </c>
      <c r="AC12" s="30" t="n">
        <f aca="false">AA12*1.03</f>
        <v>8741.816</v>
      </c>
      <c r="AD12" s="31" t="n">
        <v>12</v>
      </c>
      <c r="AE12" s="30" t="n">
        <f aca="false">AC12*1.03</f>
        <v>9004.07048</v>
      </c>
      <c r="AF12" s="31" t="n">
        <v>12</v>
      </c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</row>
    <row r="13" customFormat="false" ht="20.25" hidden="false" customHeight="false" outlineLevel="0" collapsed="false">
      <c r="A13" s="1"/>
      <c r="B13" s="2"/>
      <c r="C13" s="60" t="s">
        <v>28</v>
      </c>
      <c r="D13" s="1" t="s">
        <v>19</v>
      </c>
      <c r="E13" s="1" t="s">
        <v>29</v>
      </c>
      <c r="F13" s="1" t="s">
        <v>19</v>
      </c>
      <c r="G13" s="1" t="s">
        <v>29</v>
      </c>
      <c r="H13" s="1" t="s">
        <v>19</v>
      </c>
      <c r="I13" s="1" t="s">
        <v>29</v>
      </c>
      <c r="J13" s="1" t="s">
        <v>19</v>
      </c>
      <c r="K13" s="1" t="s">
        <v>29</v>
      </c>
      <c r="L13" s="1" t="s">
        <v>19</v>
      </c>
      <c r="M13" s="1" t="s">
        <v>29</v>
      </c>
      <c r="N13" s="20"/>
      <c r="O13" s="2"/>
      <c r="P13" s="38" t="s">
        <v>30</v>
      </c>
      <c r="Q13" s="39"/>
      <c r="R13" s="39"/>
      <c r="S13" s="39"/>
      <c r="T13" s="40"/>
      <c r="U13" s="2"/>
      <c r="V13" s="12" t="s">
        <v>31</v>
      </c>
      <c r="W13" s="30" t="n">
        <v>10000</v>
      </c>
      <c r="X13" s="12" t="n">
        <v>12</v>
      </c>
      <c r="Y13" s="30" t="n">
        <f aca="false">W13*1.03</f>
        <v>10300</v>
      </c>
      <c r="Z13" s="12" t="n">
        <v>12</v>
      </c>
      <c r="AA13" s="30" t="n">
        <f aca="false">Y13*1.03</f>
        <v>10609</v>
      </c>
      <c r="AB13" s="12" t="n">
        <v>12</v>
      </c>
      <c r="AC13" s="30" t="n">
        <f aca="false">AA13*1.03</f>
        <v>10927.27</v>
      </c>
      <c r="AD13" s="12" t="n">
        <v>12</v>
      </c>
      <c r="AE13" s="30" t="n">
        <f aca="false">AC13*1.03</f>
        <v>11255.0881</v>
      </c>
      <c r="AF13" s="31" t="n">
        <v>12</v>
      </c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</row>
    <row r="14" customFormat="false" ht="18" hidden="false" customHeight="false" outlineLevel="0" collapsed="false">
      <c r="A14" s="1" t="s">
        <v>32</v>
      </c>
      <c r="B14" s="2" t="s">
        <v>24</v>
      </c>
      <c r="C14" s="41" t="n">
        <v>0</v>
      </c>
      <c r="D14" s="41" t="n">
        <v>0</v>
      </c>
      <c r="E14" s="18" t="n">
        <f aca="false">W10/X10*D14*$C14</f>
        <v>0</v>
      </c>
      <c r="F14" s="41" t="n">
        <v>0</v>
      </c>
      <c r="G14" s="18" t="n">
        <f aca="false">Y10/Z10*F14*$C14</f>
        <v>0</v>
      </c>
      <c r="H14" s="41" t="n">
        <v>0</v>
      </c>
      <c r="I14" s="18" t="n">
        <f aca="false">AA10/AB10*H14*$C14</f>
        <v>0</v>
      </c>
      <c r="J14" s="41" t="n">
        <v>0</v>
      </c>
      <c r="K14" s="18" t="n">
        <f aca="false">AC10/AD10*J14*$C14</f>
        <v>0</v>
      </c>
      <c r="L14" s="41" t="n">
        <v>0</v>
      </c>
      <c r="M14" s="18" t="n">
        <f aca="false">AE10/AF10*L14*$C14</f>
        <v>0</v>
      </c>
      <c r="N14" s="20" t="n">
        <f aca="false">E14+G14+I14+K14+M14</f>
        <v>0</v>
      </c>
      <c r="O14" s="2"/>
      <c r="P14" s="42" t="s">
        <v>10</v>
      </c>
      <c r="Q14" s="43" t="s">
        <v>11</v>
      </c>
      <c r="R14" s="43" t="s">
        <v>12</v>
      </c>
      <c r="S14" s="43" t="s">
        <v>13</v>
      </c>
      <c r="T14" s="44" t="s">
        <v>14</v>
      </c>
      <c r="U14" s="2"/>
      <c r="V14" s="12" t="s">
        <v>33</v>
      </c>
      <c r="W14" s="30" t="n">
        <v>10000</v>
      </c>
      <c r="X14" s="12" t="n">
        <v>12</v>
      </c>
      <c r="Y14" s="30" t="n">
        <f aca="false">W14*1.03</f>
        <v>10300</v>
      </c>
      <c r="Z14" s="31" t="n">
        <v>12</v>
      </c>
      <c r="AA14" s="30" t="n">
        <f aca="false">Y14*1.03</f>
        <v>10609</v>
      </c>
      <c r="AB14" s="31" t="n">
        <v>12</v>
      </c>
      <c r="AC14" s="30" t="n">
        <f aca="false">AA14*1.03</f>
        <v>10927.27</v>
      </c>
      <c r="AD14" s="31" t="n">
        <v>12</v>
      </c>
      <c r="AE14" s="30" t="n">
        <f aca="false">AC14*1.03</f>
        <v>11255.0881</v>
      </c>
      <c r="AF14" s="31" t="n">
        <v>12</v>
      </c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</row>
    <row r="15" customFormat="false" ht="15.75" hidden="false" customHeight="false" outlineLevel="0" collapsed="false">
      <c r="A15" s="1"/>
      <c r="B15" s="2" t="s">
        <v>26</v>
      </c>
      <c r="C15" s="41" t="n">
        <v>0</v>
      </c>
      <c r="D15" s="41" t="n">
        <v>0</v>
      </c>
      <c r="E15" s="18" t="n">
        <f aca="false">W11/X11*D15*$C15</f>
        <v>0</v>
      </c>
      <c r="F15" s="41" t="n">
        <v>0</v>
      </c>
      <c r="G15" s="18" t="n">
        <f aca="false">Y11/Z11*F15*$C15</f>
        <v>0</v>
      </c>
      <c r="H15" s="41" t="n">
        <v>0</v>
      </c>
      <c r="I15" s="18" t="n">
        <f aca="false">AA11/AB11*H15*$C15</f>
        <v>0</v>
      </c>
      <c r="J15" s="41" t="n">
        <v>0</v>
      </c>
      <c r="K15" s="18" t="n">
        <f aca="false">AC11/AD11*J15*$C15</f>
        <v>0</v>
      </c>
      <c r="L15" s="41" t="n">
        <v>0</v>
      </c>
      <c r="M15" s="18" t="n">
        <f aca="false">AE11/AF11*L15*$C15</f>
        <v>0</v>
      </c>
      <c r="N15" s="20" t="n">
        <f aca="false">E15+G15+I15+K15+M15</f>
        <v>0</v>
      </c>
      <c r="O15" s="2"/>
      <c r="P15" s="14" t="e">
        <f aca="false">E10/V18*100</f>
        <v>#DIV/0!</v>
      </c>
      <c r="Q15" s="14" t="e">
        <f aca="false">G10/V18*100</f>
        <v>#DIV/0!</v>
      </c>
      <c r="R15" s="14" t="e">
        <f aca="false">I10/V18*100</f>
        <v>#DIV/0!</v>
      </c>
      <c r="S15" s="14" t="e">
        <f aca="false">K10/V18*100</f>
        <v>#DIV/0!</v>
      </c>
      <c r="T15" s="14" t="e">
        <f aca="false">M10/V18*100</f>
        <v>#DIV/0!</v>
      </c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</row>
    <row r="16" customFormat="false" ht="15.75" hidden="false" customHeight="false" outlineLevel="0" collapsed="false">
      <c r="A16" s="1"/>
      <c r="B16" s="2" t="s">
        <v>34</v>
      </c>
      <c r="C16" s="41" t="n">
        <v>0</v>
      </c>
      <c r="D16" s="41" t="n">
        <v>0</v>
      </c>
      <c r="E16" s="18" t="n">
        <f aca="false">W12/X12*D16*$C16</f>
        <v>0</v>
      </c>
      <c r="F16" s="41" t="n">
        <v>0</v>
      </c>
      <c r="G16" s="18" t="n">
        <f aca="false">Y12/Z12*F16*$C16</f>
        <v>0</v>
      </c>
      <c r="H16" s="41" t="n">
        <v>0</v>
      </c>
      <c r="I16" s="18" t="n">
        <f aca="false">AA12/AB12*H16*$C16</f>
        <v>0</v>
      </c>
      <c r="J16" s="41" t="n">
        <v>0</v>
      </c>
      <c r="K16" s="18" t="n">
        <f aca="false">AC12/AD12*J16*$C16</f>
        <v>0</v>
      </c>
      <c r="L16" s="41" t="n">
        <v>0</v>
      </c>
      <c r="M16" s="18" t="n">
        <f aca="false">AE12/AF12*L16*$C16</f>
        <v>0</v>
      </c>
      <c r="N16" s="20" t="n">
        <f aca="false">E16+G16+I16+K16+M16</f>
        <v>0</v>
      </c>
      <c r="O16" s="2"/>
      <c r="P16" s="16"/>
      <c r="Q16" s="16"/>
      <c r="R16" s="16"/>
      <c r="S16" s="16"/>
      <c r="T16" s="16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</row>
    <row r="17" customFormat="false" ht="15.75" hidden="false" customHeight="false" outlineLevel="0" collapsed="false">
      <c r="A17" s="1"/>
      <c r="B17" s="2" t="s">
        <v>31</v>
      </c>
      <c r="C17" s="41" t="n">
        <v>0</v>
      </c>
      <c r="D17" s="41" t="n">
        <v>0</v>
      </c>
      <c r="E17" s="18" t="n">
        <f aca="false">W13/X13*D17*$C17</f>
        <v>0</v>
      </c>
      <c r="F17" s="41" t="n">
        <v>0</v>
      </c>
      <c r="G17" s="18" t="n">
        <f aca="false">Y13/Z13*F17*$C17</f>
        <v>0</v>
      </c>
      <c r="H17" s="41" t="n">
        <v>0</v>
      </c>
      <c r="I17" s="18" t="n">
        <f aca="false">AA13/AB13*H17*$C17</f>
        <v>0</v>
      </c>
      <c r="J17" s="41" t="n">
        <v>0</v>
      </c>
      <c r="K17" s="18" t="n">
        <f aca="false">AC13/AD13*J17*$C17</f>
        <v>0</v>
      </c>
      <c r="L17" s="41" t="n">
        <v>0</v>
      </c>
      <c r="M17" s="18" t="n">
        <f aca="false">AE13/AF13*L17*$C17</f>
        <v>0</v>
      </c>
      <c r="N17" s="20" t="n">
        <f aca="false">E17+G17+I17+K17+M17</f>
        <v>0</v>
      </c>
      <c r="O17" s="2"/>
      <c r="T17" s="2"/>
      <c r="U17" s="2"/>
      <c r="V17" s="45" t="s">
        <v>85</v>
      </c>
      <c r="W17" s="45"/>
      <c r="X17" s="45"/>
      <c r="Y17" s="45"/>
      <c r="Z17" s="45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</row>
    <row r="18" customFormat="false" ht="15.75" hidden="false" customHeight="false" outlineLevel="0" collapsed="false">
      <c r="A18" s="1"/>
      <c r="B18" s="2" t="s">
        <v>33</v>
      </c>
      <c r="C18" s="46" t="n">
        <v>0</v>
      </c>
      <c r="D18" s="91" t="n">
        <v>0</v>
      </c>
      <c r="E18" s="25" t="n">
        <f aca="false">W14/X14*D18*$C18</f>
        <v>0</v>
      </c>
      <c r="F18" s="91" t="n">
        <v>0</v>
      </c>
      <c r="G18" s="25" t="n">
        <f aca="false">Y14/Z14*F18*$C18</f>
        <v>0</v>
      </c>
      <c r="H18" s="91" t="n">
        <v>0</v>
      </c>
      <c r="I18" s="25" t="n">
        <f aca="false">AA14/AB14*H18*$C18</f>
        <v>0</v>
      </c>
      <c r="J18" s="91" t="n">
        <v>0</v>
      </c>
      <c r="K18" s="25" t="n">
        <f aca="false">AC14/AD14*J18*$C18</f>
        <v>0</v>
      </c>
      <c r="L18" s="91" t="n">
        <v>0</v>
      </c>
      <c r="M18" s="25" t="n">
        <f aca="false">AE14/AF14*L18*$C18</f>
        <v>0</v>
      </c>
      <c r="N18" s="26" t="n">
        <f aca="false">E18+G18+I18+K18+M18</f>
        <v>0</v>
      </c>
      <c r="O18" s="2"/>
      <c r="P18" s="13" t="s">
        <v>36</v>
      </c>
      <c r="Q18" s="13"/>
      <c r="R18" s="13"/>
      <c r="S18" s="13"/>
      <c r="T18" s="2"/>
      <c r="U18" s="2"/>
      <c r="V18" s="47" t="n">
        <v>0</v>
      </c>
      <c r="W18" s="12" t="s">
        <v>37</v>
      </c>
      <c r="X18" s="12"/>
      <c r="Y18" s="48" t="n">
        <f aca="false">Y20-Y19</f>
        <v>0</v>
      </c>
      <c r="Z18" s="12"/>
      <c r="AA18" s="48" t="n">
        <f aca="false">AA20-AA19</f>
        <v>0</v>
      </c>
      <c r="AB18" s="12"/>
      <c r="AC18" s="48" t="n">
        <f aca="false">AC20-AC19</f>
        <v>0</v>
      </c>
      <c r="AD18" s="12"/>
      <c r="AE18" s="48" t="n">
        <f aca="false">AE20-AE19</f>
        <v>0</v>
      </c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</row>
    <row r="19" customFormat="false" ht="15.75" hidden="false" customHeight="false" outlineLevel="0" collapsed="false">
      <c r="A19" s="1"/>
      <c r="B19" s="2"/>
      <c r="C19" s="46"/>
      <c r="D19" s="49"/>
      <c r="E19" s="50"/>
      <c r="F19" s="49"/>
      <c r="G19" s="50"/>
      <c r="H19" s="49"/>
      <c r="I19" s="50"/>
      <c r="J19" s="49"/>
      <c r="K19" s="50"/>
      <c r="L19" s="49"/>
      <c r="M19" s="50"/>
      <c r="N19" s="20"/>
      <c r="O19" s="2"/>
      <c r="P19" s="12" t="s">
        <v>38</v>
      </c>
      <c r="Q19" s="12"/>
      <c r="R19" s="51" t="s">
        <v>39</v>
      </c>
      <c r="S19" s="51" t="s">
        <v>40</v>
      </c>
      <c r="T19" s="2"/>
      <c r="U19" s="2"/>
      <c r="V19" s="84" t="n">
        <v>0</v>
      </c>
      <c r="W19" s="53" t="s">
        <v>41</v>
      </c>
      <c r="X19" s="53"/>
      <c r="Y19" s="54" t="n">
        <f aca="false">V19*1.03</f>
        <v>0</v>
      </c>
      <c r="Z19" s="54"/>
      <c r="AA19" s="54" t="n">
        <f aca="false">Y19*1.03</f>
        <v>0</v>
      </c>
      <c r="AB19" s="54"/>
      <c r="AC19" s="54" t="n">
        <f aca="false">AA19*1.03</f>
        <v>0</v>
      </c>
      <c r="AD19" s="54"/>
      <c r="AE19" s="54" t="n">
        <f aca="false">AC19*1.03</f>
        <v>0</v>
      </c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</row>
    <row r="20" customFormat="false" ht="15.75" hidden="false" customHeight="false" outlineLevel="0" collapsed="false">
      <c r="A20" s="1"/>
      <c r="B20" s="2"/>
      <c r="C20" s="32" t="s">
        <v>42</v>
      </c>
      <c r="D20" s="1"/>
      <c r="E20" s="34" t="n">
        <f aca="false">SUM(E14:E18)</f>
        <v>0</v>
      </c>
      <c r="F20" s="1"/>
      <c r="G20" s="34" t="n">
        <f aca="false">SUM(G14:G18)</f>
        <v>0</v>
      </c>
      <c r="H20" s="1"/>
      <c r="I20" s="34" t="n">
        <f aca="false">SUM(I14:I18)</f>
        <v>0</v>
      </c>
      <c r="J20" s="1"/>
      <c r="K20" s="34" t="n">
        <f aca="false">SUM(K14:K18)</f>
        <v>0</v>
      </c>
      <c r="L20" s="1"/>
      <c r="M20" s="34" t="n">
        <f aca="false">SUM(M14:M18)</f>
        <v>0</v>
      </c>
      <c r="N20" s="20" t="n">
        <f aca="false">E20+G20+I20+K20+M20</f>
        <v>0</v>
      </c>
      <c r="O20" s="2"/>
      <c r="P20" s="12" t="s">
        <v>43</v>
      </c>
      <c r="Q20" s="12"/>
      <c r="R20" s="55" t="n">
        <v>11307.45</v>
      </c>
      <c r="S20" s="55" t="n">
        <f aca="false">R20/12</f>
        <v>942.2875</v>
      </c>
      <c r="T20" s="2"/>
      <c r="U20" s="2"/>
      <c r="V20" s="56" t="n">
        <f aca="false">V19/1560*2088</f>
        <v>0</v>
      </c>
      <c r="W20" s="16" t="s">
        <v>44</v>
      </c>
      <c r="X20" s="16"/>
      <c r="Y20" s="57" t="n">
        <f aca="false">V20*1.03</f>
        <v>0</v>
      </c>
      <c r="Z20" s="57"/>
      <c r="AA20" s="57" t="n">
        <f aca="false">Y20*1.03</f>
        <v>0</v>
      </c>
      <c r="AB20" s="57"/>
      <c r="AC20" s="57" t="n">
        <f aca="false">AA20*1.03</f>
        <v>0</v>
      </c>
      <c r="AD20" s="57"/>
      <c r="AE20" s="57" t="n">
        <f aca="false">AC20*1.03</f>
        <v>0</v>
      </c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</row>
    <row r="21" customFormat="false" ht="15.75" hidden="false" customHeight="false" outlineLevel="0" collapsed="false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0"/>
      <c r="O21" s="2"/>
      <c r="P21" s="12" t="s">
        <v>45</v>
      </c>
      <c r="Q21" s="12"/>
      <c r="R21" s="55" t="n">
        <f aca="false">R20*1.05</f>
        <v>11872.8225</v>
      </c>
      <c r="S21" s="55" t="n">
        <f aca="false">R21/12</f>
        <v>989.401875</v>
      </c>
      <c r="T21" s="2"/>
      <c r="U21" s="2"/>
      <c r="V21" s="58" t="n">
        <f aca="false">V20/12</f>
        <v>0</v>
      </c>
      <c r="W21" s="59" t="s">
        <v>46</v>
      </c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</row>
    <row r="22" customFormat="false" ht="15.75" hidden="false" customHeight="false" outlineLevel="0" collapsed="false">
      <c r="A22" s="1"/>
      <c r="B22" s="2"/>
      <c r="C22" s="32" t="s">
        <v>48</v>
      </c>
      <c r="D22" s="1"/>
      <c r="E22" s="34" t="n">
        <f aca="false">E20+E11</f>
        <v>0</v>
      </c>
      <c r="F22" s="34"/>
      <c r="G22" s="34" t="n">
        <f aca="false">G20+G11</f>
        <v>0</v>
      </c>
      <c r="H22" s="34"/>
      <c r="I22" s="34" t="n">
        <f aca="false">I20+I11</f>
        <v>0</v>
      </c>
      <c r="J22" s="34"/>
      <c r="K22" s="34" t="n">
        <f aca="false">K20+K11</f>
        <v>0</v>
      </c>
      <c r="L22" s="34"/>
      <c r="M22" s="34" t="n">
        <f aca="false">M20+M11</f>
        <v>0</v>
      </c>
      <c r="N22" s="20" t="n">
        <f aca="false">E22+G22+I22+K22+M22</f>
        <v>0</v>
      </c>
      <c r="O22" s="2"/>
      <c r="P22" s="12" t="s">
        <v>49</v>
      </c>
      <c r="Q22" s="12"/>
      <c r="R22" s="55" t="n">
        <f aca="false">R21*1.05</f>
        <v>12466.463625</v>
      </c>
      <c r="S22" s="55" t="n">
        <f aca="false">R22/12</f>
        <v>1038.87196875</v>
      </c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</row>
    <row r="23" customFormat="false" ht="15.75" hidden="false" customHeight="false" outlineLevel="0" collapsed="false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0"/>
      <c r="O23" s="2"/>
      <c r="P23" s="12" t="s">
        <v>50</v>
      </c>
      <c r="Q23" s="12"/>
      <c r="R23" s="55" t="n">
        <f aca="false">R22*1.05</f>
        <v>13089.78680625</v>
      </c>
      <c r="S23" s="55" t="n">
        <f aca="false">R23/12</f>
        <v>1090.8155671875</v>
      </c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</row>
    <row r="24" customFormat="false" ht="15.75" hidden="false" customHeight="false" outlineLevel="0" collapsed="false">
      <c r="A24" s="1"/>
      <c r="B24" s="2"/>
      <c r="C24" s="60" t="s">
        <v>51</v>
      </c>
      <c r="D24" s="2"/>
      <c r="E24" s="89" t="s">
        <v>52</v>
      </c>
      <c r="F24" s="2"/>
      <c r="G24" s="89" t="s">
        <v>52</v>
      </c>
      <c r="H24" s="2"/>
      <c r="I24" s="89" t="s">
        <v>52</v>
      </c>
      <c r="J24" s="2"/>
      <c r="K24" s="89" t="s">
        <v>52</v>
      </c>
      <c r="L24" s="2"/>
      <c r="M24" s="89" t="s">
        <v>52</v>
      </c>
      <c r="N24" s="63"/>
      <c r="O24" s="2"/>
      <c r="P24" s="12" t="s">
        <v>53</v>
      </c>
      <c r="Q24" s="12"/>
      <c r="R24" s="55" t="n">
        <f aca="false">R23*1.05</f>
        <v>13744.2761465625</v>
      </c>
      <c r="S24" s="55" t="n">
        <f aca="false">R24/12</f>
        <v>1145.35634554688</v>
      </c>
      <c r="T24" s="2"/>
      <c r="U24" s="2"/>
      <c r="V24" s="45"/>
      <c r="W24" s="45"/>
      <c r="X24" s="45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</row>
    <row r="25" customFormat="false" ht="15.75" hidden="false" customHeight="false" outlineLevel="0" collapsed="false">
      <c r="A25" s="1" t="s">
        <v>54</v>
      </c>
      <c r="B25" s="2" t="s">
        <v>55</v>
      </c>
      <c r="C25" s="65" t="n">
        <v>0.269</v>
      </c>
      <c r="D25" s="2"/>
      <c r="E25" s="18" t="n">
        <f aca="false">E11*$C25</f>
        <v>0</v>
      </c>
      <c r="F25" s="2"/>
      <c r="G25" s="18" t="n">
        <f aca="false">G11*$C25</f>
        <v>0</v>
      </c>
      <c r="H25" s="2"/>
      <c r="I25" s="18" t="n">
        <f aca="false">I11*$C25</f>
        <v>0</v>
      </c>
      <c r="J25" s="2"/>
      <c r="K25" s="18" t="n">
        <f aca="false">K11*$C25</f>
        <v>0</v>
      </c>
      <c r="L25" s="2"/>
      <c r="M25" s="18" t="n">
        <f aca="false">M11*$C25</f>
        <v>0</v>
      </c>
      <c r="N25" s="20" t="n">
        <f aca="false">E25+G25+I25+K25+M25</f>
        <v>0</v>
      </c>
      <c r="O25" s="2"/>
      <c r="P25" s="12" t="s">
        <v>56</v>
      </c>
      <c r="Q25" s="12"/>
      <c r="R25" s="55" t="n">
        <f aca="false">R24*1.05</f>
        <v>14431.4899538906</v>
      </c>
      <c r="S25" s="55" t="n">
        <f aca="false">R25/12</f>
        <v>1202.62416282422</v>
      </c>
      <c r="T25" s="2"/>
      <c r="U25" s="2"/>
      <c r="V25" s="46"/>
      <c r="W25" s="46"/>
      <c r="X25" s="46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</row>
    <row r="26" customFormat="false" ht="15.75" hidden="false" customHeight="false" outlineLevel="0" collapsed="false">
      <c r="A26" s="1"/>
      <c r="B26" s="2" t="s">
        <v>24</v>
      </c>
      <c r="C26" s="65" t="n">
        <v>0.204</v>
      </c>
      <c r="D26" s="2"/>
      <c r="E26" s="18" t="n">
        <f aca="false">E14*$C26</f>
        <v>0</v>
      </c>
      <c r="F26" s="2"/>
      <c r="G26" s="18" t="n">
        <f aca="false">G14*$C26</f>
        <v>0</v>
      </c>
      <c r="H26" s="2"/>
      <c r="I26" s="18" t="n">
        <f aca="false">I14*$C26</f>
        <v>0</v>
      </c>
      <c r="J26" s="2"/>
      <c r="K26" s="18" t="n">
        <f aca="false">K14*$C26</f>
        <v>0</v>
      </c>
      <c r="L26" s="2"/>
      <c r="M26" s="18" t="n">
        <f aca="false">M14*$C26</f>
        <v>0</v>
      </c>
      <c r="N26" s="20" t="n">
        <f aca="false">E26+G26+I26+K26+M26</f>
        <v>0</v>
      </c>
      <c r="O26" s="2"/>
      <c r="P26" s="2"/>
      <c r="Q26" s="2"/>
      <c r="R26" s="2"/>
      <c r="S26" s="2"/>
      <c r="T26" s="2"/>
      <c r="U26" s="2"/>
      <c r="V26" s="45"/>
      <c r="W26" s="85"/>
      <c r="X26" s="85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</row>
    <row r="27" customFormat="false" ht="15.75" hidden="false" customHeight="false" outlineLevel="0" collapsed="false">
      <c r="A27" s="1"/>
      <c r="B27" s="2" t="s">
        <v>26</v>
      </c>
      <c r="C27" s="65" t="n">
        <v>0.204</v>
      </c>
      <c r="D27" s="2"/>
      <c r="E27" s="18" t="n">
        <f aca="false">E15*$C27</f>
        <v>0</v>
      </c>
      <c r="F27" s="2"/>
      <c r="G27" s="18" t="n">
        <f aca="false">G15*$C27</f>
        <v>0</v>
      </c>
      <c r="H27" s="2"/>
      <c r="I27" s="18" t="n">
        <f aca="false">I15*$C27</f>
        <v>0</v>
      </c>
      <c r="J27" s="2"/>
      <c r="K27" s="18" t="n">
        <f aca="false">K15*$C27</f>
        <v>0</v>
      </c>
      <c r="L27" s="2"/>
      <c r="M27" s="18" t="n">
        <f aca="false">M15*$C27</f>
        <v>0</v>
      </c>
      <c r="N27" s="20" t="n">
        <f aca="false">E27+G27+I27+K27+M27</f>
        <v>0</v>
      </c>
      <c r="O27" s="2"/>
      <c r="P27" s="2"/>
      <c r="Q27" s="2"/>
      <c r="R27" s="2"/>
      <c r="S27" s="2"/>
      <c r="T27" s="2"/>
      <c r="U27" s="2"/>
      <c r="V27" s="45"/>
      <c r="W27" s="86"/>
      <c r="X27" s="86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</row>
    <row r="28" customFormat="false" ht="15.75" hidden="false" customHeight="false" outlineLevel="0" collapsed="false">
      <c r="A28" s="1"/>
      <c r="B28" s="2" t="s">
        <v>34</v>
      </c>
      <c r="C28" s="65" t="n">
        <v>0.025</v>
      </c>
      <c r="D28" s="2"/>
      <c r="E28" s="18" t="n">
        <f aca="false">E16*$C28</f>
        <v>0</v>
      </c>
      <c r="F28" s="2"/>
      <c r="G28" s="18" t="n">
        <f aca="false">G16*$C28</f>
        <v>0</v>
      </c>
      <c r="H28" s="2"/>
      <c r="I28" s="18" t="n">
        <f aca="false">I16*$C28</f>
        <v>0</v>
      </c>
      <c r="J28" s="2"/>
      <c r="K28" s="18" t="n">
        <f aca="false">K16*$C28</f>
        <v>0</v>
      </c>
      <c r="L28" s="2"/>
      <c r="M28" s="18" t="n">
        <f aca="false">M16*$C28</f>
        <v>0</v>
      </c>
      <c r="N28" s="20" t="n">
        <f aca="false">E28+G28+I28+K28+M28</f>
        <v>0</v>
      </c>
      <c r="O28" s="2"/>
      <c r="P28" s="2"/>
      <c r="Q28" s="2"/>
      <c r="R28" s="2"/>
      <c r="S28" s="2"/>
      <c r="T28" s="2"/>
      <c r="U28" s="2"/>
      <c r="V28" s="45"/>
      <c r="W28" s="86"/>
      <c r="X28" s="86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</row>
    <row r="29" customFormat="false" ht="15.75" hidden="false" customHeight="false" outlineLevel="0" collapsed="false">
      <c r="A29" s="1"/>
      <c r="B29" s="2" t="s">
        <v>31</v>
      </c>
      <c r="C29" s="65" t="n">
        <v>0.369</v>
      </c>
      <c r="D29" s="2"/>
      <c r="E29" s="18" t="n">
        <f aca="false">E17*$C29</f>
        <v>0</v>
      </c>
      <c r="F29" s="2"/>
      <c r="G29" s="18" t="n">
        <f aca="false">G17*$C29</f>
        <v>0</v>
      </c>
      <c r="H29" s="2"/>
      <c r="I29" s="18" t="n">
        <f aca="false">I17*$C29</f>
        <v>0</v>
      </c>
      <c r="J29" s="2"/>
      <c r="K29" s="18" t="n">
        <f aca="false">K17*$C29</f>
        <v>0</v>
      </c>
      <c r="L29" s="2"/>
      <c r="M29" s="18" t="n">
        <f aca="false">M17*$C29</f>
        <v>0</v>
      </c>
      <c r="N29" s="20" t="n">
        <f aca="false">E29+G29+I29+K29+M29</f>
        <v>0</v>
      </c>
      <c r="O29" s="2"/>
      <c r="P29" s="2"/>
      <c r="Q29" s="2"/>
      <c r="R29" s="2"/>
      <c r="S29" s="2"/>
      <c r="T29" s="2"/>
      <c r="U29" s="2"/>
      <c r="V29" s="45"/>
      <c r="W29" s="86"/>
      <c r="X29" s="86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</row>
    <row r="30" customFormat="false" ht="15.75" hidden="false" customHeight="false" outlineLevel="0" collapsed="false">
      <c r="A30" s="1"/>
      <c r="B30" s="2" t="s">
        <v>33</v>
      </c>
      <c r="C30" s="65" t="n">
        <v>0.448</v>
      </c>
      <c r="D30" s="66"/>
      <c r="E30" s="25" t="n">
        <f aca="false">E18*$C30</f>
        <v>0</v>
      </c>
      <c r="F30" s="66"/>
      <c r="G30" s="25" t="n">
        <f aca="false">G18*$C30</f>
        <v>0</v>
      </c>
      <c r="H30" s="66"/>
      <c r="I30" s="25" t="n">
        <f aca="false">I18*$C30</f>
        <v>0</v>
      </c>
      <c r="J30" s="66"/>
      <c r="K30" s="25" t="n">
        <f aca="false">K18*$C30</f>
        <v>0</v>
      </c>
      <c r="L30" s="66"/>
      <c r="M30" s="25" t="n">
        <f aca="false">M18*$C30</f>
        <v>0</v>
      </c>
      <c r="N30" s="26" t="n">
        <f aca="false">E30+G30+I30+K30+M30</f>
        <v>0</v>
      </c>
      <c r="O30" s="2"/>
      <c r="P30" s="2"/>
      <c r="Q30" s="2"/>
      <c r="R30" s="2"/>
      <c r="S30" s="2"/>
      <c r="T30" s="2"/>
      <c r="U30" s="2"/>
      <c r="V30" s="45"/>
      <c r="W30" s="86"/>
      <c r="X30" s="86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</row>
    <row r="31" customFormat="false" ht="15.75" hidden="false" customHeight="false" outlineLevel="0" collapsed="false">
      <c r="A31" s="1"/>
      <c r="B31" s="2"/>
      <c r="C31" s="32" t="s">
        <v>57</v>
      </c>
      <c r="D31" s="1"/>
      <c r="E31" s="34" t="n">
        <f aca="false">SUM(E25:E30)</f>
        <v>0</v>
      </c>
      <c r="F31" s="1"/>
      <c r="G31" s="34" t="n">
        <f aca="false">SUM(G25:G30)</f>
        <v>0</v>
      </c>
      <c r="H31" s="1"/>
      <c r="I31" s="34" t="n">
        <f aca="false">SUM(I25:I30)</f>
        <v>0</v>
      </c>
      <c r="J31" s="1"/>
      <c r="K31" s="34" t="n">
        <f aca="false">SUM(K25:K30)</f>
        <v>0</v>
      </c>
      <c r="L31" s="1"/>
      <c r="M31" s="34" t="n">
        <f aca="false">SUM(M25:M30)</f>
        <v>0</v>
      </c>
      <c r="N31" s="20" t="n">
        <f aca="false">E31+G31+I31+K31+M31</f>
        <v>0</v>
      </c>
      <c r="O31" s="2"/>
      <c r="P31" s="2"/>
      <c r="Q31" s="2"/>
      <c r="R31" s="2"/>
      <c r="S31" s="2"/>
      <c r="T31" s="2"/>
      <c r="U31" s="2"/>
      <c r="V31" s="45"/>
      <c r="W31" s="86"/>
      <c r="X31" s="86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</row>
    <row r="32" customFormat="false" ht="15.75" hidden="false" customHeight="false" outlineLevel="0" collapsed="false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0"/>
      <c r="O32" s="2"/>
      <c r="P32" s="2"/>
      <c r="Q32" s="2"/>
      <c r="R32" s="2"/>
      <c r="S32" s="2"/>
      <c r="T32" s="2"/>
      <c r="U32" s="2"/>
      <c r="V32" s="45"/>
      <c r="W32" s="86"/>
      <c r="X32" s="86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</row>
    <row r="33" customFormat="false" ht="15.75" hidden="false" customHeight="false" outlineLevel="0" collapsed="false">
      <c r="A33" s="1"/>
      <c r="B33" s="2"/>
      <c r="C33" s="67" t="s">
        <v>58</v>
      </c>
      <c r="D33" s="68"/>
      <c r="E33" s="69" t="n">
        <f aca="false">E22+E31</f>
        <v>0</v>
      </c>
      <c r="F33" s="69"/>
      <c r="G33" s="69" t="n">
        <f aca="false">G22+G31</f>
        <v>0</v>
      </c>
      <c r="H33" s="68"/>
      <c r="I33" s="69" t="n">
        <f aca="false">I22+I31</f>
        <v>0</v>
      </c>
      <c r="J33" s="69"/>
      <c r="K33" s="69" t="n">
        <f aca="false">K22+K31</f>
        <v>0</v>
      </c>
      <c r="L33" s="69"/>
      <c r="M33" s="69" t="n">
        <f aca="false">M22+M31</f>
        <v>0</v>
      </c>
      <c r="N33" s="20" t="n">
        <f aca="false">E33+G33+I33+K33+M33</f>
        <v>0</v>
      </c>
      <c r="O33" s="2"/>
      <c r="P33" s="2"/>
      <c r="Q33" s="2"/>
      <c r="R33" s="2"/>
      <c r="S33" s="2"/>
      <c r="T33" s="2"/>
      <c r="U33" s="2"/>
      <c r="V33" s="70"/>
      <c r="W33" s="70"/>
      <c r="X33" s="70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</row>
    <row r="34" customFormat="false" ht="15.75" hidden="false" customHeight="false" outlineLevel="0" collapsed="false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0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</row>
    <row r="35" customFormat="false" ht="15.75" hidden="false" customHeight="false" outlineLevel="0" collapsed="false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71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</row>
    <row r="36" customFormat="false" ht="15.75" hidden="false" customHeight="false" outlineLevel="0" collapsed="false">
      <c r="A36" s="1" t="s">
        <v>59</v>
      </c>
      <c r="B36" s="2" t="s">
        <v>60</v>
      </c>
      <c r="C36" s="2"/>
      <c r="D36" s="2"/>
      <c r="E36" s="87" t="n">
        <v>0</v>
      </c>
      <c r="F36" s="87"/>
      <c r="G36" s="87" t="n">
        <v>0</v>
      </c>
      <c r="H36" s="87"/>
      <c r="I36" s="87" t="n">
        <v>0</v>
      </c>
      <c r="J36" s="87"/>
      <c r="K36" s="87" t="n">
        <v>0</v>
      </c>
      <c r="L36" s="87"/>
      <c r="M36" s="87" t="n">
        <v>0</v>
      </c>
      <c r="N36" s="20" t="n">
        <f aca="false">E36+G36+I36+K36+M36</f>
        <v>0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</row>
    <row r="37" customFormat="false" ht="15.75" hidden="false" customHeight="false" outlineLevel="0" collapsed="false">
      <c r="A37" s="1"/>
      <c r="B37" s="2" t="s">
        <v>61</v>
      </c>
      <c r="C37" s="2"/>
      <c r="D37" s="2"/>
      <c r="E37" s="87" t="n">
        <v>0</v>
      </c>
      <c r="F37" s="87"/>
      <c r="G37" s="87" t="n">
        <v>0</v>
      </c>
      <c r="H37" s="87"/>
      <c r="I37" s="87" t="n">
        <v>0</v>
      </c>
      <c r="J37" s="87"/>
      <c r="K37" s="87" t="n">
        <v>0</v>
      </c>
      <c r="L37" s="87"/>
      <c r="M37" s="87" t="n">
        <v>0</v>
      </c>
      <c r="N37" s="20" t="n">
        <f aca="false">E37+G37+I37+K37+M37</f>
        <v>0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</row>
    <row r="38" customFormat="false" ht="15.75" hidden="false" customHeight="false" outlineLevel="0" collapsed="false">
      <c r="A38" s="1"/>
      <c r="B38" s="2" t="s">
        <v>62</v>
      </c>
      <c r="C38" s="2"/>
      <c r="D38" s="2"/>
      <c r="E38" s="87" t="n">
        <v>0</v>
      </c>
      <c r="F38" s="87"/>
      <c r="G38" s="87" t="n">
        <v>0</v>
      </c>
      <c r="H38" s="87"/>
      <c r="I38" s="87" t="n">
        <v>0</v>
      </c>
      <c r="J38" s="87"/>
      <c r="K38" s="87" t="n">
        <v>0</v>
      </c>
      <c r="L38" s="87"/>
      <c r="M38" s="87" t="n">
        <v>0</v>
      </c>
      <c r="N38" s="20" t="n">
        <f aca="false">E38+G38+I38+K38+M38</f>
        <v>0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</row>
    <row r="39" customFormat="false" ht="15.75" hidden="false" customHeight="false" outlineLevel="0" collapsed="false">
      <c r="A39" s="1"/>
      <c r="B39" s="2" t="s">
        <v>63</v>
      </c>
      <c r="C39" s="2"/>
      <c r="D39" s="2"/>
      <c r="E39" s="87" t="n">
        <v>0</v>
      </c>
      <c r="F39" s="87"/>
      <c r="G39" s="87" t="n">
        <v>0</v>
      </c>
      <c r="H39" s="87"/>
      <c r="I39" s="87" t="n">
        <v>0</v>
      </c>
      <c r="J39" s="87"/>
      <c r="K39" s="87" t="n">
        <v>0</v>
      </c>
      <c r="L39" s="87"/>
      <c r="M39" s="87" t="n">
        <v>0</v>
      </c>
      <c r="N39" s="20" t="n">
        <f aca="false">E39+G39+I39+K39+M39</f>
        <v>0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</row>
    <row r="40" customFormat="false" ht="15.75" hidden="false" customHeight="false" outlineLevel="0" collapsed="false">
      <c r="A40" s="1"/>
      <c r="B40" s="2" t="s">
        <v>64</v>
      </c>
      <c r="C40" s="45"/>
      <c r="D40" s="66"/>
      <c r="E40" s="88" t="n">
        <v>0</v>
      </c>
      <c r="F40" s="88"/>
      <c r="G40" s="88" t="n">
        <v>0</v>
      </c>
      <c r="H40" s="88"/>
      <c r="I40" s="88" t="n">
        <v>0</v>
      </c>
      <c r="J40" s="88"/>
      <c r="K40" s="88" t="n">
        <v>0</v>
      </c>
      <c r="L40" s="88"/>
      <c r="M40" s="88" t="n">
        <v>0</v>
      </c>
      <c r="N40" s="26" t="n">
        <f aca="false">E40+G40+I40+K40+M40</f>
        <v>0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</row>
    <row r="41" customFormat="false" ht="15.75" hidden="false" customHeight="false" outlineLevel="0" collapsed="false">
      <c r="A41" s="1"/>
      <c r="B41" s="2"/>
      <c r="C41" s="67" t="s">
        <v>65</v>
      </c>
      <c r="D41" s="68"/>
      <c r="E41" s="69" t="n">
        <f aca="false">SUM(E36:E40)</f>
        <v>0</v>
      </c>
      <c r="F41" s="68"/>
      <c r="G41" s="69" t="n">
        <f aca="false">SUM(G36:G40)</f>
        <v>0</v>
      </c>
      <c r="H41" s="68"/>
      <c r="I41" s="69" t="n">
        <f aca="false">SUM(I36:I40)</f>
        <v>0</v>
      </c>
      <c r="J41" s="68"/>
      <c r="K41" s="69" t="n">
        <f aca="false">SUM(K36:K40)</f>
        <v>0</v>
      </c>
      <c r="L41" s="68"/>
      <c r="M41" s="69" t="n">
        <f aca="false">SUM(M36:M40)</f>
        <v>0</v>
      </c>
      <c r="N41" s="20" t="n">
        <f aca="false">E41+G41+I41+K41+M41</f>
        <v>0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</row>
    <row r="42" customFormat="false" ht="15.75" hidden="false" customHeight="false" outlineLevel="0" collapsed="false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0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</row>
    <row r="43" customFormat="false" ht="15.75" hidden="false" customHeight="false" outlineLevel="0" collapsed="false">
      <c r="A43" s="1" t="s">
        <v>66</v>
      </c>
      <c r="B43" s="2" t="s">
        <v>67</v>
      </c>
      <c r="C43" s="2"/>
      <c r="D43" s="2"/>
      <c r="E43" s="87" t="n">
        <v>0</v>
      </c>
      <c r="F43" s="87"/>
      <c r="G43" s="87" t="n">
        <v>0</v>
      </c>
      <c r="H43" s="87"/>
      <c r="I43" s="87" t="n">
        <v>0</v>
      </c>
      <c r="J43" s="87"/>
      <c r="K43" s="87" t="n">
        <v>0</v>
      </c>
      <c r="L43" s="87"/>
      <c r="M43" s="87" t="n">
        <v>0</v>
      </c>
      <c r="N43" s="20" t="n">
        <f aca="false">E43+G43+I43+K43+M43</f>
        <v>0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</row>
    <row r="44" customFormat="false" ht="15.75" hidden="false" customHeight="false" outlineLevel="0" collapsed="false">
      <c r="A44" s="1"/>
      <c r="B44" s="2" t="s">
        <v>68</v>
      </c>
      <c r="C44" s="2"/>
      <c r="D44" s="45"/>
      <c r="E44" s="50" t="n">
        <v>0</v>
      </c>
      <c r="F44" s="50"/>
      <c r="G44" s="50" t="n">
        <v>0</v>
      </c>
      <c r="H44" s="50"/>
      <c r="I44" s="50" t="n">
        <v>0</v>
      </c>
      <c r="J44" s="50"/>
      <c r="K44" s="50" t="n">
        <v>0</v>
      </c>
      <c r="L44" s="50"/>
      <c r="M44" s="50" t="n">
        <v>0</v>
      </c>
      <c r="N44" s="71" t="n">
        <f aca="false">E44+G44+I44+K44+M44</f>
        <v>0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</row>
    <row r="45" customFormat="false" ht="15.75" hidden="false" customHeight="false" outlineLevel="0" collapsed="false">
      <c r="A45" s="1"/>
      <c r="B45" s="2" t="s">
        <v>69</v>
      </c>
      <c r="C45" s="2"/>
      <c r="D45" s="2"/>
      <c r="E45" s="25" t="n">
        <v>0</v>
      </c>
      <c r="F45" s="25"/>
      <c r="G45" s="25" t="n">
        <v>0</v>
      </c>
      <c r="H45" s="25"/>
      <c r="I45" s="25" t="n">
        <v>0</v>
      </c>
      <c r="J45" s="25"/>
      <c r="K45" s="25" t="n">
        <v>0</v>
      </c>
      <c r="L45" s="25"/>
      <c r="M45" s="25" t="n">
        <v>0</v>
      </c>
      <c r="N45" s="26" t="n">
        <f aca="false">E45+G45+I45+K45+M45</f>
        <v>0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</row>
    <row r="46" customFormat="false" ht="15.75" hidden="false" customHeight="false" outlineLevel="0" collapsed="false">
      <c r="A46" s="1"/>
      <c r="B46" s="2"/>
      <c r="C46" s="67" t="s">
        <v>70</v>
      </c>
      <c r="D46" s="72"/>
      <c r="E46" s="69" t="n">
        <f aca="false">SUM(E43:E45)</f>
        <v>0</v>
      </c>
      <c r="F46" s="72"/>
      <c r="G46" s="69" t="n">
        <f aca="false">SUM(G43:G45)</f>
        <v>0</v>
      </c>
      <c r="H46" s="72"/>
      <c r="I46" s="69" t="n">
        <f aca="false">SUM(I43:I45)</f>
        <v>0</v>
      </c>
      <c r="J46" s="72"/>
      <c r="K46" s="69" t="n">
        <f aca="false">SUM(K43:K45)</f>
        <v>0</v>
      </c>
      <c r="L46" s="72"/>
      <c r="M46" s="69" t="n">
        <f aca="false">SUM(M43:M45)</f>
        <v>0</v>
      </c>
      <c r="N46" s="20" t="n">
        <f aca="false">E46+G46+I46+K46+M46</f>
        <v>0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</row>
    <row r="47" customFormat="false" ht="15.75" hidden="false" customHeight="false" outlineLevel="0" collapsed="false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0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</row>
    <row r="48" customFormat="false" ht="15.75" hidden="false" customHeight="false" outlineLevel="0" collapsed="false">
      <c r="A48" s="68" t="s">
        <v>71</v>
      </c>
      <c r="B48" s="72"/>
      <c r="C48" s="67" t="s">
        <v>72</v>
      </c>
      <c r="D48" s="68"/>
      <c r="E48" s="69" t="n">
        <f aca="false">E33+E41+E46</f>
        <v>0</v>
      </c>
      <c r="F48" s="68"/>
      <c r="G48" s="69" t="n">
        <f aca="false">G33+G41+G46</f>
        <v>0</v>
      </c>
      <c r="H48" s="68"/>
      <c r="I48" s="69" t="n">
        <f aca="false">I33+I41+I46</f>
        <v>0</v>
      </c>
      <c r="J48" s="68"/>
      <c r="K48" s="69" t="n">
        <f aca="false">K33+K41+K46</f>
        <v>0</v>
      </c>
      <c r="L48" s="68"/>
      <c r="M48" s="69" t="n">
        <f aca="false">M33+M41+M46</f>
        <v>0</v>
      </c>
      <c r="N48" s="20" t="n">
        <f aca="false">E48+G48+I48+K48+M48</f>
        <v>0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</row>
    <row r="49" customFormat="false" ht="15.75" hidden="false" customHeight="false" outlineLevel="0" collapsed="false">
      <c r="A49" s="2"/>
      <c r="B49" s="2"/>
      <c r="C49" s="2"/>
      <c r="D49" s="2"/>
      <c r="E49" s="34"/>
      <c r="F49" s="1"/>
      <c r="G49" s="34"/>
      <c r="H49" s="1"/>
      <c r="I49" s="34"/>
      <c r="J49" s="1"/>
      <c r="K49" s="34"/>
      <c r="L49" s="1"/>
      <c r="M49" s="34"/>
      <c r="N49" s="20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</row>
    <row r="50" customFormat="false" ht="15.75" hidden="false" customHeight="false" outlineLevel="0" collapsed="false">
      <c r="A50" s="73" t="s">
        <v>73</v>
      </c>
      <c r="B50" s="74"/>
      <c r="C50" s="75" t="s">
        <v>86</v>
      </c>
      <c r="D50" s="74"/>
      <c r="E50" s="76" t="n">
        <f aca="false">E48-E46</f>
        <v>0</v>
      </c>
      <c r="F50" s="73"/>
      <c r="G50" s="76" t="n">
        <f aca="false">G48-G46</f>
        <v>0</v>
      </c>
      <c r="H50" s="73"/>
      <c r="I50" s="76" t="n">
        <f aca="false">I48-I46</f>
        <v>0</v>
      </c>
      <c r="J50" s="73"/>
      <c r="K50" s="76" t="n">
        <f aca="false">K48-K46</f>
        <v>0</v>
      </c>
      <c r="L50" s="73"/>
      <c r="M50" s="76" t="n">
        <f aca="false">M48-M46</f>
        <v>0</v>
      </c>
      <c r="N50" s="20" t="n">
        <f aca="false">E50+G50+I50+K50+M50</f>
        <v>0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</row>
    <row r="51" customFormat="false" ht="15.75" hidden="false" customHeight="false" outlineLevel="0" collapsed="false">
      <c r="A51" s="1"/>
      <c r="B51" s="2"/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0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</row>
    <row r="52" customFormat="false" ht="15.75" hidden="false" customHeight="false" outlineLevel="0" collapsed="false">
      <c r="A52" s="77" t="s">
        <v>75</v>
      </c>
      <c r="B52" s="78"/>
      <c r="C52" s="79" t="s">
        <v>76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0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</row>
    <row r="53" customFormat="false" ht="15.75" hidden="false" customHeight="false" outlineLevel="0" collapsed="false">
      <c r="A53" s="2"/>
      <c r="B53" s="2"/>
      <c r="C53" s="80" t="n">
        <v>0.525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0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</row>
    <row r="54" customFormat="false" ht="15.75" hidden="false" customHeight="false" outlineLevel="0" collapsed="false">
      <c r="A54" s="2"/>
      <c r="B54" s="2"/>
      <c r="C54" s="81" t="s">
        <v>77</v>
      </c>
      <c r="D54" s="78"/>
      <c r="E54" s="82" t="n">
        <f aca="false">E50*$C53</f>
        <v>0</v>
      </c>
      <c r="F54" s="78"/>
      <c r="G54" s="82" t="n">
        <f aca="false">G50*$C53</f>
        <v>0</v>
      </c>
      <c r="H54" s="78"/>
      <c r="I54" s="82" t="n">
        <f aca="false">I50*$C53</f>
        <v>0</v>
      </c>
      <c r="J54" s="78"/>
      <c r="K54" s="82" t="n">
        <f aca="false">K50*$C53</f>
        <v>0</v>
      </c>
      <c r="L54" s="78"/>
      <c r="M54" s="82" t="n">
        <f aca="false">M50*$C53</f>
        <v>0</v>
      </c>
      <c r="N54" s="20" t="n">
        <f aca="false">E54+G54+I54+K54+M54</f>
        <v>0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</row>
    <row r="55" customFormat="false" ht="15.75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0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</row>
    <row r="56" customFormat="false" ht="15.75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0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</row>
    <row r="57" customFormat="false" ht="15.75" hidden="false" customHeight="false" outlineLevel="0" collapsed="false">
      <c r="A57" s="8" t="s">
        <v>78</v>
      </c>
      <c r="B57" s="83"/>
      <c r="C57" s="83"/>
      <c r="D57" s="83"/>
      <c r="E57" s="20" t="n">
        <f aca="false">E48+E54</f>
        <v>0</v>
      </c>
      <c r="F57" s="83"/>
      <c r="G57" s="20" t="n">
        <f aca="false">G48+G54</f>
        <v>0</v>
      </c>
      <c r="H57" s="83"/>
      <c r="I57" s="20" t="n">
        <f aca="false">I48+I54</f>
        <v>0</v>
      </c>
      <c r="J57" s="83"/>
      <c r="K57" s="20" t="n">
        <f aca="false">K48+K54</f>
        <v>0</v>
      </c>
      <c r="L57" s="83"/>
      <c r="M57" s="20" t="n">
        <f aca="false">M48+M54</f>
        <v>0</v>
      </c>
      <c r="N57" s="20" t="n">
        <f aca="false">E57+G57+I57+K57+M57</f>
        <v>0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</row>
  </sheetData>
  <mergeCells count="17">
    <mergeCell ref="D5:E5"/>
    <mergeCell ref="F5:G5"/>
    <mergeCell ref="H5:I5"/>
    <mergeCell ref="J5:K5"/>
    <mergeCell ref="L5:M5"/>
    <mergeCell ref="W6:X6"/>
    <mergeCell ref="Y6:Z6"/>
    <mergeCell ref="AA6:AB6"/>
    <mergeCell ref="AC6:AD6"/>
    <mergeCell ref="AE6:AF6"/>
    <mergeCell ref="W9:X9"/>
    <mergeCell ref="Y9:Z9"/>
    <mergeCell ref="AA9:AB9"/>
    <mergeCell ref="AC9:AD9"/>
    <mergeCell ref="AE9:AF9"/>
    <mergeCell ref="P18:S18"/>
    <mergeCell ref="V25:X2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G57"/>
  <sheetViews>
    <sheetView windowProtection="false"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E36" activeCellId="0" sqref="E36"/>
    </sheetView>
  </sheetViews>
  <sheetFormatPr defaultRowHeight="15.75"/>
  <cols>
    <col collapsed="false" hidden="false" max="1" min="1" style="0" width="9.10697674418605"/>
    <col collapsed="false" hidden="false" max="2" min="2" style="0" width="19.6883720930233"/>
    <col collapsed="false" hidden="false" max="4" min="3" style="0" width="9.10697674418605"/>
    <col collapsed="false" hidden="false" max="5" min="5" style="0" width="11.9023255813954"/>
    <col collapsed="false" hidden="true" max="13" min="6" style="0" width="0"/>
    <col collapsed="false" hidden="false" max="21" min="14" style="0" width="9.10697674418605"/>
    <col collapsed="false" hidden="false" max="22" min="22" style="0" width="72.9767441860465"/>
    <col collapsed="false" hidden="false" max="1025" min="23" style="0" width="9.10697674418605"/>
  </cols>
  <sheetData>
    <row r="1" s="2" customFormat="true" ht="15.75" hidden="false" customHeight="false" outlineLevel="0" collapsed="false">
      <c r="A1" s="1" t="s">
        <v>79</v>
      </c>
    </row>
    <row r="2" s="2" customFormat="true" ht="15.75" hidden="false" customHeight="false" outlineLevel="0" collapsed="false">
      <c r="A2" s="1"/>
    </row>
    <row r="3" s="2" customFormat="true" ht="15.75" hidden="false" customHeight="false" outlineLevel="0" collapsed="false">
      <c r="A3" s="1" t="s">
        <v>80</v>
      </c>
    </row>
    <row r="4" s="2" customFormat="true" ht="15.75" hidden="false" customHeight="false" outlineLevel="0" collapsed="false">
      <c r="A4" s="1"/>
    </row>
    <row r="5" customFormat="false" ht="20.25" hidden="false" customHeight="false" outlineLevel="0" collapsed="false">
      <c r="A5" s="1" t="s">
        <v>81</v>
      </c>
      <c r="B5" s="2"/>
      <c r="C5" s="2"/>
      <c r="D5" s="3" t="s">
        <v>3</v>
      </c>
      <c r="E5" s="3"/>
      <c r="F5" s="3" t="s">
        <v>4</v>
      </c>
      <c r="G5" s="3"/>
      <c r="H5" s="3" t="s">
        <v>5</v>
      </c>
      <c r="I5" s="3"/>
      <c r="J5" s="3" t="s">
        <v>6</v>
      </c>
      <c r="K5" s="3"/>
      <c r="L5" s="3" t="s">
        <v>7</v>
      </c>
      <c r="M5" s="3"/>
      <c r="N5" s="4" t="s">
        <v>8</v>
      </c>
      <c r="P5" s="5" t="s">
        <v>82</v>
      </c>
      <c r="Q5" s="6"/>
      <c r="R5" s="6"/>
      <c r="S5" s="6"/>
      <c r="T5" s="7"/>
    </row>
    <row r="6" customFormat="false" ht="18" hidden="false" customHeight="false" outlineLevel="0" collapsed="false">
      <c r="A6" s="1"/>
      <c r="B6" s="2"/>
      <c r="C6" s="2"/>
      <c r="D6" s="1"/>
      <c r="E6" s="1"/>
      <c r="F6" s="1"/>
      <c r="G6" s="1"/>
      <c r="H6" s="1"/>
      <c r="I6" s="1"/>
      <c r="J6" s="1"/>
      <c r="K6" s="1"/>
      <c r="L6" s="1"/>
      <c r="M6" s="1"/>
      <c r="N6" s="8"/>
      <c r="P6" s="9" t="s">
        <v>10</v>
      </c>
      <c r="Q6" s="10" t="s">
        <v>11</v>
      </c>
      <c r="R6" s="10" t="s">
        <v>12</v>
      </c>
      <c r="S6" s="10" t="s">
        <v>13</v>
      </c>
      <c r="T6" s="11" t="s">
        <v>14</v>
      </c>
      <c r="V6" s="12" t="s">
        <v>15</v>
      </c>
      <c r="W6" s="13" t="s">
        <v>16</v>
      </c>
      <c r="X6" s="13"/>
      <c r="Y6" s="13" t="s">
        <v>4</v>
      </c>
      <c r="Z6" s="13"/>
      <c r="AA6" s="13" t="s">
        <v>5</v>
      </c>
      <c r="AB6" s="13"/>
      <c r="AC6" s="13" t="s">
        <v>6</v>
      </c>
      <c r="AD6" s="13"/>
      <c r="AE6" s="13" t="s">
        <v>7</v>
      </c>
      <c r="AF6" s="13"/>
    </row>
    <row r="7" customFormat="false" ht="15.75" hidden="false" customHeight="false" outlineLevel="0" collapsed="false">
      <c r="A7" s="1" t="s">
        <v>17</v>
      </c>
      <c r="B7" s="2" t="s">
        <v>83</v>
      </c>
      <c r="C7" s="2" t="s">
        <v>87</v>
      </c>
      <c r="D7" s="1" t="s">
        <v>19</v>
      </c>
      <c r="E7" s="1" t="s">
        <v>20</v>
      </c>
      <c r="F7" s="1" t="s">
        <v>19</v>
      </c>
      <c r="G7" s="1" t="s">
        <v>20</v>
      </c>
      <c r="H7" s="1" t="s">
        <v>19</v>
      </c>
      <c r="I7" s="1" t="s">
        <v>20</v>
      </c>
      <c r="J7" s="1" t="s">
        <v>19</v>
      </c>
      <c r="K7" s="1" t="s">
        <v>20</v>
      </c>
      <c r="L7" s="1" t="s">
        <v>19</v>
      </c>
      <c r="M7" s="1" t="s">
        <v>20</v>
      </c>
      <c r="N7" s="8"/>
      <c r="O7" s="2"/>
      <c r="P7" s="14" t="n">
        <f aca="false">E11/V20*100</f>
        <v>6.81377621471528</v>
      </c>
      <c r="Q7" s="14" t="n">
        <f aca="false">G11/Y20*100</f>
        <v>0</v>
      </c>
      <c r="R7" s="14" t="n">
        <f aca="false">I11/AA20*100</f>
        <v>0</v>
      </c>
      <c r="S7" s="14" t="n">
        <f aca="false">K11/AC20*100</f>
        <v>0</v>
      </c>
      <c r="T7" s="14" t="n">
        <f aca="false">M11/AE20*100</f>
        <v>0</v>
      </c>
      <c r="U7" s="2"/>
      <c r="V7" s="12"/>
      <c r="W7" s="15" t="n">
        <f aca="false">V21</f>
        <v>9923.06666666667</v>
      </c>
      <c r="X7" s="12" t="n">
        <v>9</v>
      </c>
      <c r="Y7" s="15" t="n">
        <f aca="false">W7*1.03</f>
        <v>10220.7586666667</v>
      </c>
      <c r="Z7" s="12" t="n">
        <v>9</v>
      </c>
      <c r="AA7" s="15" t="n">
        <f aca="false">Y7*1.03</f>
        <v>10527.3814266667</v>
      </c>
      <c r="AB7" s="12" t="n">
        <v>9</v>
      </c>
      <c r="AC7" s="15" t="n">
        <f aca="false">AA7*1.03</f>
        <v>10843.2028694667</v>
      </c>
      <c r="AD7" s="12" t="n">
        <v>9</v>
      </c>
      <c r="AE7" s="15" t="n">
        <f aca="false">AC7*1.03</f>
        <v>11168.4989555507</v>
      </c>
      <c r="AF7" s="12" t="n">
        <v>9</v>
      </c>
    </row>
    <row r="8" customFormat="false" ht="15.75" hidden="false" customHeight="false" outlineLevel="0" collapsed="false">
      <c r="A8" s="1"/>
      <c r="N8" s="8"/>
      <c r="O8" s="2"/>
      <c r="P8" s="16"/>
      <c r="Q8" s="16"/>
      <c r="R8" s="16"/>
      <c r="S8" s="16"/>
      <c r="T8" s="16"/>
      <c r="U8" s="2"/>
    </row>
    <row r="9" customFormat="false" ht="19.7" hidden="false" customHeight="false" outlineLevel="0" collapsed="false">
      <c r="A9" s="1"/>
      <c r="B9" s="2" t="s">
        <v>21</v>
      </c>
      <c r="D9" s="19" t="n">
        <v>1</v>
      </c>
      <c r="E9" s="18" t="n">
        <f aca="false">(Y7)*D9</f>
        <v>10220.7586666667</v>
      </c>
      <c r="F9" s="19" t="n">
        <v>0</v>
      </c>
      <c r="G9" s="18" t="n">
        <f aca="false">Y7*F9</f>
        <v>0</v>
      </c>
      <c r="H9" s="19" t="n">
        <v>0</v>
      </c>
      <c r="I9" s="18" t="n">
        <f aca="false">AA7*H9</f>
        <v>0</v>
      </c>
      <c r="J9" s="19" t="n">
        <v>0</v>
      </c>
      <c r="K9" s="18" t="n">
        <f aca="false">AC7*J9</f>
        <v>0</v>
      </c>
      <c r="L9" s="19" t="n">
        <v>0</v>
      </c>
      <c r="M9" s="18" t="n">
        <f aca="false">AE7*L9</f>
        <v>0</v>
      </c>
      <c r="N9" s="20" t="n">
        <f aca="false">E9+G9+I9+K9+M9</f>
        <v>10220.7586666667</v>
      </c>
      <c r="O9" s="2"/>
      <c r="P9" s="21" t="s">
        <v>22</v>
      </c>
      <c r="Q9" s="22"/>
      <c r="R9" s="22"/>
      <c r="S9" s="22"/>
      <c r="T9" s="23"/>
      <c r="U9" s="2"/>
      <c r="V9" s="12" t="s">
        <v>23</v>
      </c>
      <c r="W9" s="13" t="s">
        <v>16</v>
      </c>
      <c r="X9" s="13"/>
      <c r="Y9" s="13" t="s">
        <v>4</v>
      </c>
      <c r="Z9" s="13"/>
      <c r="AA9" s="13" t="s">
        <v>5</v>
      </c>
      <c r="AB9" s="13"/>
      <c r="AC9" s="13" t="s">
        <v>6</v>
      </c>
      <c r="AD9" s="13"/>
      <c r="AE9" s="13" t="s">
        <v>7</v>
      </c>
      <c r="AF9" s="13"/>
    </row>
    <row r="10" customFormat="false" ht="17.35" hidden="false" customHeight="false" outlineLevel="0" collapsed="false">
      <c r="A10" s="1"/>
      <c r="D10" s="24" t="n">
        <v>0</v>
      </c>
      <c r="E10" s="25" t="n">
        <f aca="false">W7*D10</f>
        <v>0</v>
      </c>
      <c r="F10" s="24" t="n">
        <v>0</v>
      </c>
      <c r="G10" s="25" t="n">
        <f aca="false">Y7*F10</f>
        <v>0</v>
      </c>
      <c r="H10" s="24" t="n">
        <v>0</v>
      </c>
      <c r="I10" s="25" t="n">
        <f aca="false">AA7*H10</f>
        <v>0</v>
      </c>
      <c r="J10" s="24" t="n">
        <v>0</v>
      </c>
      <c r="K10" s="25" t="n">
        <f aca="false">AC7*J10</f>
        <v>0</v>
      </c>
      <c r="L10" s="24" t="n">
        <v>0</v>
      </c>
      <c r="M10" s="25" t="n">
        <f aca="false">AE7*L10</f>
        <v>0</v>
      </c>
      <c r="N10" s="26" t="n">
        <f aca="false">E10+G10+I10+K10+M10</f>
        <v>0</v>
      </c>
      <c r="O10" s="2"/>
      <c r="P10" s="27" t="s">
        <v>10</v>
      </c>
      <c r="Q10" s="28" t="s">
        <v>11</v>
      </c>
      <c r="R10" s="28" t="s">
        <v>12</v>
      </c>
      <c r="S10" s="28" t="s">
        <v>13</v>
      </c>
      <c r="T10" s="29" t="s">
        <v>14</v>
      </c>
      <c r="U10" s="2"/>
      <c r="V10" s="12" t="s">
        <v>24</v>
      </c>
      <c r="W10" s="30" t="n">
        <v>25000</v>
      </c>
      <c r="X10" s="31" t="n">
        <v>12</v>
      </c>
      <c r="Y10" s="30" t="n">
        <f aca="false">W10*1.03</f>
        <v>25750</v>
      </c>
      <c r="Z10" s="31" t="n">
        <v>12</v>
      </c>
      <c r="AA10" s="30" t="n">
        <f aca="false">Y10*1.03</f>
        <v>26522.5</v>
      </c>
      <c r="AB10" s="31" t="n">
        <v>12</v>
      </c>
      <c r="AC10" s="30" t="n">
        <f aca="false">AA10*1.03</f>
        <v>27318.175</v>
      </c>
      <c r="AD10" s="31" t="n">
        <v>12</v>
      </c>
      <c r="AE10" s="30" t="n">
        <f aca="false">AC10*1.03</f>
        <v>28137.72025</v>
      </c>
      <c r="AF10" s="31" t="n">
        <v>12</v>
      </c>
    </row>
    <row r="11" customFormat="false" ht="15" hidden="false" customHeight="false" outlineLevel="0" collapsed="false">
      <c r="A11" s="1"/>
      <c r="C11" s="32" t="s">
        <v>25</v>
      </c>
      <c r="D11" s="35" t="n">
        <f aca="false">SUM(D9:D10)</f>
        <v>1</v>
      </c>
      <c r="E11" s="34" t="n">
        <f aca="false">SUM(E9:E10)</f>
        <v>10220.7586666667</v>
      </c>
      <c r="F11" s="35" t="n">
        <f aca="false">SUM(F9:F10)</f>
        <v>0</v>
      </c>
      <c r="G11" s="34" t="n">
        <f aca="false">SUM(G9:G10)</f>
        <v>0</v>
      </c>
      <c r="H11" s="35" t="n">
        <f aca="false">SUM(H9:H10)</f>
        <v>0</v>
      </c>
      <c r="I11" s="34" t="n">
        <f aca="false">SUM(I9:I10)</f>
        <v>0</v>
      </c>
      <c r="J11" s="35" t="n">
        <f aca="false">SUM(J9:J10)</f>
        <v>0</v>
      </c>
      <c r="K11" s="34" t="n">
        <f aca="false">SUM(K9:K10)</f>
        <v>0</v>
      </c>
      <c r="L11" s="35" t="n">
        <f aca="false">SUM(L9:L10)</f>
        <v>0</v>
      </c>
      <c r="M11" s="34" t="n">
        <f aca="false">SUM(M9:M10)</f>
        <v>0</v>
      </c>
      <c r="N11" s="20" t="n">
        <f aca="false">E11+G11+I11+K11+M11</f>
        <v>10220.7586666667</v>
      </c>
      <c r="O11" s="2"/>
      <c r="P11" s="14" t="n">
        <f aca="false">E9/V19*100</f>
        <v>9.11997739508046</v>
      </c>
      <c r="Q11" s="14" t="n">
        <f aca="false">G9/Y19*100</f>
        <v>0</v>
      </c>
      <c r="R11" s="14" t="n">
        <f aca="false">I9/V19*100</f>
        <v>0</v>
      </c>
      <c r="S11" s="14" t="n">
        <f aca="false">K9/V19*100</f>
        <v>0</v>
      </c>
      <c r="T11" s="14" t="n">
        <f aca="false">M9/V19*100</f>
        <v>0</v>
      </c>
      <c r="U11" s="2"/>
      <c r="V11" s="12" t="s">
        <v>26</v>
      </c>
      <c r="W11" s="30" t="n">
        <f aca="false">'Lin 1'!W11</f>
        <v>48000</v>
      </c>
      <c r="X11" s="12" t="n">
        <v>12</v>
      </c>
      <c r="Y11" s="30" t="n">
        <f aca="false">W11*1.03</f>
        <v>49440</v>
      </c>
      <c r="Z11" s="12" t="n">
        <v>12</v>
      </c>
      <c r="AA11" s="30" t="n">
        <f aca="false">Y11*1.03</f>
        <v>50923.2</v>
      </c>
      <c r="AB11" s="12" t="n">
        <v>12</v>
      </c>
      <c r="AC11" s="30" t="n">
        <f aca="false">AA11*1.03</f>
        <v>52450.896</v>
      </c>
      <c r="AD11" s="12" t="n">
        <v>12</v>
      </c>
      <c r="AE11" s="30" t="n">
        <f aca="false">AC11*1.03</f>
        <v>54024.42288</v>
      </c>
      <c r="AF11" s="31" t="n">
        <v>12</v>
      </c>
    </row>
    <row r="12" customFormat="false" ht="15" hidden="false" customHeight="false" outlineLevel="0" collapsed="false">
      <c r="A12" s="1"/>
      <c r="D12" s="19"/>
      <c r="E12" s="36"/>
      <c r="F12" s="19"/>
      <c r="G12" s="36"/>
      <c r="H12" s="19"/>
      <c r="I12" s="36"/>
      <c r="J12" s="19"/>
      <c r="K12" s="36"/>
      <c r="L12" s="19"/>
      <c r="M12" s="36"/>
      <c r="N12" s="20"/>
      <c r="O12" s="2"/>
      <c r="P12" s="16"/>
      <c r="Q12" s="16"/>
      <c r="R12" s="16"/>
      <c r="S12" s="16"/>
      <c r="T12" s="16"/>
      <c r="U12" s="2"/>
      <c r="V12" s="12" t="s">
        <v>34</v>
      </c>
      <c r="W12" s="30" t="n">
        <v>21000</v>
      </c>
      <c r="X12" s="12" t="n">
        <v>12</v>
      </c>
      <c r="Y12" s="30" t="n">
        <f aca="false">W12*1.03</f>
        <v>21630</v>
      </c>
      <c r="Z12" s="31" t="n">
        <v>12</v>
      </c>
      <c r="AA12" s="30" t="n">
        <f aca="false">Y12*1.03</f>
        <v>22278.9</v>
      </c>
      <c r="AB12" s="31" t="n">
        <v>12</v>
      </c>
      <c r="AC12" s="30" t="n">
        <f aca="false">AA12*1.03</f>
        <v>22947.267</v>
      </c>
      <c r="AD12" s="31" t="n">
        <v>12</v>
      </c>
      <c r="AE12" s="30" t="n">
        <f aca="false">AC12*1.03</f>
        <v>23635.68501</v>
      </c>
      <c r="AF12" s="31" t="n">
        <v>12</v>
      </c>
    </row>
    <row r="13" customFormat="false" ht="19.7" hidden="false" customHeight="false" outlineLevel="0" collapsed="false">
      <c r="A13" s="1"/>
      <c r="C13" s="60" t="s">
        <v>28</v>
      </c>
      <c r="D13" s="1" t="s">
        <v>19</v>
      </c>
      <c r="E13" s="1" t="s">
        <v>29</v>
      </c>
      <c r="F13" s="1" t="s">
        <v>19</v>
      </c>
      <c r="G13" s="1" t="s">
        <v>29</v>
      </c>
      <c r="H13" s="1" t="s">
        <v>19</v>
      </c>
      <c r="I13" s="1" t="s">
        <v>29</v>
      </c>
      <c r="J13" s="1" t="s">
        <v>19</v>
      </c>
      <c r="K13" s="1" t="s">
        <v>29</v>
      </c>
      <c r="L13" s="1" t="s">
        <v>19</v>
      </c>
      <c r="M13" s="1" t="s">
        <v>29</v>
      </c>
      <c r="N13" s="20"/>
      <c r="O13" s="2"/>
      <c r="P13" s="38" t="s">
        <v>30</v>
      </c>
      <c r="Q13" s="39"/>
      <c r="R13" s="39"/>
      <c r="S13" s="39"/>
      <c r="T13" s="40"/>
      <c r="U13" s="2"/>
      <c r="V13" s="12" t="s">
        <v>31</v>
      </c>
      <c r="W13" s="30" t="n">
        <v>10000</v>
      </c>
      <c r="X13" s="12" t="n">
        <v>12</v>
      </c>
      <c r="Y13" s="30" t="n">
        <f aca="false">W13*1.03</f>
        <v>10300</v>
      </c>
      <c r="Z13" s="12" t="n">
        <v>12</v>
      </c>
      <c r="AA13" s="30" t="n">
        <f aca="false">Y13*1.03</f>
        <v>10609</v>
      </c>
      <c r="AB13" s="12" t="n">
        <v>12</v>
      </c>
      <c r="AC13" s="30" t="n">
        <f aca="false">AA13*1.03</f>
        <v>10927.27</v>
      </c>
      <c r="AD13" s="12" t="n">
        <v>12</v>
      </c>
      <c r="AE13" s="30" t="n">
        <f aca="false">AC13*1.03</f>
        <v>11255.0881</v>
      </c>
      <c r="AF13" s="31" t="n">
        <v>12</v>
      </c>
    </row>
    <row r="14" customFormat="false" ht="17.35" hidden="false" customHeight="false" outlineLevel="0" collapsed="false">
      <c r="A14" s="1" t="s">
        <v>32</v>
      </c>
      <c r="B14" s="2" t="s">
        <v>24</v>
      </c>
      <c r="C14" s="41" t="n">
        <v>2</v>
      </c>
      <c r="D14" s="19" t="n">
        <v>12</v>
      </c>
      <c r="E14" s="18" t="n">
        <f aca="false">(Y10/Z10)*D14*$C14</f>
        <v>51500</v>
      </c>
      <c r="F14" s="19" t="n">
        <v>0</v>
      </c>
      <c r="G14" s="18" t="n">
        <f aca="false">Y10/Z10*F14*$C14</f>
        <v>0</v>
      </c>
      <c r="H14" s="19" t="n">
        <v>0</v>
      </c>
      <c r="I14" s="18" t="n">
        <f aca="false">AA10/AB10*H14*$C14</f>
        <v>0</v>
      </c>
      <c r="J14" s="19" t="n">
        <v>0</v>
      </c>
      <c r="K14" s="18" t="n">
        <f aca="false">AC10/AD10*J14*$C14</f>
        <v>0</v>
      </c>
      <c r="L14" s="19" t="n">
        <v>0</v>
      </c>
      <c r="M14" s="18" t="n">
        <f aca="false">AE10/AF10*L14*$C14</f>
        <v>0</v>
      </c>
      <c r="N14" s="20" t="n">
        <f aca="false">E14+G14+I14+K14+M14</f>
        <v>51500</v>
      </c>
      <c r="O14" s="2"/>
      <c r="P14" s="42" t="s">
        <v>10</v>
      </c>
      <c r="Q14" s="43" t="s">
        <v>11</v>
      </c>
      <c r="R14" s="43" t="s">
        <v>12</v>
      </c>
      <c r="S14" s="43" t="s">
        <v>13</v>
      </c>
      <c r="T14" s="44" t="s">
        <v>14</v>
      </c>
      <c r="U14" s="2"/>
      <c r="V14" s="12" t="s">
        <v>33</v>
      </c>
      <c r="W14" s="30" t="n">
        <v>10000</v>
      </c>
      <c r="X14" s="12" t="n">
        <v>12</v>
      </c>
      <c r="Y14" s="30" t="n">
        <f aca="false">W14*1.03</f>
        <v>10300</v>
      </c>
      <c r="Z14" s="31" t="n">
        <v>12</v>
      </c>
      <c r="AA14" s="30" t="n">
        <f aca="false">Y14*1.03</f>
        <v>10609</v>
      </c>
      <c r="AB14" s="31" t="n">
        <v>12</v>
      </c>
      <c r="AC14" s="30" t="n">
        <f aca="false">AA14*1.03</f>
        <v>10927.27</v>
      </c>
      <c r="AD14" s="31" t="n">
        <v>12</v>
      </c>
      <c r="AE14" s="30" t="n">
        <f aca="false">AC14*1.03</f>
        <v>11255.0881</v>
      </c>
      <c r="AF14" s="31" t="n">
        <v>12</v>
      </c>
    </row>
    <row r="15" customFormat="false" ht="15" hidden="false" customHeight="false" outlineLevel="0" collapsed="false">
      <c r="A15" s="1"/>
      <c r="B15" s="2" t="s">
        <v>26</v>
      </c>
      <c r="C15" s="41" t="n">
        <v>0</v>
      </c>
      <c r="D15" s="19" t="n">
        <v>0</v>
      </c>
      <c r="E15" s="18" t="n">
        <f aca="false">W11/X11*D15*$C15</f>
        <v>0</v>
      </c>
      <c r="F15" s="19" t="n">
        <v>0</v>
      </c>
      <c r="G15" s="18" t="n">
        <f aca="false">Y11/Z11*F15*$C15</f>
        <v>0</v>
      </c>
      <c r="H15" s="19" t="n">
        <v>0</v>
      </c>
      <c r="I15" s="18" t="n">
        <f aca="false">AA11/AB11*H15*$C15</f>
        <v>0</v>
      </c>
      <c r="J15" s="19" t="n">
        <v>0</v>
      </c>
      <c r="K15" s="18" t="n">
        <f aca="false">AC11/AD11*J15*$C15</f>
        <v>0</v>
      </c>
      <c r="L15" s="19" t="n">
        <v>0</v>
      </c>
      <c r="M15" s="18" t="n">
        <f aca="false">AE11/AF11*L15*$C15</f>
        <v>0</v>
      </c>
      <c r="N15" s="20" t="n">
        <f aca="false">E15+G15+I15+K15+M15</f>
        <v>0</v>
      </c>
      <c r="O15" s="2"/>
      <c r="P15" s="14" t="n">
        <f aca="false">E10/V18*100</f>
        <v>0</v>
      </c>
      <c r="Q15" s="14" t="n">
        <f aca="false">G10/V18*100</f>
        <v>0</v>
      </c>
      <c r="R15" s="14" t="n">
        <f aca="false">I10/V18*100</f>
        <v>0</v>
      </c>
      <c r="S15" s="14" t="n">
        <f aca="false">K10/V18*100</f>
        <v>0</v>
      </c>
      <c r="T15" s="14" t="n">
        <f aca="false">M10/V18*100</f>
        <v>0</v>
      </c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</row>
    <row r="16" customFormat="false" ht="15" hidden="false" customHeight="false" outlineLevel="0" collapsed="false">
      <c r="A16" s="1"/>
      <c r="B16" s="2" t="s">
        <v>34</v>
      </c>
      <c r="C16" s="41" t="n">
        <v>0</v>
      </c>
      <c r="D16" s="19" t="n">
        <v>0</v>
      </c>
      <c r="E16" s="18" t="n">
        <f aca="false">(W12/X12+Y12/Z12+AA12/AB12+AC12/AD12)*D16*$C16</f>
        <v>0</v>
      </c>
      <c r="F16" s="19" t="n">
        <v>0</v>
      </c>
      <c r="G16" s="18" t="n">
        <f aca="false">Y12/Z12*F16*$C16</f>
        <v>0</v>
      </c>
      <c r="H16" s="19" t="n">
        <v>0</v>
      </c>
      <c r="I16" s="18" t="n">
        <f aca="false">AA12/AB12*H16*$C16</f>
        <v>0</v>
      </c>
      <c r="J16" s="19" t="n">
        <v>0</v>
      </c>
      <c r="K16" s="18" t="n">
        <f aca="false">AC12/AD12*J16*$C16</f>
        <v>0</v>
      </c>
      <c r="L16" s="19" t="n">
        <v>0</v>
      </c>
      <c r="M16" s="18" t="n">
        <f aca="false">AE12/AF12*L16*$C16</f>
        <v>0</v>
      </c>
      <c r="N16" s="20" t="n">
        <f aca="false">E16+G16+I16+K16+M16</f>
        <v>0</v>
      </c>
      <c r="O16" s="2"/>
      <c r="P16" s="16"/>
      <c r="Q16" s="16"/>
      <c r="R16" s="16"/>
      <c r="S16" s="16"/>
      <c r="T16" s="16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</row>
    <row r="17" customFormat="false" ht="15" hidden="false" customHeight="true" outlineLevel="0" collapsed="false">
      <c r="A17" s="1"/>
      <c r="B17" s="2" t="s">
        <v>31</v>
      </c>
      <c r="C17" s="41" t="n">
        <v>0</v>
      </c>
      <c r="D17" s="19" t="n">
        <v>0</v>
      </c>
      <c r="E17" s="18" t="n">
        <f aca="false">W13/X13*D17*$C17</f>
        <v>0</v>
      </c>
      <c r="F17" s="19" t="n">
        <v>0</v>
      </c>
      <c r="G17" s="18" t="n">
        <f aca="false">Y13/Z13*F17*$C17</f>
        <v>0</v>
      </c>
      <c r="H17" s="19" t="n">
        <v>0</v>
      </c>
      <c r="I17" s="18" t="n">
        <f aca="false">AA13/AB13*H17*$C17</f>
        <v>0</v>
      </c>
      <c r="J17" s="19" t="n">
        <v>0</v>
      </c>
      <c r="K17" s="18" t="n">
        <f aca="false">AC13/AD13*J17*$C17</f>
        <v>0</v>
      </c>
      <c r="L17" s="19" t="n">
        <v>0</v>
      </c>
      <c r="M17" s="18" t="n">
        <f aca="false">AE13/AF13*L17*$C17</f>
        <v>0</v>
      </c>
      <c r="N17" s="20" t="n">
        <f aca="false">E17+G17+I17+K17+M17</f>
        <v>0</v>
      </c>
      <c r="O17" s="2"/>
      <c r="V17" s="45" t="s">
        <v>85</v>
      </c>
      <c r="W17" s="45"/>
      <c r="X17" s="45"/>
      <c r="Y17" s="45"/>
      <c r="Z17" s="45"/>
    </row>
    <row r="18" customFormat="false" ht="15" hidden="false" customHeight="false" outlineLevel="0" collapsed="false">
      <c r="A18" s="1"/>
      <c r="B18" s="2" t="s">
        <v>33</v>
      </c>
      <c r="C18" s="46" t="n">
        <v>0</v>
      </c>
      <c r="D18" s="24" t="n">
        <v>0</v>
      </c>
      <c r="E18" s="25" t="n">
        <f aca="false">W14/X14*D18*$C18</f>
        <v>0</v>
      </c>
      <c r="F18" s="24" t="n">
        <v>0</v>
      </c>
      <c r="G18" s="25" t="n">
        <f aca="false">Y14/Z14*F18*$C18</f>
        <v>0</v>
      </c>
      <c r="H18" s="24" t="n">
        <v>0</v>
      </c>
      <c r="I18" s="25" t="n">
        <f aca="false">AA14/AB14*H18*$C18</f>
        <v>0</v>
      </c>
      <c r="J18" s="24" t="n">
        <v>0</v>
      </c>
      <c r="K18" s="25" t="n">
        <f aca="false">AC14/AD14*J18*$C18</f>
        <v>0</v>
      </c>
      <c r="L18" s="24" t="n">
        <v>0</v>
      </c>
      <c r="M18" s="25" t="n">
        <f aca="false">AE14/AF14*L18*$C18</f>
        <v>0</v>
      </c>
      <c r="N18" s="26" t="n">
        <f aca="false">E18+G18+I18+K18+M18</f>
        <v>0</v>
      </c>
      <c r="O18" s="2"/>
      <c r="P18" s="13" t="s">
        <v>36</v>
      </c>
      <c r="Q18" s="13"/>
      <c r="R18" s="13"/>
      <c r="S18" s="13"/>
      <c r="V18" s="47" t="n">
        <f aca="false">V20-V19</f>
        <v>37931.3846153846</v>
      </c>
      <c r="W18" s="12" t="s">
        <v>37</v>
      </c>
      <c r="X18" s="12"/>
      <c r="Y18" s="48" t="n">
        <f aca="false">Y20-Y19</f>
        <v>39069.3261538462</v>
      </c>
      <c r="Z18" s="12"/>
      <c r="AA18" s="48" t="n">
        <f aca="false">AA20-AA19</f>
        <v>40241.4059384616</v>
      </c>
      <c r="AB18" s="12"/>
      <c r="AC18" s="48" t="n">
        <f aca="false">AC20-AC19</f>
        <v>41448.6481166154</v>
      </c>
      <c r="AD18" s="12"/>
      <c r="AE18" s="48" t="n">
        <f aca="false">AE20-AE19</f>
        <v>42692.1075601139</v>
      </c>
    </row>
    <row r="19" customFormat="false" ht="15" hidden="false" customHeight="false" outlineLevel="0" collapsed="false">
      <c r="A19" s="1"/>
      <c r="C19" s="46"/>
      <c r="D19" s="49"/>
      <c r="E19" s="50"/>
      <c r="F19" s="49"/>
      <c r="G19" s="50"/>
      <c r="H19" s="49"/>
      <c r="I19" s="50"/>
      <c r="J19" s="49"/>
      <c r="K19" s="50"/>
      <c r="L19" s="49"/>
      <c r="M19" s="50"/>
      <c r="N19" s="20"/>
      <c r="O19" s="2"/>
      <c r="P19" s="12" t="s">
        <v>38</v>
      </c>
      <c r="Q19" s="12"/>
      <c r="R19" s="51" t="s">
        <v>39</v>
      </c>
      <c r="S19" s="51" t="s">
        <v>40</v>
      </c>
      <c r="V19" s="84" t="n">
        <v>112070</v>
      </c>
      <c r="W19" s="53" t="s">
        <v>41</v>
      </c>
      <c r="X19" s="53"/>
      <c r="Y19" s="54" t="n">
        <f aca="false">V19*1.03</f>
        <v>115432.1</v>
      </c>
      <c r="Z19" s="54"/>
      <c r="AA19" s="54" t="n">
        <f aca="false">Y19*1.03</f>
        <v>118895.063</v>
      </c>
      <c r="AB19" s="54"/>
      <c r="AC19" s="54" t="n">
        <f aca="false">AA19*1.03</f>
        <v>122461.91489</v>
      </c>
      <c r="AD19" s="54"/>
      <c r="AE19" s="54" t="n">
        <f aca="false">AC19*1.03</f>
        <v>126135.7723367</v>
      </c>
    </row>
    <row r="20" customFormat="false" ht="15" hidden="false" customHeight="false" outlineLevel="0" collapsed="false">
      <c r="A20" s="1"/>
      <c r="C20" s="32" t="s">
        <v>42</v>
      </c>
      <c r="D20" s="1"/>
      <c r="E20" s="34" t="n">
        <f aca="false">SUM(E14:E18)</f>
        <v>51500</v>
      </c>
      <c r="F20" s="1"/>
      <c r="G20" s="34" t="n">
        <f aca="false">SUM(G14:G18)</f>
        <v>0</v>
      </c>
      <c r="H20" s="1"/>
      <c r="I20" s="34" t="n">
        <f aca="false">SUM(I14:I18)</f>
        <v>0</v>
      </c>
      <c r="J20" s="1"/>
      <c r="K20" s="34" t="n">
        <f aca="false">SUM(K14:K18)</f>
        <v>0</v>
      </c>
      <c r="L20" s="1"/>
      <c r="M20" s="34" t="n">
        <f aca="false">SUM(M14:M18)</f>
        <v>0</v>
      </c>
      <c r="N20" s="20" t="n">
        <f aca="false">E20+G20+I20+K20+M20</f>
        <v>51500</v>
      </c>
      <c r="O20" s="2"/>
      <c r="P20" s="12" t="s">
        <v>43</v>
      </c>
      <c r="Q20" s="12"/>
      <c r="R20" s="55" t="n">
        <v>11307.45</v>
      </c>
      <c r="S20" s="55" t="n">
        <f aca="false">R20/12</f>
        <v>942.2875</v>
      </c>
      <c r="V20" s="56" t="n">
        <f aca="false">V19/1560*2088</f>
        <v>150001.384615385</v>
      </c>
      <c r="W20" s="16" t="s">
        <v>44</v>
      </c>
      <c r="X20" s="16"/>
      <c r="Y20" s="57" t="n">
        <f aca="false">V20*1.03</f>
        <v>154501.426153846</v>
      </c>
      <c r="Z20" s="57"/>
      <c r="AA20" s="57" t="n">
        <f aca="false">Y20*1.03</f>
        <v>159136.468938462</v>
      </c>
      <c r="AB20" s="57"/>
      <c r="AC20" s="57" t="n">
        <f aca="false">AA20*1.03</f>
        <v>163910.563006615</v>
      </c>
      <c r="AD20" s="57"/>
      <c r="AE20" s="57" t="n">
        <f aca="false">AC20*1.03</f>
        <v>168827.879896814</v>
      </c>
    </row>
    <row r="21" customFormat="false" ht="15" hidden="false" customHeight="false" outlineLevel="0" collapsed="false">
      <c r="A21" s="1"/>
      <c r="N21" s="20"/>
      <c r="O21" s="2"/>
      <c r="P21" s="12" t="s">
        <v>45</v>
      </c>
      <c r="Q21" s="12"/>
      <c r="R21" s="55" t="n">
        <f aca="false">R20*1.05</f>
        <v>11872.8225</v>
      </c>
      <c r="S21" s="55" t="n">
        <f aca="false">R21/12</f>
        <v>989.401875</v>
      </c>
      <c r="V21" s="58" t="n">
        <f aca="false">5953.84/0.05/12</f>
        <v>9923.06666666667</v>
      </c>
      <c r="W21" s="59" t="s">
        <v>46</v>
      </c>
    </row>
    <row r="22" customFormat="false" ht="15" hidden="false" customHeight="false" outlineLevel="0" collapsed="false">
      <c r="A22" s="1"/>
      <c r="C22" s="32" t="s">
        <v>48</v>
      </c>
      <c r="D22" s="1"/>
      <c r="E22" s="34" t="n">
        <f aca="false">E20+E11</f>
        <v>61720.7586666667</v>
      </c>
      <c r="F22" s="34"/>
      <c r="G22" s="34" t="n">
        <f aca="false">G20+G11</f>
        <v>0</v>
      </c>
      <c r="H22" s="34"/>
      <c r="I22" s="34" t="n">
        <f aca="false">I20+I11</f>
        <v>0</v>
      </c>
      <c r="J22" s="34"/>
      <c r="K22" s="34" t="n">
        <f aca="false">K20+K11</f>
        <v>0</v>
      </c>
      <c r="L22" s="34"/>
      <c r="M22" s="34" t="n">
        <f aca="false">M20+M11</f>
        <v>0</v>
      </c>
      <c r="N22" s="20" t="n">
        <f aca="false">E22+G22+I22+K22+M22</f>
        <v>61720.7586666667</v>
      </c>
      <c r="O22" s="2"/>
      <c r="P22" s="12" t="s">
        <v>49</v>
      </c>
      <c r="Q22" s="12"/>
      <c r="R22" s="55" t="n">
        <f aca="false">R21*1.05</f>
        <v>12466.463625</v>
      </c>
      <c r="S22" s="55" t="n">
        <f aca="false">R22/12</f>
        <v>1038.87196875</v>
      </c>
    </row>
    <row r="23" customFormat="false" ht="15" hidden="false" customHeight="false" outlineLevel="0" collapsed="false">
      <c r="A23" s="1"/>
      <c r="N23" s="20"/>
      <c r="O23" s="2"/>
      <c r="P23" s="12" t="s">
        <v>50</v>
      </c>
      <c r="Q23" s="12"/>
      <c r="R23" s="55" t="n">
        <f aca="false">R22*1.05</f>
        <v>13089.78680625</v>
      </c>
      <c r="S23" s="55" t="n">
        <f aca="false">R23/12</f>
        <v>1090.8155671875</v>
      </c>
    </row>
    <row r="24" customFormat="false" ht="15" hidden="false" customHeight="false" outlineLevel="0" collapsed="false">
      <c r="A24" s="1"/>
      <c r="C24" s="60" t="s">
        <v>51</v>
      </c>
      <c r="E24" s="62" t="s">
        <v>52</v>
      </c>
      <c r="G24" s="62" t="s">
        <v>52</v>
      </c>
      <c r="I24" s="62" t="s">
        <v>52</v>
      </c>
      <c r="K24" s="62" t="s">
        <v>52</v>
      </c>
      <c r="M24" s="62" t="s">
        <v>52</v>
      </c>
      <c r="N24" s="63"/>
      <c r="O24" s="2"/>
      <c r="P24" s="12" t="s">
        <v>53</v>
      </c>
      <c r="Q24" s="12"/>
      <c r="R24" s="55" t="n">
        <f aca="false">R23*1.05</f>
        <v>13744.2761465625</v>
      </c>
      <c r="S24" s="55" t="n">
        <f aca="false">R24/12</f>
        <v>1145.35634554688</v>
      </c>
    </row>
    <row r="25" customFormat="false" ht="15" hidden="false" customHeight="false" outlineLevel="0" collapsed="false">
      <c r="A25" s="1" t="s">
        <v>54</v>
      </c>
      <c r="B25" s="2" t="s">
        <v>55</v>
      </c>
      <c r="C25" s="65" t="n">
        <v>0.269</v>
      </c>
      <c r="E25" s="18" t="n">
        <f aca="false">E11*$C25</f>
        <v>2749.38408133333</v>
      </c>
      <c r="G25" s="18" t="n">
        <f aca="false">G11*$C25</f>
        <v>0</v>
      </c>
      <c r="I25" s="18" t="n">
        <f aca="false">I11*$C25</f>
        <v>0</v>
      </c>
      <c r="K25" s="18" t="n">
        <f aca="false">K11*$C25</f>
        <v>0</v>
      </c>
      <c r="M25" s="18" t="n">
        <f aca="false">M11*$C25</f>
        <v>0</v>
      </c>
      <c r="N25" s="20" t="n">
        <f aca="false">E25+G25+I25+K25+M25</f>
        <v>2749.38408133333</v>
      </c>
      <c r="O25" s="2"/>
      <c r="P25" s="12" t="s">
        <v>56</v>
      </c>
      <c r="Q25" s="12"/>
      <c r="R25" s="55" t="n">
        <f aca="false">R24*1.05</f>
        <v>14431.4899538906</v>
      </c>
      <c r="S25" s="55" t="n">
        <f aca="false">R25/12</f>
        <v>1202.62416282422</v>
      </c>
      <c r="V25" s="46"/>
      <c r="W25" s="46"/>
      <c r="X25" s="46"/>
      <c r="Y25" s="45"/>
    </row>
    <row r="26" customFormat="false" ht="15" hidden="false" customHeight="false" outlineLevel="0" collapsed="false">
      <c r="A26" s="1"/>
      <c r="B26" s="2" t="s">
        <v>24</v>
      </c>
      <c r="C26" s="65" t="n">
        <v>0.204</v>
      </c>
      <c r="E26" s="18" t="n">
        <f aca="false">E14*$C26</f>
        <v>10506</v>
      </c>
      <c r="G26" s="18" t="n">
        <f aca="false">G14*$C26</f>
        <v>0</v>
      </c>
      <c r="I26" s="18" t="n">
        <f aca="false">I14*$C26</f>
        <v>0</v>
      </c>
      <c r="K26" s="18" t="n">
        <f aca="false">K14*$C26</f>
        <v>0</v>
      </c>
      <c r="M26" s="18" t="n">
        <f aca="false">M14*$C26</f>
        <v>0</v>
      </c>
      <c r="N26" s="20" t="n">
        <f aca="false">E26+G26+I26+K26+M26</f>
        <v>10506</v>
      </c>
      <c r="O26" s="2"/>
      <c r="V26" s="46"/>
      <c r="W26" s="46"/>
      <c r="X26" s="46"/>
      <c r="Y26" s="46"/>
    </row>
    <row r="27" customFormat="false" ht="15" hidden="false" customHeight="false" outlineLevel="0" collapsed="false">
      <c r="A27" s="1"/>
      <c r="B27" s="2" t="s">
        <v>26</v>
      </c>
      <c r="C27" s="65" t="n">
        <v>0.204</v>
      </c>
      <c r="E27" s="18" t="n">
        <f aca="false">E15*$C27</f>
        <v>0</v>
      </c>
      <c r="G27" s="18" t="n">
        <f aca="false">G15*$C27</f>
        <v>0</v>
      </c>
      <c r="I27" s="18" t="n">
        <f aca="false">I15*$C27</f>
        <v>0</v>
      </c>
      <c r="K27" s="18" t="n">
        <f aca="false">K15*$C27</f>
        <v>0</v>
      </c>
      <c r="M27" s="18" t="n">
        <f aca="false">M15*$C27</f>
        <v>0</v>
      </c>
      <c r="N27" s="20" t="n">
        <f aca="false">E27+G27+I27+K27+M27</f>
        <v>0</v>
      </c>
      <c r="O27" s="2"/>
      <c r="V27" s="45"/>
      <c r="W27" s="45"/>
      <c r="X27" s="85"/>
      <c r="Y27" s="85"/>
    </row>
    <row r="28" customFormat="false" ht="15" hidden="false" customHeight="false" outlineLevel="0" collapsed="false">
      <c r="A28" s="1"/>
      <c r="B28" s="2" t="s">
        <v>34</v>
      </c>
      <c r="C28" s="65" t="n">
        <v>0.025</v>
      </c>
      <c r="E28" s="18" t="n">
        <f aca="false">E16*$C28</f>
        <v>0</v>
      </c>
      <c r="G28" s="18" t="n">
        <f aca="false">G16*$C28</f>
        <v>0</v>
      </c>
      <c r="I28" s="18" t="n">
        <f aca="false">I16*$C28</f>
        <v>0</v>
      </c>
      <c r="K28" s="18" t="n">
        <f aca="false">K16*$C28</f>
        <v>0</v>
      </c>
      <c r="M28" s="18" t="n">
        <f aca="false">M16*$C28</f>
        <v>0</v>
      </c>
      <c r="N28" s="20" t="n">
        <f aca="false">E28+G28+I28+K28+M28</f>
        <v>0</v>
      </c>
      <c r="O28" s="2"/>
      <c r="V28" s="45"/>
      <c r="W28" s="45"/>
      <c r="X28" s="86"/>
      <c r="Y28" s="86"/>
    </row>
    <row r="29" customFormat="false" ht="15" hidden="false" customHeight="false" outlineLevel="0" collapsed="false">
      <c r="A29" s="1"/>
      <c r="B29" s="2" t="s">
        <v>31</v>
      </c>
      <c r="C29" s="65" t="n">
        <v>0.369</v>
      </c>
      <c r="E29" s="18" t="n">
        <f aca="false">E17*$C29</f>
        <v>0</v>
      </c>
      <c r="G29" s="18" t="n">
        <f aca="false">G17*$C29</f>
        <v>0</v>
      </c>
      <c r="I29" s="18" t="n">
        <f aca="false">I17*$C29</f>
        <v>0</v>
      </c>
      <c r="K29" s="18" t="n">
        <f aca="false">K17*$C29</f>
        <v>0</v>
      </c>
      <c r="M29" s="18" t="n">
        <f aca="false">M17*$C29</f>
        <v>0</v>
      </c>
      <c r="N29" s="20" t="n">
        <f aca="false">E29+G29+I29+K29+M29</f>
        <v>0</v>
      </c>
      <c r="O29" s="2"/>
      <c r="V29" s="45"/>
      <c r="W29" s="45"/>
      <c r="X29" s="86"/>
      <c r="Y29" s="86"/>
    </row>
    <row r="30" customFormat="false" ht="15" hidden="false" customHeight="false" outlineLevel="0" collapsed="false">
      <c r="A30" s="1"/>
      <c r="B30" s="2" t="s">
        <v>33</v>
      </c>
      <c r="C30" s="65" t="n">
        <v>0.448</v>
      </c>
      <c r="D30" s="66"/>
      <c r="E30" s="25" t="n">
        <f aca="false">E18*$C30</f>
        <v>0</v>
      </c>
      <c r="F30" s="66"/>
      <c r="G30" s="25" t="n">
        <f aca="false">G18*$C30</f>
        <v>0</v>
      </c>
      <c r="H30" s="66"/>
      <c r="I30" s="25" t="n">
        <f aca="false">I18*$C30</f>
        <v>0</v>
      </c>
      <c r="J30" s="66"/>
      <c r="K30" s="25" t="n">
        <f aca="false">K18*$C30</f>
        <v>0</v>
      </c>
      <c r="L30" s="66"/>
      <c r="M30" s="25" t="n">
        <f aca="false">M18*$C30</f>
        <v>0</v>
      </c>
      <c r="N30" s="26" t="n">
        <f aca="false">E30+G30+I30+K30+M30</f>
        <v>0</v>
      </c>
      <c r="O30" s="2"/>
      <c r="V30" s="45"/>
      <c r="W30" s="45"/>
      <c r="X30" s="86"/>
      <c r="Y30" s="86"/>
    </row>
    <row r="31" customFormat="false" ht="15" hidden="false" customHeight="false" outlineLevel="0" collapsed="false">
      <c r="A31" s="1"/>
      <c r="C31" s="32" t="s">
        <v>57</v>
      </c>
      <c r="D31" s="1"/>
      <c r="E31" s="34" t="n">
        <f aca="false">SUM(E25:E30)</f>
        <v>13255.3840813333</v>
      </c>
      <c r="F31" s="1"/>
      <c r="G31" s="34" t="n">
        <f aca="false">SUM(G25:G30)</f>
        <v>0</v>
      </c>
      <c r="H31" s="1"/>
      <c r="I31" s="34" t="n">
        <f aca="false">SUM(I25:I30)</f>
        <v>0</v>
      </c>
      <c r="J31" s="1"/>
      <c r="K31" s="34" t="n">
        <f aca="false">SUM(K25:K30)</f>
        <v>0</v>
      </c>
      <c r="L31" s="1"/>
      <c r="M31" s="34" t="n">
        <f aca="false">SUM(M25:M30)</f>
        <v>0</v>
      </c>
      <c r="N31" s="20" t="n">
        <f aca="false">E31+G31+I31+K31+M31</f>
        <v>13255.3840813333</v>
      </c>
      <c r="O31" s="2"/>
      <c r="V31" s="45"/>
      <c r="W31" s="45"/>
      <c r="X31" s="86"/>
      <c r="Y31" s="86"/>
    </row>
    <row r="32" customFormat="false" ht="15.75" hidden="false" customHeight="false" outlineLevel="0" collapsed="false">
      <c r="A32" s="1"/>
      <c r="N32" s="20"/>
      <c r="O32" s="2"/>
      <c r="V32" s="45"/>
      <c r="W32" s="45"/>
      <c r="X32" s="86"/>
      <c r="Y32" s="86"/>
    </row>
    <row r="33" customFormat="false" ht="15.75" hidden="false" customHeight="false" outlineLevel="0" collapsed="false">
      <c r="A33" s="1"/>
      <c r="C33" s="67" t="s">
        <v>58</v>
      </c>
      <c r="D33" s="68"/>
      <c r="E33" s="69" t="n">
        <f aca="false">E22+E31</f>
        <v>74976.142748</v>
      </c>
      <c r="F33" s="69"/>
      <c r="G33" s="69" t="n">
        <f aca="false">G22+G31</f>
        <v>0</v>
      </c>
      <c r="H33" s="68"/>
      <c r="I33" s="69" t="n">
        <f aca="false">I22+I31</f>
        <v>0</v>
      </c>
      <c r="J33" s="69"/>
      <c r="K33" s="69" t="n">
        <f aca="false">K22+K31</f>
        <v>0</v>
      </c>
      <c r="L33" s="69"/>
      <c r="M33" s="69" t="n">
        <f aca="false">M22+M31</f>
        <v>0</v>
      </c>
      <c r="N33" s="20" t="n">
        <f aca="false">E33+G33+I33+K33+M33</f>
        <v>74976.142748</v>
      </c>
      <c r="O33" s="2"/>
      <c r="V33" s="45"/>
      <c r="W33" s="45"/>
      <c r="X33" s="86"/>
      <c r="Y33" s="86"/>
    </row>
    <row r="34" customFormat="false" ht="15.75" hidden="false" customHeight="false" outlineLevel="0" collapsed="false">
      <c r="A34" s="1"/>
      <c r="N34" s="20"/>
      <c r="O34" s="2"/>
      <c r="V34" s="45"/>
      <c r="W34" s="45"/>
      <c r="X34" s="45"/>
      <c r="Y34" s="45"/>
    </row>
    <row r="35" customFormat="false" ht="15.75" hidden="false" customHeight="false" outlineLevel="0" collapsed="false">
      <c r="A35" s="1"/>
      <c r="N35" s="71"/>
      <c r="O35" s="2"/>
    </row>
    <row r="36" customFormat="false" ht="15" hidden="false" customHeight="false" outlineLevel="0" collapsed="false">
      <c r="A36" s="1" t="s">
        <v>59</v>
      </c>
      <c r="B36" s="2" t="s">
        <v>60</v>
      </c>
      <c r="E36" s="87" t="n">
        <f aca="false">(6000+200000)</f>
        <v>206000</v>
      </c>
      <c r="F36" s="87"/>
      <c r="G36" s="87" t="n">
        <v>0</v>
      </c>
      <c r="H36" s="87"/>
      <c r="I36" s="87" t="n">
        <v>0</v>
      </c>
      <c r="J36" s="87"/>
      <c r="K36" s="87" t="n">
        <v>0</v>
      </c>
      <c r="L36" s="87"/>
      <c r="M36" s="87" t="n">
        <v>0</v>
      </c>
      <c r="N36" s="20" t="n">
        <f aca="false">E36+G36+I36+K36+M36</f>
        <v>206000</v>
      </c>
      <c r="O36" s="2"/>
    </row>
    <row r="37" customFormat="false" ht="15" hidden="false" customHeight="false" outlineLevel="0" collapsed="false">
      <c r="A37" s="1"/>
      <c r="B37" s="2" t="s">
        <v>61</v>
      </c>
      <c r="E37" s="87" t="n">
        <v>1000</v>
      </c>
      <c r="F37" s="87"/>
      <c r="G37" s="87" t="n">
        <v>0</v>
      </c>
      <c r="H37" s="87"/>
      <c r="I37" s="87" t="n">
        <v>0</v>
      </c>
      <c r="J37" s="87"/>
      <c r="K37" s="87" t="n">
        <v>0</v>
      </c>
      <c r="L37" s="87"/>
      <c r="M37" s="87" t="n">
        <v>0</v>
      </c>
      <c r="N37" s="20" t="n">
        <f aca="false">E37+G37+I37+K37+M37</f>
        <v>1000</v>
      </c>
      <c r="O37" s="2"/>
    </row>
    <row r="38" customFormat="false" ht="15" hidden="false" customHeight="false" outlineLevel="0" collapsed="false">
      <c r="A38" s="1"/>
      <c r="B38" s="2" t="s">
        <v>62</v>
      </c>
      <c r="E38" s="87" t="n">
        <v>0</v>
      </c>
      <c r="F38" s="87"/>
      <c r="G38" s="87" t="n">
        <v>0</v>
      </c>
      <c r="H38" s="87"/>
      <c r="I38" s="87" t="n">
        <v>0</v>
      </c>
      <c r="J38" s="87"/>
      <c r="K38" s="87" t="n">
        <v>0</v>
      </c>
      <c r="L38" s="87"/>
      <c r="M38" s="87" t="n">
        <v>0</v>
      </c>
      <c r="N38" s="20" t="n">
        <f aca="false">E38+G38+I38+K38+M38</f>
        <v>0</v>
      </c>
      <c r="O38" s="2"/>
    </row>
    <row r="39" customFormat="false" ht="15" hidden="false" customHeight="false" outlineLevel="0" collapsed="false">
      <c r="A39" s="1"/>
      <c r="B39" s="2" t="s">
        <v>63</v>
      </c>
      <c r="E39" s="87" t="n">
        <v>1000</v>
      </c>
      <c r="F39" s="87"/>
      <c r="G39" s="87" t="n">
        <v>0</v>
      </c>
      <c r="H39" s="87"/>
      <c r="I39" s="87" t="n">
        <v>0</v>
      </c>
      <c r="J39" s="87"/>
      <c r="K39" s="87" t="n">
        <v>0</v>
      </c>
      <c r="L39" s="87"/>
      <c r="M39" s="87" t="n">
        <v>0</v>
      </c>
      <c r="N39" s="20" t="n">
        <f aca="false">E39+G39+I39+K39+M39</f>
        <v>1000</v>
      </c>
      <c r="O39" s="2"/>
    </row>
    <row r="40" customFormat="false" ht="15" hidden="false" customHeight="false" outlineLevel="0" collapsed="false">
      <c r="A40" s="1"/>
      <c r="B40" s="2" t="s">
        <v>64</v>
      </c>
      <c r="D40" s="66"/>
      <c r="E40" s="88" t="n">
        <v>0</v>
      </c>
      <c r="F40" s="88"/>
      <c r="G40" s="88" t="n">
        <v>0</v>
      </c>
      <c r="H40" s="88"/>
      <c r="I40" s="88" t="n">
        <v>0</v>
      </c>
      <c r="J40" s="88"/>
      <c r="K40" s="88" t="n">
        <v>0</v>
      </c>
      <c r="L40" s="88"/>
      <c r="M40" s="88" t="n">
        <v>0</v>
      </c>
      <c r="N40" s="26" t="n">
        <f aca="false">E40+G40+I40+K40+M40</f>
        <v>0</v>
      </c>
      <c r="O40" s="2"/>
    </row>
    <row r="41" customFormat="false" ht="15.75" hidden="false" customHeight="false" outlineLevel="0" collapsed="false">
      <c r="A41" s="1"/>
      <c r="C41" s="67" t="s">
        <v>65</v>
      </c>
      <c r="D41" s="68"/>
      <c r="E41" s="69" t="n">
        <f aca="false">SUM(E36:E40)</f>
        <v>208000</v>
      </c>
      <c r="F41" s="68"/>
      <c r="G41" s="69" t="n">
        <f aca="false">SUM(G36:G40)</f>
        <v>0</v>
      </c>
      <c r="H41" s="68"/>
      <c r="I41" s="69" t="n">
        <f aca="false">SUM(I36:I40)</f>
        <v>0</v>
      </c>
      <c r="J41" s="68"/>
      <c r="K41" s="69" t="n">
        <f aca="false">SUM(K36:K40)</f>
        <v>0</v>
      </c>
      <c r="L41" s="68"/>
      <c r="M41" s="69" t="n">
        <f aca="false">SUM(M36:M40)</f>
        <v>0</v>
      </c>
      <c r="N41" s="20" t="n">
        <f aca="false">E41+G41+I41+K41+M41</f>
        <v>208000</v>
      </c>
    </row>
    <row r="42" customFormat="false" ht="15.75" hidden="false" customHeight="false" outlineLevel="0" collapsed="false">
      <c r="A42" s="1"/>
      <c r="N42" s="20"/>
    </row>
    <row r="43" customFormat="false" ht="15.75" hidden="false" customHeight="false" outlineLevel="0" collapsed="false">
      <c r="A43" s="1" t="s">
        <v>66</v>
      </c>
      <c r="B43" s="2" t="s">
        <v>67</v>
      </c>
      <c r="E43" s="50" t="n">
        <v>0</v>
      </c>
      <c r="G43" s="50" t="n">
        <v>0</v>
      </c>
      <c r="I43" s="50" t="n">
        <v>0</v>
      </c>
      <c r="K43" s="50" t="n">
        <v>0</v>
      </c>
      <c r="M43" s="50" t="n">
        <v>0</v>
      </c>
      <c r="N43" s="20" t="n">
        <f aca="false">E43+G43+I43+K43+M43</f>
        <v>0</v>
      </c>
    </row>
    <row r="44" customFormat="false" ht="15" hidden="false" customHeight="false" outlineLevel="0" collapsed="false">
      <c r="A44" s="1"/>
      <c r="B44" s="2" t="s">
        <v>68</v>
      </c>
      <c r="D44" s="45"/>
      <c r="E44" s="50" t="n">
        <f aca="false">D14*SUM(S22)*C14</f>
        <v>24932.92725</v>
      </c>
      <c r="F44" s="50"/>
      <c r="G44" s="50" t="n">
        <v>0</v>
      </c>
      <c r="H44" s="50"/>
      <c r="I44" s="50" t="n">
        <v>0</v>
      </c>
      <c r="J44" s="50"/>
      <c r="K44" s="50" t="n">
        <v>0</v>
      </c>
      <c r="L44" s="50"/>
      <c r="M44" s="50" t="n">
        <v>0</v>
      </c>
      <c r="N44" s="71" t="n">
        <f aca="false">E44+G44+I44+K44+M44</f>
        <v>24932.92725</v>
      </c>
      <c r="O44" s="45"/>
    </row>
    <row r="45" customFormat="false" ht="15.75" hidden="false" customHeight="false" outlineLevel="0" collapsed="false">
      <c r="A45" s="1"/>
      <c r="B45" s="2" t="s">
        <v>69</v>
      </c>
      <c r="E45" s="25" t="n">
        <v>0</v>
      </c>
      <c r="F45" s="25"/>
      <c r="G45" s="25" t="n">
        <v>0</v>
      </c>
      <c r="H45" s="25"/>
      <c r="I45" s="25" t="n">
        <v>0</v>
      </c>
      <c r="J45" s="25"/>
      <c r="K45" s="25" t="n">
        <v>0</v>
      </c>
      <c r="L45" s="25"/>
      <c r="M45" s="25" t="n">
        <v>0</v>
      </c>
      <c r="N45" s="26" t="n">
        <f aca="false">E45+G45+I45+K45+M45</f>
        <v>0</v>
      </c>
      <c r="O45" s="25"/>
    </row>
    <row r="46" customFormat="false" ht="15.75" hidden="false" customHeight="false" outlineLevel="0" collapsed="false">
      <c r="A46" s="1"/>
      <c r="C46" s="67" t="s">
        <v>70</v>
      </c>
      <c r="D46" s="72"/>
      <c r="E46" s="69" t="n">
        <f aca="false">SUM(E43:E45)</f>
        <v>24932.92725</v>
      </c>
      <c r="F46" s="72"/>
      <c r="G46" s="69" t="n">
        <f aca="false">SUM(G43:G45)</f>
        <v>0</v>
      </c>
      <c r="H46" s="72"/>
      <c r="I46" s="69" t="n">
        <f aca="false">SUM(I43:I45)</f>
        <v>0</v>
      </c>
      <c r="J46" s="72"/>
      <c r="K46" s="69" t="n">
        <f aca="false">SUM(K43:K45)</f>
        <v>0</v>
      </c>
      <c r="L46" s="72"/>
      <c r="M46" s="69" t="n">
        <f aca="false">SUM(M43:M45)</f>
        <v>0</v>
      </c>
      <c r="N46" s="20" t="n">
        <f aca="false">E46+G46+I46+K46+M46</f>
        <v>24932.92725</v>
      </c>
    </row>
    <row r="47" customFormat="false" ht="15.75" hidden="false" customHeight="false" outlineLevel="0" collapsed="false">
      <c r="A47" s="1"/>
      <c r="N47" s="20"/>
    </row>
    <row r="48" customFormat="false" ht="15.75" hidden="false" customHeight="false" outlineLevel="0" collapsed="false">
      <c r="A48" s="68" t="s">
        <v>71</v>
      </c>
      <c r="B48" s="72"/>
      <c r="C48" s="67" t="s">
        <v>72</v>
      </c>
      <c r="D48" s="68"/>
      <c r="E48" s="69" t="n">
        <f aca="false">E33+E41+E46</f>
        <v>307909.069998</v>
      </c>
      <c r="F48" s="68"/>
      <c r="G48" s="69" t="n">
        <f aca="false">G33+G41+G46</f>
        <v>0</v>
      </c>
      <c r="H48" s="68"/>
      <c r="I48" s="69" t="n">
        <f aca="false">I33+I41+I46</f>
        <v>0</v>
      </c>
      <c r="J48" s="68"/>
      <c r="K48" s="69" t="n">
        <f aca="false">K33+K41+K46</f>
        <v>0</v>
      </c>
      <c r="L48" s="68"/>
      <c r="M48" s="69" t="n">
        <f aca="false">M33+M41+M46</f>
        <v>0</v>
      </c>
      <c r="N48" s="20" t="n">
        <f aca="false">E48+G48+I48+K48+M48</f>
        <v>307909.069998</v>
      </c>
    </row>
    <row r="49" customFormat="false" ht="15.75" hidden="false" customHeight="false" outlineLevel="0" collapsed="false">
      <c r="D49" s="1"/>
      <c r="E49" s="34"/>
      <c r="F49" s="1"/>
      <c r="G49" s="34"/>
      <c r="H49" s="1"/>
      <c r="I49" s="34"/>
      <c r="J49" s="1"/>
      <c r="K49" s="34"/>
      <c r="L49" s="1"/>
      <c r="M49" s="34"/>
      <c r="N49" s="20"/>
    </row>
    <row r="50" customFormat="false" ht="15.75" hidden="false" customHeight="false" outlineLevel="0" collapsed="false">
      <c r="A50" s="73" t="s">
        <v>73</v>
      </c>
      <c r="B50" s="74"/>
      <c r="C50" s="75" t="s">
        <v>86</v>
      </c>
      <c r="D50" s="73"/>
      <c r="E50" s="76" t="n">
        <f aca="false">E48-E46</f>
        <v>282976.142748</v>
      </c>
      <c r="F50" s="73"/>
      <c r="G50" s="76" t="n">
        <f aca="false">G48-G46</f>
        <v>0</v>
      </c>
      <c r="H50" s="73"/>
      <c r="I50" s="76" t="n">
        <f aca="false">I48-I46</f>
        <v>0</v>
      </c>
      <c r="J50" s="73"/>
      <c r="K50" s="76" t="n">
        <f aca="false">K48-K46</f>
        <v>0</v>
      </c>
      <c r="L50" s="73"/>
      <c r="M50" s="76" t="n">
        <f aca="false">M48-M46</f>
        <v>0</v>
      </c>
      <c r="N50" s="20" t="n">
        <f aca="false">E50+G50+I50+K50+M50</f>
        <v>282976.142748</v>
      </c>
    </row>
    <row r="51" customFormat="false" ht="15.75" hidden="false" customHeight="false" outlineLevel="0" collapsed="false">
      <c r="A51" s="1"/>
      <c r="C51" s="1"/>
      <c r="N51" s="20"/>
    </row>
    <row r="52" customFormat="false" ht="15.75" hidden="false" customHeight="false" outlineLevel="0" collapsed="false">
      <c r="A52" s="77" t="s">
        <v>75</v>
      </c>
      <c r="B52" s="78"/>
      <c r="C52" s="79" t="s">
        <v>76</v>
      </c>
      <c r="N52" s="20"/>
    </row>
    <row r="53" customFormat="false" ht="15" hidden="false" customHeight="false" outlineLevel="0" collapsed="false">
      <c r="C53" s="80" t="n">
        <v>0.525</v>
      </c>
      <c r="N53" s="20"/>
    </row>
    <row r="54" customFormat="false" ht="15.75" hidden="false" customHeight="false" outlineLevel="0" collapsed="false">
      <c r="C54" s="81" t="s">
        <v>77</v>
      </c>
      <c r="D54" s="78"/>
      <c r="E54" s="82" t="n">
        <f aca="false">E50*$C53</f>
        <v>148562.4749427</v>
      </c>
      <c r="F54" s="78"/>
      <c r="G54" s="82" t="n">
        <f aca="false">G50*$C53</f>
        <v>0</v>
      </c>
      <c r="H54" s="78"/>
      <c r="I54" s="82" t="n">
        <f aca="false">I50*$C53</f>
        <v>0</v>
      </c>
      <c r="J54" s="78"/>
      <c r="K54" s="82" t="n">
        <f aca="false">K50*$C53</f>
        <v>0</v>
      </c>
      <c r="L54" s="78"/>
      <c r="M54" s="82" t="n">
        <f aca="false">M50*$C53</f>
        <v>0</v>
      </c>
      <c r="N54" s="20" t="n">
        <f aca="false">E54+G54+I54+K54+M54</f>
        <v>148562.4749427</v>
      </c>
    </row>
    <row r="55" customFormat="false" ht="15.75" hidden="false" customHeight="false" outlineLevel="0" collapsed="false">
      <c r="N55" s="20"/>
    </row>
    <row r="56" customFormat="false" ht="15.75" hidden="false" customHeight="false" outlineLevel="0" collapsed="false">
      <c r="N56" s="20"/>
    </row>
    <row r="57" customFormat="false" ht="15.75" hidden="false" customHeight="false" outlineLevel="0" collapsed="false">
      <c r="A57" s="8" t="s">
        <v>78</v>
      </c>
      <c r="B57" s="83"/>
      <c r="C57" s="83"/>
      <c r="D57" s="83"/>
      <c r="E57" s="20" t="n">
        <f aca="false">E48+E54</f>
        <v>456471.5449407</v>
      </c>
      <c r="F57" s="83"/>
      <c r="G57" s="20" t="n">
        <f aca="false">G48+G54</f>
        <v>0</v>
      </c>
      <c r="H57" s="83"/>
      <c r="I57" s="20" t="n">
        <f aca="false">I48+I54</f>
        <v>0</v>
      </c>
      <c r="J57" s="83"/>
      <c r="K57" s="20" t="n">
        <f aca="false">K48+K54</f>
        <v>0</v>
      </c>
      <c r="L57" s="83"/>
      <c r="M57" s="20" t="n">
        <f aca="false">M48+M54</f>
        <v>0</v>
      </c>
      <c r="N57" s="20" t="n">
        <f aca="false">E57+G57+I57+K57+M57</f>
        <v>456471.5449407</v>
      </c>
    </row>
  </sheetData>
  <mergeCells count="18">
    <mergeCell ref="D5:E5"/>
    <mergeCell ref="F5:G5"/>
    <mergeCell ref="H5:I5"/>
    <mergeCell ref="J5:K5"/>
    <mergeCell ref="L5:M5"/>
    <mergeCell ref="W6:X6"/>
    <mergeCell ref="Y6:Z6"/>
    <mergeCell ref="AA6:AB6"/>
    <mergeCell ref="AC6:AD6"/>
    <mergeCell ref="AE6:AF6"/>
    <mergeCell ref="W9:X9"/>
    <mergeCell ref="Y9:Z9"/>
    <mergeCell ref="AA9:AB9"/>
    <mergeCell ref="AC9:AD9"/>
    <mergeCell ref="AE9:AF9"/>
    <mergeCell ref="P18:S18"/>
    <mergeCell ref="V25:X25"/>
    <mergeCell ref="V26:Y26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G57"/>
  <sheetViews>
    <sheetView windowProtection="false"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E36" activeCellId="0" sqref="E36"/>
    </sheetView>
  </sheetViews>
  <sheetFormatPr defaultRowHeight="15.75"/>
  <cols>
    <col collapsed="false" hidden="false" max="1" min="1" style="0" width="9.10697674418605"/>
    <col collapsed="false" hidden="false" max="2" min="2" style="0" width="19.6883720930233"/>
    <col collapsed="false" hidden="false" max="4" min="3" style="0" width="9.10697674418605"/>
    <col collapsed="false" hidden="false" max="5" min="5" style="0" width="11.9023255813954"/>
    <col collapsed="false" hidden="true" max="13" min="6" style="0" width="0"/>
    <col collapsed="false" hidden="false" max="21" min="14" style="0" width="9.10697674418605"/>
    <col collapsed="false" hidden="false" max="22" min="22" style="0" width="72.9767441860465"/>
    <col collapsed="false" hidden="false" max="1025" min="23" style="0" width="9.10697674418605"/>
  </cols>
  <sheetData>
    <row r="1" s="2" customFormat="true" ht="15.75" hidden="false" customHeight="false" outlineLevel="0" collapsed="false">
      <c r="A1" s="1" t="s">
        <v>79</v>
      </c>
    </row>
    <row r="2" s="2" customFormat="true" ht="15.75" hidden="false" customHeight="false" outlineLevel="0" collapsed="false">
      <c r="A2" s="1"/>
    </row>
    <row r="3" s="2" customFormat="true" ht="15.75" hidden="false" customHeight="false" outlineLevel="0" collapsed="false">
      <c r="A3" s="1" t="s">
        <v>80</v>
      </c>
    </row>
    <row r="4" s="2" customFormat="true" ht="15.75" hidden="false" customHeight="false" outlineLevel="0" collapsed="false">
      <c r="A4" s="1"/>
    </row>
    <row r="5" customFormat="false" ht="20.25" hidden="false" customHeight="false" outlineLevel="0" collapsed="false">
      <c r="A5" s="1" t="s">
        <v>81</v>
      </c>
      <c r="B5" s="2"/>
      <c r="C5" s="2"/>
      <c r="D5" s="3" t="s">
        <v>3</v>
      </c>
      <c r="E5" s="3"/>
      <c r="F5" s="3" t="s">
        <v>4</v>
      </c>
      <c r="G5" s="3"/>
      <c r="H5" s="3" t="s">
        <v>5</v>
      </c>
      <c r="I5" s="3"/>
      <c r="J5" s="3" t="s">
        <v>6</v>
      </c>
      <c r="K5" s="3"/>
      <c r="L5" s="3" t="s">
        <v>7</v>
      </c>
      <c r="M5" s="3"/>
      <c r="N5" s="4" t="s">
        <v>8</v>
      </c>
      <c r="P5" s="5" t="s">
        <v>82</v>
      </c>
      <c r="Q5" s="6"/>
      <c r="R5" s="6"/>
      <c r="S5" s="6"/>
      <c r="T5" s="7"/>
    </row>
    <row r="6" customFormat="false" ht="18" hidden="false" customHeight="false" outlineLevel="0" collapsed="false">
      <c r="A6" s="1"/>
      <c r="B6" s="2"/>
      <c r="C6" s="2"/>
      <c r="D6" s="1"/>
      <c r="E6" s="1"/>
      <c r="F6" s="1"/>
      <c r="G6" s="1"/>
      <c r="H6" s="1"/>
      <c r="I6" s="1"/>
      <c r="J6" s="1"/>
      <c r="K6" s="1"/>
      <c r="L6" s="1"/>
      <c r="M6" s="1"/>
      <c r="N6" s="8"/>
      <c r="P6" s="9" t="s">
        <v>10</v>
      </c>
      <c r="Q6" s="10" t="s">
        <v>11</v>
      </c>
      <c r="R6" s="10" t="s">
        <v>12</v>
      </c>
      <c r="S6" s="10" t="s">
        <v>13</v>
      </c>
      <c r="T6" s="11" t="s">
        <v>14</v>
      </c>
      <c r="V6" s="12" t="s">
        <v>15</v>
      </c>
      <c r="W6" s="13" t="s">
        <v>16</v>
      </c>
      <c r="X6" s="13"/>
      <c r="Y6" s="13" t="s">
        <v>4</v>
      </c>
      <c r="Z6" s="13"/>
      <c r="AA6" s="13" t="s">
        <v>5</v>
      </c>
      <c r="AB6" s="13"/>
      <c r="AC6" s="13" t="s">
        <v>6</v>
      </c>
      <c r="AD6" s="13"/>
      <c r="AE6" s="13" t="s">
        <v>7</v>
      </c>
      <c r="AF6" s="13"/>
    </row>
    <row r="7" customFormat="false" ht="15.75" hidden="false" customHeight="false" outlineLevel="0" collapsed="false">
      <c r="A7" s="1" t="s">
        <v>17</v>
      </c>
      <c r="B7" s="2" t="s">
        <v>83</v>
      </c>
      <c r="C7" s="2" t="s">
        <v>87</v>
      </c>
      <c r="D7" s="1" t="s">
        <v>19</v>
      </c>
      <c r="E7" s="1" t="s">
        <v>20</v>
      </c>
      <c r="F7" s="1" t="s">
        <v>19</v>
      </c>
      <c r="G7" s="1" t="s">
        <v>20</v>
      </c>
      <c r="H7" s="1" t="s">
        <v>19</v>
      </c>
      <c r="I7" s="1" t="s">
        <v>20</v>
      </c>
      <c r="J7" s="1" t="s">
        <v>19</v>
      </c>
      <c r="K7" s="1" t="s">
        <v>20</v>
      </c>
      <c r="L7" s="1" t="s">
        <v>19</v>
      </c>
      <c r="M7" s="1" t="s">
        <v>20</v>
      </c>
      <c r="N7" s="8"/>
      <c r="O7" s="2"/>
      <c r="P7" s="14" t="n">
        <f aca="false">E11/V20*100</f>
        <v>7.01818950115674</v>
      </c>
      <c r="Q7" s="14" t="n">
        <f aca="false">G11/Y20*100</f>
        <v>0</v>
      </c>
      <c r="R7" s="14" t="n">
        <f aca="false">I11/AA20*100</f>
        <v>0</v>
      </c>
      <c r="S7" s="14" t="n">
        <f aca="false">K11/AC20*100</f>
        <v>0</v>
      </c>
      <c r="T7" s="14" t="n">
        <f aca="false">M11/AE20*100</f>
        <v>0</v>
      </c>
      <c r="U7" s="2"/>
      <c r="V7" s="12"/>
      <c r="W7" s="15" t="n">
        <f aca="false">V21</f>
        <v>9923.06666666667</v>
      </c>
      <c r="X7" s="12" t="n">
        <v>9</v>
      </c>
      <c r="Y7" s="15" t="n">
        <f aca="false">W7*1.03</f>
        <v>10220.7586666667</v>
      </c>
      <c r="Z7" s="12" t="n">
        <v>9</v>
      </c>
      <c r="AA7" s="15" t="n">
        <f aca="false">Y7*1.03</f>
        <v>10527.3814266667</v>
      </c>
      <c r="AB7" s="12" t="n">
        <v>9</v>
      </c>
      <c r="AC7" s="15" t="n">
        <f aca="false">AA7*1.03</f>
        <v>10843.2028694667</v>
      </c>
      <c r="AD7" s="12" t="n">
        <v>9</v>
      </c>
      <c r="AE7" s="15" t="n">
        <f aca="false">AC7*1.03</f>
        <v>11168.4989555507</v>
      </c>
      <c r="AF7" s="12" t="n">
        <v>9</v>
      </c>
    </row>
    <row r="8" customFormat="false" ht="15.75" hidden="false" customHeight="false" outlineLevel="0" collapsed="false">
      <c r="A8" s="1"/>
      <c r="N8" s="8"/>
      <c r="O8" s="2"/>
      <c r="P8" s="16"/>
      <c r="Q8" s="16"/>
      <c r="R8" s="16"/>
      <c r="S8" s="16"/>
      <c r="T8" s="16"/>
      <c r="U8" s="2"/>
    </row>
    <row r="9" customFormat="false" ht="19.7" hidden="false" customHeight="false" outlineLevel="0" collapsed="false">
      <c r="A9" s="1"/>
      <c r="B9" s="2" t="s">
        <v>21</v>
      </c>
      <c r="D9" s="19" t="n">
        <v>1</v>
      </c>
      <c r="E9" s="18" t="n">
        <f aca="false">(AA7)*D9</f>
        <v>10527.3814266667</v>
      </c>
      <c r="F9" s="19" t="n">
        <v>0</v>
      </c>
      <c r="G9" s="18" t="n">
        <f aca="false">Y7*F9</f>
        <v>0</v>
      </c>
      <c r="H9" s="19" t="n">
        <v>0</v>
      </c>
      <c r="I9" s="18" t="n">
        <f aca="false">AA7*H9</f>
        <v>0</v>
      </c>
      <c r="J9" s="19" t="n">
        <v>0</v>
      </c>
      <c r="K9" s="18" t="n">
        <f aca="false">AC7*J9</f>
        <v>0</v>
      </c>
      <c r="L9" s="19" t="n">
        <v>0</v>
      </c>
      <c r="M9" s="18" t="n">
        <f aca="false">AE7*L9</f>
        <v>0</v>
      </c>
      <c r="N9" s="20" t="n">
        <f aca="false">E9+G9+I9+K9+M9</f>
        <v>10527.3814266667</v>
      </c>
      <c r="O9" s="2"/>
      <c r="P9" s="21" t="s">
        <v>22</v>
      </c>
      <c r="Q9" s="22"/>
      <c r="R9" s="22"/>
      <c r="S9" s="22"/>
      <c r="T9" s="23"/>
      <c r="U9" s="2"/>
      <c r="V9" s="12" t="s">
        <v>23</v>
      </c>
      <c r="W9" s="13" t="s">
        <v>16</v>
      </c>
      <c r="X9" s="13"/>
      <c r="Y9" s="13" t="s">
        <v>4</v>
      </c>
      <c r="Z9" s="13"/>
      <c r="AA9" s="13" t="s">
        <v>5</v>
      </c>
      <c r="AB9" s="13"/>
      <c r="AC9" s="13" t="s">
        <v>6</v>
      </c>
      <c r="AD9" s="13"/>
      <c r="AE9" s="13" t="s">
        <v>7</v>
      </c>
      <c r="AF9" s="13"/>
    </row>
    <row r="10" customFormat="false" ht="17.35" hidden="false" customHeight="false" outlineLevel="0" collapsed="false">
      <c r="A10" s="1"/>
      <c r="D10" s="24" t="n">
        <v>0</v>
      </c>
      <c r="E10" s="25" t="n">
        <f aca="false">W7*D10</f>
        <v>0</v>
      </c>
      <c r="F10" s="24" t="n">
        <v>0</v>
      </c>
      <c r="G10" s="25" t="n">
        <f aca="false">Y7*F10</f>
        <v>0</v>
      </c>
      <c r="H10" s="24" t="n">
        <v>0</v>
      </c>
      <c r="I10" s="25" t="n">
        <f aca="false">AA7*H10</f>
        <v>0</v>
      </c>
      <c r="J10" s="24" t="n">
        <v>0</v>
      </c>
      <c r="K10" s="25" t="n">
        <f aca="false">AC7*J10</f>
        <v>0</v>
      </c>
      <c r="L10" s="24" t="n">
        <v>0</v>
      </c>
      <c r="M10" s="25" t="n">
        <f aca="false">AE7*L10</f>
        <v>0</v>
      </c>
      <c r="N10" s="26" t="n">
        <f aca="false">E10+G10+I10+K10+M10</f>
        <v>0</v>
      </c>
      <c r="O10" s="2"/>
      <c r="P10" s="27" t="s">
        <v>10</v>
      </c>
      <c r="Q10" s="28" t="s">
        <v>11</v>
      </c>
      <c r="R10" s="28" t="s">
        <v>12</v>
      </c>
      <c r="S10" s="28" t="s">
        <v>13</v>
      </c>
      <c r="T10" s="29" t="s">
        <v>14</v>
      </c>
      <c r="U10" s="2"/>
      <c r="V10" s="12" t="s">
        <v>24</v>
      </c>
      <c r="W10" s="30" t="n">
        <v>25000</v>
      </c>
      <c r="X10" s="31" t="n">
        <v>12</v>
      </c>
      <c r="Y10" s="30" t="n">
        <f aca="false">W10*1.03</f>
        <v>25750</v>
      </c>
      <c r="Z10" s="31" t="n">
        <v>12</v>
      </c>
      <c r="AA10" s="30" t="n">
        <f aca="false">Y10*1.03</f>
        <v>26522.5</v>
      </c>
      <c r="AB10" s="31" t="n">
        <v>12</v>
      </c>
      <c r="AC10" s="30" t="n">
        <f aca="false">AA10*1.03</f>
        <v>27318.175</v>
      </c>
      <c r="AD10" s="31" t="n">
        <v>12</v>
      </c>
      <c r="AE10" s="30" t="n">
        <f aca="false">AC10*1.03</f>
        <v>28137.72025</v>
      </c>
      <c r="AF10" s="31" t="n">
        <v>12</v>
      </c>
    </row>
    <row r="11" customFormat="false" ht="15" hidden="false" customHeight="false" outlineLevel="0" collapsed="false">
      <c r="A11" s="1"/>
      <c r="C11" s="32" t="s">
        <v>25</v>
      </c>
      <c r="D11" s="35" t="n">
        <f aca="false">SUM(D9:D10)</f>
        <v>1</v>
      </c>
      <c r="E11" s="34" t="n">
        <f aca="false">SUM(E9:E10)</f>
        <v>10527.3814266667</v>
      </c>
      <c r="F11" s="35" t="n">
        <f aca="false">SUM(F9:F10)</f>
        <v>0</v>
      </c>
      <c r="G11" s="34" t="n">
        <f aca="false">SUM(G9:G10)</f>
        <v>0</v>
      </c>
      <c r="H11" s="35" t="n">
        <f aca="false">SUM(H9:H10)</f>
        <v>0</v>
      </c>
      <c r="I11" s="34" t="n">
        <f aca="false">SUM(I9:I10)</f>
        <v>0</v>
      </c>
      <c r="J11" s="35" t="n">
        <f aca="false">SUM(J9:J10)</f>
        <v>0</v>
      </c>
      <c r="K11" s="34" t="n">
        <f aca="false">SUM(K9:K10)</f>
        <v>0</v>
      </c>
      <c r="L11" s="35" t="n">
        <f aca="false">SUM(L9:L10)</f>
        <v>0</v>
      </c>
      <c r="M11" s="34" t="n">
        <f aca="false">SUM(M9:M10)</f>
        <v>0</v>
      </c>
      <c r="N11" s="20" t="n">
        <f aca="false">E11+G11+I11+K11+M11</f>
        <v>10527.3814266667</v>
      </c>
      <c r="O11" s="2"/>
      <c r="P11" s="14" t="n">
        <f aca="false">E9/V19*100</f>
        <v>9.39357671693287</v>
      </c>
      <c r="Q11" s="14" t="n">
        <f aca="false">G9/Y19*100</f>
        <v>0</v>
      </c>
      <c r="R11" s="14" t="n">
        <f aca="false">I9/V19*100</f>
        <v>0</v>
      </c>
      <c r="S11" s="14" t="n">
        <f aca="false">K9/V19*100</f>
        <v>0</v>
      </c>
      <c r="T11" s="14" t="n">
        <f aca="false">M9/V19*100</f>
        <v>0</v>
      </c>
      <c r="U11" s="2"/>
      <c r="V11" s="12" t="s">
        <v>26</v>
      </c>
      <c r="W11" s="30" t="n">
        <f aca="false">'Lin 1'!W11</f>
        <v>48000</v>
      </c>
      <c r="X11" s="12" t="n">
        <v>12</v>
      </c>
      <c r="Y11" s="30" t="n">
        <f aca="false">W11*1.03</f>
        <v>49440</v>
      </c>
      <c r="Z11" s="12" t="n">
        <v>12</v>
      </c>
      <c r="AA11" s="30" t="n">
        <f aca="false">Y11*1.03</f>
        <v>50923.2</v>
      </c>
      <c r="AB11" s="12" t="n">
        <v>12</v>
      </c>
      <c r="AC11" s="30" t="n">
        <f aca="false">AA11*1.03</f>
        <v>52450.896</v>
      </c>
      <c r="AD11" s="12" t="n">
        <v>12</v>
      </c>
      <c r="AE11" s="30" t="n">
        <f aca="false">AC11*1.03</f>
        <v>54024.42288</v>
      </c>
      <c r="AF11" s="31" t="n">
        <v>12</v>
      </c>
    </row>
    <row r="12" customFormat="false" ht="15" hidden="false" customHeight="false" outlineLevel="0" collapsed="false">
      <c r="A12" s="1"/>
      <c r="D12" s="19"/>
      <c r="E12" s="36"/>
      <c r="F12" s="19"/>
      <c r="G12" s="36"/>
      <c r="H12" s="19"/>
      <c r="I12" s="36"/>
      <c r="J12" s="19"/>
      <c r="K12" s="36"/>
      <c r="L12" s="19"/>
      <c r="M12" s="36"/>
      <c r="N12" s="20"/>
      <c r="O12" s="2"/>
      <c r="P12" s="16"/>
      <c r="Q12" s="16"/>
      <c r="R12" s="16"/>
      <c r="S12" s="16"/>
      <c r="T12" s="16"/>
      <c r="U12" s="2"/>
      <c r="V12" s="12" t="s">
        <v>34</v>
      </c>
      <c r="W12" s="30" t="n">
        <v>21000</v>
      </c>
      <c r="X12" s="12" t="n">
        <v>12</v>
      </c>
      <c r="Y12" s="30" t="n">
        <f aca="false">W12*1.03</f>
        <v>21630</v>
      </c>
      <c r="Z12" s="31" t="n">
        <v>12</v>
      </c>
      <c r="AA12" s="30" t="n">
        <f aca="false">Y12*1.03</f>
        <v>22278.9</v>
      </c>
      <c r="AB12" s="31" t="n">
        <v>12</v>
      </c>
      <c r="AC12" s="30" t="n">
        <f aca="false">AA12*1.03</f>
        <v>22947.267</v>
      </c>
      <c r="AD12" s="31" t="n">
        <v>12</v>
      </c>
      <c r="AE12" s="30" t="n">
        <f aca="false">AC12*1.03</f>
        <v>23635.68501</v>
      </c>
      <c r="AF12" s="31" t="n">
        <v>12</v>
      </c>
    </row>
    <row r="13" customFormat="false" ht="19.7" hidden="false" customHeight="false" outlineLevel="0" collapsed="false">
      <c r="A13" s="1"/>
      <c r="C13" s="60" t="s">
        <v>28</v>
      </c>
      <c r="D13" s="1" t="s">
        <v>19</v>
      </c>
      <c r="E13" s="1" t="s">
        <v>29</v>
      </c>
      <c r="F13" s="1" t="s">
        <v>19</v>
      </c>
      <c r="G13" s="1" t="s">
        <v>29</v>
      </c>
      <c r="H13" s="1" t="s">
        <v>19</v>
      </c>
      <c r="I13" s="1" t="s">
        <v>29</v>
      </c>
      <c r="J13" s="1" t="s">
        <v>19</v>
      </c>
      <c r="K13" s="1" t="s">
        <v>29</v>
      </c>
      <c r="L13" s="1" t="s">
        <v>19</v>
      </c>
      <c r="M13" s="1" t="s">
        <v>29</v>
      </c>
      <c r="N13" s="20"/>
      <c r="O13" s="2"/>
      <c r="P13" s="38" t="s">
        <v>30</v>
      </c>
      <c r="Q13" s="39"/>
      <c r="R13" s="39"/>
      <c r="S13" s="39"/>
      <c r="T13" s="40"/>
      <c r="U13" s="2"/>
      <c r="V13" s="12" t="s">
        <v>31</v>
      </c>
      <c r="W13" s="30" t="n">
        <v>10000</v>
      </c>
      <c r="X13" s="12" t="n">
        <v>12</v>
      </c>
      <c r="Y13" s="30" t="n">
        <f aca="false">W13*1.03</f>
        <v>10300</v>
      </c>
      <c r="Z13" s="12" t="n">
        <v>12</v>
      </c>
      <c r="AA13" s="30" t="n">
        <f aca="false">Y13*1.03</f>
        <v>10609</v>
      </c>
      <c r="AB13" s="12" t="n">
        <v>12</v>
      </c>
      <c r="AC13" s="30" t="n">
        <f aca="false">AA13*1.03</f>
        <v>10927.27</v>
      </c>
      <c r="AD13" s="12" t="n">
        <v>12</v>
      </c>
      <c r="AE13" s="30" t="n">
        <f aca="false">AC13*1.03</f>
        <v>11255.0881</v>
      </c>
      <c r="AF13" s="31" t="n">
        <v>12</v>
      </c>
    </row>
    <row r="14" customFormat="false" ht="17.35" hidden="false" customHeight="false" outlineLevel="0" collapsed="false">
      <c r="A14" s="1" t="s">
        <v>32</v>
      </c>
      <c r="B14" s="2" t="s">
        <v>24</v>
      </c>
      <c r="C14" s="41" t="n">
        <v>2</v>
      </c>
      <c r="D14" s="19" t="n">
        <v>12</v>
      </c>
      <c r="E14" s="18" t="n">
        <f aca="false">(AA10/AB10+C10/AD10)*D14*$C14</f>
        <v>53045</v>
      </c>
      <c r="F14" s="19" t="n">
        <v>0</v>
      </c>
      <c r="G14" s="18" t="n">
        <f aca="false">Y10/Z10*F14*$C14</f>
        <v>0</v>
      </c>
      <c r="H14" s="19" t="n">
        <v>0</v>
      </c>
      <c r="I14" s="18" t="n">
        <f aca="false">AA10/AB10*H14*$C14</f>
        <v>0</v>
      </c>
      <c r="J14" s="19" t="n">
        <v>0</v>
      </c>
      <c r="K14" s="18" t="n">
        <f aca="false">AC10/AD10*J14*$C14</f>
        <v>0</v>
      </c>
      <c r="L14" s="19" t="n">
        <v>0</v>
      </c>
      <c r="M14" s="18" t="n">
        <f aca="false">AE10/AF10*L14*$C14</f>
        <v>0</v>
      </c>
      <c r="N14" s="20" t="n">
        <f aca="false">E14+G14+I14+K14+M14</f>
        <v>53045</v>
      </c>
      <c r="O14" s="2"/>
      <c r="P14" s="42" t="s">
        <v>10</v>
      </c>
      <c r="Q14" s="43" t="s">
        <v>11</v>
      </c>
      <c r="R14" s="43" t="s">
        <v>12</v>
      </c>
      <c r="S14" s="43" t="s">
        <v>13</v>
      </c>
      <c r="T14" s="44" t="s">
        <v>14</v>
      </c>
      <c r="U14" s="2"/>
      <c r="V14" s="12" t="s">
        <v>33</v>
      </c>
      <c r="W14" s="30" t="n">
        <v>10000</v>
      </c>
      <c r="X14" s="12" t="n">
        <v>12</v>
      </c>
      <c r="Y14" s="30" t="n">
        <f aca="false">W14*1.03</f>
        <v>10300</v>
      </c>
      <c r="Z14" s="31" t="n">
        <v>12</v>
      </c>
      <c r="AA14" s="30" t="n">
        <f aca="false">Y14*1.03</f>
        <v>10609</v>
      </c>
      <c r="AB14" s="31" t="n">
        <v>12</v>
      </c>
      <c r="AC14" s="30" t="n">
        <f aca="false">AA14*1.03</f>
        <v>10927.27</v>
      </c>
      <c r="AD14" s="31" t="n">
        <v>12</v>
      </c>
      <c r="AE14" s="30" t="n">
        <f aca="false">AC14*1.03</f>
        <v>11255.0881</v>
      </c>
      <c r="AF14" s="31" t="n">
        <v>12</v>
      </c>
    </row>
    <row r="15" customFormat="false" ht="15" hidden="false" customHeight="false" outlineLevel="0" collapsed="false">
      <c r="A15" s="1"/>
      <c r="B15" s="2" t="s">
        <v>26</v>
      </c>
      <c r="C15" s="41" t="n">
        <v>0</v>
      </c>
      <c r="D15" s="19" t="n">
        <v>0</v>
      </c>
      <c r="E15" s="18" t="n">
        <f aca="false">W11/X11*D15*$C15</f>
        <v>0</v>
      </c>
      <c r="F15" s="19" t="n">
        <v>0</v>
      </c>
      <c r="G15" s="18" t="n">
        <f aca="false">Y11/Z11*F15*$C15</f>
        <v>0</v>
      </c>
      <c r="H15" s="19" t="n">
        <v>0</v>
      </c>
      <c r="I15" s="18" t="n">
        <f aca="false">AA11/AB11*H15*$C15</f>
        <v>0</v>
      </c>
      <c r="J15" s="19" t="n">
        <v>0</v>
      </c>
      <c r="K15" s="18" t="n">
        <f aca="false">AC11/AD11*J15*$C15</f>
        <v>0</v>
      </c>
      <c r="L15" s="19" t="n">
        <v>0</v>
      </c>
      <c r="M15" s="18" t="n">
        <f aca="false">AE11/AF11*L15*$C15</f>
        <v>0</v>
      </c>
      <c r="N15" s="20" t="n">
        <f aca="false">E15+G15+I15+K15+M15</f>
        <v>0</v>
      </c>
      <c r="O15" s="2"/>
      <c r="P15" s="14" t="n">
        <f aca="false">E10/V18*100</f>
        <v>0</v>
      </c>
      <c r="Q15" s="14" t="n">
        <f aca="false">G10/V18*100</f>
        <v>0</v>
      </c>
      <c r="R15" s="14" t="n">
        <f aca="false">I10/V18*100</f>
        <v>0</v>
      </c>
      <c r="S15" s="14" t="n">
        <f aca="false">K10/V18*100</f>
        <v>0</v>
      </c>
      <c r="T15" s="14" t="n">
        <f aca="false">M10/V18*100</f>
        <v>0</v>
      </c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</row>
    <row r="16" customFormat="false" ht="15" hidden="false" customHeight="false" outlineLevel="0" collapsed="false">
      <c r="A16" s="1"/>
      <c r="B16" s="2" t="s">
        <v>34</v>
      </c>
      <c r="C16" s="41" t="n">
        <v>0</v>
      </c>
      <c r="D16" s="19" t="n">
        <v>0</v>
      </c>
      <c r="E16" s="18" t="n">
        <f aca="false">(W12/X12+Y12/Z12+AA12/AB12+AC12/AD12)*D16*$C16</f>
        <v>0</v>
      </c>
      <c r="F16" s="19" t="n">
        <v>0</v>
      </c>
      <c r="G16" s="18" t="n">
        <f aca="false">Y12/Z12*F16*$C16</f>
        <v>0</v>
      </c>
      <c r="H16" s="19" t="n">
        <v>0</v>
      </c>
      <c r="I16" s="18" t="n">
        <f aca="false">AA12/AB12*H16*$C16</f>
        <v>0</v>
      </c>
      <c r="J16" s="19" t="n">
        <v>0</v>
      </c>
      <c r="K16" s="18" t="n">
        <f aca="false">AC12/AD12*J16*$C16</f>
        <v>0</v>
      </c>
      <c r="L16" s="19" t="n">
        <v>0</v>
      </c>
      <c r="M16" s="18" t="n">
        <f aca="false">AE12/AF12*L16*$C16</f>
        <v>0</v>
      </c>
      <c r="N16" s="20" t="n">
        <f aca="false">E16+G16+I16+K16+M16</f>
        <v>0</v>
      </c>
      <c r="O16" s="2"/>
      <c r="P16" s="16"/>
      <c r="Q16" s="16"/>
      <c r="R16" s="16"/>
      <c r="S16" s="16"/>
      <c r="T16" s="16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</row>
    <row r="17" customFormat="false" ht="15" hidden="false" customHeight="true" outlineLevel="0" collapsed="false">
      <c r="A17" s="1"/>
      <c r="B17" s="2" t="s">
        <v>31</v>
      </c>
      <c r="C17" s="41" t="n">
        <v>0</v>
      </c>
      <c r="D17" s="19" t="n">
        <v>0</v>
      </c>
      <c r="E17" s="18" t="n">
        <f aca="false">W13/X13*D17*$C17</f>
        <v>0</v>
      </c>
      <c r="F17" s="19" t="n">
        <v>0</v>
      </c>
      <c r="G17" s="18" t="n">
        <f aca="false">Y13/Z13*F17*$C17</f>
        <v>0</v>
      </c>
      <c r="H17" s="19" t="n">
        <v>0</v>
      </c>
      <c r="I17" s="18" t="n">
        <f aca="false">AA13/AB13*H17*$C17</f>
        <v>0</v>
      </c>
      <c r="J17" s="19" t="n">
        <v>0</v>
      </c>
      <c r="K17" s="18" t="n">
        <f aca="false">AC13/AD13*J17*$C17</f>
        <v>0</v>
      </c>
      <c r="L17" s="19" t="n">
        <v>0</v>
      </c>
      <c r="M17" s="18" t="n">
        <f aca="false">AE13/AF13*L17*$C17</f>
        <v>0</v>
      </c>
      <c r="N17" s="20" t="n">
        <f aca="false">E17+G17+I17+K17+M17</f>
        <v>0</v>
      </c>
      <c r="O17" s="2"/>
      <c r="V17" s="45" t="s">
        <v>85</v>
      </c>
      <c r="W17" s="45"/>
      <c r="X17" s="45"/>
      <c r="Y17" s="45"/>
      <c r="Z17" s="45"/>
    </row>
    <row r="18" customFormat="false" ht="15" hidden="false" customHeight="false" outlineLevel="0" collapsed="false">
      <c r="A18" s="1"/>
      <c r="B18" s="2" t="s">
        <v>33</v>
      </c>
      <c r="C18" s="46" t="n">
        <v>0</v>
      </c>
      <c r="D18" s="24" t="n">
        <v>0</v>
      </c>
      <c r="E18" s="25" t="n">
        <f aca="false">W14/X14*D18*$C18</f>
        <v>0</v>
      </c>
      <c r="F18" s="24" t="n">
        <v>0</v>
      </c>
      <c r="G18" s="25" t="n">
        <f aca="false">Y14/Z14*F18*$C18</f>
        <v>0</v>
      </c>
      <c r="H18" s="24" t="n">
        <v>0</v>
      </c>
      <c r="I18" s="25" t="n">
        <f aca="false">AA14/AB14*H18*$C18</f>
        <v>0</v>
      </c>
      <c r="J18" s="24" t="n">
        <v>0</v>
      </c>
      <c r="K18" s="25" t="n">
        <f aca="false">AC14/AD14*J18*$C18</f>
        <v>0</v>
      </c>
      <c r="L18" s="24" t="n">
        <v>0</v>
      </c>
      <c r="M18" s="25" t="n">
        <f aca="false">AE14/AF14*L18*$C18</f>
        <v>0</v>
      </c>
      <c r="N18" s="26" t="n">
        <f aca="false">E18+G18+I18+K18+M18</f>
        <v>0</v>
      </c>
      <c r="O18" s="2"/>
      <c r="P18" s="13" t="s">
        <v>36</v>
      </c>
      <c r="Q18" s="13"/>
      <c r="R18" s="13"/>
      <c r="S18" s="13"/>
      <c r="V18" s="47" t="n">
        <f aca="false">V20-V19</f>
        <v>37931.3846153846</v>
      </c>
      <c r="W18" s="12" t="s">
        <v>37</v>
      </c>
      <c r="X18" s="12"/>
      <c r="Y18" s="48" t="n">
        <f aca="false">Y20-Y19</f>
        <v>39069.3261538462</v>
      </c>
      <c r="Z18" s="12"/>
      <c r="AA18" s="48" t="n">
        <f aca="false">AA20-AA19</f>
        <v>40241.4059384616</v>
      </c>
      <c r="AB18" s="12"/>
      <c r="AC18" s="48" t="n">
        <f aca="false">AC20-AC19</f>
        <v>41448.6481166154</v>
      </c>
      <c r="AD18" s="12"/>
      <c r="AE18" s="48" t="n">
        <f aca="false">AE20-AE19</f>
        <v>42692.1075601139</v>
      </c>
    </row>
    <row r="19" customFormat="false" ht="15" hidden="false" customHeight="false" outlineLevel="0" collapsed="false">
      <c r="A19" s="1"/>
      <c r="C19" s="46"/>
      <c r="D19" s="49"/>
      <c r="E19" s="50"/>
      <c r="F19" s="49"/>
      <c r="G19" s="50"/>
      <c r="H19" s="49"/>
      <c r="I19" s="50"/>
      <c r="J19" s="49"/>
      <c r="K19" s="50"/>
      <c r="L19" s="49"/>
      <c r="M19" s="50"/>
      <c r="N19" s="20"/>
      <c r="O19" s="2"/>
      <c r="P19" s="12" t="s">
        <v>38</v>
      </c>
      <c r="Q19" s="12"/>
      <c r="R19" s="51" t="s">
        <v>39</v>
      </c>
      <c r="S19" s="51" t="s">
        <v>40</v>
      </c>
      <c r="V19" s="84" t="n">
        <v>112070</v>
      </c>
      <c r="W19" s="53" t="s">
        <v>41</v>
      </c>
      <c r="X19" s="53"/>
      <c r="Y19" s="54" t="n">
        <f aca="false">V19*1.03</f>
        <v>115432.1</v>
      </c>
      <c r="Z19" s="54"/>
      <c r="AA19" s="54" t="n">
        <f aca="false">Y19*1.03</f>
        <v>118895.063</v>
      </c>
      <c r="AB19" s="54"/>
      <c r="AC19" s="54" t="n">
        <f aca="false">AA19*1.03</f>
        <v>122461.91489</v>
      </c>
      <c r="AD19" s="54"/>
      <c r="AE19" s="54" t="n">
        <f aca="false">AC19*1.03</f>
        <v>126135.7723367</v>
      </c>
    </row>
    <row r="20" customFormat="false" ht="15" hidden="false" customHeight="false" outlineLevel="0" collapsed="false">
      <c r="A20" s="1"/>
      <c r="C20" s="32" t="s">
        <v>42</v>
      </c>
      <c r="D20" s="1"/>
      <c r="E20" s="34" t="n">
        <f aca="false">SUM(E14:E18)</f>
        <v>53045</v>
      </c>
      <c r="F20" s="1"/>
      <c r="G20" s="34" t="n">
        <f aca="false">SUM(G14:G18)</f>
        <v>0</v>
      </c>
      <c r="H20" s="1"/>
      <c r="I20" s="34" t="n">
        <f aca="false">SUM(I14:I18)</f>
        <v>0</v>
      </c>
      <c r="J20" s="1"/>
      <c r="K20" s="34" t="n">
        <f aca="false">SUM(K14:K18)</f>
        <v>0</v>
      </c>
      <c r="L20" s="1"/>
      <c r="M20" s="34" t="n">
        <f aca="false">SUM(M14:M18)</f>
        <v>0</v>
      </c>
      <c r="N20" s="20" t="n">
        <f aca="false">E20+G20+I20+K20+M20</f>
        <v>53045</v>
      </c>
      <c r="O20" s="2"/>
      <c r="P20" s="12" t="s">
        <v>43</v>
      </c>
      <c r="Q20" s="12"/>
      <c r="R20" s="55" t="n">
        <v>11307.45</v>
      </c>
      <c r="S20" s="55" t="n">
        <f aca="false">R20/12</f>
        <v>942.2875</v>
      </c>
      <c r="V20" s="56" t="n">
        <f aca="false">V19/1560*2088</f>
        <v>150001.384615385</v>
      </c>
      <c r="W20" s="16" t="s">
        <v>44</v>
      </c>
      <c r="X20" s="16"/>
      <c r="Y20" s="57" t="n">
        <f aca="false">V20*1.03</f>
        <v>154501.426153846</v>
      </c>
      <c r="Z20" s="57"/>
      <c r="AA20" s="57" t="n">
        <f aca="false">Y20*1.03</f>
        <v>159136.468938462</v>
      </c>
      <c r="AB20" s="57"/>
      <c r="AC20" s="57" t="n">
        <f aca="false">AA20*1.03</f>
        <v>163910.563006615</v>
      </c>
      <c r="AD20" s="57"/>
      <c r="AE20" s="57" t="n">
        <f aca="false">AC20*1.03</f>
        <v>168827.879896814</v>
      </c>
    </row>
    <row r="21" customFormat="false" ht="15" hidden="false" customHeight="false" outlineLevel="0" collapsed="false">
      <c r="A21" s="1"/>
      <c r="N21" s="20"/>
      <c r="O21" s="2"/>
      <c r="P21" s="12" t="s">
        <v>45</v>
      </c>
      <c r="Q21" s="12"/>
      <c r="R21" s="55" t="n">
        <f aca="false">R20*1.05</f>
        <v>11872.8225</v>
      </c>
      <c r="S21" s="55" t="n">
        <f aca="false">R21/12</f>
        <v>989.401875</v>
      </c>
      <c r="V21" s="58" t="n">
        <f aca="false">5953.84/0.05/12</f>
        <v>9923.06666666667</v>
      </c>
      <c r="W21" s="59" t="s">
        <v>46</v>
      </c>
    </row>
    <row r="22" customFormat="false" ht="15" hidden="false" customHeight="false" outlineLevel="0" collapsed="false">
      <c r="A22" s="1"/>
      <c r="C22" s="32" t="s">
        <v>48</v>
      </c>
      <c r="D22" s="1"/>
      <c r="E22" s="34" t="n">
        <f aca="false">E20+E11</f>
        <v>63572.3814266667</v>
      </c>
      <c r="F22" s="34"/>
      <c r="G22" s="34" t="n">
        <f aca="false">G20+G11</f>
        <v>0</v>
      </c>
      <c r="H22" s="34"/>
      <c r="I22" s="34" t="n">
        <f aca="false">I20+I11</f>
        <v>0</v>
      </c>
      <c r="J22" s="34"/>
      <c r="K22" s="34" t="n">
        <f aca="false">K20+K11</f>
        <v>0</v>
      </c>
      <c r="L22" s="34"/>
      <c r="M22" s="34" t="n">
        <f aca="false">M20+M11</f>
        <v>0</v>
      </c>
      <c r="N22" s="20" t="n">
        <f aca="false">E22+G22+I22+K22+M22</f>
        <v>63572.3814266667</v>
      </c>
      <c r="O22" s="2"/>
      <c r="P22" s="12" t="s">
        <v>49</v>
      </c>
      <c r="Q22" s="12"/>
      <c r="R22" s="55" t="n">
        <f aca="false">R21*1.05</f>
        <v>12466.463625</v>
      </c>
      <c r="S22" s="55" t="n">
        <f aca="false">R22/12</f>
        <v>1038.87196875</v>
      </c>
    </row>
    <row r="23" customFormat="false" ht="15" hidden="false" customHeight="false" outlineLevel="0" collapsed="false">
      <c r="A23" s="1"/>
      <c r="N23" s="20"/>
      <c r="O23" s="2"/>
      <c r="P23" s="12" t="s">
        <v>50</v>
      </c>
      <c r="Q23" s="12"/>
      <c r="R23" s="55" t="n">
        <f aca="false">R22*1.05</f>
        <v>13089.78680625</v>
      </c>
      <c r="S23" s="55" t="n">
        <f aca="false">R23/12</f>
        <v>1090.8155671875</v>
      </c>
    </row>
    <row r="24" customFormat="false" ht="15" hidden="false" customHeight="false" outlineLevel="0" collapsed="false">
      <c r="A24" s="1"/>
      <c r="C24" s="60" t="s">
        <v>51</v>
      </c>
      <c r="E24" s="62" t="s">
        <v>52</v>
      </c>
      <c r="G24" s="62" t="s">
        <v>52</v>
      </c>
      <c r="I24" s="62" t="s">
        <v>52</v>
      </c>
      <c r="K24" s="62" t="s">
        <v>52</v>
      </c>
      <c r="M24" s="62" t="s">
        <v>52</v>
      </c>
      <c r="N24" s="63"/>
      <c r="O24" s="2"/>
      <c r="P24" s="12" t="s">
        <v>53</v>
      </c>
      <c r="Q24" s="12"/>
      <c r="R24" s="55" t="n">
        <f aca="false">R23*1.05</f>
        <v>13744.2761465625</v>
      </c>
      <c r="S24" s="55" t="n">
        <f aca="false">R24/12</f>
        <v>1145.35634554688</v>
      </c>
    </row>
    <row r="25" customFormat="false" ht="15" hidden="false" customHeight="false" outlineLevel="0" collapsed="false">
      <c r="A25" s="1" t="s">
        <v>54</v>
      </c>
      <c r="B25" s="2" t="s">
        <v>55</v>
      </c>
      <c r="C25" s="65" t="n">
        <v>0.269</v>
      </c>
      <c r="E25" s="18" t="n">
        <f aca="false">E11*$C25</f>
        <v>2831.86560377333</v>
      </c>
      <c r="G25" s="18" t="n">
        <f aca="false">G11*$C25</f>
        <v>0</v>
      </c>
      <c r="I25" s="18" t="n">
        <f aca="false">I11*$C25</f>
        <v>0</v>
      </c>
      <c r="K25" s="18" t="n">
        <f aca="false">K11*$C25</f>
        <v>0</v>
      </c>
      <c r="M25" s="18" t="n">
        <f aca="false">M11*$C25</f>
        <v>0</v>
      </c>
      <c r="N25" s="20" t="n">
        <f aca="false">E25+G25+I25+K25+M25</f>
        <v>2831.86560377333</v>
      </c>
      <c r="O25" s="2"/>
      <c r="P25" s="12" t="s">
        <v>56</v>
      </c>
      <c r="Q25" s="12"/>
      <c r="R25" s="55" t="n">
        <f aca="false">R24*1.05</f>
        <v>14431.4899538906</v>
      </c>
      <c r="S25" s="55" t="n">
        <f aca="false">R25/12</f>
        <v>1202.62416282422</v>
      </c>
      <c r="V25" s="46"/>
      <c r="W25" s="46"/>
      <c r="X25" s="46"/>
      <c r="Y25" s="45"/>
    </row>
    <row r="26" customFormat="false" ht="15" hidden="false" customHeight="false" outlineLevel="0" collapsed="false">
      <c r="A26" s="1"/>
      <c r="B26" s="2" t="s">
        <v>24</v>
      </c>
      <c r="C26" s="65" t="n">
        <v>0.204</v>
      </c>
      <c r="E26" s="18" t="n">
        <f aca="false">E14*$C26</f>
        <v>10821.18</v>
      </c>
      <c r="G26" s="18" t="n">
        <f aca="false">G14*$C26</f>
        <v>0</v>
      </c>
      <c r="I26" s="18" t="n">
        <f aca="false">I14*$C26</f>
        <v>0</v>
      </c>
      <c r="K26" s="18" t="n">
        <f aca="false">K14*$C26</f>
        <v>0</v>
      </c>
      <c r="M26" s="18" t="n">
        <f aca="false">M14*$C26</f>
        <v>0</v>
      </c>
      <c r="N26" s="20" t="n">
        <f aca="false">E26+G26+I26+K26+M26</f>
        <v>10821.18</v>
      </c>
      <c r="O26" s="2"/>
      <c r="V26" s="46"/>
      <c r="W26" s="46"/>
      <c r="X26" s="46"/>
      <c r="Y26" s="46"/>
    </row>
    <row r="27" customFormat="false" ht="15" hidden="false" customHeight="false" outlineLevel="0" collapsed="false">
      <c r="A27" s="1"/>
      <c r="B27" s="2" t="s">
        <v>26</v>
      </c>
      <c r="C27" s="65" t="n">
        <v>0.204</v>
      </c>
      <c r="E27" s="18" t="n">
        <f aca="false">E15*$C27</f>
        <v>0</v>
      </c>
      <c r="G27" s="18" t="n">
        <f aca="false">G15*$C27</f>
        <v>0</v>
      </c>
      <c r="I27" s="18" t="n">
        <f aca="false">I15*$C27</f>
        <v>0</v>
      </c>
      <c r="K27" s="18" t="n">
        <f aca="false">K15*$C27</f>
        <v>0</v>
      </c>
      <c r="M27" s="18" t="n">
        <f aca="false">M15*$C27</f>
        <v>0</v>
      </c>
      <c r="N27" s="20" t="n">
        <f aca="false">E27+G27+I27+K27+M27</f>
        <v>0</v>
      </c>
      <c r="O27" s="2"/>
      <c r="V27" s="45"/>
      <c r="W27" s="45"/>
      <c r="X27" s="85"/>
      <c r="Y27" s="85"/>
    </row>
    <row r="28" customFormat="false" ht="15" hidden="false" customHeight="false" outlineLevel="0" collapsed="false">
      <c r="A28" s="1"/>
      <c r="B28" s="2" t="s">
        <v>34</v>
      </c>
      <c r="C28" s="65" t="n">
        <v>0.025</v>
      </c>
      <c r="E28" s="18" t="n">
        <f aca="false">E16*$C28</f>
        <v>0</v>
      </c>
      <c r="G28" s="18" t="n">
        <f aca="false">G16*$C28</f>
        <v>0</v>
      </c>
      <c r="I28" s="18" t="n">
        <f aca="false">I16*$C28</f>
        <v>0</v>
      </c>
      <c r="K28" s="18" t="n">
        <f aca="false">K16*$C28</f>
        <v>0</v>
      </c>
      <c r="M28" s="18" t="n">
        <f aca="false">M16*$C28</f>
        <v>0</v>
      </c>
      <c r="N28" s="20" t="n">
        <f aca="false">E28+G28+I28+K28+M28</f>
        <v>0</v>
      </c>
      <c r="O28" s="2"/>
      <c r="V28" s="45"/>
      <c r="W28" s="45"/>
      <c r="X28" s="86"/>
      <c r="Y28" s="86"/>
    </row>
    <row r="29" customFormat="false" ht="15" hidden="false" customHeight="false" outlineLevel="0" collapsed="false">
      <c r="A29" s="1"/>
      <c r="B29" s="2" t="s">
        <v>31</v>
      </c>
      <c r="C29" s="65" t="n">
        <v>0.369</v>
      </c>
      <c r="E29" s="18" t="n">
        <f aca="false">E17*$C29</f>
        <v>0</v>
      </c>
      <c r="G29" s="18" t="n">
        <f aca="false">G17*$C29</f>
        <v>0</v>
      </c>
      <c r="I29" s="18" t="n">
        <f aca="false">I17*$C29</f>
        <v>0</v>
      </c>
      <c r="K29" s="18" t="n">
        <f aca="false">K17*$C29</f>
        <v>0</v>
      </c>
      <c r="M29" s="18" t="n">
        <f aca="false">M17*$C29</f>
        <v>0</v>
      </c>
      <c r="N29" s="20" t="n">
        <f aca="false">E29+G29+I29+K29+M29</f>
        <v>0</v>
      </c>
      <c r="O29" s="2"/>
      <c r="V29" s="45"/>
      <c r="W29" s="45"/>
      <c r="X29" s="86"/>
      <c r="Y29" s="86"/>
    </row>
    <row r="30" customFormat="false" ht="15" hidden="false" customHeight="false" outlineLevel="0" collapsed="false">
      <c r="A30" s="1"/>
      <c r="B30" s="2" t="s">
        <v>33</v>
      </c>
      <c r="C30" s="65" t="n">
        <v>0.448</v>
      </c>
      <c r="D30" s="66"/>
      <c r="E30" s="25" t="n">
        <f aca="false">E18*$C30</f>
        <v>0</v>
      </c>
      <c r="F30" s="66"/>
      <c r="G30" s="25" t="n">
        <f aca="false">G18*$C30</f>
        <v>0</v>
      </c>
      <c r="H30" s="66"/>
      <c r="I30" s="25" t="n">
        <f aca="false">I18*$C30</f>
        <v>0</v>
      </c>
      <c r="J30" s="66"/>
      <c r="K30" s="25" t="n">
        <f aca="false">K18*$C30</f>
        <v>0</v>
      </c>
      <c r="L30" s="66"/>
      <c r="M30" s="25" t="n">
        <f aca="false">M18*$C30</f>
        <v>0</v>
      </c>
      <c r="N30" s="26" t="n">
        <f aca="false">E30+G30+I30+K30+M30</f>
        <v>0</v>
      </c>
      <c r="O30" s="2"/>
      <c r="V30" s="45"/>
      <c r="W30" s="45"/>
      <c r="X30" s="86"/>
      <c r="Y30" s="86"/>
    </row>
    <row r="31" customFormat="false" ht="15" hidden="false" customHeight="false" outlineLevel="0" collapsed="false">
      <c r="A31" s="1"/>
      <c r="C31" s="32" t="s">
        <v>57</v>
      </c>
      <c r="D31" s="1"/>
      <c r="E31" s="34" t="n">
        <f aca="false">SUM(E25:E30)</f>
        <v>13653.0456037733</v>
      </c>
      <c r="F31" s="1"/>
      <c r="G31" s="34" t="n">
        <f aca="false">SUM(G25:G30)</f>
        <v>0</v>
      </c>
      <c r="H31" s="1"/>
      <c r="I31" s="34" t="n">
        <f aca="false">SUM(I25:I30)</f>
        <v>0</v>
      </c>
      <c r="J31" s="1"/>
      <c r="K31" s="34" t="n">
        <f aca="false">SUM(K25:K30)</f>
        <v>0</v>
      </c>
      <c r="L31" s="1"/>
      <c r="M31" s="34" t="n">
        <f aca="false">SUM(M25:M30)</f>
        <v>0</v>
      </c>
      <c r="N31" s="20" t="n">
        <f aca="false">E31+G31+I31+K31+M31</f>
        <v>13653.0456037733</v>
      </c>
      <c r="O31" s="2"/>
      <c r="V31" s="45"/>
      <c r="W31" s="45"/>
      <c r="X31" s="86"/>
      <c r="Y31" s="86"/>
    </row>
    <row r="32" customFormat="false" ht="15.75" hidden="false" customHeight="false" outlineLevel="0" collapsed="false">
      <c r="A32" s="1"/>
      <c r="N32" s="20"/>
      <c r="O32" s="2"/>
      <c r="V32" s="45"/>
      <c r="W32" s="45"/>
      <c r="X32" s="86"/>
      <c r="Y32" s="86"/>
    </row>
    <row r="33" customFormat="false" ht="15.75" hidden="false" customHeight="false" outlineLevel="0" collapsed="false">
      <c r="A33" s="1"/>
      <c r="C33" s="67" t="s">
        <v>58</v>
      </c>
      <c r="D33" s="68"/>
      <c r="E33" s="69" t="n">
        <f aca="false">E22+E31</f>
        <v>77225.42703044</v>
      </c>
      <c r="F33" s="69"/>
      <c r="G33" s="69" t="n">
        <f aca="false">G22+G31</f>
        <v>0</v>
      </c>
      <c r="H33" s="68"/>
      <c r="I33" s="69" t="n">
        <f aca="false">I22+I31</f>
        <v>0</v>
      </c>
      <c r="J33" s="69"/>
      <c r="K33" s="69" t="n">
        <f aca="false">K22+K31</f>
        <v>0</v>
      </c>
      <c r="L33" s="69"/>
      <c r="M33" s="69" t="n">
        <f aca="false">M22+M31</f>
        <v>0</v>
      </c>
      <c r="N33" s="20" t="n">
        <f aca="false">E33+G33+I33+K33+M33</f>
        <v>77225.42703044</v>
      </c>
      <c r="O33" s="2"/>
      <c r="V33" s="45"/>
      <c r="W33" s="45"/>
      <c r="X33" s="86"/>
      <c r="Y33" s="86"/>
    </row>
    <row r="34" customFormat="false" ht="15.75" hidden="false" customHeight="false" outlineLevel="0" collapsed="false">
      <c r="A34" s="1"/>
      <c r="N34" s="20"/>
      <c r="O34" s="2"/>
      <c r="V34" s="45"/>
      <c r="W34" s="45"/>
      <c r="X34" s="45"/>
      <c r="Y34" s="45"/>
    </row>
    <row r="35" customFormat="false" ht="15.75" hidden="false" customHeight="false" outlineLevel="0" collapsed="false">
      <c r="A35" s="1"/>
      <c r="N35" s="71"/>
      <c r="O35" s="2"/>
    </row>
    <row r="36" customFormat="false" ht="15" hidden="false" customHeight="false" outlineLevel="0" collapsed="false">
      <c r="A36" s="1" t="s">
        <v>59</v>
      </c>
      <c r="B36" s="2" t="s">
        <v>60</v>
      </c>
      <c r="E36" s="87" t="n">
        <f aca="false">(6000+200000)</f>
        <v>206000</v>
      </c>
      <c r="F36" s="87"/>
      <c r="G36" s="87" t="n">
        <v>0</v>
      </c>
      <c r="H36" s="87"/>
      <c r="I36" s="87" t="n">
        <v>0</v>
      </c>
      <c r="J36" s="87"/>
      <c r="K36" s="87" t="n">
        <v>0</v>
      </c>
      <c r="L36" s="87"/>
      <c r="M36" s="87" t="n">
        <v>0</v>
      </c>
      <c r="N36" s="20" t="n">
        <f aca="false">E36+G36+I36+K36+M36</f>
        <v>206000</v>
      </c>
      <c r="O36" s="2"/>
    </row>
    <row r="37" customFormat="false" ht="15" hidden="false" customHeight="false" outlineLevel="0" collapsed="false">
      <c r="A37" s="1"/>
      <c r="B37" s="2" t="s">
        <v>61</v>
      </c>
      <c r="E37" s="87" t="n">
        <v>1000</v>
      </c>
      <c r="F37" s="87"/>
      <c r="G37" s="87" t="n">
        <v>0</v>
      </c>
      <c r="H37" s="87"/>
      <c r="I37" s="87" t="n">
        <v>0</v>
      </c>
      <c r="J37" s="87"/>
      <c r="K37" s="87" t="n">
        <v>0</v>
      </c>
      <c r="L37" s="87"/>
      <c r="M37" s="87" t="n">
        <v>0</v>
      </c>
      <c r="N37" s="20" t="n">
        <f aca="false">E37+G37+I37+K37+M37</f>
        <v>1000</v>
      </c>
      <c r="O37" s="2"/>
    </row>
    <row r="38" customFormat="false" ht="15" hidden="false" customHeight="false" outlineLevel="0" collapsed="false">
      <c r="A38" s="1"/>
      <c r="B38" s="2" t="s">
        <v>62</v>
      </c>
      <c r="E38" s="87" t="n">
        <v>0</v>
      </c>
      <c r="F38" s="87"/>
      <c r="G38" s="87" t="n">
        <v>0</v>
      </c>
      <c r="H38" s="87"/>
      <c r="I38" s="87" t="n">
        <v>0</v>
      </c>
      <c r="J38" s="87"/>
      <c r="K38" s="87" t="n">
        <v>0</v>
      </c>
      <c r="L38" s="87"/>
      <c r="M38" s="87" t="n">
        <v>0</v>
      </c>
      <c r="N38" s="20" t="n">
        <f aca="false">E38+G38+I38+K38+M38</f>
        <v>0</v>
      </c>
      <c r="O38" s="2"/>
    </row>
    <row r="39" customFormat="false" ht="15" hidden="false" customHeight="false" outlineLevel="0" collapsed="false">
      <c r="A39" s="1"/>
      <c r="B39" s="2" t="s">
        <v>63</v>
      </c>
      <c r="E39" s="87" t="n">
        <v>1000</v>
      </c>
      <c r="F39" s="87"/>
      <c r="G39" s="87" t="n">
        <v>0</v>
      </c>
      <c r="H39" s="87"/>
      <c r="I39" s="87" t="n">
        <v>0</v>
      </c>
      <c r="J39" s="87"/>
      <c r="K39" s="87" t="n">
        <v>0</v>
      </c>
      <c r="L39" s="87"/>
      <c r="M39" s="87" t="n">
        <v>0</v>
      </c>
      <c r="N39" s="20" t="n">
        <f aca="false">E39+G39+I39+K39+M39</f>
        <v>1000</v>
      </c>
      <c r="O39" s="2"/>
    </row>
    <row r="40" customFormat="false" ht="15" hidden="false" customHeight="false" outlineLevel="0" collapsed="false">
      <c r="A40" s="1"/>
      <c r="B40" s="2" t="s">
        <v>64</v>
      </c>
      <c r="D40" s="66"/>
      <c r="E40" s="88" t="n">
        <v>0</v>
      </c>
      <c r="F40" s="88"/>
      <c r="G40" s="88" t="n">
        <v>0</v>
      </c>
      <c r="H40" s="88"/>
      <c r="I40" s="88" t="n">
        <v>0</v>
      </c>
      <c r="J40" s="88"/>
      <c r="K40" s="88" t="n">
        <v>0</v>
      </c>
      <c r="L40" s="88"/>
      <c r="M40" s="88" t="n">
        <v>0</v>
      </c>
      <c r="N40" s="26" t="n">
        <f aca="false">E40+G40+I40+K40+M40</f>
        <v>0</v>
      </c>
      <c r="O40" s="2"/>
    </row>
    <row r="41" customFormat="false" ht="15.75" hidden="false" customHeight="false" outlineLevel="0" collapsed="false">
      <c r="A41" s="1"/>
      <c r="C41" s="67" t="s">
        <v>65</v>
      </c>
      <c r="D41" s="68"/>
      <c r="E41" s="69" t="n">
        <f aca="false">SUM(E36:E40)</f>
        <v>208000</v>
      </c>
      <c r="F41" s="68"/>
      <c r="G41" s="69" t="n">
        <f aca="false">SUM(G36:G40)</f>
        <v>0</v>
      </c>
      <c r="H41" s="68"/>
      <c r="I41" s="69" t="n">
        <f aca="false">SUM(I36:I40)</f>
        <v>0</v>
      </c>
      <c r="J41" s="68"/>
      <c r="K41" s="69" t="n">
        <f aca="false">SUM(K36:K40)</f>
        <v>0</v>
      </c>
      <c r="L41" s="68"/>
      <c r="M41" s="69" t="n">
        <f aca="false">SUM(M36:M40)</f>
        <v>0</v>
      </c>
      <c r="N41" s="20" t="n">
        <f aca="false">E41+G41+I41+K41+M41</f>
        <v>208000</v>
      </c>
    </row>
    <row r="42" customFormat="false" ht="15.75" hidden="false" customHeight="false" outlineLevel="0" collapsed="false">
      <c r="A42" s="1"/>
      <c r="N42" s="20"/>
    </row>
    <row r="43" customFormat="false" ht="15.75" hidden="false" customHeight="false" outlineLevel="0" collapsed="false">
      <c r="A43" s="1" t="s">
        <v>66</v>
      </c>
      <c r="B43" s="2" t="s">
        <v>67</v>
      </c>
      <c r="E43" s="50" t="n">
        <v>0</v>
      </c>
      <c r="G43" s="50" t="n">
        <v>0</v>
      </c>
      <c r="I43" s="50" t="n">
        <v>0</v>
      </c>
      <c r="K43" s="50" t="n">
        <v>0</v>
      </c>
      <c r="M43" s="50" t="n">
        <v>0</v>
      </c>
      <c r="N43" s="20" t="n">
        <f aca="false">E43+G43+I43+K43+M43</f>
        <v>0</v>
      </c>
    </row>
    <row r="44" customFormat="false" ht="15" hidden="false" customHeight="false" outlineLevel="0" collapsed="false">
      <c r="A44" s="1"/>
      <c r="B44" s="2" t="s">
        <v>68</v>
      </c>
      <c r="D44" s="45"/>
      <c r="E44" s="50" t="n">
        <f aca="false">D14*SUM(S23)*C14</f>
        <v>26179.5736125</v>
      </c>
      <c r="F44" s="50"/>
      <c r="G44" s="50" t="n">
        <v>0</v>
      </c>
      <c r="H44" s="50"/>
      <c r="I44" s="50" t="n">
        <v>0</v>
      </c>
      <c r="J44" s="50"/>
      <c r="K44" s="50" t="n">
        <v>0</v>
      </c>
      <c r="L44" s="50"/>
      <c r="M44" s="50" t="n">
        <v>0</v>
      </c>
      <c r="N44" s="71" t="n">
        <f aca="false">E44+G44+I44+K44+M44</f>
        <v>26179.5736125</v>
      </c>
      <c r="O44" s="45"/>
    </row>
    <row r="45" customFormat="false" ht="15.75" hidden="false" customHeight="false" outlineLevel="0" collapsed="false">
      <c r="A45" s="1"/>
      <c r="B45" s="2" t="s">
        <v>69</v>
      </c>
      <c r="E45" s="25" t="n">
        <v>0</v>
      </c>
      <c r="F45" s="25"/>
      <c r="G45" s="25" t="n">
        <v>0</v>
      </c>
      <c r="H45" s="25"/>
      <c r="I45" s="25" t="n">
        <v>0</v>
      </c>
      <c r="J45" s="25"/>
      <c r="K45" s="25" t="n">
        <v>0</v>
      </c>
      <c r="L45" s="25"/>
      <c r="M45" s="25" t="n">
        <v>0</v>
      </c>
      <c r="N45" s="26" t="n">
        <f aca="false">E45+G45+I45+K45+M45</f>
        <v>0</v>
      </c>
      <c r="O45" s="25"/>
    </row>
    <row r="46" customFormat="false" ht="15.75" hidden="false" customHeight="false" outlineLevel="0" collapsed="false">
      <c r="A46" s="1"/>
      <c r="C46" s="67" t="s">
        <v>70</v>
      </c>
      <c r="D46" s="72"/>
      <c r="E46" s="69" t="n">
        <f aca="false">SUM(E43:E45)</f>
        <v>26179.5736125</v>
      </c>
      <c r="F46" s="72"/>
      <c r="G46" s="69" t="n">
        <f aca="false">SUM(G43:G45)</f>
        <v>0</v>
      </c>
      <c r="H46" s="72"/>
      <c r="I46" s="69" t="n">
        <f aca="false">SUM(I43:I45)</f>
        <v>0</v>
      </c>
      <c r="J46" s="72"/>
      <c r="K46" s="69" t="n">
        <f aca="false">SUM(K43:K45)</f>
        <v>0</v>
      </c>
      <c r="L46" s="72"/>
      <c r="M46" s="69" t="n">
        <f aca="false">SUM(M43:M45)</f>
        <v>0</v>
      </c>
      <c r="N46" s="20" t="n">
        <f aca="false">E46+G46+I46+K46+M46</f>
        <v>26179.5736125</v>
      </c>
    </row>
    <row r="47" customFormat="false" ht="15.75" hidden="false" customHeight="false" outlineLevel="0" collapsed="false">
      <c r="A47" s="1"/>
      <c r="N47" s="20"/>
    </row>
    <row r="48" customFormat="false" ht="15.75" hidden="false" customHeight="false" outlineLevel="0" collapsed="false">
      <c r="A48" s="68" t="s">
        <v>71</v>
      </c>
      <c r="B48" s="72"/>
      <c r="C48" s="67" t="s">
        <v>72</v>
      </c>
      <c r="D48" s="68"/>
      <c r="E48" s="69" t="n">
        <f aca="false">E33+E41+E46</f>
        <v>311405.00064294</v>
      </c>
      <c r="F48" s="68"/>
      <c r="G48" s="69" t="n">
        <f aca="false">G33+G41+G46</f>
        <v>0</v>
      </c>
      <c r="H48" s="68"/>
      <c r="I48" s="69" t="n">
        <f aca="false">I33+I41+I46</f>
        <v>0</v>
      </c>
      <c r="J48" s="68"/>
      <c r="K48" s="69" t="n">
        <f aca="false">K33+K41+K46</f>
        <v>0</v>
      </c>
      <c r="L48" s="68"/>
      <c r="M48" s="69" t="n">
        <f aca="false">M33+M41+M46</f>
        <v>0</v>
      </c>
      <c r="N48" s="20" t="n">
        <f aca="false">E48+G48+I48+K48+M48</f>
        <v>311405.00064294</v>
      </c>
    </row>
    <row r="49" customFormat="false" ht="15.75" hidden="false" customHeight="false" outlineLevel="0" collapsed="false">
      <c r="D49" s="1"/>
      <c r="E49" s="34"/>
      <c r="F49" s="1"/>
      <c r="G49" s="34"/>
      <c r="H49" s="1"/>
      <c r="I49" s="34"/>
      <c r="J49" s="1"/>
      <c r="K49" s="34"/>
      <c r="L49" s="1"/>
      <c r="M49" s="34"/>
      <c r="N49" s="20"/>
    </row>
    <row r="50" customFormat="false" ht="15.75" hidden="false" customHeight="false" outlineLevel="0" collapsed="false">
      <c r="A50" s="73" t="s">
        <v>73</v>
      </c>
      <c r="B50" s="74"/>
      <c r="C50" s="75" t="s">
        <v>86</v>
      </c>
      <c r="D50" s="73"/>
      <c r="E50" s="76" t="n">
        <f aca="false">E48-E46</f>
        <v>285225.42703044</v>
      </c>
      <c r="F50" s="73"/>
      <c r="G50" s="76" t="n">
        <f aca="false">G48-G46</f>
        <v>0</v>
      </c>
      <c r="H50" s="73"/>
      <c r="I50" s="76" t="n">
        <f aca="false">I48-I46</f>
        <v>0</v>
      </c>
      <c r="J50" s="73"/>
      <c r="K50" s="76" t="n">
        <f aca="false">K48-K46</f>
        <v>0</v>
      </c>
      <c r="L50" s="73"/>
      <c r="M50" s="76" t="n">
        <f aca="false">M48-M46</f>
        <v>0</v>
      </c>
      <c r="N50" s="20" t="n">
        <f aca="false">E50+G50+I50+K50+M50</f>
        <v>285225.42703044</v>
      </c>
    </row>
    <row r="51" customFormat="false" ht="15.75" hidden="false" customHeight="false" outlineLevel="0" collapsed="false">
      <c r="A51" s="1"/>
      <c r="C51" s="1"/>
      <c r="N51" s="20"/>
    </row>
    <row r="52" customFormat="false" ht="15.75" hidden="false" customHeight="false" outlineLevel="0" collapsed="false">
      <c r="A52" s="77" t="s">
        <v>75</v>
      </c>
      <c r="B52" s="78"/>
      <c r="C52" s="79" t="s">
        <v>76</v>
      </c>
      <c r="N52" s="20"/>
    </row>
    <row r="53" customFormat="false" ht="15" hidden="false" customHeight="false" outlineLevel="0" collapsed="false">
      <c r="C53" s="80" t="n">
        <v>0.525</v>
      </c>
      <c r="N53" s="20"/>
    </row>
    <row r="54" customFormat="false" ht="15.75" hidden="false" customHeight="false" outlineLevel="0" collapsed="false">
      <c r="C54" s="81" t="s">
        <v>77</v>
      </c>
      <c r="D54" s="78"/>
      <c r="E54" s="82" t="n">
        <f aca="false">E50*$C53</f>
        <v>149743.349190981</v>
      </c>
      <c r="F54" s="78"/>
      <c r="G54" s="82" t="n">
        <f aca="false">G50*$C53</f>
        <v>0</v>
      </c>
      <c r="H54" s="78"/>
      <c r="I54" s="82" t="n">
        <f aca="false">I50*$C53</f>
        <v>0</v>
      </c>
      <c r="J54" s="78"/>
      <c r="K54" s="82" t="n">
        <f aca="false">K50*$C53</f>
        <v>0</v>
      </c>
      <c r="L54" s="78"/>
      <c r="M54" s="82" t="n">
        <f aca="false">M50*$C53</f>
        <v>0</v>
      </c>
      <c r="N54" s="20" t="n">
        <f aca="false">E54+G54+I54+K54+M54</f>
        <v>149743.349190981</v>
      </c>
    </row>
    <row r="55" customFormat="false" ht="15.75" hidden="false" customHeight="false" outlineLevel="0" collapsed="false">
      <c r="N55" s="20"/>
    </row>
    <row r="56" customFormat="false" ht="15.75" hidden="false" customHeight="false" outlineLevel="0" collapsed="false">
      <c r="N56" s="20"/>
    </row>
    <row r="57" customFormat="false" ht="15.75" hidden="false" customHeight="false" outlineLevel="0" collapsed="false">
      <c r="A57" s="8" t="s">
        <v>78</v>
      </c>
      <c r="B57" s="83"/>
      <c r="C57" s="83"/>
      <c r="D57" s="83"/>
      <c r="E57" s="20" t="n">
        <f aca="false">E48+E54</f>
        <v>461148.349833921</v>
      </c>
      <c r="F57" s="83"/>
      <c r="G57" s="20" t="n">
        <f aca="false">G48+G54</f>
        <v>0</v>
      </c>
      <c r="H57" s="83"/>
      <c r="I57" s="20" t="n">
        <f aca="false">I48+I54</f>
        <v>0</v>
      </c>
      <c r="J57" s="83"/>
      <c r="K57" s="20" t="n">
        <f aca="false">K48+K54</f>
        <v>0</v>
      </c>
      <c r="L57" s="83"/>
      <c r="M57" s="20" t="n">
        <f aca="false">M48+M54</f>
        <v>0</v>
      </c>
      <c r="N57" s="20" t="n">
        <f aca="false">E57+G57+I57+K57+M57</f>
        <v>461148.349833921</v>
      </c>
    </row>
  </sheetData>
  <mergeCells count="18">
    <mergeCell ref="D5:E5"/>
    <mergeCell ref="F5:G5"/>
    <mergeCell ref="H5:I5"/>
    <mergeCell ref="J5:K5"/>
    <mergeCell ref="L5:M5"/>
    <mergeCell ref="W6:X6"/>
    <mergeCell ref="Y6:Z6"/>
    <mergeCell ref="AA6:AB6"/>
    <mergeCell ref="AC6:AD6"/>
    <mergeCell ref="AE6:AF6"/>
    <mergeCell ref="W9:X9"/>
    <mergeCell ref="Y9:Z9"/>
    <mergeCell ref="AA9:AB9"/>
    <mergeCell ref="AC9:AD9"/>
    <mergeCell ref="AE9:AF9"/>
    <mergeCell ref="P18:S18"/>
    <mergeCell ref="V25:X25"/>
    <mergeCell ref="V26:Y26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G57"/>
  <sheetViews>
    <sheetView windowProtection="false"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E36" activeCellId="0" sqref="E36"/>
    </sheetView>
  </sheetViews>
  <sheetFormatPr defaultRowHeight="15.75"/>
  <cols>
    <col collapsed="false" hidden="false" max="1" min="1" style="0" width="9.10697674418605"/>
    <col collapsed="false" hidden="false" max="2" min="2" style="0" width="19.6883720930233"/>
    <col collapsed="false" hidden="false" max="4" min="3" style="0" width="9.10697674418605"/>
    <col collapsed="false" hidden="false" max="5" min="5" style="0" width="11.9023255813954"/>
    <col collapsed="false" hidden="true" max="13" min="6" style="0" width="0"/>
    <col collapsed="false" hidden="false" max="21" min="14" style="0" width="9.10697674418605"/>
    <col collapsed="false" hidden="false" max="22" min="22" style="0" width="72.9767441860465"/>
    <col collapsed="false" hidden="false" max="1025" min="23" style="0" width="9.10697674418605"/>
  </cols>
  <sheetData>
    <row r="1" s="2" customFormat="true" ht="15.75" hidden="false" customHeight="false" outlineLevel="0" collapsed="false">
      <c r="A1" s="1" t="s">
        <v>79</v>
      </c>
    </row>
    <row r="2" s="2" customFormat="true" ht="15.75" hidden="false" customHeight="false" outlineLevel="0" collapsed="false">
      <c r="A2" s="1"/>
    </row>
    <row r="3" s="2" customFormat="true" ht="15.75" hidden="false" customHeight="false" outlineLevel="0" collapsed="false">
      <c r="A3" s="1" t="s">
        <v>80</v>
      </c>
    </row>
    <row r="4" s="2" customFormat="true" ht="15.75" hidden="false" customHeight="false" outlineLevel="0" collapsed="false">
      <c r="A4" s="1"/>
    </row>
    <row r="5" customFormat="false" ht="20.25" hidden="false" customHeight="false" outlineLevel="0" collapsed="false">
      <c r="A5" s="1" t="s">
        <v>81</v>
      </c>
      <c r="B5" s="2"/>
      <c r="C5" s="2"/>
      <c r="D5" s="3" t="s">
        <v>3</v>
      </c>
      <c r="E5" s="3"/>
      <c r="F5" s="3" t="s">
        <v>4</v>
      </c>
      <c r="G5" s="3"/>
      <c r="H5" s="3" t="s">
        <v>5</v>
      </c>
      <c r="I5" s="3"/>
      <c r="J5" s="3" t="s">
        <v>6</v>
      </c>
      <c r="K5" s="3"/>
      <c r="L5" s="3" t="s">
        <v>7</v>
      </c>
      <c r="M5" s="3"/>
      <c r="N5" s="4" t="s">
        <v>8</v>
      </c>
      <c r="P5" s="5" t="s">
        <v>82</v>
      </c>
      <c r="Q5" s="6"/>
      <c r="R5" s="6"/>
      <c r="S5" s="6"/>
      <c r="T5" s="7"/>
    </row>
    <row r="6" customFormat="false" ht="18" hidden="false" customHeight="false" outlineLevel="0" collapsed="false">
      <c r="A6" s="1"/>
      <c r="B6" s="2"/>
      <c r="C6" s="2"/>
      <c r="D6" s="1"/>
      <c r="E6" s="1"/>
      <c r="F6" s="1"/>
      <c r="G6" s="1"/>
      <c r="H6" s="1"/>
      <c r="I6" s="1"/>
      <c r="J6" s="1"/>
      <c r="K6" s="1"/>
      <c r="L6" s="1"/>
      <c r="M6" s="1"/>
      <c r="N6" s="8"/>
      <c r="P6" s="9" t="s">
        <v>10</v>
      </c>
      <c r="Q6" s="10" t="s">
        <v>11</v>
      </c>
      <c r="R6" s="10" t="s">
        <v>12</v>
      </c>
      <c r="S6" s="10" t="s">
        <v>13</v>
      </c>
      <c r="T6" s="11" t="s">
        <v>14</v>
      </c>
      <c r="V6" s="12" t="s">
        <v>15</v>
      </c>
      <c r="W6" s="13" t="s">
        <v>16</v>
      </c>
      <c r="X6" s="13"/>
      <c r="Y6" s="13" t="s">
        <v>4</v>
      </c>
      <c r="Z6" s="13"/>
      <c r="AA6" s="13" t="s">
        <v>5</v>
      </c>
      <c r="AB6" s="13"/>
      <c r="AC6" s="13" t="s">
        <v>6</v>
      </c>
      <c r="AD6" s="13"/>
      <c r="AE6" s="13" t="s">
        <v>7</v>
      </c>
      <c r="AF6" s="13"/>
    </row>
    <row r="7" customFormat="false" ht="15.75" hidden="false" customHeight="false" outlineLevel="0" collapsed="false">
      <c r="A7" s="1" t="s">
        <v>17</v>
      </c>
      <c r="B7" s="2" t="s">
        <v>83</v>
      </c>
      <c r="C7" s="2" t="s">
        <v>87</v>
      </c>
      <c r="D7" s="1" t="s">
        <v>19</v>
      </c>
      <c r="E7" s="1" t="s">
        <v>20</v>
      </c>
      <c r="F7" s="1" t="s">
        <v>19</v>
      </c>
      <c r="G7" s="1" t="s">
        <v>20</v>
      </c>
      <c r="H7" s="1" t="s">
        <v>19</v>
      </c>
      <c r="I7" s="1" t="s">
        <v>20</v>
      </c>
      <c r="J7" s="1" t="s">
        <v>19</v>
      </c>
      <c r="K7" s="1" t="s">
        <v>20</v>
      </c>
      <c r="L7" s="1" t="s">
        <v>19</v>
      </c>
      <c r="M7" s="1" t="s">
        <v>20</v>
      </c>
      <c r="N7" s="8"/>
      <c r="O7" s="2"/>
      <c r="P7" s="14" t="n">
        <f aca="false">E11/V20*100</f>
        <v>7.22873518619145</v>
      </c>
      <c r="Q7" s="14" t="n">
        <f aca="false">G11/Y20*100</f>
        <v>0</v>
      </c>
      <c r="R7" s="14" t="n">
        <f aca="false">I11/AA20*100</f>
        <v>0</v>
      </c>
      <c r="S7" s="14" t="n">
        <f aca="false">K11/AC20*100</f>
        <v>0</v>
      </c>
      <c r="T7" s="14" t="n">
        <f aca="false">M11/AE20*100</f>
        <v>0</v>
      </c>
      <c r="U7" s="2"/>
      <c r="V7" s="12"/>
      <c r="W7" s="15" t="n">
        <f aca="false">V21</f>
        <v>9923.06666666667</v>
      </c>
      <c r="X7" s="12" t="n">
        <v>9</v>
      </c>
      <c r="Y7" s="15" t="n">
        <f aca="false">W7*1.03</f>
        <v>10220.7586666667</v>
      </c>
      <c r="Z7" s="12" t="n">
        <v>9</v>
      </c>
      <c r="AA7" s="15" t="n">
        <f aca="false">Y7*1.03</f>
        <v>10527.3814266667</v>
      </c>
      <c r="AB7" s="12" t="n">
        <v>9</v>
      </c>
      <c r="AC7" s="15" t="n">
        <f aca="false">AA7*1.03</f>
        <v>10843.2028694667</v>
      </c>
      <c r="AD7" s="12" t="n">
        <v>9</v>
      </c>
      <c r="AE7" s="15" t="n">
        <f aca="false">AC7*1.03</f>
        <v>11168.4989555507</v>
      </c>
      <c r="AF7" s="12" t="n">
        <v>9</v>
      </c>
    </row>
    <row r="8" customFormat="false" ht="15.75" hidden="false" customHeight="false" outlineLevel="0" collapsed="false">
      <c r="A8" s="1"/>
      <c r="N8" s="8"/>
      <c r="O8" s="2"/>
      <c r="P8" s="16"/>
      <c r="Q8" s="16"/>
      <c r="R8" s="16"/>
      <c r="S8" s="16"/>
      <c r="T8" s="16"/>
      <c r="U8" s="2"/>
    </row>
    <row r="9" customFormat="false" ht="19.7" hidden="false" customHeight="false" outlineLevel="0" collapsed="false">
      <c r="A9" s="1"/>
      <c r="B9" s="2" t="s">
        <v>21</v>
      </c>
      <c r="D9" s="19" t="n">
        <v>1</v>
      </c>
      <c r="E9" s="18" t="n">
        <f aca="false">(AC7)*D9</f>
        <v>10843.2028694667</v>
      </c>
      <c r="F9" s="19" t="n">
        <v>0</v>
      </c>
      <c r="G9" s="18" t="n">
        <f aca="false">Y7*F9</f>
        <v>0</v>
      </c>
      <c r="H9" s="19" t="n">
        <v>0</v>
      </c>
      <c r="I9" s="18" t="n">
        <f aca="false">AA7*H9</f>
        <v>0</v>
      </c>
      <c r="J9" s="19" t="n">
        <v>0</v>
      </c>
      <c r="K9" s="18" t="n">
        <f aca="false">AC7*J9</f>
        <v>0</v>
      </c>
      <c r="L9" s="19" t="n">
        <v>0</v>
      </c>
      <c r="M9" s="18" t="n">
        <f aca="false">AE7*L9</f>
        <v>0</v>
      </c>
      <c r="N9" s="20" t="n">
        <f aca="false">E9+G9+I9+K9+M9</f>
        <v>10843.2028694667</v>
      </c>
      <c r="O9" s="2"/>
      <c r="P9" s="21" t="s">
        <v>22</v>
      </c>
      <c r="Q9" s="22"/>
      <c r="R9" s="22"/>
      <c r="S9" s="22"/>
      <c r="T9" s="23"/>
      <c r="U9" s="2"/>
      <c r="V9" s="12" t="s">
        <v>23</v>
      </c>
      <c r="W9" s="13" t="s">
        <v>16</v>
      </c>
      <c r="X9" s="13"/>
      <c r="Y9" s="13" t="s">
        <v>4</v>
      </c>
      <c r="Z9" s="13"/>
      <c r="AA9" s="13" t="s">
        <v>5</v>
      </c>
      <c r="AB9" s="13"/>
      <c r="AC9" s="13" t="s">
        <v>6</v>
      </c>
      <c r="AD9" s="13"/>
      <c r="AE9" s="13" t="s">
        <v>7</v>
      </c>
      <c r="AF9" s="13"/>
    </row>
    <row r="10" customFormat="false" ht="17.35" hidden="false" customHeight="false" outlineLevel="0" collapsed="false">
      <c r="A10" s="1"/>
      <c r="D10" s="24" t="n">
        <v>0</v>
      </c>
      <c r="E10" s="25" t="n">
        <f aca="false">W7*D10</f>
        <v>0</v>
      </c>
      <c r="F10" s="24" t="n">
        <v>0</v>
      </c>
      <c r="G10" s="25" t="n">
        <f aca="false">Y7*F10</f>
        <v>0</v>
      </c>
      <c r="H10" s="24" t="n">
        <v>0</v>
      </c>
      <c r="I10" s="25" t="n">
        <f aca="false">AA7*H10</f>
        <v>0</v>
      </c>
      <c r="J10" s="24" t="n">
        <v>0</v>
      </c>
      <c r="K10" s="25" t="n">
        <f aca="false">AC7*J10</f>
        <v>0</v>
      </c>
      <c r="L10" s="24" t="n">
        <v>0</v>
      </c>
      <c r="M10" s="25" t="n">
        <f aca="false">AE7*L10</f>
        <v>0</v>
      </c>
      <c r="N10" s="26" t="n">
        <f aca="false">E10+G10+I10+K10+M10</f>
        <v>0</v>
      </c>
      <c r="O10" s="2"/>
      <c r="P10" s="27" t="s">
        <v>10</v>
      </c>
      <c r="Q10" s="28" t="s">
        <v>11</v>
      </c>
      <c r="R10" s="28" t="s">
        <v>12</v>
      </c>
      <c r="S10" s="28" t="s">
        <v>13</v>
      </c>
      <c r="T10" s="29" t="s">
        <v>14</v>
      </c>
      <c r="U10" s="2"/>
      <c r="V10" s="12" t="s">
        <v>24</v>
      </c>
      <c r="W10" s="30" t="n">
        <v>25000</v>
      </c>
      <c r="X10" s="31" t="n">
        <v>12</v>
      </c>
      <c r="Y10" s="30" t="n">
        <f aca="false">W10*1.03</f>
        <v>25750</v>
      </c>
      <c r="Z10" s="31" t="n">
        <v>12</v>
      </c>
      <c r="AA10" s="30" t="n">
        <f aca="false">Y10*1.03</f>
        <v>26522.5</v>
      </c>
      <c r="AB10" s="31" t="n">
        <v>12</v>
      </c>
      <c r="AC10" s="30" t="n">
        <f aca="false">AA10*1.03</f>
        <v>27318.175</v>
      </c>
      <c r="AD10" s="31" t="n">
        <v>12</v>
      </c>
      <c r="AE10" s="30" t="n">
        <f aca="false">AC10*1.03</f>
        <v>28137.72025</v>
      </c>
      <c r="AF10" s="31" t="n">
        <v>12</v>
      </c>
    </row>
    <row r="11" customFormat="false" ht="15" hidden="false" customHeight="false" outlineLevel="0" collapsed="false">
      <c r="A11" s="1"/>
      <c r="C11" s="32" t="s">
        <v>25</v>
      </c>
      <c r="D11" s="35" t="n">
        <f aca="false">SUM(D9:D10)</f>
        <v>1</v>
      </c>
      <c r="E11" s="34" t="n">
        <f aca="false">SUM(E9:E10)</f>
        <v>10843.2028694667</v>
      </c>
      <c r="F11" s="35" t="n">
        <f aca="false">SUM(F9:F10)</f>
        <v>0</v>
      </c>
      <c r="G11" s="34" t="n">
        <f aca="false">SUM(G9:G10)</f>
        <v>0</v>
      </c>
      <c r="H11" s="35" t="n">
        <f aca="false">SUM(H9:H10)</f>
        <v>0</v>
      </c>
      <c r="I11" s="34" t="n">
        <f aca="false">SUM(I9:I10)</f>
        <v>0</v>
      </c>
      <c r="J11" s="35" t="n">
        <f aca="false">SUM(J9:J10)</f>
        <v>0</v>
      </c>
      <c r="K11" s="34" t="n">
        <f aca="false">SUM(K9:K10)</f>
        <v>0</v>
      </c>
      <c r="L11" s="35" t="n">
        <f aca="false">SUM(L9:L10)</f>
        <v>0</v>
      </c>
      <c r="M11" s="34" t="n">
        <f aca="false">SUM(M9:M10)</f>
        <v>0</v>
      </c>
      <c r="N11" s="20" t="n">
        <f aca="false">E11+G11+I11+K11+M11</f>
        <v>10843.2028694667</v>
      </c>
      <c r="O11" s="2"/>
      <c r="P11" s="14" t="n">
        <f aca="false">E9/V19*100</f>
        <v>9.67538401844086</v>
      </c>
      <c r="Q11" s="14" t="n">
        <f aca="false">G9/Y19*100</f>
        <v>0</v>
      </c>
      <c r="R11" s="14" t="n">
        <f aca="false">I9/V19*100</f>
        <v>0</v>
      </c>
      <c r="S11" s="14" t="n">
        <f aca="false">K9/V19*100</f>
        <v>0</v>
      </c>
      <c r="T11" s="14" t="n">
        <f aca="false">M9/V19*100</f>
        <v>0</v>
      </c>
      <c r="U11" s="2"/>
      <c r="V11" s="12" t="s">
        <v>26</v>
      </c>
      <c r="W11" s="30" t="n">
        <f aca="false">'Lin 1'!W11</f>
        <v>48000</v>
      </c>
      <c r="X11" s="12" t="n">
        <v>12</v>
      </c>
      <c r="Y11" s="30" t="n">
        <f aca="false">W11*1.03</f>
        <v>49440</v>
      </c>
      <c r="Z11" s="12" t="n">
        <v>12</v>
      </c>
      <c r="AA11" s="30" t="n">
        <f aca="false">Y11*1.03</f>
        <v>50923.2</v>
      </c>
      <c r="AB11" s="12" t="n">
        <v>12</v>
      </c>
      <c r="AC11" s="30" t="n">
        <f aca="false">AA11*1.03</f>
        <v>52450.896</v>
      </c>
      <c r="AD11" s="12" t="n">
        <v>12</v>
      </c>
      <c r="AE11" s="30" t="n">
        <f aca="false">AC11*1.03</f>
        <v>54024.42288</v>
      </c>
      <c r="AF11" s="31" t="n">
        <v>12</v>
      </c>
    </row>
    <row r="12" customFormat="false" ht="15" hidden="false" customHeight="false" outlineLevel="0" collapsed="false">
      <c r="A12" s="1"/>
      <c r="D12" s="19"/>
      <c r="E12" s="36"/>
      <c r="F12" s="19"/>
      <c r="G12" s="36"/>
      <c r="H12" s="19"/>
      <c r="I12" s="36"/>
      <c r="J12" s="19"/>
      <c r="K12" s="36"/>
      <c r="L12" s="19"/>
      <c r="M12" s="36"/>
      <c r="N12" s="20"/>
      <c r="O12" s="2"/>
      <c r="P12" s="16"/>
      <c r="Q12" s="16"/>
      <c r="R12" s="16"/>
      <c r="S12" s="16"/>
      <c r="T12" s="16"/>
      <c r="U12" s="2"/>
      <c r="V12" s="12" t="s">
        <v>34</v>
      </c>
      <c r="W12" s="30" t="n">
        <v>21000</v>
      </c>
      <c r="X12" s="12" t="n">
        <v>12</v>
      </c>
      <c r="Y12" s="30" t="n">
        <f aca="false">W12*1.03</f>
        <v>21630</v>
      </c>
      <c r="Z12" s="31" t="n">
        <v>12</v>
      </c>
      <c r="AA12" s="30" t="n">
        <f aca="false">Y12*1.03</f>
        <v>22278.9</v>
      </c>
      <c r="AB12" s="31" t="n">
        <v>12</v>
      </c>
      <c r="AC12" s="30" t="n">
        <f aca="false">AA12*1.03</f>
        <v>22947.267</v>
      </c>
      <c r="AD12" s="31" t="n">
        <v>12</v>
      </c>
      <c r="AE12" s="30" t="n">
        <f aca="false">AC12*1.03</f>
        <v>23635.68501</v>
      </c>
      <c r="AF12" s="31" t="n">
        <v>12</v>
      </c>
    </row>
    <row r="13" customFormat="false" ht="19.7" hidden="false" customHeight="false" outlineLevel="0" collapsed="false">
      <c r="A13" s="1"/>
      <c r="C13" s="60" t="s">
        <v>28</v>
      </c>
      <c r="D13" s="1" t="s">
        <v>19</v>
      </c>
      <c r="E13" s="1" t="s">
        <v>29</v>
      </c>
      <c r="F13" s="1" t="s">
        <v>19</v>
      </c>
      <c r="G13" s="1" t="s">
        <v>29</v>
      </c>
      <c r="H13" s="1" t="s">
        <v>19</v>
      </c>
      <c r="I13" s="1" t="s">
        <v>29</v>
      </c>
      <c r="J13" s="1" t="s">
        <v>19</v>
      </c>
      <c r="K13" s="1" t="s">
        <v>29</v>
      </c>
      <c r="L13" s="1" t="s">
        <v>19</v>
      </c>
      <c r="M13" s="1" t="s">
        <v>29</v>
      </c>
      <c r="N13" s="20"/>
      <c r="O13" s="2"/>
      <c r="P13" s="38" t="s">
        <v>30</v>
      </c>
      <c r="Q13" s="39"/>
      <c r="R13" s="39"/>
      <c r="S13" s="39"/>
      <c r="T13" s="40"/>
      <c r="U13" s="2"/>
      <c r="V13" s="12" t="s">
        <v>31</v>
      </c>
      <c r="W13" s="30" t="n">
        <v>10000</v>
      </c>
      <c r="X13" s="12" t="n">
        <v>12</v>
      </c>
      <c r="Y13" s="30" t="n">
        <f aca="false">W13*1.03</f>
        <v>10300</v>
      </c>
      <c r="Z13" s="12" t="n">
        <v>12</v>
      </c>
      <c r="AA13" s="30" t="n">
        <f aca="false">Y13*1.03</f>
        <v>10609</v>
      </c>
      <c r="AB13" s="12" t="n">
        <v>12</v>
      </c>
      <c r="AC13" s="30" t="n">
        <f aca="false">AA13*1.03</f>
        <v>10927.27</v>
      </c>
      <c r="AD13" s="12" t="n">
        <v>12</v>
      </c>
      <c r="AE13" s="30" t="n">
        <f aca="false">AC13*1.03</f>
        <v>11255.0881</v>
      </c>
      <c r="AF13" s="31" t="n">
        <v>12</v>
      </c>
    </row>
    <row r="14" customFormat="false" ht="17.35" hidden="false" customHeight="false" outlineLevel="0" collapsed="false">
      <c r="A14" s="1" t="s">
        <v>32</v>
      </c>
      <c r="B14" s="2" t="s">
        <v>24</v>
      </c>
      <c r="C14" s="41" t="n">
        <v>2</v>
      </c>
      <c r="D14" s="19" t="n">
        <v>12</v>
      </c>
      <c r="E14" s="18" t="n">
        <f aca="false">(AC10/AD10)*D14*$C14</f>
        <v>54636.35</v>
      </c>
      <c r="F14" s="19" t="n">
        <v>0</v>
      </c>
      <c r="G14" s="18" t="n">
        <f aca="false">Y10/Z10*F14*$C14</f>
        <v>0</v>
      </c>
      <c r="H14" s="19" t="n">
        <v>0</v>
      </c>
      <c r="I14" s="18" t="n">
        <f aca="false">AA10/AB10*H14*$C14</f>
        <v>0</v>
      </c>
      <c r="J14" s="19" t="n">
        <v>0</v>
      </c>
      <c r="K14" s="18" t="n">
        <f aca="false">AC10/AD10*J14*$C14</f>
        <v>0</v>
      </c>
      <c r="L14" s="19" t="n">
        <v>0</v>
      </c>
      <c r="M14" s="18" t="n">
        <f aca="false">AE10/AF10*L14*$C14</f>
        <v>0</v>
      </c>
      <c r="N14" s="20" t="n">
        <f aca="false">E14+G14+I14+K14+M14</f>
        <v>54636.35</v>
      </c>
      <c r="O14" s="2"/>
      <c r="P14" s="42" t="s">
        <v>10</v>
      </c>
      <c r="Q14" s="43" t="s">
        <v>11</v>
      </c>
      <c r="R14" s="43" t="s">
        <v>12</v>
      </c>
      <c r="S14" s="43" t="s">
        <v>13</v>
      </c>
      <c r="T14" s="44" t="s">
        <v>14</v>
      </c>
      <c r="U14" s="2"/>
      <c r="V14" s="12" t="s">
        <v>33</v>
      </c>
      <c r="W14" s="30" t="n">
        <v>10000</v>
      </c>
      <c r="X14" s="12" t="n">
        <v>12</v>
      </c>
      <c r="Y14" s="30" t="n">
        <f aca="false">W14*1.03</f>
        <v>10300</v>
      </c>
      <c r="Z14" s="31" t="n">
        <v>12</v>
      </c>
      <c r="AA14" s="30" t="n">
        <f aca="false">Y14*1.03</f>
        <v>10609</v>
      </c>
      <c r="AB14" s="31" t="n">
        <v>12</v>
      </c>
      <c r="AC14" s="30" t="n">
        <f aca="false">AA14*1.03</f>
        <v>10927.27</v>
      </c>
      <c r="AD14" s="31" t="n">
        <v>12</v>
      </c>
      <c r="AE14" s="30" t="n">
        <f aca="false">AC14*1.03</f>
        <v>11255.0881</v>
      </c>
      <c r="AF14" s="31" t="n">
        <v>12</v>
      </c>
    </row>
    <row r="15" customFormat="false" ht="15" hidden="false" customHeight="false" outlineLevel="0" collapsed="false">
      <c r="A15" s="1"/>
      <c r="B15" s="2" t="s">
        <v>26</v>
      </c>
      <c r="C15" s="41" t="n">
        <v>0</v>
      </c>
      <c r="D15" s="19" t="n">
        <v>0</v>
      </c>
      <c r="E15" s="18" t="n">
        <f aca="false">W11/X11*D15*$C15</f>
        <v>0</v>
      </c>
      <c r="F15" s="19" t="n">
        <v>0</v>
      </c>
      <c r="G15" s="18" t="n">
        <f aca="false">Y11/Z11*F15*$C15</f>
        <v>0</v>
      </c>
      <c r="H15" s="19" t="n">
        <v>0</v>
      </c>
      <c r="I15" s="18" t="n">
        <f aca="false">AA11/AB11*H15*$C15</f>
        <v>0</v>
      </c>
      <c r="J15" s="19" t="n">
        <v>0</v>
      </c>
      <c r="K15" s="18" t="n">
        <f aca="false">AC11/AD11*J15*$C15</f>
        <v>0</v>
      </c>
      <c r="L15" s="19" t="n">
        <v>0</v>
      </c>
      <c r="M15" s="18" t="n">
        <f aca="false">AE11/AF11*L15*$C15</f>
        <v>0</v>
      </c>
      <c r="N15" s="20" t="n">
        <f aca="false">E15+G15+I15+K15+M15</f>
        <v>0</v>
      </c>
      <c r="O15" s="2"/>
      <c r="P15" s="14" t="n">
        <f aca="false">E10/V18*100</f>
        <v>0</v>
      </c>
      <c r="Q15" s="14" t="n">
        <f aca="false">G10/V18*100</f>
        <v>0</v>
      </c>
      <c r="R15" s="14" t="n">
        <f aca="false">I10/V18*100</f>
        <v>0</v>
      </c>
      <c r="S15" s="14" t="n">
        <f aca="false">K10/V18*100</f>
        <v>0</v>
      </c>
      <c r="T15" s="14" t="n">
        <f aca="false">M10/V18*100</f>
        <v>0</v>
      </c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</row>
    <row r="16" customFormat="false" ht="15" hidden="false" customHeight="false" outlineLevel="0" collapsed="false">
      <c r="A16" s="1"/>
      <c r="B16" s="2" t="s">
        <v>34</v>
      </c>
      <c r="C16" s="41" t="n">
        <v>0</v>
      </c>
      <c r="D16" s="19" t="n">
        <v>0</v>
      </c>
      <c r="E16" s="18" t="n">
        <f aca="false">(W12/X12+Y12/Z12+AA12/AB12+AC12/AD12)*D16*$C16</f>
        <v>0</v>
      </c>
      <c r="F16" s="19" t="n">
        <v>0</v>
      </c>
      <c r="G16" s="18" t="n">
        <f aca="false">Y12/Z12*F16*$C16</f>
        <v>0</v>
      </c>
      <c r="H16" s="19" t="n">
        <v>0</v>
      </c>
      <c r="I16" s="18" t="n">
        <f aca="false">AA12/AB12*H16*$C16</f>
        <v>0</v>
      </c>
      <c r="J16" s="19" t="n">
        <v>0</v>
      </c>
      <c r="K16" s="18" t="n">
        <f aca="false">AC12/AD12*J16*$C16</f>
        <v>0</v>
      </c>
      <c r="L16" s="19" t="n">
        <v>0</v>
      </c>
      <c r="M16" s="18" t="n">
        <f aca="false">AE12/AF12*L16*$C16</f>
        <v>0</v>
      </c>
      <c r="N16" s="20" t="n">
        <f aca="false">E16+G16+I16+K16+M16</f>
        <v>0</v>
      </c>
      <c r="O16" s="2"/>
      <c r="P16" s="16"/>
      <c r="Q16" s="16"/>
      <c r="R16" s="16"/>
      <c r="S16" s="16"/>
      <c r="T16" s="16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</row>
    <row r="17" customFormat="false" ht="15" hidden="false" customHeight="true" outlineLevel="0" collapsed="false">
      <c r="A17" s="1"/>
      <c r="B17" s="2" t="s">
        <v>31</v>
      </c>
      <c r="C17" s="41" t="n">
        <v>0</v>
      </c>
      <c r="D17" s="19" t="n">
        <v>0</v>
      </c>
      <c r="E17" s="18" t="n">
        <f aca="false">W13/X13*D17*$C17</f>
        <v>0</v>
      </c>
      <c r="F17" s="19" t="n">
        <v>0</v>
      </c>
      <c r="G17" s="18" t="n">
        <f aca="false">Y13/Z13*F17*$C17</f>
        <v>0</v>
      </c>
      <c r="H17" s="19" t="n">
        <v>0</v>
      </c>
      <c r="I17" s="18" t="n">
        <f aca="false">AA13/AB13*H17*$C17</f>
        <v>0</v>
      </c>
      <c r="J17" s="19" t="n">
        <v>0</v>
      </c>
      <c r="K17" s="18" t="n">
        <f aca="false">AC13/AD13*J17*$C17</f>
        <v>0</v>
      </c>
      <c r="L17" s="19" t="n">
        <v>0</v>
      </c>
      <c r="M17" s="18" t="n">
        <f aca="false">AE13/AF13*L17*$C17</f>
        <v>0</v>
      </c>
      <c r="N17" s="20" t="n">
        <f aca="false">E17+G17+I17+K17+M17</f>
        <v>0</v>
      </c>
      <c r="O17" s="2"/>
      <c r="V17" s="45" t="s">
        <v>85</v>
      </c>
      <c r="W17" s="45"/>
      <c r="X17" s="45"/>
      <c r="Y17" s="45"/>
      <c r="Z17" s="45"/>
    </row>
    <row r="18" customFormat="false" ht="15" hidden="false" customHeight="false" outlineLevel="0" collapsed="false">
      <c r="A18" s="1"/>
      <c r="B18" s="2" t="s">
        <v>33</v>
      </c>
      <c r="C18" s="46" t="n">
        <v>0</v>
      </c>
      <c r="D18" s="24" t="n">
        <v>0</v>
      </c>
      <c r="E18" s="25" t="n">
        <f aca="false">W14/X14*D18*$C18</f>
        <v>0</v>
      </c>
      <c r="F18" s="24" t="n">
        <v>0</v>
      </c>
      <c r="G18" s="25" t="n">
        <f aca="false">Y14/Z14*F18*$C18</f>
        <v>0</v>
      </c>
      <c r="H18" s="24" t="n">
        <v>0</v>
      </c>
      <c r="I18" s="25" t="n">
        <f aca="false">AA14/AB14*H18*$C18</f>
        <v>0</v>
      </c>
      <c r="J18" s="24" t="n">
        <v>0</v>
      </c>
      <c r="K18" s="25" t="n">
        <f aca="false">AC14/AD14*J18*$C18</f>
        <v>0</v>
      </c>
      <c r="L18" s="24" t="n">
        <v>0</v>
      </c>
      <c r="M18" s="25" t="n">
        <f aca="false">AE14/AF14*L18*$C18</f>
        <v>0</v>
      </c>
      <c r="N18" s="26" t="n">
        <f aca="false">E18+G18+I18+K18+M18</f>
        <v>0</v>
      </c>
      <c r="O18" s="2"/>
      <c r="P18" s="13" t="s">
        <v>36</v>
      </c>
      <c r="Q18" s="13"/>
      <c r="R18" s="13"/>
      <c r="S18" s="13"/>
      <c r="V18" s="47" t="n">
        <f aca="false">V20-V19</f>
        <v>37931.3846153846</v>
      </c>
      <c r="W18" s="12" t="s">
        <v>37</v>
      </c>
      <c r="X18" s="12"/>
      <c r="Y18" s="48" t="n">
        <f aca="false">Y20-Y19</f>
        <v>39069.3261538462</v>
      </c>
      <c r="Z18" s="12"/>
      <c r="AA18" s="48" t="n">
        <f aca="false">AA20-AA19</f>
        <v>40241.4059384616</v>
      </c>
      <c r="AB18" s="12"/>
      <c r="AC18" s="48" t="n">
        <f aca="false">AC20-AC19</f>
        <v>41448.6481166154</v>
      </c>
      <c r="AD18" s="12"/>
      <c r="AE18" s="48" t="n">
        <f aca="false">AE20-AE19</f>
        <v>42692.1075601139</v>
      </c>
    </row>
    <row r="19" customFormat="false" ht="15" hidden="false" customHeight="false" outlineLevel="0" collapsed="false">
      <c r="A19" s="1"/>
      <c r="C19" s="46"/>
      <c r="D19" s="49"/>
      <c r="E19" s="50"/>
      <c r="F19" s="49"/>
      <c r="G19" s="50"/>
      <c r="H19" s="49"/>
      <c r="I19" s="50"/>
      <c r="J19" s="49"/>
      <c r="K19" s="50"/>
      <c r="L19" s="49"/>
      <c r="M19" s="50"/>
      <c r="N19" s="20"/>
      <c r="O19" s="2"/>
      <c r="P19" s="12" t="s">
        <v>38</v>
      </c>
      <c r="Q19" s="12"/>
      <c r="R19" s="51" t="s">
        <v>39</v>
      </c>
      <c r="S19" s="51" t="s">
        <v>40</v>
      </c>
      <c r="V19" s="84" t="n">
        <v>112070</v>
      </c>
      <c r="W19" s="53" t="s">
        <v>41</v>
      </c>
      <c r="X19" s="53"/>
      <c r="Y19" s="54" t="n">
        <f aca="false">V19*1.03</f>
        <v>115432.1</v>
      </c>
      <c r="Z19" s="54"/>
      <c r="AA19" s="54" t="n">
        <f aca="false">Y19*1.03</f>
        <v>118895.063</v>
      </c>
      <c r="AB19" s="54"/>
      <c r="AC19" s="54" t="n">
        <f aca="false">AA19*1.03</f>
        <v>122461.91489</v>
      </c>
      <c r="AD19" s="54"/>
      <c r="AE19" s="54" t="n">
        <f aca="false">AC19*1.03</f>
        <v>126135.7723367</v>
      </c>
    </row>
    <row r="20" customFormat="false" ht="15" hidden="false" customHeight="false" outlineLevel="0" collapsed="false">
      <c r="A20" s="1"/>
      <c r="C20" s="32" t="s">
        <v>42</v>
      </c>
      <c r="D20" s="1"/>
      <c r="E20" s="34" t="n">
        <f aca="false">SUM(E14:E18)</f>
        <v>54636.35</v>
      </c>
      <c r="F20" s="1"/>
      <c r="G20" s="34" t="n">
        <f aca="false">SUM(G14:G18)</f>
        <v>0</v>
      </c>
      <c r="H20" s="1"/>
      <c r="I20" s="34" t="n">
        <f aca="false">SUM(I14:I18)</f>
        <v>0</v>
      </c>
      <c r="J20" s="1"/>
      <c r="K20" s="34" t="n">
        <f aca="false">SUM(K14:K18)</f>
        <v>0</v>
      </c>
      <c r="L20" s="1"/>
      <c r="M20" s="34" t="n">
        <f aca="false">SUM(M14:M18)</f>
        <v>0</v>
      </c>
      <c r="N20" s="20" t="n">
        <f aca="false">E20+G20+I20+K20+M20</f>
        <v>54636.35</v>
      </c>
      <c r="O20" s="2"/>
      <c r="P20" s="12" t="s">
        <v>43</v>
      </c>
      <c r="Q20" s="12"/>
      <c r="R20" s="55" t="n">
        <v>11307.45</v>
      </c>
      <c r="S20" s="55" t="n">
        <f aca="false">R20/12</f>
        <v>942.2875</v>
      </c>
      <c r="V20" s="56" t="n">
        <f aca="false">V19/1560*2088</f>
        <v>150001.384615385</v>
      </c>
      <c r="W20" s="16" t="s">
        <v>44</v>
      </c>
      <c r="X20" s="16"/>
      <c r="Y20" s="57" t="n">
        <f aca="false">V20*1.03</f>
        <v>154501.426153846</v>
      </c>
      <c r="Z20" s="57"/>
      <c r="AA20" s="57" t="n">
        <f aca="false">Y20*1.03</f>
        <v>159136.468938462</v>
      </c>
      <c r="AB20" s="57"/>
      <c r="AC20" s="57" t="n">
        <f aca="false">AA20*1.03</f>
        <v>163910.563006615</v>
      </c>
      <c r="AD20" s="57"/>
      <c r="AE20" s="57" t="n">
        <f aca="false">AC20*1.03</f>
        <v>168827.879896814</v>
      </c>
    </row>
    <row r="21" customFormat="false" ht="15" hidden="false" customHeight="false" outlineLevel="0" collapsed="false">
      <c r="A21" s="1"/>
      <c r="N21" s="20"/>
      <c r="O21" s="2"/>
      <c r="P21" s="12" t="s">
        <v>45</v>
      </c>
      <c r="Q21" s="12"/>
      <c r="R21" s="55" t="n">
        <f aca="false">R20*1.05</f>
        <v>11872.8225</v>
      </c>
      <c r="S21" s="55" t="n">
        <f aca="false">R21/12</f>
        <v>989.401875</v>
      </c>
      <c r="V21" s="58" t="n">
        <f aca="false">5953.84/0.05/12</f>
        <v>9923.06666666667</v>
      </c>
      <c r="W21" s="59" t="s">
        <v>46</v>
      </c>
    </row>
    <row r="22" customFormat="false" ht="15" hidden="false" customHeight="false" outlineLevel="0" collapsed="false">
      <c r="A22" s="1"/>
      <c r="C22" s="32" t="s">
        <v>48</v>
      </c>
      <c r="D22" s="1"/>
      <c r="E22" s="34" t="n">
        <f aca="false">E20+E11</f>
        <v>65479.5528694667</v>
      </c>
      <c r="F22" s="34"/>
      <c r="G22" s="34" t="n">
        <f aca="false">G20+G11</f>
        <v>0</v>
      </c>
      <c r="H22" s="34"/>
      <c r="I22" s="34" t="n">
        <f aca="false">I20+I11</f>
        <v>0</v>
      </c>
      <c r="J22" s="34"/>
      <c r="K22" s="34" t="n">
        <f aca="false">K20+K11</f>
        <v>0</v>
      </c>
      <c r="L22" s="34"/>
      <c r="M22" s="34" t="n">
        <f aca="false">M20+M11</f>
        <v>0</v>
      </c>
      <c r="N22" s="20" t="n">
        <f aca="false">E22+G22+I22+K22+M22</f>
        <v>65479.5528694667</v>
      </c>
      <c r="O22" s="2"/>
      <c r="P22" s="12" t="s">
        <v>49</v>
      </c>
      <c r="Q22" s="12"/>
      <c r="R22" s="55" t="n">
        <f aca="false">R21*1.05</f>
        <v>12466.463625</v>
      </c>
      <c r="S22" s="55" t="n">
        <f aca="false">R22/12</f>
        <v>1038.87196875</v>
      </c>
    </row>
    <row r="23" customFormat="false" ht="15" hidden="false" customHeight="false" outlineLevel="0" collapsed="false">
      <c r="A23" s="1"/>
      <c r="N23" s="20"/>
      <c r="O23" s="2"/>
      <c r="P23" s="12" t="s">
        <v>50</v>
      </c>
      <c r="Q23" s="12"/>
      <c r="R23" s="55" t="n">
        <f aca="false">R22*1.05</f>
        <v>13089.78680625</v>
      </c>
      <c r="S23" s="55" t="n">
        <f aca="false">R23/12</f>
        <v>1090.8155671875</v>
      </c>
    </row>
    <row r="24" customFormat="false" ht="15" hidden="false" customHeight="false" outlineLevel="0" collapsed="false">
      <c r="A24" s="1"/>
      <c r="C24" s="60" t="s">
        <v>51</v>
      </c>
      <c r="E24" s="62" t="s">
        <v>52</v>
      </c>
      <c r="G24" s="62" t="s">
        <v>52</v>
      </c>
      <c r="I24" s="62" t="s">
        <v>52</v>
      </c>
      <c r="K24" s="62" t="s">
        <v>52</v>
      </c>
      <c r="M24" s="62" t="s">
        <v>52</v>
      </c>
      <c r="N24" s="63"/>
      <c r="O24" s="2"/>
      <c r="P24" s="12" t="s">
        <v>53</v>
      </c>
      <c r="Q24" s="12"/>
      <c r="R24" s="55" t="n">
        <f aca="false">R23*1.05</f>
        <v>13744.2761465625</v>
      </c>
      <c r="S24" s="55" t="n">
        <f aca="false">R24/12</f>
        <v>1145.35634554688</v>
      </c>
    </row>
    <row r="25" customFormat="false" ht="15" hidden="false" customHeight="false" outlineLevel="0" collapsed="false">
      <c r="A25" s="1" t="s">
        <v>54</v>
      </c>
      <c r="B25" s="2" t="s">
        <v>55</v>
      </c>
      <c r="C25" s="65" t="n">
        <v>0.269</v>
      </c>
      <c r="E25" s="18" t="n">
        <f aca="false">E11*$C25</f>
        <v>2916.82157188653</v>
      </c>
      <c r="G25" s="18" t="n">
        <f aca="false">G11*$C25</f>
        <v>0</v>
      </c>
      <c r="I25" s="18" t="n">
        <f aca="false">I11*$C25</f>
        <v>0</v>
      </c>
      <c r="K25" s="18" t="n">
        <f aca="false">K11*$C25</f>
        <v>0</v>
      </c>
      <c r="M25" s="18" t="n">
        <f aca="false">M11*$C25</f>
        <v>0</v>
      </c>
      <c r="N25" s="20" t="n">
        <f aca="false">E25+G25+I25+K25+M25</f>
        <v>2916.82157188653</v>
      </c>
      <c r="O25" s="2"/>
      <c r="P25" s="12" t="s">
        <v>56</v>
      </c>
      <c r="Q25" s="12"/>
      <c r="R25" s="55" t="n">
        <f aca="false">R24*1.05</f>
        <v>14431.4899538906</v>
      </c>
      <c r="S25" s="55" t="n">
        <f aca="false">R25/12</f>
        <v>1202.62416282422</v>
      </c>
      <c r="V25" s="46"/>
      <c r="W25" s="46"/>
      <c r="X25" s="46"/>
      <c r="Y25" s="45"/>
    </row>
    <row r="26" customFormat="false" ht="15" hidden="false" customHeight="false" outlineLevel="0" collapsed="false">
      <c r="A26" s="1"/>
      <c r="B26" s="2" t="s">
        <v>24</v>
      </c>
      <c r="C26" s="65" t="n">
        <v>0.204</v>
      </c>
      <c r="E26" s="18" t="n">
        <f aca="false">E14*$C26</f>
        <v>11145.8154</v>
      </c>
      <c r="G26" s="18" t="n">
        <f aca="false">G14*$C26</f>
        <v>0</v>
      </c>
      <c r="I26" s="18" t="n">
        <f aca="false">I14*$C26</f>
        <v>0</v>
      </c>
      <c r="K26" s="18" t="n">
        <f aca="false">K14*$C26</f>
        <v>0</v>
      </c>
      <c r="M26" s="18" t="n">
        <f aca="false">M14*$C26</f>
        <v>0</v>
      </c>
      <c r="N26" s="20" t="n">
        <f aca="false">E26+G26+I26+K26+M26</f>
        <v>11145.8154</v>
      </c>
      <c r="O26" s="2"/>
      <c r="V26" s="46"/>
      <c r="W26" s="46"/>
      <c r="X26" s="46"/>
      <c r="Y26" s="46"/>
    </row>
    <row r="27" customFormat="false" ht="15" hidden="false" customHeight="false" outlineLevel="0" collapsed="false">
      <c r="A27" s="1"/>
      <c r="B27" s="2" t="s">
        <v>26</v>
      </c>
      <c r="C27" s="65" t="n">
        <v>0.204</v>
      </c>
      <c r="E27" s="18" t="n">
        <f aca="false">E15*$C27</f>
        <v>0</v>
      </c>
      <c r="G27" s="18" t="n">
        <f aca="false">G15*$C27</f>
        <v>0</v>
      </c>
      <c r="I27" s="18" t="n">
        <f aca="false">I15*$C27</f>
        <v>0</v>
      </c>
      <c r="K27" s="18" t="n">
        <f aca="false">K15*$C27</f>
        <v>0</v>
      </c>
      <c r="M27" s="18" t="n">
        <f aca="false">M15*$C27</f>
        <v>0</v>
      </c>
      <c r="N27" s="20" t="n">
        <f aca="false">E27+G27+I27+K27+M27</f>
        <v>0</v>
      </c>
      <c r="O27" s="2"/>
      <c r="V27" s="45"/>
      <c r="W27" s="45"/>
      <c r="X27" s="85"/>
      <c r="Y27" s="85"/>
    </row>
    <row r="28" customFormat="false" ht="15" hidden="false" customHeight="false" outlineLevel="0" collapsed="false">
      <c r="A28" s="1"/>
      <c r="B28" s="2" t="s">
        <v>34</v>
      </c>
      <c r="C28" s="65" t="n">
        <v>0.025</v>
      </c>
      <c r="E28" s="18" t="n">
        <f aca="false">E16*$C28</f>
        <v>0</v>
      </c>
      <c r="G28" s="18" t="n">
        <f aca="false">G16*$C28</f>
        <v>0</v>
      </c>
      <c r="I28" s="18" t="n">
        <f aca="false">I16*$C28</f>
        <v>0</v>
      </c>
      <c r="K28" s="18" t="n">
        <f aca="false">K16*$C28</f>
        <v>0</v>
      </c>
      <c r="M28" s="18" t="n">
        <f aca="false">M16*$C28</f>
        <v>0</v>
      </c>
      <c r="N28" s="20" t="n">
        <f aca="false">E28+G28+I28+K28+M28</f>
        <v>0</v>
      </c>
      <c r="O28" s="2"/>
      <c r="V28" s="45"/>
      <c r="W28" s="45"/>
      <c r="X28" s="86"/>
      <c r="Y28" s="86"/>
    </row>
    <row r="29" customFormat="false" ht="15" hidden="false" customHeight="false" outlineLevel="0" collapsed="false">
      <c r="A29" s="1"/>
      <c r="B29" s="2" t="s">
        <v>31</v>
      </c>
      <c r="C29" s="65" t="n">
        <v>0.369</v>
      </c>
      <c r="E29" s="18" t="n">
        <f aca="false">E17*$C29</f>
        <v>0</v>
      </c>
      <c r="G29" s="18" t="n">
        <f aca="false">G17*$C29</f>
        <v>0</v>
      </c>
      <c r="I29" s="18" t="n">
        <f aca="false">I17*$C29</f>
        <v>0</v>
      </c>
      <c r="K29" s="18" t="n">
        <f aca="false">K17*$C29</f>
        <v>0</v>
      </c>
      <c r="M29" s="18" t="n">
        <f aca="false">M17*$C29</f>
        <v>0</v>
      </c>
      <c r="N29" s="20" t="n">
        <f aca="false">E29+G29+I29+K29+M29</f>
        <v>0</v>
      </c>
      <c r="O29" s="2"/>
      <c r="V29" s="45"/>
      <c r="W29" s="45"/>
      <c r="X29" s="86"/>
      <c r="Y29" s="86"/>
    </row>
    <row r="30" customFormat="false" ht="15" hidden="false" customHeight="false" outlineLevel="0" collapsed="false">
      <c r="A30" s="1"/>
      <c r="B30" s="2" t="s">
        <v>33</v>
      </c>
      <c r="C30" s="65" t="n">
        <v>0.448</v>
      </c>
      <c r="D30" s="66"/>
      <c r="E30" s="25" t="n">
        <f aca="false">E18*$C30</f>
        <v>0</v>
      </c>
      <c r="F30" s="66"/>
      <c r="G30" s="25" t="n">
        <f aca="false">G18*$C30</f>
        <v>0</v>
      </c>
      <c r="H30" s="66"/>
      <c r="I30" s="25" t="n">
        <f aca="false">I18*$C30</f>
        <v>0</v>
      </c>
      <c r="J30" s="66"/>
      <c r="K30" s="25" t="n">
        <f aca="false">K18*$C30</f>
        <v>0</v>
      </c>
      <c r="L30" s="66"/>
      <c r="M30" s="25" t="n">
        <f aca="false">M18*$C30</f>
        <v>0</v>
      </c>
      <c r="N30" s="26" t="n">
        <f aca="false">E30+G30+I30+K30+M30</f>
        <v>0</v>
      </c>
      <c r="O30" s="2"/>
      <c r="V30" s="45"/>
      <c r="W30" s="45"/>
      <c r="X30" s="86"/>
      <c r="Y30" s="86"/>
    </row>
    <row r="31" customFormat="false" ht="15" hidden="false" customHeight="false" outlineLevel="0" collapsed="false">
      <c r="A31" s="1"/>
      <c r="C31" s="32" t="s">
        <v>57</v>
      </c>
      <c r="D31" s="1"/>
      <c r="E31" s="34" t="n">
        <f aca="false">SUM(E25:E30)</f>
        <v>14062.6369718865</v>
      </c>
      <c r="F31" s="1"/>
      <c r="G31" s="34" t="n">
        <f aca="false">SUM(G25:G30)</f>
        <v>0</v>
      </c>
      <c r="H31" s="1"/>
      <c r="I31" s="34" t="n">
        <f aca="false">SUM(I25:I30)</f>
        <v>0</v>
      </c>
      <c r="J31" s="1"/>
      <c r="K31" s="34" t="n">
        <f aca="false">SUM(K25:K30)</f>
        <v>0</v>
      </c>
      <c r="L31" s="1"/>
      <c r="M31" s="34" t="n">
        <f aca="false">SUM(M25:M30)</f>
        <v>0</v>
      </c>
      <c r="N31" s="20" t="n">
        <f aca="false">E31+G31+I31+K31+M31</f>
        <v>14062.6369718865</v>
      </c>
      <c r="O31" s="2"/>
      <c r="V31" s="45"/>
      <c r="W31" s="45"/>
      <c r="X31" s="86"/>
      <c r="Y31" s="86"/>
    </row>
    <row r="32" customFormat="false" ht="15.75" hidden="false" customHeight="false" outlineLevel="0" collapsed="false">
      <c r="A32" s="1"/>
      <c r="N32" s="20"/>
      <c r="O32" s="2"/>
      <c r="V32" s="45"/>
      <c r="W32" s="45"/>
      <c r="X32" s="86"/>
      <c r="Y32" s="86"/>
    </row>
    <row r="33" customFormat="false" ht="15.75" hidden="false" customHeight="false" outlineLevel="0" collapsed="false">
      <c r="A33" s="1"/>
      <c r="C33" s="67" t="s">
        <v>58</v>
      </c>
      <c r="D33" s="68"/>
      <c r="E33" s="69" t="n">
        <f aca="false">E22+E31</f>
        <v>79542.1898413532</v>
      </c>
      <c r="F33" s="69"/>
      <c r="G33" s="69" t="n">
        <f aca="false">G22+G31</f>
        <v>0</v>
      </c>
      <c r="H33" s="68"/>
      <c r="I33" s="69" t="n">
        <f aca="false">I22+I31</f>
        <v>0</v>
      </c>
      <c r="J33" s="69"/>
      <c r="K33" s="69" t="n">
        <f aca="false">K22+K31</f>
        <v>0</v>
      </c>
      <c r="L33" s="69"/>
      <c r="M33" s="69" t="n">
        <f aca="false">M22+M31</f>
        <v>0</v>
      </c>
      <c r="N33" s="20" t="n">
        <f aca="false">E33+G33+I33+K33+M33</f>
        <v>79542.1898413532</v>
      </c>
      <c r="O33" s="2"/>
      <c r="V33" s="45"/>
      <c r="W33" s="45"/>
      <c r="X33" s="86"/>
      <c r="Y33" s="86"/>
    </row>
    <row r="34" customFormat="false" ht="15.75" hidden="false" customHeight="false" outlineLevel="0" collapsed="false">
      <c r="A34" s="1"/>
      <c r="N34" s="20"/>
      <c r="O34" s="2"/>
      <c r="V34" s="45"/>
      <c r="W34" s="45"/>
      <c r="X34" s="45"/>
      <c r="Y34" s="45"/>
    </row>
    <row r="35" customFormat="false" ht="15.75" hidden="false" customHeight="false" outlineLevel="0" collapsed="false">
      <c r="A35" s="1"/>
      <c r="N35" s="71"/>
      <c r="O35" s="2"/>
    </row>
    <row r="36" customFormat="false" ht="15" hidden="false" customHeight="false" outlineLevel="0" collapsed="false">
      <c r="A36" s="1" t="s">
        <v>59</v>
      </c>
      <c r="B36" s="2" t="s">
        <v>60</v>
      </c>
      <c r="E36" s="87" t="n">
        <f aca="false">(6000+200000)</f>
        <v>206000</v>
      </c>
      <c r="F36" s="87"/>
      <c r="G36" s="87" t="n">
        <v>0</v>
      </c>
      <c r="H36" s="87"/>
      <c r="I36" s="87" t="n">
        <v>0</v>
      </c>
      <c r="J36" s="87"/>
      <c r="K36" s="87" t="n">
        <v>0</v>
      </c>
      <c r="L36" s="87"/>
      <c r="M36" s="87" t="n">
        <v>0</v>
      </c>
      <c r="N36" s="20" t="n">
        <f aca="false">E36+G36+I36+K36+M36</f>
        <v>206000</v>
      </c>
      <c r="O36" s="2"/>
    </row>
    <row r="37" customFormat="false" ht="15" hidden="false" customHeight="false" outlineLevel="0" collapsed="false">
      <c r="A37" s="1"/>
      <c r="B37" s="2" t="s">
        <v>61</v>
      </c>
      <c r="E37" s="87" t="n">
        <v>1000</v>
      </c>
      <c r="F37" s="87"/>
      <c r="G37" s="87" t="n">
        <v>0</v>
      </c>
      <c r="H37" s="87"/>
      <c r="I37" s="87" t="n">
        <v>0</v>
      </c>
      <c r="J37" s="87"/>
      <c r="K37" s="87" t="n">
        <v>0</v>
      </c>
      <c r="L37" s="87"/>
      <c r="M37" s="87" t="n">
        <v>0</v>
      </c>
      <c r="N37" s="20" t="n">
        <f aca="false">E37+G37+I37+K37+M37</f>
        <v>1000</v>
      </c>
      <c r="O37" s="2"/>
    </row>
    <row r="38" customFormat="false" ht="15" hidden="false" customHeight="false" outlineLevel="0" collapsed="false">
      <c r="A38" s="1"/>
      <c r="B38" s="2" t="s">
        <v>62</v>
      </c>
      <c r="E38" s="87" t="n">
        <v>0</v>
      </c>
      <c r="F38" s="87"/>
      <c r="G38" s="87" t="n">
        <v>0</v>
      </c>
      <c r="H38" s="87"/>
      <c r="I38" s="87" t="n">
        <v>0</v>
      </c>
      <c r="J38" s="87"/>
      <c r="K38" s="87" t="n">
        <v>0</v>
      </c>
      <c r="L38" s="87"/>
      <c r="M38" s="87" t="n">
        <v>0</v>
      </c>
      <c r="N38" s="20" t="n">
        <f aca="false">E38+G38+I38+K38+M38</f>
        <v>0</v>
      </c>
      <c r="O38" s="2"/>
    </row>
    <row r="39" customFormat="false" ht="15" hidden="false" customHeight="false" outlineLevel="0" collapsed="false">
      <c r="A39" s="1"/>
      <c r="B39" s="2" t="s">
        <v>63</v>
      </c>
      <c r="E39" s="87" t="n">
        <v>1000</v>
      </c>
      <c r="F39" s="87"/>
      <c r="G39" s="87" t="n">
        <v>0</v>
      </c>
      <c r="H39" s="87"/>
      <c r="I39" s="87" t="n">
        <v>0</v>
      </c>
      <c r="J39" s="87"/>
      <c r="K39" s="87" t="n">
        <v>0</v>
      </c>
      <c r="L39" s="87"/>
      <c r="M39" s="87" t="n">
        <v>0</v>
      </c>
      <c r="N39" s="20" t="n">
        <f aca="false">E39+G39+I39+K39+M39</f>
        <v>1000</v>
      </c>
      <c r="O39" s="2"/>
    </row>
    <row r="40" customFormat="false" ht="15" hidden="false" customHeight="false" outlineLevel="0" collapsed="false">
      <c r="A40" s="1"/>
      <c r="B40" s="2" t="s">
        <v>64</v>
      </c>
      <c r="D40" s="66"/>
      <c r="E40" s="88" t="n">
        <v>0</v>
      </c>
      <c r="F40" s="88"/>
      <c r="G40" s="88" t="n">
        <v>0</v>
      </c>
      <c r="H40" s="88"/>
      <c r="I40" s="88" t="n">
        <v>0</v>
      </c>
      <c r="J40" s="88"/>
      <c r="K40" s="88" t="n">
        <v>0</v>
      </c>
      <c r="L40" s="88"/>
      <c r="M40" s="88" t="n">
        <v>0</v>
      </c>
      <c r="N40" s="26" t="n">
        <f aca="false">E40+G40+I40+K40+M40</f>
        <v>0</v>
      </c>
      <c r="O40" s="2"/>
    </row>
    <row r="41" customFormat="false" ht="15.75" hidden="false" customHeight="false" outlineLevel="0" collapsed="false">
      <c r="A41" s="1"/>
      <c r="C41" s="67" t="s">
        <v>65</v>
      </c>
      <c r="D41" s="68"/>
      <c r="E41" s="69" t="n">
        <f aca="false">SUM(E36:E40)</f>
        <v>208000</v>
      </c>
      <c r="F41" s="68"/>
      <c r="G41" s="69" t="n">
        <f aca="false">SUM(G36:G40)</f>
        <v>0</v>
      </c>
      <c r="H41" s="68"/>
      <c r="I41" s="69" t="n">
        <f aca="false">SUM(I36:I40)</f>
        <v>0</v>
      </c>
      <c r="J41" s="68"/>
      <c r="K41" s="69" t="n">
        <f aca="false">SUM(K36:K40)</f>
        <v>0</v>
      </c>
      <c r="L41" s="68"/>
      <c r="M41" s="69" t="n">
        <f aca="false">SUM(M36:M40)</f>
        <v>0</v>
      </c>
      <c r="N41" s="20" t="n">
        <f aca="false">E41+G41+I41+K41+M41</f>
        <v>208000</v>
      </c>
    </row>
    <row r="42" customFormat="false" ht="15.75" hidden="false" customHeight="false" outlineLevel="0" collapsed="false">
      <c r="A42" s="1"/>
      <c r="N42" s="20"/>
    </row>
    <row r="43" customFormat="false" ht="15.75" hidden="false" customHeight="false" outlineLevel="0" collapsed="false">
      <c r="A43" s="1" t="s">
        <v>66</v>
      </c>
      <c r="B43" s="2" t="s">
        <v>67</v>
      </c>
      <c r="E43" s="50" t="n">
        <v>0</v>
      </c>
      <c r="G43" s="50" t="n">
        <v>0</v>
      </c>
      <c r="I43" s="50" t="n">
        <v>0</v>
      </c>
      <c r="K43" s="50" t="n">
        <v>0</v>
      </c>
      <c r="M43" s="50" t="n">
        <v>0</v>
      </c>
      <c r="N43" s="20" t="n">
        <f aca="false">E43+G43+I43+K43+M43</f>
        <v>0</v>
      </c>
    </row>
    <row r="44" customFormat="false" ht="15" hidden="false" customHeight="false" outlineLevel="0" collapsed="false">
      <c r="A44" s="1"/>
      <c r="B44" s="2" t="s">
        <v>68</v>
      </c>
      <c r="D44" s="45"/>
      <c r="E44" s="50" t="n">
        <f aca="false">D14*SUM(S24)*C14</f>
        <v>27488.552293125</v>
      </c>
      <c r="F44" s="50"/>
      <c r="G44" s="50" t="n">
        <v>0</v>
      </c>
      <c r="H44" s="50"/>
      <c r="I44" s="50" t="n">
        <v>0</v>
      </c>
      <c r="J44" s="50"/>
      <c r="K44" s="50" t="n">
        <v>0</v>
      </c>
      <c r="L44" s="50"/>
      <c r="M44" s="50" t="n">
        <v>0</v>
      </c>
      <c r="N44" s="71" t="n">
        <f aca="false">E44+G44+I44+K44+M44</f>
        <v>27488.552293125</v>
      </c>
      <c r="O44" s="45"/>
    </row>
    <row r="45" customFormat="false" ht="15.75" hidden="false" customHeight="false" outlineLevel="0" collapsed="false">
      <c r="A45" s="1"/>
      <c r="B45" s="2" t="s">
        <v>69</v>
      </c>
      <c r="E45" s="25" t="n">
        <v>0</v>
      </c>
      <c r="F45" s="25"/>
      <c r="G45" s="25" t="n">
        <v>0</v>
      </c>
      <c r="H45" s="25"/>
      <c r="I45" s="25" t="n">
        <v>0</v>
      </c>
      <c r="J45" s="25"/>
      <c r="K45" s="25" t="n">
        <v>0</v>
      </c>
      <c r="L45" s="25"/>
      <c r="M45" s="25" t="n">
        <v>0</v>
      </c>
      <c r="N45" s="26" t="n">
        <f aca="false">E45+G45+I45+K45+M45</f>
        <v>0</v>
      </c>
      <c r="O45" s="25"/>
    </row>
    <row r="46" customFormat="false" ht="15.75" hidden="false" customHeight="false" outlineLevel="0" collapsed="false">
      <c r="A46" s="1"/>
      <c r="C46" s="67" t="s">
        <v>70</v>
      </c>
      <c r="D46" s="72"/>
      <c r="E46" s="69" t="n">
        <f aca="false">SUM(E43:E45)</f>
        <v>27488.552293125</v>
      </c>
      <c r="F46" s="72"/>
      <c r="G46" s="69" t="n">
        <f aca="false">SUM(G43:G45)</f>
        <v>0</v>
      </c>
      <c r="H46" s="72"/>
      <c r="I46" s="69" t="n">
        <f aca="false">SUM(I43:I45)</f>
        <v>0</v>
      </c>
      <c r="J46" s="72"/>
      <c r="K46" s="69" t="n">
        <f aca="false">SUM(K43:K45)</f>
        <v>0</v>
      </c>
      <c r="L46" s="72"/>
      <c r="M46" s="69" t="n">
        <f aca="false">SUM(M43:M45)</f>
        <v>0</v>
      </c>
      <c r="N46" s="20" t="n">
        <f aca="false">E46+G46+I46+K46+M46</f>
        <v>27488.552293125</v>
      </c>
    </row>
    <row r="47" customFormat="false" ht="15.75" hidden="false" customHeight="false" outlineLevel="0" collapsed="false">
      <c r="A47" s="1"/>
      <c r="N47" s="20"/>
    </row>
    <row r="48" customFormat="false" ht="15.75" hidden="false" customHeight="false" outlineLevel="0" collapsed="false">
      <c r="A48" s="68" t="s">
        <v>71</v>
      </c>
      <c r="B48" s="72"/>
      <c r="C48" s="67" t="s">
        <v>72</v>
      </c>
      <c r="D48" s="68"/>
      <c r="E48" s="69" t="n">
        <f aca="false">E33+E41+E46</f>
        <v>315030.742134478</v>
      </c>
      <c r="F48" s="68"/>
      <c r="G48" s="69" t="n">
        <f aca="false">G33+G41+G46</f>
        <v>0</v>
      </c>
      <c r="H48" s="68"/>
      <c r="I48" s="69" t="n">
        <f aca="false">I33+I41+I46</f>
        <v>0</v>
      </c>
      <c r="J48" s="68"/>
      <c r="K48" s="69" t="n">
        <f aca="false">K33+K41+K46</f>
        <v>0</v>
      </c>
      <c r="L48" s="68"/>
      <c r="M48" s="69" t="n">
        <f aca="false">M33+M41+M46</f>
        <v>0</v>
      </c>
      <c r="N48" s="20" t="n">
        <f aca="false">E48+G48+I48+K48+M48</f>
        <v>315030.742134478</v>
      </c>
    </row>
    <row r="49" customFormat="false" ht="15.75" hidden="false" customHeight="false" outlineLevel="0" collapsed="false">
      <c r="D49" s="1"/>
      <c r="E49" s="34"/>
      <c r="F49" s="1"/>
      <c r="G49" s="34"/>
      <c r="H49" s="1"/>
      <c r="I49" s="34"/>
      <c r="J49" s="1"/>
      <c r="K49" s="34"/>
      <c r="L49" s="1"/>
      <c r="M49" s="34"/>
      <c r="N49" s="20"/>
    </row>
    <row r="50" customFormat="false" ht="15.75" hidden="false" customHeight="false" outlineLevel="0" collapsed="false">
      <c r="A50" s="73" t="s">
        <v>73</v>
      </c>
      <c r="B50" s="74"/>
      <c r="C50" s="75" t="s">
        <v>86</v>
      </c>
      <c r="D50" s="73"/>
      <c r="E50" s="76" t="n">
        <f aca="false">E48-E46</f>
        <v>287542.189841353</v>
      </c>
      <c r="F50" s="73"/>
      <c r="G50" s="76" t="n">
        <f aca="false">G48-G46</f>
        <v>0</v>
      </c>
      <c r="H50" s="73"/>
      <c r="I50" s="76" t="n">
        <f aca="false">I48-I46</f>
        <v>0</v>
      </c>
      <c r="J50" s="73"/>
      <c r="K50" s="76" t="n">
        <f aca="false">K48-K46</f>
        <v>0</v>
      </c>
      <c r="L50" s="73"/>
      <c r="M50" s="76" t="n">
        <f aca="false">M48-M46</f>
        <v>0</v>
      </c>
      <c r="N50" s="20" t="n">
        <f aca="false">E50+G50+I50+K50+M50</f>
        <v>287542.189841353</v>
      </c>
    </row>
    <row r="51" customFormat="false" ht="15.75" hidden="false" customHeight="false" outlineLevel="0" collapsed="false">
      <c r="A51" s="1"/>
      <c r="C51" s="1"/>
      <c r="N51" s="20"/>
    </row>
    <row r="52" customFormat="false" ht="15.75" hidden="false" customHeight="false" outlineLevel="0" collapsed="false">
      <c r="A52" s="77" t="s">
        <v>75</v>
      </c>
      <c r="B52" s="78"/>
      <c r="C52" s="79" t="s">
        <v>76</v>
      </c>
      <c r="N52" s="20"/>
    </row>
    <row r="53" customFormat="false" ht="15" hidden="false" customHeight="false" outlineLevel="0" collapsed="false">
      <c r="C53" s="80" t="n">
        <v>0.525</v>
      </c>
      <c r="N53" s="20"/>
    </row>
    <row r="54" customFormat="false" ht="15.75" hidden="false" customHeight="false" outlineLevel="0" collapsed="false">
      <c r="C54" s="81" t="s">
        <v>77</v>
      </c>
      <c r="D54" s="78"/>
      <c r="E54" s="82" t="n">
        <f aca="false">E50*$C53</f>
        <v>150959.64966671</v>
      </c>
      <c r="F54" s="78"/>
      <c r="G54" s="82" t="n">
        <f aca="false">G50*$C53</f>
        <v>0</v>
      </c>
      <c r="H54" s="78"/>
      <c r="I54" s="82" t="n">
        <f aca="false">I50*$C53</f>
        <v>0</v>
      </c>
      <c r="J54" s="78"/>
      <c r="K54" s="82" t="n">
        <f aca="false">K50*$C53</f>
        <v>0</v>
      </c>
      <c r="L54" s="78"/>
      <c r="M54" s="82" t="n">
        <f aca="false">M50*$C53</f>
        <v>0</v>
      </c>
      <c r="N54" s="20" t="n">
        <f aca="false">E54+G54+I54+K54+M54</f>
        <v>150959.64966671</v>
      </c>
    </row>
    <row r="55" customFormat="false" ht="15.75" hidden="false" customHeight="false" outlineLevel="0" collapsed="false">
      <c r="N55" s="20"/>
    </row>
    <row r="56" customFormat="false" ht="15.75" hidden="false" customHeight="false" outlineLevel="0" collapsed="false">
      <c r="N56" s="20"/>
    </row>
    <row r="57" customFormat="false" ht="15.75" hidden="false" customHeight="false" outlineLevel="0" collapsed="false">
      <c r="A57" s="8" t="s">
        <v>78</v>
      </c>
      <c r="B57" s="83"/>
      <c r="C57" s="83"/>
      <c r="D57" s="83"/>
      <c r="E57" s="20" t="n">
        <f aca="false">E48+E54</f>
        <v>465990.391801189</v>
      </c>
      <c r="F57" s="83"/>
      <c r="G57" s="20" t="n">
        <f aca="false">G48+G54</f>
        <v>0</v>
      </c>
      <c r="H57" s="83"/>
      <c r="I57" s="20" t="n">
        <f aca="false">I48+I54</f>
        <v>0</v>
      </c>
      <c r="J57" s="83"/>
      <c r="K57" s="20" t="n">
        <f aca="false">K48+K54</f>
        <v>0</v>
      </c>
      <c r="L57" s="83"/>
      <c r="M57" s="20" t="n">
        <f aca="false">M48+M54</f>
        <v>0</v>
      </c>
      <c r="N57" s="20" t="n">
        <f aca="false">E57+G57+I57+K57+M57</f>
        <v>465990.391801189</v>
      </c>
    </row>
  </sheetData>
  <mergeCells count="18">
    <mergeCell ref="D5:E5"/>
    <mergeCell ref="F5:G5"/>
    <mergeCell ref="H5:I5"/>
    <mergeCell ref="J5:K5"/>
    <mergeCell ref="L5:M5"/>
    <mergeCell ref="W6:X6"/>
    <mergeCell ref="Y6:Z6"/>
    <mergeCell ref="AA6:AB6"/>
    <mergeCell ref="AC6:AD6"/>
    <mergeCell ref="AE6:AF6"/>
    <mergeCell ref="W9:X9"/>
    <mergeCell ref="Y9:Z9"/>
    <mergeCell ref="AA9:AB9"/>
    <mergeCell ref="AC9:AD9"/>
    <mergeCell ref="AE9:AF9"/>
    <mergeCell ref="P18:S18"/>
    <mergeCell ref="V25:X25"/>
    <mergeCell ref="V26:Y26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BJ5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RowHeight="15.75"/>
  <cols>
    <col collapsed="false" hidden="false" max="1" min="1" style="0" width="9.10697674418605"/>
    <col collapsed="false" hidden="false" max="2" min="2" style="0" width="19.6883720930233"/>
    <col collapsed="false" hidden="false" max="4" min="3" style="0" width="9.10697674418605"/>
    <col collapsed="false" hidden="false" max="5" min="5" style="0" width="15.5813953488372"/>
    <col collapsed="false" hidden="true" max="13" min="6" style="0" width="0"/>
    <col collapsed="false" hidden="false" max="14" min="14" style="92" width="14.306976744186"/>
    <col collapsed="false" hidden="false" max="1025" min="15" style="0" width="9.10697674418605"/>
  </cols>
  <sheetData>
    <row r="1" customFormat="false" ht="15.75" hidden="false" customHeight="false" outlineLevel="0" collapsed="false">
      <c r="A1" s="1" t="s">
        <v>79</v>
      </c>
      <c r="B1" s="2"/>
      <c r="C1" s="2"/>
      <c r="D1" s="2"/>
      <c r="E1" s="2"/>
      <c r="F1" s="2" t="s">
        <v>88</v>
      </c>
      <c r="G1" s="2"/>
      <c r="H1" s="2"/>
      <c r="I1" s="2"/>
      <c r="J1" s="2"/>
      <c r="K1" s="2"/>
      <c r="L1" s="2"/>
      <c r="M1" s="2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customFormat="false" ht="15.75" hidden="false" customHeight="false" outlineLevel="0" collapsed="false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</row>
    <row r="3" customFormat="false" ht="15.75" hidden="false" customHeight="false" outlineLevel="0" collapsed="false">
      <c r="A3" s="1" t="s">
        <v>80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</row>
    <row r="4" customFormat="false" ht="15.75" hidden="false" customHeight="false" outlineLevel="0" collapsed="false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1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</row>
    <row r="5" customFormat="false" ht="81" hidden="false" customHeight="false" outlineLevel="0" collapsed="false">
      <c r="A5" s="1" t="s">
        <v>81</v>
      </c>
      <c r="B5" s="2"/>
      <c r="C5" s="2"/>
      <c r="D5" s="3" t="s">
        <v>89</v>
      </c>
      <c r="E5" s="3"/>
      <c r="F5" s="3" t="s">
        <v>4</v>
      </c>
      <c r="G5" s="3"/>
      <c r="H5" s="3" t="s">
        <v>5</v>
      </c>
      <c r="I5" s="3"/>
      <c r="J5" s="3" t="s">
        <v>6</v>
      </c>
      <c r="K5" s="3"/>
      <c r="L5" s="3" t="s">
        <v>7</v>
      </c>
      <c r="M5" s="3"/>
      <c r="N5" s="93" t="s">
        <v>90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</row>
    <row r="6" customFormat="false" ht="15.95" hidden="false" customHeight="true" outlineLevel="0" collapsed="false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8"/>
      <c r="O6" s="2"/>
      <c r="P6" s="2"/>
      <c r="Q6" s="2"/>
      <c r="R6" s="2"/>
      <c r="S6" s="2"/>
      <c r="T6" s="2"/>
      <c r="U6" s="45"/>
      <c r="V6" s="46"/>
      <c r="W6" s="46"/>
      <c r="X6" s="46"/>
      <c r="Y6" s="46"/>
      <c r="Z6" s="46"/>
      <c r="AA6" s="46"/>
      <c r="AB6" s="46"/>
      <c r="AC6" s="46"/>
      <c r="AD6" s="46"/>
      <c r="AE6" s="46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</row>
    <row r="7" customFormat="false" ht="15.75" hidden="false" customHeight="false" outlineLevel="0" collapsed="false">
      <c r="A7" s="1" t="s">
        <v>17</v>
      </c>
      <c r="B7" s="2"/>
      <c r="C7" s="2"/>
      <c r="D7" s="2" t="s">
        <v>19</v>
      </c>
      <c r="E7" s="2" t="s">
        <v>20</v>
      </c>
      <c r="F7" s="2" t="s">
        <v>19</v>
      </c>
      <c r="G7" s="2" t="s">
        <v>20</v>
      </c>
      <c r="H7" s="2" t="s">
        <v>19</v>
      </c>
      <c r="I7" s="2" t="s">
        <v>20</v>
      </c>
      <c r="J7" s="2" t="s">
        <v>19</v>
      </c>
      <c r="K7" s="2" t="s">
        <v>20</v>
      </c>
      <c r="L7" s="2" t="s">
        <v>19</v>
      </c>
      <c r="M7" s="2" t="s">
        <v>20</v>
      </c>
      <c r="N7" s="8"/>
      <c r="O7" s="2"/>
      <c r="P7" s="2"/>
      <c r="Q7" s="2"/>
      <c r="R7" s="2"/>
      <c r="S7" s="2"/>
      <c r="T7" s="2"/>
      <c r="U7" s="45"/>
      <c r="V7" s="50"/>
      <c r="W7" s="45"/>
      <c r="X7" s="50"/>
      <c r="Y7" s="45"/>
      <c r="Z7" s="50"/>
      <c r="AA7" s="45"/>
      <c r="AB7" s="50"/>
      <c r="AC7" s="45"/>
      <c r="AD7" s="50"/>
      <c r="AE7" s="45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</row>
    <row r="8" customFormat="false" ht="15.75" hidden="false" customHeight="false" outlineLevel="0" collapsed="false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8"/>
      <c r="O8" s="2"/>
      <c r="P8" s="2"/>
      <c r="Q8" s="2"/>
      <c r="R8" s="2"/>
      <c r="S8" s="2"/>
      <c r="T8" s="2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</row>
    <row r="9" customFormat="false" ht="15" hidden="false" customHeight="false" outlineLevel="0" collapsed="false">
      <c r="A9" s="1"/>
      <c r="B9" s="2" t="s">
        <v>21</v>
      </c>
      <c r="C9" s="2"/>
      <c r="D9" s="41" t="n">
        <v>0</v>
      </c>
      <c r="E9" s="18" t="n">
        <f aca="false">'Lin 1'!E9+'Yoon 1'!E9+'Casanova 1'!E9+'Lin 2'!E9+'Yoon 2'!E9+'Casanova 2'!E9+'Lin 3'!E9+'Yoon 3'!E9+'Casanova 3'!E9+'Lin 4'!E9+'Yoon 4'!E9+'Casanova 4'!E9</f>
        <v>113700.026018933</v>
      </c>
      <c r="F9" s="41" t="n">
        <v>0</v>
      </c>
      <c r="G9" s="18" t="n">
        <f aca="false">'Lin 1'!G9+'Yoon 1'!G9+'Co-PI (2)'!G9+'Co-PI (3)'!G9</f>
        <v>0</v>
      </c>
      <c r="H9" s="41" t="n">
        <v>0</v>
      </c>
      <c r="I9" s="18" t="n">
        <f aca="false">'Lin 1'!I9+'Yoon 1'!I9+'Co-PI (2)'!I9+'Co-PI (3)'!I9</f>
        <v>0</v>
      </c>
      <c r="J9" s="41" t="n">
        <v>0</v>
      </c>
      <c r="K9" s="18" t="n">
        <f aca="false">'Lin 1'!K9+'Yoon 1'!K9+'Co-PI (2)'!K9+'Co-PI (3)'!K9</f>
        <v>0</v>
      </c>
      <c r="L9" s="41" t="n">
        <v>0</v>
      </c>
      <c r="M9" s="18" t="n">
        <f aca="false">'Lin 1'!M9+'Yoon 1'!M9+'Co-PI (2)'!M9+'Co-PI (3)'!M9</f>
        <v>0</v>
      </c>
      <c r="N9" s="20" t="n">
        <f aca="false">E9+G9+I9+K9+M9</f>
        <v>113700.026018933</v>
      </c>
      <c r="O9" s="2"/>
      <c r="P9" s="2"/>
      <c r="Q9" s="2"/>
      <c r="R9" s="2"/>
      <c r="S9" s="2"/>
      <c r="T9" s="2"/>
      <c r="U9" s="45"/>
      <c r="V9" s="46"/>
      <c r="W9" s="46"/>
      <c r="X9" s="46"/>
      <c r="Y9" s="46"/>
      <c r="Z9" s="46"/>
      <c r="AA9" s="46"/>
      <c r="AB9" s="46"/>
      <c r="AC9" s="46"/>
      <c r="AD9" s="46"/>
      <c r="AE9" s="46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</row>
    <row r="10" customFormat="false" ht="15" hidden="false" customHeight="false" outlineLevel="0" collapsed="false">
      <c r="A10" s="1"/>
      <c r="B10" s="2"/>
      <c r="C10" s="2"/>
      <c r="D10" s="91" t="n">
        <v>0</v>
      </c>
      <c r="E10" s="18" t="n">
        <f aca="false">'Lin 1'!E10+'Yoon 1'!E10+'Casanova 1'!E10+'Lin 2'!E10+'Yoon 2'!E10+'Casanova 2'!E10+'Lin 3'!E10+'Yoon 3'!E10+'Casanova 3'!E10+'Lin 4'!E10+'Yoon 4'!E10+'Casanova 4'!E10</f>
        <v>0</v>
      </c>
      <c r="F10" s="91" t="n">
        <v>0</v>
      </c>
      <c r="G10" s="25" t="n">
        <f aca="false">'Lin 1'!G10+'Yoon 1'!G10+'Co-PI (2)'!G10+'Co-PI (3)'!G10</f>
        <v>0</v>
      </c>
      <c r="H10" s="91" t="n">
        <v>0</v>
      </c>
      <c r="I10" s="25" t="n">
        <f aca="false">'Lin 1'!I10+'Yoon 1'!I10+'Co-PI (2)'!I10+'Co-PI (3)'!I10</f>
        <v>0</v>
      </c>
      <c r="J10" s="91" t="n">
        <v>0</v>
      </c>
      <c r="K10" s="25" t="n">
        <f aca="false">'Lin 1'!K10+'Yoon 1'!K10+'Co-PI (2)'!K10+'Co-PI (3)'!K10</f>
        <v>0</v>
      </c>
      <c r="L10" s="91" t="n">
        <v>0</v>
      </c>
      <c r="M10" s="25" t="n">
        <f aca="false">'Lin 1'!M10+'Yoon 1'!M10+'Co-PI (2)'!M10+'Co-PI (3)'!M10</f>
        <v>0</v>
      </c>
      <c r="N10" s="26" t="n">
        <f aca="false">E10+G10+I10+K10+M10</f>
        <v>0</v>
      </c>
      <c r="O10" s="2"/>
      <c r="P10" s="2"/>
      <c r="Q10" s="2"/>
      <c r="R10" s="2"/>
      <c r="S10" s="2"/>
      <c r="T10" s="2"/>
      <c r="U10" s="45"/>
      <c r="V10" s="50"/>
      <c r="W10" s="94"/>
      <c r="X10" s="50"/>
      <c r="Y10" s="94"/>
      <c r="Z10" s="50"/>
      <c r="AA10" s="94"/>
      <c r="AB10" s="50"/>
      <c r="AC10" s="94"/>
      <c r="AD10" s="50"/>
      <c r="AE10" s="94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</row>
    <row r="11" customFormat="false" ht="15" hidden="false" customHeight="false" outlineLevel="0" collapsed="false">
      <c r="A11" s="1"/>
      <c r="B11" s="2"/>
      <c r="C11" s="95" t="s">
        <v>25</v>
      </c>
      <c r="D11" s="96" t="n">
        <f aca="false">SUM(D9:D10)</f>
        <v>0</v>
      </c>
      <c r="E11" s="18" t="n">
        <f aca="false">'Lin 1'!E11+'Yoon 1'!E11+'Casanova 1'!E11+'Lin 2'!E11+'Yoon 2'!E11+'Casanova 2'!E11+'Lin 3'!E11+'Yoon 3'!E11+'Casanova 3'!E11+'Lin 4'!E11+'Yoon 4'!E11+'Casanova 4'!E11</f>
        <v>113700.026018933</v>
      </c>
      <c r="F11" s="41" t="n">
        <f aca="false">SUM(F9:F10)</f>
        <v>0</v>
      </c>
      <c r="G11" s="18" t="n">
        <f aca="false">'Lin 1'!G11+'Yoon 1'!G11+'Co-PI (2)'!G11+'Co-PI (3)'!G11</f>
        <v>0</v>
      </c>
      <c r="H11" s="41" t="n">
        <f aca="false">SUM(H9:H10)</f>
        <v>0</v>
      </c>
      <c r="I11" s="18" t="n">
        <f aca="false">'Lin 1'!I11+'Yoon 1'!I11+'Co-PI (2)'!I11+'Co-PI (3)'!I11</f>
        <v>0</v>
      </c>
      <c r="J11" s="41" t="n">
        <f aca="false">SUM(J9:J10)</f>
        <v>0</v>
      </c>
      <c r="K11" s="18" t="n">
        <f aca="false">SUM(K9:K10)</f>
        <v>0</v>
      </c>
      <c r="L11" s="41" t="n">
        <f aca="false">SUM(L9:L10)</f>
        <v>0</v>
      </c>
      <c r="M11" s="18" t="n">
        <f aca="false">'Lin 1'!M11+'Yoon 1'!M11+'Co-PI (2)'!M11+'Co-PI (3)'!M11</f>
        <v>0</v>
      </c>
      <c r="N11" s="20" t="n">
        <f aca="false">E11+G11+I11+K11+M11</f>
        <v>113700.026018933</v>
      </c>
      <c r="O11" s="2"/>
      <c r="P11" s="2"/>
      <c r="Q11" s="2"/>
      <c r="R11" s="2"/>
      <c r="S11" s="2"/>
      <c r="T11" s="2"/>
      <c r="U11" s="45"/>
      <c r="V11" s="50"/>
      <c r="W11" s="45"/>
      <c r="X11" s="50"/>
      <c r="Y11" s="45"/>
      <c r="Z11" s="50"/>
      <c r="AA11" s="45"/>
      <c r="AB11" s="50"/>
      <c r="AC11" s="45"/>
      <c r="AD11" s="50"/>
      <c r="AE11" s="94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</row>
    <row r="12" customFormat="false" ht="15.75" hidden="false" customHeight="false" outlineLevel="0" collapsed="false">
      <c r="A12" s="1"/>
      <c r="B12" s="2"/>
      <c r="C12" s="2"/>
      <c r="D12" s="19"/>
      <c r="E12" s="36"/>
      <c r="F12" s="41"/>
      <c r="G12" s="36"/>
      <c r="H12" s="41"/>
      <c r="I12" s="36"/>
      <c r="J12" s="41"/>
      <c r="K12" s="36"/>
      <c r="L12" s="41"/>
      <c r="M12" s="36"/>
      <c r="N12" s="97"/>
      <c r="O12" s="2"/>
      <c r="P12" s="2"/>
      <c r="Q12" s="2"/>
      <c r="R12" s="2"/>
      <c r="S12" s="2"/>
      <c r="T12" s="2"/>
      <c r="U12" s="45"/>
      <c r="V12" s="50"/>
      <c r="W12" s="45"/>
      <c r="X12" s="50"/>
      <c r="Y12" s="94"/>
      <c r="Z12" s="50"/>
      <c r="AA12" s="94"/>
      <c r="AB12" s="50"/>
      <c r="AC12" s="94"/>
      <c r="AD12" s="50"/>
      <c r="AE12" s="94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</row>
    <row r="13" customFormat="false" ht="15.75" hidden="false" customHeight="false" outlineLevel="0" collapsed="false">
      <c r="A13" s="1"/>
      <c r="B13" s="2"/>
      <c r="C13" s="91" t="s">
        <v>28</v>
      </c>
      <c r="D13" s="2" t="s">
        <v>19</v>
      </c>
      <c r="E13" s="2" t="s">
        <v>29</v>
      </c>
      <c r="F13" s="2" t="s">
        <v>19</v>
      </c>
      <c r="G13" s="2" t="s">
        <v>29</v>
      </c>
      <c r="H13" s="2" t="s">
        <v>19</v>
      </c>
      <c r="I13" s="2" t="s">
        <v>29</v>
      </c>
      <c r="J13" s="2" t="s">
        <v>19</v>
      </c>
      <c r="K13" s="2" t="s">
        <v>29</v>
      </c>
      <c r="L13" s="2" t="s">
        <v>19</v>
      </c>
      <c r="M13" s="2" t="s">
        <v>29</v>
      </c>
      <c r="N13" s="97"/>
      <c r="O13" s="2"/>
      <c r="P13" s="2"/>
      <c r="Q13" s="2"/>
      <c r="R13" s="2"/>
      <c r="S13" s="2"/>
      <c r="T13" s="2"/>
      <c r="U13" s="45"/>
      <c r="V13" s="50"/>
      <c r="W13" s="45"/>
      <c r="X13" s="50"/>
      <c r="Y13" s="45"/>
      <c r="Z13" s="50"/>
      <c r="AA13" s="45"/>
      <c r="AB13" s="50"/>
      <c r="AC13" s="45"/>
      <c r="AD13" s="50"/>
      <c r="AE13" s="94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</row>
    <row r="14" customFormat="false" ht="15" hidden="false" customHeight="false" outlineLevel="0" collapsed="false">
      <c r="A14" s="1" t="s">
        <v>32</v>
      </c>
      <c r="B14" s="2" t="s">
        <v>91</v>
      </c>
      <c r="C14" s="41" t="n">
        <v>0</v>
      </c>
      <c r="D14" s="96" t="n">
        <v>0</v>
      </c>
      <c r="E14" s="18" t="n">
        <f aca="false">'Lin 1'!E14+'Yoon 1'!E14+'Casanova 1'!E14+'Lin 2'!E14+'Yoon 2'!E14+'Casanova 2'!E14+'Lin 3'!E14+'Yoon 3'!E14+'Casanova 3'!E14+'Lin 4'!E14+'Yoon 4'!E14+'Casanova 4'!E14</f>
        <v>351272.025</v>
      </c>
      <c r="F14" s="41" t="n">
        <v>0</v>
      </c>
      <c r="G14" s="18" t="n">
        <f aca="false">'Lin 1'!G14+'Yoon 1'!G14+'Co-PI (2)'!G14+'Co-PI (3)'!G14</f>
        <v>0</v>
      </c>
      <c r="H14" s="41" t="n">
        <v>0</v>
      </c>
      <c r="I14" s="18" t="n">
        <f aca="false">'Lin 1'!I14+'Yoon 1'!I14+'Co-PI (2)'!I14+'Co-PI (3)'!I14</f>
        <v>0</v>
      </c>
      <c r="J14" s="41" t="n">
        <v>0</v>
      </c>
      <c r="K14" s="18" t="n">
        <f aca="false">'Lin 1'!K14+'Yoon 1'!K14+'Co-PI (2)'!K14+'Co-PI (3)'!K14</f>
        <v>0</v>
      </c>
      <c r="L14" s="41" t="n">
        <v>0</v>
      </c>
      <c r="M14" s="18" t="n">
        <f aca="false">'Lin 1'!M14+'Yoon 1'!M14+'Co-PI (2)'!M14+'Co-PI (3)'!M14</f>
        <v>0</v>
      </c>
      <c r="N14" s="20" t="n">
        <f aca="false">E14+G14+I14+K14+M14</f>
        <v>351272.025</v>
      </c>
      <c r="O14" s="2"/>
      <c r="P14" s="2"/>
      <c r="Q14" s="2"/>
      <c r="R14" s="2"/>
      <c r="S14" s="2"/>
      <c r="T14" s="2"/>
      <c r="U14" s="45"/>
      <c r="V14" s="50"/>
      <c r="W14" s="45"/>
      <c r="X14" s="50"/>
      <c r="Y14" s="94"/>
      <c r="Z14" s="50"/>
      <c r="AA14" s="94"/>
      <c r="AB14" s="50"/>
      <c r="AC14" s="94"/>
      <c r="AD14" s="50"/>
      <c r="AE14" s="94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</row>
    <row r="15" customFormat="false" ht="15" hidden="false" customHeight="false" outlineLevel="0" collapsed="false">
      <c r="A15" s="1"/>
      <c r="B15" s="2" t="s">
        <v>26</v>
      </c>
      <c r="C15" s="41" t="n">
        <v>0</v>
      </c>
      <c r="D15" s="96" t="n">
        <v>0</v>
      </c>
      <c r="E15" s="18" t="n">
        <f aca="false">'Lin 1'!E15+'Yoon 1'!E15+'Casanova 1'!E15+'Lin 2'!E15+'Yoon 2'!E15+'Casanova 2'!E15+'Lin 3'!E15+'Yoon 3'!E15+'Casanova 3'!E15+'Lin 4'!E15+'Yoon 4'!E15+'Casanova 4'!E15</f>
        <v>0</v>
      </c>
      <c r="F15" s="41" t="n">
        <v>0</v>
      </c>
      <c r="G15" s="18" t="n">
        <f aca="false">'Lin 1'!G15+'Yoon 1'!G15+'Co-PI (2)'!G15+'Co-PI (3)'!G15</f>
        <v>0</v>
      </c>
      <c r="H15" s="41" t="n">
        <v>0</v>
      </c>
      <c r="I15" s="18" t="n">
        <f aca="false">'Lin 1'!I15+'Yoon 1'!I15+'Co-PI (2)'!I15+'Co-PI (3)'!I15</f>
        <v>0</v>
      </c>
      <c r="J15" s="41" t="n">
        <v>0</v>
      </c>
      <c r="K15" s="18" t="n">
        <f aca="false">'Lin 1'!K15+'Yoon 1'!K15+'Co-PI (2)'!K15+'Co-PI (3)'!K15</f>
        <v>0</v>
      </c>
      <c r="L15" s="41" t="n">
        <v>0</v>
      </c>
      <c r="M15" s="18" t="n">
        <f aca="false">'Lin 1'!M15+'Yoon 1'!M15+'Co-PI (2)'!M15+'Co-PI (3)'!M15</f>
        <v>0</v>
      </c>
      <c r="N15" s="20" t="n">
        <f aca="false">E15+G15+I15+K15+M15</f>
        <v>0</v>
      </c>
      <c r="O15" s="2"/>
      <c r="P15" s="2"/>
      <c r="Q15" s="2"/>
      <c r="R15" s="2"/>
      <c r="S15" s="2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</row>
    <row r="16" customFormat="false" ht="15" hidden="false" customHeight="false" outlineLevel="0" collapsed="false">
      <c r="A16" s="1"/>
      <c r="B16" s="2" t="s">
        <v>34</v>
      </c>
      <c r="C16" s="41" t="n">
        <v>0</v>
      </c>
      <c r="D16" s="96" t="n">
        <v>0</v>
      </c>
      <c r="E16" s="18" t="n">
        <f aca="false">'Lin 1'!E16+'Yoon 1'!E16+'Casanova 1'!E16+'Lin 2'!E16+'Yoon 2'!E16+'Casanova 2'!E16+'Lin 3'!E16+'Yoon 3'!E16+'Casanova 3'!E16+'Lin 4'!E16+'Yoon 4'!E16+'Casanova 4'!E16</f>
        <v>98356.167</v>
      </c>
      <c r="F16" s="41" t="n">
        <v>0</v>
      </c>
      <c r="G16" s="18" t="n">
        <f aca="false">'Lin 1'!G16+'Yoon 1'!G16+'Co-PI (2)'!G16+'Co-PI (3)'!G16</f>
        <v>0</v>
      </c>
      <c r="H16" s="41" t="n">
        <v>0</v>
      </c>
      <c r="I16" s="18" t="n">
        <f aca="false">'Lin 1'!I16+'Yoon 1'!I16+'Co-PI (2)'!I16+'Co-PI (3)'!I16</f>
        <v>0</v>
      </c>
      <c r="J16" s="41" t="n">
        <v>0</v>
      </c>
      <c r="K16" s="18" t="n">
        <f aca="false">'Lin 1'!K16+'Yoon 1'!K16+'Co-PI (2)'!K16+'Co-PI (3)'!K16</f>
        <v>0</v>
      </c>
      <c r="L16" s="41" t="n">
        <v>0</v>
      </c>
      <c r="M16" s="18" t="n">
        <f aca="false">'Lin 1'!M16+'Yoon 1'!M16+'Co-PI (2)'!M16+'Co-PI (3)'!M16</f>
        <v>0</v>
      </c>
      <c r="N16" s="20" t="n">
        <f aca="false">E16+G16+I16+K16+M16</f>
        <v>98356.167</v>
      </c>
      <c r="O16" s="2"/>
      <c r="P16" s="2"/>
      <c r="Q16" s="2"/>
      <c r="R16" s="2"/>
      <c r="S16" s="2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</row>
    <row r="17" customFormat="false" ht="15" hidden="false" customHeight="false" outlineLevel="0" collapsed="false">
      <c r="A17" s="1"/>
      <c r="B17" s="2" t="s">
        <v>31</v>
      </c>
      <c r="C17" s="41" t="n">
        <v>0</v>
      </c>
      <c r="D17" s="96" t="n">
        <v>0</v>
      </c>
      <c r="E17" s="18" t="n">
        <f aca="false">'Lin 1'!E17+'Yoon 1'!E17+'Casanova 1'!E17+'Lin 2'!E17+'Yoon 2'!E17+'Casanova 2'!E17+'Lin 3'!E17+'Yoon 3'!E17+'Casanova 3'!E17+'Lin 4'!E17+'Yoon 4'!E17+'Casanova 4'!E17</f>
        <v>0</v>
      </c>
      <c r="F17" s="41" t="n">
        <v>0</v>
      </c>
      <c r="G17" s="18" t="n">
        <f aca="false">'Lin 1'!G17+'Yoon 1'!G17+'Co-PI (2)'!G17+'Co-PI (3)'!G17</f>
        <v>0</v>
      </c>
      <c r="H17" s="41" t="n">
        <v>0</v>
      </c>
      <c r="I17" s="18" t="n">
        <f aca="false">'Lin 1'!I17+'Yoon 1'!I17+'Co-PI (2)'!I17+'Co-PI (3)'!I17</f>
        <v>0</v>
      </c>
      <c r="J17" s="41" t="n">
        <v>0</v>
      </c>
      <c r="K17" s="18" t="n">
        <f aca="false">'Lin 1'!K17+'Yoon 1'!K17+'Co-PI (2)'!K17+'Co-PI (3)'!K17</f>
        <v>0</v>
      </c>
      <c r="L17" s="41" t="n">
        <v>0</v>
      </c>
      <c r="M17" s="18" t="n">
        <f aca="false">'Lin 1'!M17+'Yoon 1'!M17+'Co-PI (2)'!M17+'Co-PI (3)'!M17</f>
        <v>0</v>
      </c>
      <c r="N17" s="20" t="n">
        <f aca="false">E17+G17+I17+K17+M17</f>
        <v>0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</row>
    <row r="18" customFormat="false" ht="15" hidden="false" customHeight="false" outlineLevel="0" collapsed="false">
      <c r="A18" s="1"/>
      <c r="B18" s="2" t="s">
        <v>33</v>
      </c>
      <c r="C18" s="46" t="n">
        <v>0</v>
      </c>
      <c r="D18" s="98" t="n">
        <v>0</v>
      </c>
      <c r="E18" s="18" t="n">
        <f aca="false">'Lin 1'!E18+'Yoon 1'!E18+'Casanova 1'!E18+'Lin 2'!E18+'Yoon 2'!E18+'Casanova 2'!E18+'Lin 3'!E18+'Yoon 3'!E18+'Casanova 3'!E18+'Lin 4'!E18+'Yoon 4'!E18+'Casanova 4'!E18</f>
        <v>0</v>
      </c>
      <c r="F18" s="91" t="n">
        <v>0</v>
      </c>
      <c r="G18" s="25" t="n">
        <f aca="false">'Lin 1'!G18+'Yoon 1'!G18+'Co-PI (2)'!G18+'Co-PI (3)'!G18</f>
        <v>0</v>
      </c>
      <c r="H18" s="91" t="n">
        <v>0</v>
      </c>
      <c r="I18" s="25" t="n">
        <f aca="false">'Lin 1'!I18+'Yoon 1'!I18+'Co-PI (2)'!I18+'Co-PI (3)'!I18</f>
        <v>0</v>
      </c>
      <c r="J18" s="91" t="n">
        <v>0</v>
      </c>
      <c r="K18" s="25" t="n">
        <f aca="false">'Lin 1'!K18+'Yoon 1'!K18+'Co-PI (2)'!K18+'Co-PI (3)'!K18</f>
        <v>0</v>
      </c>
      <c r="L18" s="91" t="n">
        <v>0</v>
      </c>
      <c r="M18" s="25" t="n">
        <f aca="false">'Lin 1'!M18+'Yoon 1'!M18+'Co-PI (2)'!M18+'Co-PI (3)'!M18</f>
        <v>0</v>
      </c>
      <c r="N18" s="26" t="n">
        <f aca="false">E18+G18+I18+K18+M18</f>
        <v>0</v>
      </c>
      <c r="O18" s="2"/>
      <c r="P18" s="2"/>
      <c r="Q18" s="2"/>
      <c r="R18" s="2"/>
      <c r="S18" s="2"/>
      <c r="T18" s="2"/>
      <c r="U18" s="45"/>
      <c r="V18" s="45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</row>
    <row r="19" customFormat="false" ht="15" hidden="false" customHeight="false" outlineLevel="0" collapsed="false">
      <c r="A19" s="1"/>
      <c r="B19" s="2"/>
      <c r="C19" s="46"/>
      <c r="D19" s="49"/>
      <c r="E19" s="18" t="n">
        <f aca="false">'Lin 1'!E19+'Yoon 1'!E19+'Casanova 1'!E19+'Lin 2'!E19+'Yoon 2'!E19+'Casanova 2'!E19+'Lin 3'!E19+'Yoon 3'!E19+'Casanova 3'!E19+'Lin 4'!E19+'Yoon 4'!E19+'Casanova 4'!E19</f>
        <v>0</v>
      </c>
      <c r="F19" s="99"/>
      <c r="G19" s="50"/>
      <c r="H19" s="99"/>
      <c r="I19" s="50"/>
      <c r="J19" s="99"/>
      <c r="K19" s="50"/>
      <c r="L19" s="99"/>
      <c r="M19" s="50"/>
      <c r="N19" s="20"/>
      <c r="O19" s="2"/>
      <c r="P19" s="2"/>
      <c r="Q19" s="2"/>
      <c r="R19" s="2"/>
      <c r="S19" s="2"/>
      <c r="T19" s="2"/>
      <c r="U19" s="100"/>
      <c r="V19" s="45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</row>
    <row r="20" s="92" customFormat="true" ht="15" hidden="false" customHeight="false" outlineLevel="0" collapsed="false">
      <c r="A20" s="1"/>
      <c r="B20" s="2"/>
      <c r="C20" s="95" t="s">
        <v>42</v>
      </c>
      <c r="D20" s="2"/>
      <c r="E20" s="18" t="n">
        <f aca="false">'Lin 1'!E20+'Yoon 1'!E20+'Casanova 1'!E20+'Lin 2'!E20+'Yoon 2'!E20+'Casanova 2'!E20+'Lin 3'!E20+'Yoon 3'!E20+'Casanova 3'!E20+'Lin 4'!E20+'Yoon 4'!E20+'Casanova 4'!E20</f>
        <v>449628.192</v>
      </c>
      <c r="F20" s="18"/>
      <c r="G20" s="18" t="n">
        <f aca="false">'Lin 1'!G20+'Yoon 1'!G20+'Co-PI (2)'!G20+'Co-PI (3)'!G20</f>
        <v>0</v>
      </c>
      <c r="H20" s="18"/>
      <c r="I20" s="18" t="n">
        <f aca="false">'Lin 1'!I20+'Yoon 1'!I20+'Co-PI (2)'!I20+'Co-PI (3)'!I20</f>
        <v>0</v>
      </c>
      <c r="J20" s="18"/>
      <c r="K20" s="18" t="n">
        <f aca="false">'Lin 1'!K20+'Yoon 1'!K20+'Co-PI (2)'!K20+'Co-PI (3)'!K20</f>
        <v>0</v>
      </c>
      <c r="L20" s="18"/>
      <c r="M20" s="18" t="n">
        <f aca="false">'Lin 1'!M20+'Yoon 1'!M20+'Co-PI (2)'!M20+'Co-PI (3)'!M20</f>
        <v>0</v>
      </c>
      <c r="N20" s="20" t="n">
        <f aca="false">E20+G20+I20+K20+M20</f>
        <v>449628.192</v>
      </c>
      <c r="O20" s="2"/>
      <c r="P20" s="2"/>
      <c r="Q20" s="2"/>
      <c r="R20" s="2"/>
      <c r="S20" s="2"/>
      <c r="T20" s="2"/>
      <c r="U20" s="100"/>
      <c r="V20" s="45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</row>
    <row r="21" customFormat="false" ht="15" hidden="false" customHeight="false" outlineLevel="0" collapsed="false">
      <c r="A21" s="1"/>
      <c r="B21" s="2"/>
      <c r="C21" s="2"/>
      <c r="D21" s="2"/>
      <c r="E21" s="18" t="n">
        <f aca="false">'Lin 1'!E21+'Yoon 1'!E21+'Casanova 1'!E21+'Lin 2'!E21+'Yoon 2'!E21+'Casanova 2'!E21+'Lin 3'!E21+'Yoon 3'!E21+'Casanova 3'!E21+'Lin 4'!E21+'Yoon 4'!E21+'Casanova 4'!E21</f>
        <v>0</v>
      </c>
      <c r="F21" s="18"/>
      <c r="G21" s="18"/>
      <c r="H21" s="18"/>
      <c r="I21" s="18"/>
      <c r="J21" s="18"/>
      <c r="K21" s="18"/>
      <c r="L21" s="18"/>
      <c r="M21" s="18"/>
      <c r="N21" s="20"/>
      <c r="O21" s="2"/>
      <c r="P21" s="2"/>
      <c r="Q21" s="2"/>
      <c r="R21" s="2"/>
      <c r="S21" s="2"/>
      <c r="T21" s="2"/>
      <c r="U21" s="100"/>
      <c r="V21" s="45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</row>
    <row r="22" s="92" customFormat="true" ht="15" hidden="false" customHeight="false" outlineLevel="0" collapsed="false">
      <c r="A22" s="1"/>
      <c r="B22" s="2"/>
      <c r="C22" s="95" t="s">
        <v>48</v>
      </c>
      <c r="D22" s="2"/>
      <c r="E22" s="18" t="n">
        <f aca="false">'Lin 1'!E22+'Yoon 1'!E22+'Casanova 1'!E22+'Lin 2'!E22+'Yoon 2'!E22+'Casanova 2'!E22+'Lin 3'!E22+'Yoon 3'!E22+'Casanova 3'!E22+'Lin 4'!E22+'Yoon 4'!E22+'Casanova 4'!E22</f>
        <v>563328.218018933</v>
      </c>
      <c r="F22" s="18"/>
      <c r="G22" s="18" t="n">
        <f aca="false">'Lin 1'!G22+'Yoon 1'!G22+'Co-PI (2)'!G22+'Co-PI (3)'!G22</f>
        <v>0</v>
      </c>
      <c r="H22" s="18"/>
      <c r="I22" s="18" t="n">
        <f aca="false">'Lin 1'!I22+'Yoon 1'!I22+'Co-PI (2)'!I22+'Co-PI (3)'!I22</f>
        <v>0</v>
      </c>
      <c r="J22" s="18"/>
      <c r="K22" s="18" t="n">
        <f aca="false">'Lin 1'!K22+'Yoon 1'!K22+'Co-PI (2)'!K22+'Co-PI (3)'!K22</f>
        <v>0</v>
      </c>
      <c r="L22" s="18"/>
      <c r="M22" s="18" t="n">
        <f aca="false">'Lin 1'!M22+'Yoon 1'!M22+'Co-PI (2)'!M22+'Co-PI (3)'!M22</f>
        <v>0</v>
      </c>
      <c r="N22" s="20" t="n">
        <f aca="false">E22+G22+I22+K22+M22</f>
        <v>563328.218018933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</row>
    <row r="23" customFormat="false" ht="15.75" hidden="false" customHeight="false" outlineLevel="0" collapsed="false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97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</row>
    <row r="24" customFormat="false" ht="15.75" hidden="false" customHeight="false" outlineLevel="0" collapsed="false">
      <c r="A24" s="1"/>
      <c r="B24" s="2"/>
      <c r="C24" s="91" t="s">
        <v>51</v>
      </c>
      <c r="D24" s="2"/>
      <c r="E24" s="66" t="s">
        <v>52</v>
      </c>
      <c r="F24" s="2"/>
      <c r="G24" s="66" t="s">
        <v>52</v>
      </c>
      <c r="H24" s="2"/>
      <c r="I24" s="66" t="s">
        <v>52</v>
      </c>
      <c r="J24" s="2"/>
      <c r="K24" s="66" t="s">
        <v>52</v>
      </c>
      <c r="L24" s="2"/>
      <c r="M24" s="66" t="s">
        <v>52</v>
      </c>
      <c r="N24" s="101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</row>
    <row r="25" customFormat="false" ht="15" hidden="false" customHeight="false" outlineLevel="0" collapsed="false">
      <c r="A25" s="1" t="s">
        <v>54</v>
      </c>
      <c r="B25" s="2" t="s">
        <v>55</v>
      </c>
      <c r="C25" s="65" t="n">
        <v>0.269</v>
      </c>
      <c r="D25" s="2"/>
      <c r="E25" s="18" t="n">
        <f aca="false">'Lin 1'!E25+'Yoon 1'!E25+'Casanova 1'!E25+'Lin 2'!E25+'Yoon 2'!E25+'Casanova 2'!E25+'Lin 3'!E25+'Yoon 3'!E25+'Casanova 3'!E25+'Lin 4'!E25+'Yoon 4'!E25+'Casanova 4'!E25</f>
        <v>30585.3069990931</v>
      </c>
      <c r="F25" s="18"/>
      <c r="G25" s="18" t="n">
        <f aca="false">'Lin 1'!G25+'Yoon 1'!G25+'Co-PI (2)'!G25+'Co-PI (3)'!G25</f>
        <v>0</v>
      </c>
      <c r="H25" s="18"/>
      <c r="I25" s="18" t="n">
        <f aca="false">'Lin 1'!I25+'Yoon 1'!I25+'Co-PI (2)'!I25+'Co-PI (3)'!I25</f>
        <v>0</v>
      </c>
      <c r="J25" s="18"/>
      <c r="K25" s="18" t="n">
        <f aca="false">'Lin 1'!K25+'Yoon 1'!K25+'Co-PI (2)'!K25+'Co-PI (3)'!K25</f>
        <v>0</v>
      </c>
      <c r="L25" s="18"/>
      <c r="M25" s="18" t="n">
        <f aca="false">'Lin 1'!M25+'Yoon 1'!M25+'Co-PI (2)'!M25+'Co-PI (3)'!M25</f>
        <v>0</v>
      </c>
      <c r="N25" s="20" t="n">
        <f aca="false">E25+G25+I25+K25+M25</f>
        <v>30585.3069990931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</row>
    <row r="26" customFormat="false" ht="15" hidden="false" customHeight="false" outlineLevel="0" collapsed="false">
      <c r="A26" s="1"/>
      <c r="B26" s="2" t="s">
        <v>24</v>
      </c>
      <c r="C26" s="65" t="n">
        <v>0.204</v>
      </c>
      <c r="D26" s="2"/>
      <c r="E26" s="18" t="n">
        <f aca="false">'Lin 1'!E26+'Yoon 1'!E26+'Casanova 1'!E26+'Lin 2'!E26+'Yoon 2'!E26+'Casanova 2'!E26+'Lin 3'!E26+'Yoon 3'!E26+'Casanova 3'!E26+'Lin 4'!E26+'Yoon 4'!E26+'Casanova 4'!E26</f>
        <v>71659.4931</v>
      </c>
      <c r="F26" s="18"/>
      <c r="G26" s="18" t="n">
        <f aca="false">'Lin 1'!G26+'Yoon 1'!G26+'Co-PI (2)'!G26+'Co-PI (3)'!G26</f>
        <v>0</v>
      </c>
      <c r="H26" s="18"/>
      <c r="I26" s="18" t="n">
        <f aca="false">'Lin 1'!I26+'Yoon 1'!I26+'Co-PI (2)'!I26+'Co-PI (3)'!I26</f>
        <v>0</v>
      </c>
      <c r="J26" s="18"/>
      <c r="K26" s="18" t="n">
        <f aca="false">'Lin 1'!K26+'Yoon 1'!K26+'Co-PI (2)'!K26+'Co-PI (3)'!K26</f>
        <v>0</v>
      </c>
      <c r="L26" s="18"/>
      <c r="M26" s="18" t="n">
        <f aca="false">'Lin 1'!M26+'Yoon 1'!M26+'Co-PI (2)'!M26+'Co-PI (3)'!M26</f>
        <v>0</v>
      </c>
      <c r="N26" s="20" t="n">
        <f aca="false">E26+G26+I26+K26+M26</f>
        <v>71659.4931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</row>
    <row r="27" customFormat="false" ht="15" hidden="false" customHeight="false" outlineLevel="0" collapsed="false">
      <c r="A27" s="1"/>
      <c r="B27" s="2" t="s">
        <v>26</v>
      </c>
      <c r="C27" s="65" t="n">
        <v>0.204</v>
      </c>
      <c r="D27" s="2"/>
      <c r="E27" s="18" t="n">
        <f aca="false">'Lin 1'!E27+'Yoon 1'!E27+'Casanova 1'!E27+'Lin 2'!E27+'Yoon 2'!E27+'Casanova 2'!E27+'Lin 3'!E27+'Yoon 3'!E27+'Casanova 3'!E27+'Lin 4'!E27+'Yoon 4'!E27+'Casanova 4'!E27</f>
        <v>0</v>
      </c>
      <c r="F27" s="18"/>
      <c r="G27" s="18" t="n">
        <f aca="false">'Lin 1'!G27+'Yoon 1'!G27+'Co-PI (2)'!G27+'Co-PI (3)'!G27</f>
        <v>0</v>
      </c>
      <c r="H27" s="18"/>
      <c r="I27" s="18" t="n">
        <f aca="false">'Lin 1'!I27+'Yoon 1'!I27+'Co-PI (2)'!I27+'Co-PI (3)'!I27</f>
        <v>0</v>
      </c>
      <c r="J27" s="18"/>
      <c r="K27" s="18" t="n">
        <f aca="false">'Lin 1'!K27+'Yoon 1'!K27+'Co-PI (2)'!K27+'Co-PI (3)'!K27</f>
        <v>0</v>
      </c>
      <c r="L27" s="18"/>
      <c r="M27" s="18" t="n">
        <f aca="false">'Lin 1'!M27+'Yoon 1'!M27+'Co-PI (2)'!M27+'Co-PI (3)'!M27</f>
        <v>0</v>
      </c>
      <c r="N27" s="20" t="n">
        <f aca="false">E27+G27+I27+K27+M27</f>
        <v>0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</row>
    <row r="28" customFormat="false" ht="15" hidden="false" customHeight="false" outlineLevel="0" collapsed="false">
      <c r="A28" s="1"/>
      <c r="B28" s="2" t="s">
        <v>34</v>
      </c>
      <c r="C28" s="65" t="n">
        <v>0.025</v>
      </c>
      <c r="D28" s="2"/>
      <c r="E28" s="18" t="n">
        <f aca="false">'Lin 1'!E28+'Yoon 1'!E28+'Casanova 1'!E28+'Lin 2'!E28+'Yoon 2'!E28+'Casanova 2'!E28+'Lin 3'!E28+'Yoon 3'!E28+'Casanova 3'!E28+'Lin 4'!E28+'Yoon 4'!E28+'Casanova 4'!E28</f>
        <v>2458.904175</v>
      </c>
      <c r="F28" s="18"/>
      <c r="G28" s="18" t="n">
        <f aca="false">'Lin 1'!G28+'Yoon 1'!G28+'Co-PI (2)'!G28+'Co-PI (3)'!G28</f>
        <v>0</v>
      </c>
      <c r="H28" s="18"/>
      <c r="I28" s="18" t="n">
        <f aca="false">'Lin 1'!I28+'Yoon 1'!I28+'Co-PI (2)'!I28+'Co-PI (3)'!I28</f>
        <v>0</v>
      </c>
      <c r="J28" s="18"/>
      <c r="K28" s="18" t="n">
        <f aca="false">'Lin 1'!K28+'Yoon 1'!K28+'Co-PI (2)'!K28+'Co-PI (3)'!K28</f>
        <v>0</v>
      </c>
      <c r="L28" s="18"/>
      <c r="M28" s="18" t="n">
        <f aca="false">'Lin 1'!M28+'Yoon 1'!M28+'Co-PI (2)'!M28+'Co-PI (3)'!M28</f>
        <v>0</v>
      </c>
      <c r="N28" s="20" t="n">
        <f aca="false">E28+G28+I28+K28+M28</f>
        <v>2458.904175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</row>
    <row r="29" customFormat="false" ht="15" hidden="false" customHeight="false" outlineLevel="0" collapsed="false">
      <c r="A29" s="1"/>
      <c r="B29" s="2" t="s">
        <v>31</v>
      </c>
      <c r="C29" s="65" t="n">
        <v>0.369</v>
      </c>
      <c r="D29" s="2"/>
      <c r="E29" s="18" t="n">
        <f aca="false">'Lin 1'!E29+'Yoon 1'!E29+'Casanova 1'!E29+'Lin 2'!E29+'Yoon 2'!E29+'Casanova 2'!E29+'Lin 3'!E29+'Yoon 3'!E29+'Casanova 3'!E29+'Lin 4'!E29+'Yoon 4'!E29+'Casanova 4'!E29</f>
        <v>0</v>
      </c>
      <c r="F29" s="18"/>
      <c r="G29" s="18" t="n">
        <f aca="false">'Lin 1'!G29+'Yoon 1'!G29+'Co-PI (2)'!G29+'Co-PI (3)'!G29</f>
        <v>0</v>
      </c>
      <c r="H29" s="18"/>
      <c r="I29" s="18" t="n">
        <f aca="false">'Lin 1'!I29+'Yoon 1'!I29+'Co-PI (2)'!I29+'Co-PI (3)'!I29</f>
        <v>0</v>
      </c>
      <c r="J29" s="18"/>
      <c r="K29" s="18" t="n">
        <f aca="false">'Lin 1'!K29+'Yoon 1'!K29+'Co-PI (2)'!K29+'Co-PI (3)'!K29</f>
        <v>0</v>
      </c>
      <c r="L29" s="18"/>
      <c r="M29" s="18" t="n">
        <f aca="false">'Lin 1'!M29+'Yoon 1'!M29+'Co-PI (2)'!M29+'Co-PI (3)'!M29</f>
        <v>0</v>
      </c>
      <c r="N29" s="20" t="n">
        <f aca="false">E29+G29+I29+K29+M29</f>
        <v>0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</row>
    <row r="30" customFormat="false" ht="15" hidden="false" customHeight="false" outlineLevel="0" collapsed="false">
      <c r="A30" s="1"/>
      <c r="B30" s="2" t="s">
        <v>33</v>
      </c>
      <c r="C30" s="65" t="n">
        <v>0.448</v>
      </c>
      <c r="D30" s="2"/>
      <c r="E30" s="18" t="n">
        <f aca="false">'Lin 1'!E30+'Yoon 1'!E30+'Casanova 1'!E30+'Lin 2'!E30+'Yoon 2'!E30+'Casanova 2'!E30+'Lin 3'!E30+'Yoon 3'!E30+'Casanova 3'!E30+'Lin 4'!E30+'Yoon 4'!E30+'Casanova 4'!E30</f>
        <v>0</v>
      </c>
      <c r="F30" s="25"/>
      <c r="G30" s="25" t="n">
        <f aca="false">'Lin 1'!G30+'Yoon 1'!G30+'Co-PI (2)'!G30+'Co-PI (3)'!G30</f>
        <v>0</v>
      </c>
      <c r="H30" s="25"/>
      <c r="I30" s="25" t="n">
        <f aca="false">'Lin 1'!I30+'Yoon 1'!I30+'Co-PI (2)'!I30+'Co-PI (3)'!I30</f>
        <v>0</v>
      </c>
      <c r="J30" s="25"/>
      <c r="K30" s="25" t="n">
        <f aca="false">'Lin 1'!K30+'Yoon 1'!K30+'Co-PI (2)'!K30+'Co-PI (3)'!K30</f>
        <v>0</v>
      </c>
      <c r="L30" s="25"/>
      <c r="M30" s="25" t="n">
        <f aca="false">'Lin 1'!M30+'Yoon 1'!M30+'Co-PI (2)'!M30+'Co-PI (3)'!M30</f>
        <v>0</v>
      </c>
      <c r="N30" s="26" t="n">
        <f aca="false">E30+G30+I30+K30+M30</f>
        <v>0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</row>
    <row r="31" customFormat="false" ht="15" hidden="false" customHeight="false" outlineLevel="0" collapsed="false">
      <c r="A31" s="1"/>
      <c r="B31" s="2"/>
      <c r="C31" s="95" t="s">
        <v>57</v>
      </c>
      <c r="D31" s="2"/>
      <c r="E31" s="18" t="n">
        <f aca="false">'Lin 1'!E31+'Yoon 1'!E31+'Casanova 1'!E31+'Lin 2'!E31+'Yoon 2'!E31+'Casanova 2'!E31+'Lin 3'!E31+'Yoon 3'!E31+'Casanova 3'!E31+'Lin 4'!E31+'Yoon 4'!E31+'Casanova 4'!E31</f>
        <v>104703.704274093</v>
      </c>
      <c r="F31" s="18"/>
      <c r="G31" s="18" t="n">
        <f aca="false">'Lin 1'!G31+'Yoon 1'!G31+'Co-PI (2)'!G31+'Co-PI (3)'!G31</f>
        <v>0</v>
      </c>
      <c r="H31" s="18"/>
      <c r="I31" s="18" t="n">
        <f aca="false">'Lin 1'!I31+'Yoon 1'!I31+'Co-PI (2)'!I31+'Co-PI (3)'!I31</f>
        <v>0</v>
      </c>
      <c r="J31" s="18"/>
      <c r="K31" s="18" t="n">
        <f aca="false">'Lin 1'!K31+'Yoon 1'!K31+'Co-PI (2)'!K31+'Co-PI (3)'!K31</f>
        <v>0</v>
      </c>
      <c r="L31" s="18"/>
      <c r="M31" s="18" t="n">
        <f aca="false">'Lin 1'!M31+'Yoon 1'!M31+'Co-PI (2)'!M31+'Co-PI (3)'!M31</f>
        <v>0</v>
      </c>
      <c r="N31" s="20" t="n">
        <f aca="false">E31+G31+I31+K31+M31</f>
        <v>104703.704274093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</row>
    <row r="32" customFormat="false" ht="15" hidden="false" customHeight="false" outlineLevel="0" collapsed="false">
      <c r="A32" s="1"/>
      <c r="B32" s="2"/>
      <c r="C32" s="2"/>
      <c r="D32" s="2"/>
      <c r="E32" s="18" t="n">
        <f aca="false">'Lin 1'!E32+'Yoon 1'!E32+'Casanova 1'!E32+'Lin 2'!E32+'Yoon 2'!E32+'Casanova 2'!E32+'Lin 3'!E32+'Yoon 3'!E32+'Casanova 3'!E32+'Lin 4'!E32+'Yoon 4'!E32+'Casanova 4'!E32</f>
        <v>0</v>
      </c>
      <c r="F32" s="2"/>
      <c r="G32" s="2"/>
      <c r="H32" s="2"/>
      <c r="I32" s="2"/>
      <c r="J32" s="2"/>
      <c r="K32" s="2"/>
      <c r="L32" s="2"/>
      <c r="M32" s="2"/>
      <c r="N32" s="97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</row>
    <row r="33" s="92" customFormat="true" ht="15" hidden="false" customHeight="false" outlineLevel="0" collapsed="false">
      <c r="A33" s="1"/>
      <c r="B33" s="2"/>
      <c r="C33" s="102" t="s">
        <v>58</v>
      </c>
      <c r="D33" s="72"/>
      <c r="E33" s="18" t="n">
        <f aca="false">'Lin 1'!E33+'Yoon 1'!E33+'Casanova 1'!E33+'Lin 2'!E33+'Yoon 2'!E33+'Casanova 2'!E33+'Lin 3'!E33+'Yoon 3'!E33+'Casanova 3'!E33+'Lin 4'!E33+'Yoon 4'!E33+'Casanova 4'!E33</f>
        <v>668031.922293026</v>
      </c>
      <c r="F33" s="103"/>
      <c r="G33" s="103" t="n">
        <f aca="false">'Lin 1'!G33+'Yoon 1'!G33+'Co-PI (2)'!G33+'Co-PI (3)'!G33</f>
        <v>0</v>
      </c>
      <c r="H33" s="103"/>
      <c r="I33" s="103" t="n">
        <f aca="false">'Lin 1'!I33+'Yoon 1'!I33+'Co-PI (2)'!I33+'Co-PI (3)'!I33</f>
        <v>0</v>
      </c>
      <c r="J33" s="103"/>
      <c r="K33" s="103" t="n">
        <f aca="false">'Lin 1'!K33+'Yoon 1'!K33+'Co-PI (2)'!K33+'Co-PI (3)'!K33</f>
        <v>0</v>
      </c>
      <c r="L33" s="103"/>
      <c r="M33" s="103" t="n">
        <f aca="false">'Lin 1'!M33+'Yoon 1'!M33+'Co-PI (2)'!M33+'Co-PI (3)'!M33</f>
        <v>0</v>
      </c>
      <c r="N33" s="20" t="n">
        <f aca="false">E33+G33+I33+K33+M33</f>
        <v>668031.922293026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</row>
    <row r="34" customFormat="false" ht="15" hidden="false" customHeight="false" outlineLevel="0" collapsed="false">
      <c r="A34" s="1"/>
      <c r="B34" s="2"/>
      <c r="C34" s="2"/>
      <c r="D34" s="2"/>
      <c r="E34" s="18" t="n">
        <f aca="false">'Lin 1'!E34+'Yoon 1'!E34+'Casanova 1'!E34+'Lin 2'!E34+'Yoon 2'!E34+'Casanova 2'!E34+'Lin 3'!E34+'Yoon 3'!E34+'Casanova 3'!E34+'Lin 4'!E34+'Yoon 4'!E34+'Casanova 4'!E34</f>
        <v>0</v>
      </c>
      <c r="F34" s="2"/>
      <c r="G34" s="2"/>
      <c r="H34" s="2"/>
      <c r="I34" s="2"/>
      <c r="J34" s="2"/>
      <c r="K34" s="2"/>
      <c r="L34" s="2"/>
      <c r="M34" s="2"/>
      <c r="N34" s="97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</row>
    <row r="35" customFormat="false" ht="15" hidden="false" customHeight="false" outlineLevel="0" collapsed="false">
      <c r="A35" s="1"/>
      <c r="B35" s="2"/>
      <c r="C35" s="2"/>
      <c r="D35" s="2"/>
      <c r="E35" s="18" t="n">
        <f aca="false">'Lin 1'!E35+'Yoon 1'!E35+'Casanova 1'!E35+'Lin 2'!E35+'Yoon 2'!E35+'Casanova 2'!E35+'Lin 3'!E35+'Yoon 3'!E35+'Casanova 3'!E35+'Lin 4'!E35+'Yoon 4'!E35+'Casanova 4'!E35</f>
        <v>0</v>
      </c>
      <c r="F35" s="2"/>
      <c r="G35" s="2"/>
      <c r="H35" s="2"/>
      <c r="I35" s="2"/>
      <c r="J35" s="2"/>
      <c r="K35" s="2"/>
      <c r="L35" s="2"/>
      <c r="M35" s="2"/>
      <c r="N35" s="104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</row>
    <row r="36" customFormat="false" ht="15" hidden="false" customHeight="false" outlineLevel="0" collapsed="false">
      <c r="A36" s="1" t="s">
        <v>59</v>
      </c>
      <c r="B36" s="2" t="s">
        <v>60</v>
      </c>
      <c r="C36" s="2"/>
      <c r="D36" s="2"/>
      <c r="E36" s="18" t="n">
        <f aca="false">'Lin 1'!E36+'Yoon 1'!E36+'Casanova 1'!E36+'Lin 2'!E36+'Yoon 2'!E36+'Casanova 2'!E36+'Lin 3'!E36+'Yoon 3'!E36+'Casanova 3'!E36+'Lin 4'!E36+'Yoon 4'!E36+'Casanova 4'!E36</f>
        <v>904000</v>
      </c>
      <c r="F36" s="18"/>
      <c r="G36" s="18" t="n">
        <f aca="false">'Lin 1'!G36+'Yoon 1'!G36+'Co-PI (2)'!G36+'Co-PI (3)'!G36</f>
        <v>0</v>
      </c>
      <c r="H36" s="18"/>
      <c r="I36" s="18" t="n">
        <f aca="false">'Lin 1'!I36+'Yoon 1'!I36+'Co-PI (2)'!I36+'Co-PI (3)'!I36</f>
        <v>0</v>
      </c>
      <c r="J36" s="18"/>
      <c r="K36" s="18" t="n">
        <f aca="false">'Lin 1'!K36+'Yoon 1'!K36+'Co-PI (2)'!K36+'Co-PI (3)'!K36</f>
        <v>0</v>
      </c>
      <c r="L36" s="18"/>
      <c r="M36" s="18" t="n">
        <f aca="false">'Lin 1'!M36+'Yoon 1'!M36+'Co-PI (2)'!M36+'Co-PI (3)'!M36</f>
        <v>0</v>
      </c>
      <c r="N36" s="20" t="n">
        <f aca="false">E36+G36+I36+K36+M36</f>
        <v>904000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</row>
    <row r="37" customFormat="false" ht="15" hidden="false" customHeight="false" outlineLevel="0" collapsed="false">
      <c r="A37" s="1"/>
      <c r="B37" s="2" t="s">
        <v>61</v>
      </c>
      <c r="C37" s="2"/>
      <c r="D37" s="2"/>
      <c r="E37" s="18" t="n">
        <f aca="false">'Lin 1'!E37+'Yoon 1'!E37+'Casanova 1'!E37+'Lin 2'!E37+'Yoon 2'!E37+'Casanova 2'!E37+'Lin 3'!E37+'Yoon 3'!E37+'Casanova 3'!E37+'Lin 4'!E37+'Yoon 4'!E37+'Casanova 4'!E37</f>
        <v>8000</v>
      </c>
      <c r="F37" s="18"/>
      <c r="G37" s="18" t="n">
        <f aca="false">'Lin 1'!G37+'Yoon 1'!G37+'Co-PI (2)'!G37+'Co-PI (3)'!G37</f>
        <v>0</v>
      </c>
      <c r="H37" s="18"/>
      <c r="I37" s="18" t="n">
        <f aca="false">'Lin 1'!I37+'Yoon 1'!I37+'Co-PI (2)'!I37+'Co-PI (3)'!I37</f>
        <v>0</v>
      </c>
      <c r="J37" s="18"/>
      <c r="K37" s="18" t="n">
        <f aca="false">'Lin 1'!K37+'Yoon 1'!K37+'Co-PI (2)'!K37+'Co-PI (3)'!K37</f>
        <v>0</v>
      </c>
      <c r="L37" s="18"/>
      <c r="M37" s="18" t="n">
        <f aca="false">'Lin 1'!M37+'Yoon 1'!M37+'Co-PI (2)'!M37+'Co-PI (3)'!M37</f>
        <v>0</v>
      </c>
      <c r="N37" s="20" t="n">
        <f aca="false">E37+G37+I37+K37+M37</f>
        <v>8000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</row>
    <row r="38" customFormat="false" ht="15" hidden="false" customHeight="false" outlineLevel="0" collapsed="false">
      <c r="A38" s="1"/>
      <c r="B38" s="2" t="s">
        <v>62</v>
      </c>
      <c r="C38" s="2"/>
      <c r="D38" s="2"/>
      <c r="E38" s="18" t="n">
        <f aca="false">'Lin 1'!E38+'Yoon 1'!E38+'Casanova 1'!E38+'Lin 2'!E38+'Yoon 2'!E38+'Casanova 2'!E38+'Lin 3'!E38+'Yoon 3'!E38+'Casanova 3'!E38+'Lin 4'!E38+'Yoon 4'!E38+'Casanova 4'!E38</f>
        <v>0</v>
      </c>
      <c r="F38" s="18"/>
      <c r="G38" s="18" t="n">
        <f aca="false">'Lin 1'!G38+'Yoon 1'!G38+'Co-PI (2)'!G38+'Co-PI (3)'!G38</f>
        <v>0</v>
      </c>
      <c r="H38" s="18"/>
      <c r="I38" s="18" t="n">
        <f aca="false">'Lin 1'!I38+'Yoon 1'!I38+'Co-PI (2)'!I38+'Co-PI (3)'!I38</f>
        <v>0</v>
      </c>
      <c r="J38" s="18"/>
      <c r="K38" s="18" t="n">
        <f aca="false">'Lin 1'!K38+'Yoon 1'!K38+'Co-PI (2)'!K38+'Co-PI (3)'!K38</f>
        <v>0</v>
      </c>
      <c r="L38" s="18"/>
      <c r="M38" s="18" t="n">
        <f aca="false">'Lin 1'!M38+'Yoon 1'!M38+'Co-PI (2)'!M38+'Co-PI (3)'!M38</f>
        <v>0</v>
      </c>
      <c r="N38" s="20" t="n">
        <f aca="false">E38+G38+I38+K38+M38</f>
        <v>0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</row>
    <row r="39" customFormat="false" ht="15" hidden="false" customHeight="false" outlineLevel="0" collapsed="false">
      <c r="A39" s="1"/>
      <c r="B39" s="2" t="s">
        <v>63</v>
      </c>
      <c r="C39" s="2"/>
      <c r="D39" s="2"/>
      <c r="E39" s="18" t="n">
        <f aca="false">'Lin 1'!E39+'Yoon 1'!E39+'Casanova 1'!E39+'Lin 2'!E39+'Yoon 2'!E39+'Casanova 2'!E39+'Lin 3'!E39+'Yoon 3'!E39+'Casanova 3'!E39+'Lin 4'!E39+'Yoon 4'!E39+'Casanova 4'!E39</f>
        <v>8000</v>
      </c>
      <c r="F39" s="18"/>
      <c r="G39" s="18" t="n">
        <f aca="false">'Lin 1'!G39+'Yoon 1'!G39+'Co-PI (2)'!G39+'Co-PI (3)'!G39</f>
        <v>0</v>
      </c>
      <c r="H39" s="18"/>
      <c r="I39" s="18" t="n">
        <f aca="false">'Lin 1'!I39+'Yoon 1'!I39+'Co-PI (2)'!I39+'Co-PI (3)'!I39</f>
        <v>0</v>
      </c>
      <c r="J39" s="18"/>
      <c r="K39" s="18" t="n">
        <f aca="false">'Lin 1'!K39+'Yoon 1'!K39+'Co-PI (2)'!K39+'Co-PI (3)'!K39</f>
        <v>0</v>
      </c>
      <c r="L39" s="18"/>
      <c r="M39" s="18" t="n">
        <f aca="false">'Lin 1'!M39+'Yoon 1'!M39+'Co-PI (2)'!M39+'Co-PI (3)'!M39</f>
        <v>0</v>
      </c>
      <c r="N39" s="20" t="n">
        <f aca="false">E39+G39+I39+K39+M39</f>
        <v>8000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</row>
    <row r="40" customFormat="false" ht="15" hidden="false" customHeight="false" outlineLevel="0" collapsed="false">
      <c r="A40" s="1"/>
      <c r="B40" s="2" t="s">
        <v>64</v>
      </c>
      <c r="C40" s="2"/>
      <c r="D40" s="2"/>
      <c r="E40" s="18" t="n">
        <f aca="false">'Lin 1'!E40+'Yoon 1'!E40+'Casanova 1'!E40+'Lin 2'!E40+'Yoon 2'!E40+'Casanova 2'!E40+'Lin 3'!E40+'Yoon 3'!E40+'Casanova 3'!E40+'Lin 4'!E40+'Yoon 4'!E40+'Casanova 4'!E40</f>
        <v>0</v>
      </c>
      <c r="F40" s="25"/>
      <c r="G40" s="25" t="n">
        <f aca="false">'Lin 1'!G40+'Yoon 1'!G40+'Co-PI (2)'!G40+'Co-PI (3)'!G40</f>
        <v>0</v>
      </c>
      <c r="H40" s="25"/>
      <c r="I40" s="25" t="n">
        <f aca="false">'Lin 1'!I40+'Yoon 1'!I40+'Co-PI (2)'!I40+'Co-PI (3)'!I40</f>
        <v>0</v>
      </c>
      <c r="J40" s="25"/>
      <c r="K40" s="25" t="n">
        <f aca="false">'Lin 1'!K40+'Yoon 1'!K40+'Co-PI (2)'!K40+'Co-PI (3)'!K40</f>
        <v>0</v>
      </c>
      <c r="L40" s="25"/>
      <c r="M40" s="25" t="n">
        <f aca="false">'Lin 1'!M40+'Yoon 1'!M40+'Co-PI (2)'!M40+'Co-PI (3)'!M40</f>
        <v>0</v>
      </c>
      <c r="N40" s="26" t="n">
        <f aca="false">E40+G40+I40+K40+M40</f>
        <v>0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</row>
    <row r="41" s="92" customFormat="true" ht="15" hidden="false" customHeight="false" outlineLevel="0" collapsed="false">
      <c r="A41" s="1"/>
      <c r="B41" s="2"/>
      <c r="C41" s="102" t="s">
        <v>65</v>
      </c>
      <c r="D41" s="72"/>
      <c r="E41" s="18" t="n">
        <f aca="false">'Lin 1'!E41+'Yoon 1'!E41+'Casanova 1'!E41+'Lin 2'!E41+'Yoon 2'!E41+'Casanova 2'!E41+'Lin 3'!E41+'Yoon 3'!E41+'Casanova 3'!E41+'Lin 4'!E41+'Yoon 4'!E41+'Casanova 4'!E41</f>
        <v>920000</v>
      </c>
      <c r="F41" s="103"/>
      <c r="G41" s="103" t="n">
        <f aca="false">'Lin 1'!G41+'Yoon 1'!G41+'Co-PI (2)'!G41+'Co-PI (3)'!G41</f>
        <v>0</v>
      </c>
      <c r="H41" s="103"/>
      <c r="I41" s="103" t="n">
        <f aca="false">'Lin 1'!I41+'Yoon 1'!I41+'Co-PI (2)'!I41+'Co-PI (3)'!I41</f>
        <v>0</v>
      </c>
      <c r="J41" s="103"/>
      <c r="K41" s="103" t="n">
        <f aca="false">'Lin 1'!K41+'Yoon 1'!K41+'Co-PI (2)'!K41+'Co-PI (3)'!K41</f>
        <v>0</v>
      </c>
      <c r="L41" s="103"/>
      <c r="M41" s="103" t="n">
        <f aca="false">'Lin 1'!M41+'Yoon 1'!M41+'Co-PI (2)'!M41+'Co-PI (3)'!M41</f>
        <v>0</v>
      </c>
      <c r="N41" s="20" t="n">
        <f aca="false">E41+G41+I41+K41+M41</f>
        <v>920000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</row>
    <row r="42" customFormat="false" ht="15" hidden="false" customHeight="false" outlineLevel="0" collapsed="false">
      <c r="A42" s="1"/>
      <c r="B42" s="2"/>
      <c r="C42" s="2"/>
      <c r="D42" s="2"/>
      <c r="E42" s="18" t="n">
        <f aca="false">'Lin 1'!E42+'Yoon 1'!E42+'Casanova 1'!E42+'Lin 2'!E42+'Yoon 2'!E42+'Casanova 2'!E42+'Lin 3'!E42+'Yoon 3'!E42+'Casanova 3'!E42+'Lin 4'!E42+'Yoon 4'!E42+'Casanova 4'!E42</f>
        <v>0</v>
      </c>
      <c r="F42" s="18"/>
      <c r="G42" s="18"/>
      <c r="H42" s="18"/>
      <c r="I42" s="18"/>
      <c r="J42" s="18"/>
      <c r="K42" s="18"/>
      <c r="L42" s="18"/>
      <c r="M42" s="18"/>
      <c r="N42" s="20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</row>
    <row r="43" customFormat="false" ht="15" hidden="false" customHeight="false" outlineLevel="0" collapsed="false">
      <c r="A43" s="1" t="s">
        <v>66</v>
      </c>
      <c r="B43" s="2" t="s">
        <v>67</v>
      </c>
      <c r="C43" s="2"/>
      <c r="D43" s="2"/>
      <c r="E43" s="18" t="n">
        <f aca="false">'Lin 1'!E43+'Yoon 1'!E43+'Casanova 1'!E43+'Lin 2'!E43+'Yoon 2'!E43+'Casanova 2'!E43+'Lin 3'!E43+'Yoon 3'!E43+'Casanova 3'!E43+'Lin 4'!E43+'Yoon 4'!E43+'Casanova 4'!E43</f>
        <v>0</v>
      </c>
      <c r="F43" s="18"/>
      <c r="G43" s="18" t="n">
        <f aca="false">'Lin 1'!G43+'Yoon 1'!G43+'Co-PI (2)'!G43+'Co-PI (3)'!G43</f>
        <v>0</v>
      </c>
      <c r="H43" s="18"/>
      <c r="I43" s="18" t="n">
        <f aca="false">'Lin 1'!I43+'Yoon 1'!I43+'Co-PI (2)'!I43+'Co-PI (3)'!I43</f>
        <v>0</v>
      </c>
      <c r="J43" s="18"/>
      <c r="K43" s="18" t="n">
        <f aca="false">'Lin 1'!K43+'Yoon 1'!K43+'Co-PI (2)'!K43+'Co-PI (3)'!K43</f>
        <v>0</v>
      </c>
      <c r="L43" s="18"/>
      <c r="M43" s="18" t="n">
        <f aca="false">'Lin 1'!M43+'Yoon 1'!M43+'Co-PI (2)'!M43+'Co-PI (3)'!M43</f>
        <v>0</v>
      </c>
      <c r="N43" s="20" t="n">
        <f aca="false">E43+G43+I43+K43+M43</f>
        <v>0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</row>
    <row r="44" customFormat="false" ht="15" hidden="false" customHeight="false" outlineLevel="0" collapsed="false">
      <c r="A44" s="2"/>
      <c r="B44" s="2" t="s">
        <v>68</v>
      </c>
      <c r="C44" s="2"/>
      <c r="D44" s="2"/>
      <c r="E44" s="18" t="n">
        <f aca="false">'Lin 1'!E44+'Yoon 1'!E44+'Casanova 1'!E44+'Lin 2'!E44+'Yoon 2'!E44+'Casanova 2'!E44+'Lin 3'!E44+'Yoon 3'!E44+'Casanova 3'!E44+'Lin 4'!E44+'Yoon 4'!E44+'Casanova 4'!E44</f>
        <v>171329.280983438</v>
      </c>
      <c r="F44" s="50"/>
      <c r="G44" s="50" t="n">
        <f aca="false">'Lin 1'!G44+'Yoon 1'!G44+'Co-PI (2)'!G44+'Co-PI (3)'!G44</f>
        <v>0</v>
      </c>
      <c r="H44" s="50"/>
      <c r="I44" s="50" t="n">
        <f aca="false">'Lin 1'!I44+'Yoon 1'!I44+'Co-PI (2)'!I44+'Co-PI (3)'!I44</f>
        <v>0</v>
      </c>
      <c r="J44" s="50"/>
      <c r="K44" s="50" t="n">
        <f aca="false">'Lin 1'!K44+'Yoon 1'!K44+'Co-PI (2)'!K44+'Co-PI (3)'!K44</f>
        <v>0</v>
      </c>
      <c r="L44" s="50"/>
      <c r="M44" s="50" t="n">
        <f aca="false">'Lin 1'!M44+'Yoon 1'!M44+'Co-PI (2)'!M44+'Co-PI (3)'!M44</f>
        <v>0</v>
      </c>
      <c r="N44" s="71" t="n">
        <f aca="false">E44+G44+I44+K44+M44</f>
        <v>171329.280983438</v>
      </c>
      <c r="O44" s="45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</row>
    <row r="45" customFormat="false" ht="15" hidden="false" customHeight="false" outlineLevel="0" collapsed="false">
      <c r="A45" s="2"/>
      <c r="B45" s="2" t="s">
        <v>69</v>
      </c>
      <c r="C45" s="2"/>
      <c r="D45" s="2"/>
      <c r="E45" s="18" t="n">
        <f aca="false">'Lin 1'!E45+'Yoon 1'!E45+'Casanova 1'!E45+'Lin 2'!E45+'Yoon 2'!E45+'Casanova 2'!E45+'Lin 3'!E45+'Yoon 3'!E45+'Casanova 3'!E45+'Lin 4'!E45+'Yoon 4'!E45+'Casanova 4'!E45</f>
        <v>407102.25625</v>
      </c>
      <c r="F45" s="25"/>
      <c r="G45" s="25" t="n">
        <v>0</v>
      </c>
      <c r="H45" s="25"/>
      <c r="I45" s="25" t="n">
        <v>0</v>
      </c>
      <c r="J45" s="25"/>
      <c r="K45" s="25" t="n">
        <f aca="false">'Lin 1'!K45+'Yoon 1'!K45+'Co-PI (2)'!K45+'Co-PI (3)'!K45</f>
        <v>0</v>
      </c>
      <c r="L45" s="25"/>
      <c r="M45" s="25" t="n">
        <f aca="false">'Lin 1'!M45+'Yoon 1'!M45+'Co-PI (2)'!M45+'Co-PI (3)'!M45</f>
        <v>0</v>
      </c>
      <c r="N45" s="26" t="n">
        <f aca="false">E45+G45+I45+K45+M45</f>
        <v>407102.25625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</row>
    <row r="46" s="92" customFormat="true" ht="15" hidden="false" customHeight="false" outlineLevel="0" collapsed="false">
      <c r="A46" s="2"/>
      <c r="B46" s="2"/>
      <c r="C46" s="102" t="s">
        <v>70</v>
      </c>
      <c r="D46" s="72"/>
      <c r="E46" s="18" t="n">
        <f aca="false">'Lin 1'!E46+'Yoon 1'!E46+'Casanova 1'!E46+'Lin 2'!E46+'Yoon 2'!E46+'Casanova 2'!E46+'Lin 3'!E46+'Yoon 3'!E46+'Casanova 3'!E46+'Lin 4'!E46+'Yoon 4'!E46+'Casanova 4'!E46</f>
        <v>578431.537233438</v>
      </c>
      <c r="F46" s="103"/>
      <c r="G46" s="103" t="n">
        <f aca="false">'Lin 1'!G46+'Yoon 1'!G46+'Co-PI (2)'!G46+'Co-PI (3)'!G46</f>
        <v>0</v>
      </c>
      <c r="H46" s="103"/>
      <c r="I46" s="103" t="n">
        <f aca="false">'Lin 1'!I46+'Yoon 1'!I46+'Co-PI (2)'!I46+'Co-PI (3)'!I46</f>
        <v>0</v>
      </c>
      <c r="J46" s="103"/>
      <c r="K46" s="103" t="n">
        <f aca="false">'Lin 1'!K46+'Yoon 1'!K46+'Co-PI (2)'!K46+'Co-PI (3)'!K46</f>
        <v>0</v>
      </c>
      <c r="L46" s="103"/>
      <c r="M46" s="103" t="n">
        <f aca="false">'Lin 1'!M46+'Yoon 1'!M46+'Co-PI (2)'!M46+'Co-PI (3)'!M46</f>
        <v>0</v>
      </c>
      <c r="N46" s="20" t="n">
        <f aca="false">E46+G46+I46+K46+M46</f>
        <v>578431.537233438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</row>
    <row r="47" customFormat="false" ht="15" hidden="false" customHeight="false" outlineLevel="0" collapsed="false">
      <c r="A47" s="2"/>
      <c r="B47" s="2"/>
      <c r="C47" s="2"/>
      <c r="D47" s="2"/>
      <c r="E47" s="18" t="n">
        <f aca="false">'Lin 1'!E47+'Yoon 1'!E47+'Casanova 1'!E47+'Lin 2'!E47+'Yoon 2'!E47+'Casanova 2'!E47+'Lin 3'!E47+'Yoon 3'!E47+'Casanova 3'!E47+'Lin 4'!E47+'Yoon 4'!E47+'Casanova 4'!E47</f>
        <v>0</v>
      </c>
      <c r="F47" s="2"/>
      <c r="G47" s="2"/>
      <c r="H47" s="2"/>
      <c r="I47" s="2"/>
      <c r="J47" s="2"/>
      <c r="K47" s="2"/>
      <c r="L47" s="2"/>
      <c r="M47" s="2"/>
      <c r="N47" s="97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</row>
    <row r="48" s="92" customFormat="true" ht="15" hidden="false" customHeight="false" outlineLevel="0" collapsed="false">
      <c r="A48" s="68" t="s">
        <v>71</v>
      </c>
      <c r="B48" s="72"/>
      <c r="C48" s="67" t="s">
        <v>72</v>
      </c>
      <c r="D48" s="68"/>
      <c r="E48" s="18" t="n">
        <f aca="false">'Lin 1'!E48+'Yoon 1'!E48+'Casanova 1'!E48+'Lin 2'!E48+'Yoon 2'!E48+'Casanova 2'!E48+'Lin 3'!E48+'Yoon 3'!E48+'Casanova 3'!E48+'Lin 4'!E48+'Yoon 4'!E48+'Casanova 4'!E48</f>
        <v>2166463.45952646</v>
      </c>
      <c r="F48" s="69"/>
      <c r="G48" s="69" t="n">
        <f aca="false">'Lin 1'!G48+'Yoon 1'!G48+'Co-PI (2)'!G48+'Co-PI (3)'!G48</f>
        <v>0</v>
      </c>
      <c r="H48" s="69"/>
      <c r="I48" s="69" t="n">
        <f aca="false">'Lin 1'!I48+'Yoon 1'!I48+'Co-PI (2)'!I48+'Co-PI (3)'!I48</f>
        <v>0</v>
      </c>
      <c r="J48" s="69"/>
      <c r="K48" s="69" t="n">
        <f aca="false">'Lin 1'!K48+'Yoon 1'!K48+'Co-PI (2)'!K48+'Co-PI (3)'!K48</f>
        <v>0</v>
      </c>
      <c r="L48" s="69"/>
      <c r="M48" s="69" t="n">
        <f aca="false">'Lin 1'!M48+'Yoon 1'!M48+'Co-PI (2)'!M48+'Co-PI (3)'!M48</f>
        <v>0</v>
      </c>
      <c r="N48" s="20" t="n">
        <f aca="false">E48+G48+I48+K48+M48</f>
        <v>2166463.45952646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</row>
    <row r="49" customFormat="false" ht="15" hidden="false" customHeight="false" outlineLevel="0" collapsed="false">
      <c r="A49" s="2"/>
      <c r="B49" s="2"/>
      <c r="C49" s="2"/>
      <c r="D49" s="2"/>
      <c r="E49" s="18" t="n">
        <f aca="false">'Lin 1'!E49+'Yoon 1'!E49+'Casanova 1'!E49+'Lin 2'!E49+'Yoon 2'!E49+'Casanova 2'!E49+'Lin 3'!E49+'Yoon 3'!E49+'Casanova 3'!E49+'Lin 4'!E49+'Yoon 4'!E49+'Casanova 4'!E49</f>
        <v>0</v>
      </c>
      <c r="F49" s="18"/>
      <c r="G49" s="18"/>
      <c r="H49" s="18"/>
      <c r="I49" s="18"/>
      <c r="J49" s="18"/>
      <c r="K49" s="18"/>
      <c r="L49" s="18"/>
      <c r="M49" s="18"/>
      <c r="N49" s="20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</row>
    <row r="50" customFormat="false" ht="15" hidden="false" customHeight="false" outlineLevel="0" collapsed="false">
      <c r="A50" s="73" t="s">
        <v>73</v>
      </c>
      <c r="B50" s="74"/>
      <c r="C50" s="75" t="s">
        <v>86</v>
      </c>
      <c r="D50" s="74"/>
      <c r="E50" s="18" t="n">
        <f aca="false">'Lin 1'!E50+'Yoon 1'!E50+'Casanova 1'!E50+'Lin 2'!E50+'Yoon 2'!E50+'Casanova 2'!E50+'Lin 3'!E50+'Yoon 3'!E50+'Casanova 3'!E50+'Lin 4'!E50+'Yoon 4'!E50+'Casanova 4'!E50</f>
        <v>1588031.92229303</v>
      </c>
      <c r="F50" s="76"/>
      <c r="G50" s="76" t="n">
        <f aca="false">'Lin 1'!G50+'Yoon 1'!G50+'Co-PI (2)'!G50+'Co-PI (3)'!G50</f>
        <v>0</v>
      </c>
      <c r="H50" s="76"/>
      <c r="I50" s="76" t="n">
        <f aca="false">'Lin 1'!I50+'Yoon 1'!I50+'Co-PI (2)'!I50+'Co-PI (3)'!I50</f>
        <v>0</v>
      </c>
      <c r="J50" s="76"/>
      <c r="K50" s="76" t="n">
        <f aca="false">'Lin 1'!K50+'Yoon 1'!K50+'Co-PI (2)'!K50+'Co-PI (3)'!K50</f>
        <v>0</v>
      </c>
      <c r="L50" s="76"/>
      <c r="M50" s="76" t="n">
        <f aca="false">'Lin 1'!M50+'Yoon 1'!M50+'Co-PI (2)'!M50+'Co-PI (3)'!M50</f>
        <v>0</v>
      </c>
      <c r="N50" s="20" t="n">
        <f aca="false">E50+G50+I50+K50+M50</f>
        <v>1588031.92229303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</row>
    <row r="51" customFormat="false" ht="15" hidden="false" customHeight="false" outlineLevel="0" collapsed="false">
      <c r="A51" s="1"/>
      <c r="B51" s="2"/>
      <c r="C51" s="1"/>
      <c r="D51" s="2"/>
      <c r="E51" s="18" t="n">
        <f aca="false">'Lin 1'!E51+'Yoon 1'!E51+'Casanova 1'!E51+'Lin 2'!E51+'Yoon 2'!E51+'Casanova 2'!E51+'Lin 3'!E51+'Yoon 3'!E51+'Casanova 3'!E51+'Lin 4'!E51+'Yoon 4'!E51+'Casanova 4'!E51</f>
        <v>0</v>
      </c>
      <c r="F51" s="2"/>
      <c r="G51" s="2"/>
      <c r="H51" s="2"/>
      <c r="I51" s="2"/>
      <c r="J51" s="2"/>
      <c r="K51" s="2"/>
      <c r="L51" s="2"/>
      <c r="M51" s="2"/>
      <c r="N51" s="97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</row>
    <row r="52" customFormat="false" ht="15" hidden="false" customHeight="false" outlineLevel="0" collapsed="false">
      <c r="A52" s="77" t="s">
        <v>75</v>
      </c>
      <c r="B52" s="78"/>
      <c r="C52" s="79" t="s">
        <v>76</v>
      </c>
      <c r="D52" s="2"/>
      <c r="E52" s="18" t="n">
        <f aca="false">'Lin 1'!E52+'Yoon 1'!E52+'Casanova 1'!E52+'Lin 2'!E52+'Yoon 2'!E52+'Casanova 2'!E52+'Lin 3'!E52+'Yoon 3'!E52+'Casanova 3'!E52+'Lin 4'!E52+'Yoon 4'!E52+'Casanova 4'!E52</f>
        <v>0</v>
      </c>
      <c r="F52" s="1"/>
      <c r="G52" s="1"/>
      <c r="H52" s="1"/>
      <c r="I52" s="1"/>
      <c r="J52" s="1"/>
      <c r="K52" s="1"/>
      <c r="L52" s="1"/>
      <c r="M52" s="1"/>
      <c r="N52" s="97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</row>
    <row r="53" customFormat="false" ht="15" hidden="false" customHeight="false" outlineLevel="0" collapsed="false">
      <c r="A53" s="2"/>
      <c r="B53" s="2"/>
      <c r="C53" s="80" t="n">
        <v>0.525</v>
      </c>
      <c r="D53" s="2"/>
      <c r="E53" s="18" t="n">
        <f aca="false">'Lin 1'!E53+'Yoon 1'!E53+'Casanova 1'!E53+'Lin 2'!E53+'Yoon 2'!E53+'Casanova 2'!E53+'Lin 3'!E53+'Yoon 3'!E53+'Casanova 3'!E53+'Lin 4'!E53+'Yoon 4'!E53+'Casanova 4'!E53</f>
        <v>0</v>
      </c>
      <c r="F53" s="1"/>
      <c r="G53" s="1"/>
      <c r="H53" s="1"/>
      <c r="I53" s="1"/>
      <c r="J53" s="1"/>
      <c r="K53" s="1"/>
      <c r="L53" s="1"/>
      <c r="M53" s="1"/>
      <c r="N53" s="97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</row>
    <row r="54" s="92" customFormat="true" ht="15" hidden="false" customHeight="false" outlineLevel="0" collapsed="false">
      <c r="A54" s="2"/>
      <c r="B54" s="2"/>
      <c r="C54" s="81" t="s">
        <v>77</v>
      </c>
      <c r="D54" s="78"/>
      <c r="E54" s="18" t="n">
        <f aca="false">'Lin 1'!E54+'Yoon 1'!E54+'Casanova 1'!E54+'Lin 2'!E54+'Yoon 2'!E54+'Casanova 2'!E54+'Lin 3'!E54+'Yoon 3'!E54+'Casanova 3'!E54+'Lin 4'!E54+'Yoon 4'!E54+'Casanova 4'!E54</f>
        <v>833716.759203839</v>
      </c>
      <c r="F54" s="82"/>
      <c r="G54" s="82" t="n">
        <f aca="false">'Lin 1'!G54+'Yoon 1'!G54+'Co-PI (2)'!G54+'Co-PI (3)'!G54</f>
        <v>0</v>
      </c>
      <c r="H54" s="82"/>
      <c r="I54" s="82" t="n">
        <f aca="false">'Lin 1'!I54+'Yoon 1'!I54+'Co-PI (2)'!I54+'Co-PI (3)'!I54</f>
        <v>0</v>
      </c>
      <c r="J54" s="82"/>
      <c r="K54" s="82" t="n">
        <f aca="false">'Lin 1'!K54+'Yoon 1'!K54+'Co-PI (2)'!K54+'Co-PI (3)'!K54</f>
        <v>0</v>
      </c>
      <c r="L54" s="82"/>
      <c r="M54" s="82" t="n">
        <f aca="false">'Lin 1'!M54+'Yoon 1'!M54+'Co-PI (2)'!M54+'Co-PI (3)'!M54</f>
        <v>0</v>
      </c>
      <c r="N54" s="20" t="n">
        <f aca="false">E54+G54+I54+K54+M54</f>
        <v>833716.759203839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</row>
    <row r="55" customFormat="false" ht="15" hidden="false" customHeight="false" outlineLevel="0" collapsed="false">
      <c r="A55" s="2"/>
      <c r="B55" s="2"/>
      <c r="C55" s="2"/>
      <c r="D55" s="2"/>
      <c r="E55" s="18" t="n">
        <f aca="false">'Lin 1'!E55+'Yoon 1'!E55+'Casanova 1'!E55+'Lin 2'!E55+'Yoon 2'!E55+'Casanova 2'!E55+'Lin 3'!E55+'Yoon 3'!E55+'Casanova 3'!E55+'Lin 4'!E55+'Yoon 4'!E55+'Casanova 4'!E55</f>
        <v>0</v>
      </c>
      <c r="F55" s="2"/>
      <c r="G55" s="2"/>
      <c r="H55" s="2"/>
      <c r="I55" s="2"/>
      <c r="J55" s="2"/>
      <c r="K55" s="2"/>
      <c r="L55" s="2"/>
      <c r="M55" s="2"/>
      <c r="N55" s="97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</row>
    <row r="56" customFormat="false" ht="15" hidden="false" customHeight="false" outlineLevel="0" collapsed="false">
      <c r="A56" s="2"/>
      <c r="B56" s="2"/>
      <c r="C56" s="2"/>
      <c r="D56" s="2"/>
      <c r="E56" s="18" t="n">
        <f aca="false">'Lin 1'!E56+'Yoon 1'!E56+'Casanova 1'!E56+'Lin 2'!E56+'Yoon 2'!E56+'Casanova 2'!E56+'Lin 3'!E56+'Yoon 3'!E56+'Casanova 3'!E56+'Lin 4'!E56+'Yoon 4'!E56+'Casanova 4'!E56</f>
        <v>0</v>
      </c>
      <c r="F56" s="2"/>
      <c r="G56" s="2"/>
      <c r="H56" s="2"/>
      <c r="I56" s="2"/>
      <c r="J56" s="2"/>
      <c r="K56" s="2"/>
      <c r="L56" s="2"/>
      <c r="M56" s="2"/>
      <c r="N56" s="97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</row>
    <row r="57" s="92" customFormat="true" ht="17.35" hidden="false" customHeight="false" outlineLevel="0" collapsed="false">
      <c r="A57" s="1"/>
      <c r="B57" s="1"/>
      <c r="C57" s="105" t="s">
        <v>92</v>
      </c>
      <c r="D57" s="8"/>
      <c r="E57" s="18" t="n">
        <f aca="false">'Lin 1'!E57+'Yoon 1'!E57+'Casanova 1'!E57+'Lin 2'!E57+'Yoon 2'!E57+'Casanova 2'!E57+'Lin 3'!E57+'Yoon 3'!E57+'Casanova 3'!E57+'Lin 4'!E57+'Yoon 4'!E57+'Casanova 4'!E57</f>
        <v>3000180.2187303</v>
      </c>
      <c r="F57" s="20"/>
      <c r="G57" s="20" t="n">
        <f aca="false">'Lin 1'!G57+'Yoon 1'!G57+'Co-PI (2)'!G57+'Co-PI (3)'!G57</f>
        <v>0</v>
      </c>
      <c r="H57" s="20"/>
      <c r="I57" s="20" t="n">
        <f aca="false">'Lin 1'!I57+'Yoon 1'!I57+'Co-PI (2)'!I57+'Co-PI (3)'!I57</f>
        <v>0</v>
      </c>
      <c r="J57" s="20"/>
      <c r="K57" s="20" t="n">
        <f aca="false">'Lin 1'!K57+'Yoon 1'!K57+'Co-PI (2)'!K57+'Co-PI (3)'!K57</f>
        <v>0</v>
      </c>
      <c r="L57" s="20"/>
      <c r="M57" s="20" t="n">
        <f aca="false">'Lin 1'!M57+'Yoon 1'!M57+'Co-PI (2)'!M57+'Co-PI (3)'!M57</f>
        <v>0</v>
      </c>
      <c r="N57" s="20" t="n">
        <f aca="false">E57+G57+I57+K57+M57</f>
        <v>3000180.2187303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</row>
  </sheetData>
  <mergeCells count="15">
    <mergeCell ref="D5:E5"/>
    <mergeCell ref="F5:G5"/>
    <mergeCell ref="H5:I5"/>
    <mergeCell ref="J5:K5"/>
    <mergeCell ref="L5:M5"/>
    <mergeCell ref="V6:W6"/>
    <mergeCell ref="X6:Y6"/>
    <mergeCell ref="Z6:AA6"/>
    <mergeCell ref="AB6:AC6"/>
    <mergeCell ref="AD6:AE6"/>
    <mergeCell ref="V9:W9"/>
    <mergeCell ref="X9:Y9"/>
    <mergeCell ref="Z9:AA9"/>
    <mergeCell ref="AB9:AC9"/>
    <mergeCell ref="AD9:AE9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G57"/>
  <sheetViews>
    <sheetView windowProtection="false"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E46" activeCellId="0" sqref="E46"/>
    </sheetView>
  </sheetViews>
  <sheetFormatPr defaultRowHeight="15.75"/>
  <cols>
    <col collapsed="false" hidden="false" max="1" min="1" style="0" width="32.7348837209302"/>
    <col collapsed="false" hidden="false" max="2" min="2" style="0" width="19.6883720930233"/>
    <col collapsed="false" hidden="false" max="4" min="3" style="0" width="9.10697674418605"/>
    <col collapsed="false" hidden="false" max="5" min="5" style="0" width="17.4744186046512"/>
    <col collapsed="false" hidden="true" max="13" min="6" style="0" width="0"/>
    <col collapsed="false" hidden="false" max="21" min="14" style="0" width="9.10697674418605"/>
    <col collapsed="false" hidden="false" max="22" min="22" style="0" width="49.9627906976744"/>
    <col collapsed="false" hidden="false" max="1025" min="23" style="0" width="9.10697674418605"/>
  </cols>
  <sheetData>
    <row r="1" s="2" customFormat="true" ht="15.75" hidden="false" customHeight="false" outlineLevel="0" collapsed="false">
      <c r="A1" s="1" t="s">
        <v>0</v>
      </c>
    </row>
    <row r="2" s="2" customFormat="true" ht="15.75" hidden="false" customHeight="false" outlineLevel="0" collapsed="false">
      <c r="A2" s="1"/>
    </row>
    <row r="3" s="2" customFormat="true" ht="15.75" hidden="false" customHeight="false" outlineLevel="0" collapsed="false">
      <c r="A3" s="1" t="s">
        <v>1</v>
      </c>
    </row>
    <row r="4" s="2" customFormat="true" ht="15.75" hidden="false" customHeight="false" outlineLevel="0" collapsed="false">
      <c r="A4" s="1"/>
    </row>
    <row r="5" customFormat="false" ht="20.25" hidden="false" customHeight="false" outlineLevel="0" collapsed="false">
      <c r="A5" s="1" t="s">
        <v>2</v>
      </c>
      <c r="B5" s="2"/>
      <c r="C5" s="2"/>
      <c r="D5" s="3" t="s">
        <v>3</v>
      </c>
      <c r="E5" s="3"/>
      <c r="F5" s="3" t="s">
        <v>4</v>
      </c>
      <c r="G5" s="3"/>
      <c r="H5" s="3" t="s">
        <v>5</v>
      </c>
      <c r="I5" s="3"/>
      <c r="J5" s="3" t="s">
        <v>6</v>
      </c>
      <c r="K5" s="3"/>
      <c r="L5" s="3" t="s">
        <v>7</v>
      </c>
      <c r="M5" s="3"/>
      <c r="N5" s="4" t="s">
        <v>8</v>
      </c>
      <c r="P5" s="5" t="s">
        <v>9</v>
      </c>
      <c r="Q5" s="6"/>
      <c r="R5" s="6"/>
      <c r="S5" s="6"/>
      <c r="T5" s="7"/>
    </row>
    <row r="6" customFormat="false" ht="18" hidden="false" customHeight="false" outlineLevel="0" collapsed="false">
      <c r="A6" s="1"/>
      <c r="B6" s="2"/>
      <c r="C6" s="2"/>
      <c r="D6" s="1"/>
      <c r="E6" s="1"/>
      <c r="F6" s="1"/>
      <c r="G6" s="1"/>
      <c r="H6" s="1"/>
      <c r="I6" s="1"/>
      <c r="J6" s="1"/>
      <c r="K6" s="1"/>
      <c r="L6" s="1"/>
      <c r="M6" s="1"/>
      <c r="N6" s="8"/>
      <c r="P6" s="9" t="s">
        <v>10</v>
      </c>
      <c r="Q6" s="10" t="s">
        <v>11</v>
      </c>
      <c r="R6" s="10" t="s">
        <v>12</v>
      </c>
      <c r="S6" s="10" t="s">
        <v>13</v>
      </c>
      <c r="T6" s="11" t="s">
        <v>14</v>
      </c>
      <c r="V6" s="12" t="s">
        <v>15</v>
      </c>
      <c r="W6" s="13" t="s">
        <v>16</v>
      </c>
      <c r="X6" s="13"/>
      <c r="Y6" s="13" t="s">
        <v>4</v>
      </c>
      <c r="Z6" s="13"/>
      <c r="AA6" s="13" t="s">
        <v>5</v>
      </c>
      <c r="AB6" s="13"/>
      <c r="AC6" s="13" t="s">
        <v>6</v>
      </c>
      <c r="AD6" s="13"/>
      <c r="AE6" s="13" t="s">
        <v>7</v>
      </c>
      <c r="AF6" s="13"/>
    </row>
    <row r="7" customFormat="false" ht="15.75" hidden="false" customHeight="false" outlineLevel="0" collapsed="false">
      <c r="A7" s="1" t="s">
        <v>17</v>
      </c>
      <c r="B7" s="2" t="s">
        <v>18</v>
      </c>
      <c r="C7" s="2"/>
      <c r="D7" s="1" t="s">
        <v>19</v>
      </c>
      <c r="E7" s="1" t="s">
        <v>20</v>
      </c>
      <c r="F7" s="1" t="s">
        <v>19</v>
      </c>
      <c r="G7" s="1" t="s">
        <v>20</v>
      </c>
      <c r="H7" s="1" t="s">
        <v>19</v>
      </c>
      <c r="I7" s="1" t="s">
        <v>20</v>
      </c>
      <c r="J7" s="1" t="s">
        <v>19</v>
      </c>
      <c r="K7" s="1" t="s">
        <v>20</v>
      </c>
      <c r="L7" s="1" t="s">
        <v>19</v>
      </c>
      <c r="M7" s="1" t="s">
        <v>20</v>
      </c>
      <c r="N7" s="8"/>
      <c r="O7" s="2"/>
      <c r="P7" s="14" t="n">
        <f aca="false">E11/V20*100</f>
        <v>0</v>
      </c>
      <c r="Q7" s="14" t="n">
        <f aca="false">G11/Y20*100</f>
        <v>0</v>
      </c>
      <c r="R7" s="14" t="n">
        <f aca="false">I11/AA20*100</f>
        <v>0</v>
      </c>
      <c r="S7" s="14" t="n">
        <f aca="false">K11/AC20*100</f>
        <v>0</v>
      </c>
      <c r="T7" s="14" t="n">
        <f aca="false">M11/AE20*100</f>
        <v>0</v>
      </c>
      <c r="U7" s="2"/>
      <c r="V7" s="12"/>
      <c r="W7" s="15" t="n">
        <f aca="false">V21</f>
        <v>6792.69230769231</v>
      </c>
      <c r="X7" s="12" t="n">
        <v>9</v>
      </c>
      <c r="Y7" s="15" t="n">
        <f aca="false">W7*1.03</f>
        <v>6996.47307692308</v>
      </c>
      <c r="Z7" s="12" t="n">
        <v>9</v>
      </c>
      <c r="AA7" s="15" t="n">
        <f aca="false">Y7*1.03</f>
        <v>7206.36726923077</v>
      </c>
      <c r="AB7" s="12" t="n">
        <v>9</v>
      </c>
      <c r="AC7" s="15" t="n">
        <f aca="false">AA7*1.03</f>
        <v>7422.55828730769</v>
      </c>
      <c r="AD7" s="12" t="n">
        <v>9</v>
      </c>
      <c r="AE7" s="15" t="n">
        <f aca="false">AC7*1.03</f>
        <v>7645.23503592693</v>
      </c>
      <c r="AF7" s="12" t="n">
        <v>9</v>
      </c>
    </row>
    <row r="8" customFormat="false" ht="15.75" hidden="false" customHeight="false" outlineLevel="0" collapsed="false">
      <c r="A8" s="1"/>
      <c r="C8" s="2"/>
      <c r="N8" s="8"/>
      <c r="O8" s="2"/>
      <c r="P8" s="16"/>
      <c r="Q8" s="16"/>
      <c r="R8" s="16"/>
      <c r="S8" s="16"/>
      <c r="T8" s="16"/>
      <c r="U8" s="2"/>
    </row>
    <row r="9" customFormat="false" ht="20.25" hidden="false" customHeight="false" outlineLevel="0" collapsed="false">
      <c r="A9" s="1"/>
      <c r="B9" s="2" t="s">
        <v>21</v>
      </c>
      <c r="C9" s="2"/>
      <c r="D9" s="17" t="n">
        <v>0</v>
      </c>
      <c r="E9" s="18" t="n">
        <f aca="false">W7*D9</f>
        <v>0</v>
      </c>
      <c r="F9" s="19" t="n">
        <v>0</v>
      </c>
      <c r="G9" s="18" t="n">
        <f aca="false">Y7*F9</f>
        <v>0</v>
      </c>
      <c r="H9" s="19" t="n">
        <v>0</v>
      </c>
      <c r="I9" s="18" t="n">
        <f aca="false">AA7*H9</f>
        <v>0</v>
      </c>
      <c r="J9" s="19" t="n">
        <v>0</v>
      </c>
      <c r="K9" s="18" t="n">
        <f aca="false">AC7*J9</f>
        <v>0</v>
      </c>
      <c r="L9" s="19" t="n">
        <v>0</v>
      </c>
      <c r="M9" s="18" t="n">
        <f aca="false">AE7*L9</f>
        <v>0</v>
      </c>
      <c r="N9" s="20" t="n">
        <f aca="false">E9+G9+I9+K9+M9</f>
        <v>0</v>
      </c>
      <c r="O9" s="2"/>
      <c r="P9" s="21" t="s">
        <v>22</v>
      </c>
      <c r="Q9" s="22"/>
      <c r="R9" s="22"/>
      <c r="S9" s="22"/>
      <c r="T9" s="23"/>
      <c r="U9" s="2"/>
      <c r="V9" s="12" t="s">
        <v>23</v>
      </c>
      <c r="W9" s="13" t="s">
        <v>16</v>
      </c>
      <c r="X9" s="13"/>
      <c r="Y9" s="13" t="s">
        <v>4</v>
      </c>
      <c r="Z9" s="13"/>
      <c r="AA9" s="13" t="s">
        <v>5</v>
      </c>
      <c r="AB9" s="13"/>
      <c r="AC9" s="13" t="s">
        <v>6</v>
      </c>
      <c r="AD9" s="13"/>
      <c r="AE9" s="13" t="s">
        <v>7</v>
      </c>
      <c r="AF9" s="13"/>
    </row>
    <row r="10" customFormat="false" ht="18" hidden="false" customHeight="false" outlineLevel="0" collapsed="false">
      <c r="A10" s="1"/>
      <c r="C10" s="2"/>
      <c r="D10" s="24" t="n">
        <v>0</v>
      </c>
      <c r="E10" s="25" t="n">
        <f aca="false">W7*D10</f>
        <v>0</v>
      </c>
      <c r="F10" s="24" t="n">
        <v>0</v>
      </c>
      <c r="G10" s="25" t="n">
        <f aca="false">Y7*F10</f>
        <v>0</v>
      </c>
      <c r="H10" s="24" t="n">
        <v>0</v>
      </c>
      <c r="I10" s="25" t="n">
        <f aca="false">AA7*H10</f>
        <v>0</v>
      </c>
      <c r="J10" s="24" t="n">
        <v>0</v>
      </c>
      <c r="K10" s="25" t="n">
        <f aca="false">AC7*J10</f>
        <v>0</v>
      </c>
      <c r="L10" s="24" t="n">
        <v>0</v>
      </c>
      <c r="M10" s="25" t="n">
        <f aca="false">AE7*L10</f>
        <v>0</v>
      </c>
      <c r="N10" s="26" t="n">
        <f aca="false">E10+G10+I10+K10+M10</f>
        <v>0</v>
      </c>
      <c r="O10" s="2"/>
      <c r="P10" s="27" t="s">
        <v>10</v>
      </c>
      <c r="Q10" s="28" t="s">
        <v>11</v>
      </c>
      <c r="R10" s="28" t="s">
        <v>12</v>
      </c>
      <c r="S10" s="28" t="s">
        <v>13</v>
      </c>
      <c r="T10" s="29" t="s">
        <v>14</v>
      </c>
      <c r="U10" s="2"/>
      <c r="V10" s="12" t="s">
        <v>24</v>
      </c>
      <c r="W10" s="30" t="n">
        <v>25000</v>
      </c>
      <c r="X10" s="31" t="n">
        <v>12</v>
      </c>
      <c r="Y10" s="30" t="n">
        <f aca="false">W10*1.03</f>
        <v>25750</v>
      </c>
      <c r="Z10" s="31" t="n">
        <v>12</v>
      </c>
      <c r="AA10" s="30" t="n">
        <f aca="false">Y10*1.03</f>
        <v>26522.5</v>
      </c>
      <c r="AB10" s="31" t="n">
        <v>12</v>
      </c>
      <c r="AC10" s="30" t="n">
        <f aca="false">AA10*1.03</f>
        <v>27318.175</v>
      </c>
      <c r="AD10" s="31" t="n">
        <v>12</v>
      </c>
      <c r="AE10" s="30" t="n">
        <f aca="false">AC10*1.03</f>
        <v>28137.72025</v>
      </c>
      <c r="AF10" s="31" t="n">
        <v>12</v>
      </c>
    </row>
    <row r="11" customFormat="false" ht="15.75" hidden="false" customHeight="false" outlineLevel="0" collapsed="false">
      <c r="A11" s="1"/>
      <c r="C11" s="32" t="s">
        <v>25</v>
      </c>
      <c r="D11" s="33" t="n">
        <f aca="false">SUM(D9:D10)</f>
        <v>0</v>
      </c>
      <c r="E11" s="34" t="n">
        <f aca="false">SUM(E9:E10)</f>
        <v>0</v>
      </c>
      <c r="F11" s="35" t="n">
        <f aca="false">SUM(F9:F10)</f>
        <v>0</v>
      </c>
      <c r="G11" s="34" t="n">
        <f aca="false">SUM(G9:G10)</f>
        <v>0</v>
      </c>
      <c r="H11" s="35" t="n">
        <f aca="false">SUM(H9:H10)</f>
        <v>0</v>
      </c>
      <c r="I11" s="34" t="n">
        <f aca="false">SUM(I9:I10)</f>
        <v>0</v>
      </c>
      <c r="J11" s="35" t="n">
        <f aca="false">SUM(J9:J10)</f>
        <v>0</v>
      </c>
      <c r="K11" s="34" t="n">
        <f aca="false">SUM(K9:K10)</f>
        <v>0</v>
      </c>
      <c r="L11" s="35" t="n">
        <f aca="false">SUM(L9:L10)</f>
        <v>0</v>
      </c>
      <c r="M11" s="34" t="n">
        <f aca="false">SUM(M9:M10)</f>
        <v>0</v>
      </c>
      <c r="N11" s="20" t="n">
        <f aca="false">E11+G11+I11+K11+M11</f>
        <v>0</v>
      </c>
      <c r="O11" s="2"/>
      <c r="P11" s="14" t="n">
        <f aca="false">E9/V19*100</f>
        <v>0</v>
      </c>
      <c r="Q11" s="14" t="n">
        <f aca="false">G9/Y19*100</f>
        <v>0</v>
      </c>
      <c r="R11" s="14" t="n">
        <f aca="false">I9/V19*100</f>
        <v>0</v>
      </c>
      <c r="S11" s="14" t="n">
        <f aca="false">K9/V19*100</f>
        <v>0</v>
      </c>
      <c r="T11" s="14" t="n">
        <f aca="false">M9/V19*100</f>
        <v>0</v>
      </c>
      <c r="U11" s="2"/>
      <c r="V11" s="12" t="s">
        <v>26</v>
      </c>
      <c r="W11" s="30" t="n">
        <v>48000</v>
      </c>
      <c r="X11" s="12" t="n">
        <v>12</v>
      </c>
      <c r="Y11" s="30" t="n">
        <f aca="false">W11*1.03</f>
        <v>49440</v>
      </c>
      <c r="Z11" s="12" t="n">
        <v>12</v>
      </c>
      <c r="AA11" s="30" t="n">
        <f aca="false">Y11*1.03</f>
        <v>50923.2</v>
      </c>
      <c r="AB11" s="12" t="n">
        <v>12</v>
      </c>
      <c r="AC11" s="30" t="n">
        <f aca="false">AA11*1.03</f>
        <v>52450.896</v>
      </c>
      <c r="AD11" s="12" t="n">
        <v>12</v>
      </c>
      <c r="AE11" s="30" t="n">
        <f aca="false">AC11*1.03</f>
        <v>54024.42288</v>
      </c>
      <c r="AF11" s="31" t="n">
        <v>12</v>
      </c>
    </row>
    <row r="12" customFormat="false" ht="15.75" hidden="false" customHeight="false" outlineLevel="0" collapsed="false">
      <c r="A12" s="1"/>
      <c r="D12" s="19"/>
      <c r="E12" s="36"/>
      <c r="F12" s="19"/>
      <c r="G12" s="36"/>
      <c r="H12" s="19"/>
      <c r="I12" s="36"/>
      <c r="J12" s="19"/>
      <c r="K12" s="36"/>
      <c r="L12" s="19"/>
      <c r="M12" s="36"/>
      <c r="N12" s="20"/>
      <c r="O12" s="2"/>
      <c r="P12" s="16"/>
      <c r="Q12" s="16"/>
      <c r="R12" s="16"/>
      <c r="S12" s="16"/>
      <c r="T12" s="16"/>
      <c r="U12" s="2"/>
      <c r="V12" s="12" t="s">
        <v>27</v>
      </c>
      <c r="W12" s="30" t="n">
        <v>21000</v>
      </c>
      <c r="X12" s="12" t="n">
        <v>12</v>
      </c>
      <c r="Y12" s="30" t="n">
        <f aca="false">W12*1.03</f>
        <v>21630</v>
      </c>
      <c r="Z12" s="31" t="n">
        <v>12</v>
      </c>
      <c r="AA12" s="30" t="n">
        <f aca="false">Y12*1.03</f>
        <v>22278.9</v>
      </c>
      <c r="AB12" s="31" t="n">
        <v>12</v>
      </c>
      <c r="AC12" s="30" t="n">
        <f aca="false">AA12*1.03</f>
        <v>22947.267</v>
      </c>
      <c r="AD12" s="31" t="n">
        <v>12</v>
      </c>
      <c r="AE12" s="30" t="n">
        <f aca="false">AC12*1.03</f>
        <v>23635.68501</v>
      </c>
      <c r="AF12" s="31" t="n">
        <v>12</v>
      </c>
    </row>
    <row r="13" customFormat="false" ht="20.25" hidden="false" customHeight="false" outlineLevel="0" collapsed="false">
      <c r="A13" s="1"/>
      <c r="C13" s="37" t="s">
        <v>28</v>
      </c>
      <c r="D13" s="1" t="s">
        <v>19</v>
      </c>
      <c r="E13" s="1" t="s">
        <v>29</v>
      </c>
      <c r="F13" s="1" t="s">
        <v>19</v>
      </c>
      <c r="G13" s="1" t="s">
        <v>29</v>
      </c>
      <c r="H13" s="1" t="s">
        <v>19</v>
      </c>
      <c r="I13" s="1" t="s">
        <v>29</v>
      </c>
      <c r="J13" s="1" t="s">
        <v>19</v>
      </c>
      <c r="K13" s="1" t="s">
        <v>29</v>
      </c>
      <c r="L13" s="1" t="s">
        <v>19</v>
      </c>
      <c r="M13" s="1" t="s">
        <v>29</v>
      </c>
      <c r="N13" s="20"/>
      <c r="O13" s="2"/>
      <c r="P13" s="38" t="s">
        <v>30</v>
      </c>
      <c r="Q13" s="39"/>
      <c r="R13" s="39"/>
      <c r="S13" s="39"/>
      <c r="T13" s="40"/>
      <c r="U13" s="2"/>
      <c r="V13" s="12" t="s">
        <v>31</v>
      </c>
      <c r="W13" s="30" t="n">
        <v>10000</v>
      </c>
      <c r="X13" s="12" t="n">
        <v>12</v>
      </c>
      <c r="Y13" s="30" t="n">
        <f aca="false">W13*1.03</f>
        <v>10300</v>
      </c>
      <c r="Z13" s="12" t="n">
        <v>12</v>
      </c>
      <c r="AA13" s="30" t="n">
        <f aca="false">Y13*1.03</f>
        <v>10609</v>
      </c>
      <c r="AB13" s="12" t="n">
        <v>12</v>
      </c>
      <c r="AC13" s="30" t="n">
        <f aca="false">AA13*1.03</f>
        <v>10927.27</v>
      </c>
      <c r="AD13" s="12" t="n">
        <v>12</v>
      </c>
      <c r="AE13" s="30" t="n">
        <f aca="false">AC13*1.03</f>
        <v>11255.0881</v>
      </c>
      <c r="AF13" s="31" t="n">
        <v>12</v>
      </c>
    </row>
    <row r="14" customFormat="false" ht="18" hidden="false" customHeight="false" outlineLevel="0" collapsed="false">
      <c r="A14" s="1" t="s">
        <v>32</v>
      </c>
      <c r="B14" s="2" t="s">
        <v>24</v>
      </c>
      <c r="C14" s="41" t="n">
        <v>0</v>
      </c>
      <c r="D14" s="19" t="n">
        <v>0</v>
      </c>
      <c r="E14" s="18" t="n">
        <f aca="false">W10/X10*D14*$C14</f>
        <v>0</v>
      </c>
      <c r="F14" s="19" t="n">
        <v>0</v>
      </c>
      <c r="G14" s="18" t="n">
        <f aca="false">Y10/Z10*F14*$C14</f>
        <v>0</v>
      </c>
      <c r="H14" s="19" t="n">
        <v>0</v>
      </c>
      <c r="I14" s="18" t="n">
        <f aca="false">AA10/AB10*H14*$C14</f>
        <v>0</v>
      </c>
      <c r="J14" s="19" t="n">
        <v>0</v>
      </c>
      <c r="K14" s="18" t="n">
        <f aca="false">AC10/AD10*J14*$C14</f>
        <v>0</v>
      </c>
      <c r="L14" s="19" t="n">
        <v>0</v>
      </c>
      <c r="M14" s="18" t="n">
        <f aca="false">AE10/AF10*L14*$C14</f>
        <v>0</v>
      </c>
      <c r="N14" s="20" t="n">
        <f aca="false">E14+G14+I14+K14+M14</f>
        <v>0</v>
      </c>
      <c r="O14" s="2"/>
      <c r="P14" s="42" t="s">
        <v>10</v>
      </c>
      <c r="Q14" s="43" t="s">
        <v>11</v>
      </c>
      <c r="R14" s="43" t="s">
        <v>12</v>
      </c>
      <c r="S14" s="43" t="s">
        <v>13</v>
      </c>
      <c r="T14" s="44" t="s">
        <v>14</v>
      </c>
      <c r="U14" s="2"/>
      <c r="V14" s="12" t="s">
        <v>33</v>
      </c>
      <c r="W14" s="30" t="n">
        <v>10000</v>
      </c>
      <c r="X14" s="12" t="n">
        <v>12</v>
      </c>
      <c r="Y14" s="30" t="n">
        <f aca="false">W14*1.03</f>
        <v>10300</v>
      </c>
      <c r="Z14" s="31" t="n">
        <v>12</v>
      </c>
      <c r="AA14" s="30" t="n">
        <f aca="false">Y14*1.03</f>
        <v>10609</v>
      </c>
      <c r="AB14" s="31" t="n">
        <v>12</v>
      </c>
      <c r="AC14" s="30" t="n">
        <f aca="false">AA14*1.03</f>
        <v>10927.27</v>
      </c>
      <c r="AD14" s="31" t="n">
        <v>12</v>
      </c>
      <c r="AE14" s="30" t="n">
        <f aca="false">AC14*1.03</f>
        <v>11255.0881</v>
      </c>
      <c r="AF14" s="31" t="n">
        <v>12</v>
      </c>
    </row>
    <row r="15" customFormat="false" ht="15.75" hidden="false" customHeight="false" outlineLevel="0" collapsed="false">
      <c r="A15" s="1"/>
      <c r="B15" s="2" t="s">
        <v>26</v>
      </c>
      <c r="C15" s="41" t="n">
        <v>0</v>
      </c>
      <c r="D15" s="19" t="n">
        <v>0</v>
      </c>
      <c r="E15" s="18" t="n">
        <f aca="false">W11/X11*D15*$C15</f>
        <v>0</v>
      </c>
      <c r="F15" s="19" t="n">
        <v>0</v>
      </c>
      <c r="G15" s="18" t="n">
        <f aca="false">Y11/Z11*F15*$C15</f>
        <v>0</v>
      </c>
      <c r="H15" s="19" t="n">
        <v>0</v>
      </c>
      <c r="I15" s="18" t="n">
        <f aca="false">AA11/AB11*H15*$C15</f>
        <v>0</v>
      </c>
      <c r="J15" s="19" t="n">
        <v>0</v>
      </c>
      <c r="K15" s="18" t="n">
        <f aca="false">AC11/AD11*J15*$C15</f>
        <v>0</v>
      </c>
      <c r="L15" s="19" t="n">
        <v>0</v>
      </c>
      <c r="M15" s="18" t="n">
        <f aca="false">AE11/AF11*L15*$C15</f>
        <v>0</v>
      </c>
      <c r="N15" s="20" t="n">
        <f aca="false">E15+G15+I15+K15+M15</f>
        <v>0</v>
      </c>
      <c r="O15" s="2"/>
      <c r="P15" s="14" t="n">
        <f aca="false">E10/V18*100</f>
        <v>0</v>
      </c>
      <c r="Q15" s="14" t="n">
        <f aca="false">G10/V18*100</f>
        <v>0</v>
      </c>
      <c r="R15" s="14" t="n">
        <f aca="false">I10/V18*100</f>
        <v>0</v>
      </c>
      <c r="S15" s="14" t="n">
        <f aca="false">K10/V18*100</f>
        <v>0</v>
      </c>
      <c r="T15" s="14" t="n">
        <f aca="false">M10/V18*100</f>
        <v>0</v>
      </c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</row>
    <row r="16" customFormat="false" ht="15.75" hidden="false" customHeight="false" outlineLevel="0" collapsed="false">
      <c r="A16" s="1"/>
      <c r="B16" s="2" t="s">
        <v>34</v>
      </c>
      <c r="C16" s="41" t="n">
        <v>0</v>
      </c>
      <c r="D16" s="19" t="n">
        <v>0</v>
      </c>
      <c r="E16" s="18" t="n">
        <f aca="false">W12/X12*D16*$C16</f>
        <v>0</v>
      </c>
      <c r="F16" s="19" t="n">
        <v>0</v>
      </c>
      <c r="G16" s="18" t="n">
        <f aca="false">Y12/Z12*F16*$C16</f>
        <v>0</v>
      </c>
      <c r="H16" s="19" t="n">
        <v>0</v>
      </c>
      <c r="I16" s="18" t="n">
        <f aca="false">AA12/AB12*H16*$C16</f>
        <v>0</v>
      </c>
      <c r="J16" s="19" t="n">
        <v>0</v>
      </c>
      <c r="K16" s="18" t="n">
        <f aca="false">AC12/AD12*J16*$C16</f>
        <v>0</v>
      </c>
      <c r="L16" s="19" t="n">
        <v>0</v>
      </c>
      <c r="M16" s="18" t="n">
        <f aca="false">AE12/AF12*L16*$C16</f>
        <v>0</v>
      </c>
      <c r="N16" s="20" t="n">
        <f aca="false">E16+G16+I16+K16+M16</f>
        <v>0</v>
      </c>
      <c r="O16" s="2"/>
      <c r="P16" s="16"/>
      <c r="Q16" s="16"/>
      <c r="R16" s="16"/>
      <c r="S16" s="16"/>
      <c r="T16" s="16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</row>
    <row r="17" customFormat="false" ht="15.75" hidden="false" customHeight="false" outlineLevel="0" collapsed="false">
      <c r="A17" s="1"/>
      <c r="B17" s="2" t="s">
        <v>31</v>
      </c>
      <c r="C17" s="41" t="n">
        <v>0</v>
      </c>
      <c r="D17" s="19" t="n">
        <v>0</v>
      </c>
      <c r="E17" s="18" t="n">
        <f aca="false">W13/X13*D17*$C17</f>
        <v>0</v>
      </c>
      <c r="F17" s="19" t="n">
        <v>0</v>
      </c>
      <c r="G17" s="18" t="n">
        <f aca="false">Y13/Z13*F17*$C17</f>
        <v>0</v>
      </c>
      <c r="H17" s="19" t="n">
        <v>0</v>
      </c>
      <c r="I17" s="18" t="n">
        <f aca="false">AA13/AB13*H17*$C17</f>
        <v>0</v>
      </c>
      <c r="J17" s="19" t="n">
        <v>0</v>
      </c>
      <c r="K17" s="18" t="n">
        <f aca="false">AC13/AD13*J17*$C17</f>
        <v>0</v>
      </c>
      <c r="L17" s="19" t="n">
        <v>0</v>
      </c>
      <c r="M17" s="18" t="n">
        <f aca="false">AE13/AF13*L17*$C17</f>
        <v>0</v>
      </c>
      <c r="N17" s="20" t="n">
        <f aca="false">E17+G17+I17+K17+M17</f>
        <v>0</v>
      </c>
      <c r="O17" s="2"/>
      <c r="V17" s="45" t="s">
        <v>35</v>
      </c>
      <c r="W17" s="45"/>
      <c r="X17" s="45"/>
      <c r="Y17" s="45"/>
      <c r="Z17" s="45"/>
    </row>
    <row r="18" customFormat="false" ht="15.75" hidden="false" customHeight="false" outlineLevel="0" collapsed="false">
      <c r="A18" s="1"/>
      <c r="B18" s="2" t="s">
        <v>33</v>
      </c>
      <c r="C18" s="46" t="n">
        <v>0</v>
      </c>
      <c r="D18" s="24" t="n">
        <v>0</v>
      </c>
      <c r="E18" s="25" t="n">
        <f aca="false">W14/X14*D18*$C18</f>
        <v>0</v>
      </c>
      <c r="F18" s="24" t="n">
        <v>0</v>
      </c>
      <c r="G18" s="25" t="n">
        <f aca="false">Y14/Z14*F18*$C18</f>
        <v>0</v>
      </c>
      <c r="H18" s="24" t="n">
        <v>0</v>
      </c>
      <c r="I18" s="25" t="n">
        <f aca="false">AA14/AB14*H18*$C18</f>
        <v>0</v>
      </c>
      <c r="J18" s="24" t="n">
        <v>0</v>
      </c>
      <c r="K18" s="25" t="n">
        <f aca="false">AC14/AD14*J18*$C18</f>
        <v>0</v>
      </c>
      <c r="L18" s="24" t="n">
        <v>0</v>
      </c>
      <c r="M18" s="25" t="n">
        <f aca="false">AE14/AF14*L18*$C18</f>
        <v>0</v>
      </c>
      <c r="N18" s="26" t="n">
        <f aca="false">E18+G18+I18+K18+M18</f>
        <v>0</v>
      </c>
      <c r="O18" s="2"/>
      <c r="P18" s="13" t="s">
        <v>36</v>
      </c>
      <c r="Q18" s="13"/>
      <c r="R18" s="13"/>
      <c r="S18" s="13"/>
      <c r="V18" s="47" t="n">
        <f aca="false">V20-V19</f>
        <v>20612.3076923077</v>
      </c>
      <c r="W18" s="12" t="s">
        <v>37</v>
      </c>
      <c r="X18" s="12"/>
      <c r="Y18" s="48" t="n">
        <f aca="false">Y20-Y19</f>
        <v>21230.6769230769</v>
      </c>
      <c r="Z18" s="12"/>
      <c r="AA18" s="48" t="n">
        <f aca="false">AA20-AA19</f>
        <v>21867.5972307692</v>
      </c>
      <c r="AB18" s="12"/>
      <c r="AC18" s="48" t="n">
        <f aca="false">AC20-AC19</f>
        <v>22523.6251476923</v>
      </c>
      <c r="AD18" s="12"/>
      <c r="AE18" s="48" t="n">
        <f aca="false">AE20-AE19</f>
        <v>23199.3339021231</v>
      </c>
    </row>
    <row r="19" customFormat="false" ht="15.75" hidden="false" customHeight="false" outlineLevel="0" collapsed="false">
      <c r="A19" s="1"/>
      <c r="C19" s="46"/>
      <c r="D19" s="49"/>
      <c r="E19" s="50"/>
      <c r="F19" s="49"/>
      <c r="G19" s="50"/>
      <c r="H19" s="49"/>
      <c r="I19" s="50"/>
      <c r="J19" s="49"/>
      <c r="K19" s="50"/>
      <c r="L19" s="49"/>
      <c r="M19" s="50"/>
      <c r="N19" s="20"/>
      <c r="O19" s="2"/>
      <c r="P19" s="12" t="s">
        <v>38</v>
      </c>
      <c r="Q19" s="12"/>
      <c r="R19" s="51" t="s">
        <v>39</v>
      </c>
      <c r="S19" s="51" t="s">
        <v>40</v>
      </c>
      <c r="V19" s="52" t="n">
        <v>60900</v>
      </c>
      <c r="W19" s="53" t="s">
        <v>41</v>
      </c>
      <c r="X19" s="53"/>
      <c r="Y19" s="54" t="n">
        <f aca="false">V19*1.03</f>
        <v>62727</v>
      </c>
      <c r="Z19" s="54"/>
      <c r="AA19" s="54" t="n">
        <f aca="false">Y19*1.03</f>
        <v>64608.81</v>
      </c>
      <c r="AB19" s="54"/>
      <c r="AC19" s="54" t="n">
        <f aca="false">AA19*1.03</f>
        <v>66547.0743</v>
      </c>
      <c r="AD19" s="54"/>
      <c r="AE19" s="54" t="n">
        <f aca="false">AC19*1.03</f>
        <v>68543.486529</v>
      </c>
    </row>
    <row r="20" customFormat="false" ht="15.75" hidden="false" customHeight="false" outlineLevel="0" collapsed="false">
      <c r="A20" s="1"/>
      <c r="C20" s="32" t="s">
        <v>42</v>
      </c>
      <c r="D20" s="1"/>
      <c r="E20" s="34" t="n">
        <f aca="false">SUM(E14:E18)</f>
        <v>0</v>
      </c>
      <c r="F20" s="1"/>
      <c r="G20" s="34" t="n">
        <f aca="false">SUM(G14:G18)</f>
        <v>0</v>
      </c>
      <c r="H20" s="1"/>
      <c r="I20" s="34" t="n">
        <f aca="false">SUM(I14:I18)</f>
        <v>0</v>
      </c>
      <c r="J20" s="1"/>
      <c r="K20" s="34" t="n">
        <f aca="false">SUM(K14:K18)</f>
        <v>0</v>
      </c>
      <c r="L20" s="1"/>
      <c r="M20" s="34" t="n">
        <f aca="false">SUM(M14:M18)</f>
        <v>0</v>
      </c>
      <c r="N20" s="20" t="n">
        <f aca="false">E20+G20+I20+K20+M20</f>
        <v>0</v>
      </c>
      <c r="O20" s="2"/>
      <c r="P20" s="12" t="s">
        <v>43</v>
      </c>
      <c r="Q20" s="12"/>
      <c r="R20" s="55" t="n">
        <v>11307.45</v>
      </c>
      <c r="S20" s="55" t="n">
        <f aca="false">R20/12</f>
        <v>942.2875</v>
      </c>
      <c r="V20" s="56" t="n">
        <f aca="false">V19/1560*2088</f>
        <v>81512.3076923077</v>
      </c>
      <c r="W20" s="16" t="s">
        <v>44</v>
      </c>
      <c r="X20" s="16"/>
      <c r="Y20" s="57" t="n">
        <f aca="false">V20*1.03</f>
        <v>83957.676923077</v>
      </c>
      <c r="Z20" s="57"/>
      <c r="AA20" s="57" t="n">
        <f aca="false">Y20*1.03</f>
        <v>86476.4072307693</v>
      </c>
      <c r="AB20" s="57"/>
      <c r="AC20" s="57" t="n">
        <f aca="false">AA20*1.03</f>
        <v>89070.6994476923</v>
      </c>
      <c r="AD20" s="57"/>
      <c r="AE20" s="57" t="n">
        <f aca="false">AC20*1.03</f>
        <v>91742.8204311231</v>
      </c>
    </row>
    <row r="21" customFormat="false" ht="15.75" hidden="false" customHeight="false" outlineLevel="0" collapsed="false">
      <c r="A21" s="1"/>
      <c r="N21" s="20"/>
      <c r="O21" s="2"/>
      <c r="P21" s="12" t="s">
        <v>45</v>
      </c>
      <c r="Q21" s="12"/>
      <c r="R21" s="55" t="n">
        <f aca="false">R20*1.05</f>
        <v>11872.8225</v>
      </c>
      <c r="S21" s="55" t="n">
        <f aca="false">R21/12</f>
        <v>989.401875</v>
      </c>
      <c r="V21" s="58" t="n">
        <f aca="false">V20/12</f>
        <v>6792.69230769231</v>
      </c>
      <c r="W21" s="59" t="s">
        <v>46</v>
      </c>
      <c r="X21" s="2" t="s">
        <v>47</v>
      </c>
    </row>
    <row r="22" customFormat="false" ht="15.75" hidden="false" customHeight="false" outlineLevel="0" collapsed="false">
      <c r="A22" s="1"/>
      <c r="C22" s="32" t="s">
        <v>48</v>
      </c>
      <c r="D22" s="1"/>
      <c r="E22" s="34" t="n">
        <f aca="false">E20+E11</f>
        <v>0</v>
      </c>
      <c r="F22" s="34"/>
      <c r="G22" s="34" t="n">
        <f aca="false">G20+G11</f>
        <v>0</v>
      </c>
      <c r="H22" s="34"/>
      <c r="I22" s="34" t="n">
        <f aca="false">I20+I11</f>
        <v>0</v>
      </c>
      <c r="J22" s="34"/>
      <c r="K22" s="34" t="n">
        <f aca="false">K20+K11</f>
        <v>0</v>
      </c>
      <c r="L22" s="34"/>
      <c r="M22" s="34" t="n">
        <f aca="false">M20+M11</f>
        <v>0</v>
      </c>
      <c r="N22" s="20" t="n">
        <f aca="false">E22+G22+I22+K22+M22</f>
        <v>0</v>
      </c>
      <c r="O22" s="2"/>
      <c r="P22" s="12" t="s">
        <v>49</v>
      </c>
      <c r="Q22" s="12"/>
      <c r="R22" s="55" t="n">
        <f aca="false">R21*1.05</f>
        <v>12466.463625</v>
      </c>
      <c r="S22" s="55" t="n">
        <f aca="false">R22/12</f>
        <v>1038.87196875</v>
      </c>
    </row>
    <row r="23" customFormat="false" ht="15.75" hidden="false" customHeight="false" outlineLevel="0" collapsed="false">
      <c r="A23" s="1"/>
      <c r="N23" s="20"/>
      <c r="O23" s="2"/>
      <c r="P23" s="12" t="s">
        <v>50</v>
      </c>
      <c r="Q23" s="12"/>
      <c r="R23" s="55" t="n">
        <f aca="false">R22*1.05</f>
        <v>13089.78680625</v>
      </c>
      <c r="S23" s="55" t="n">
        <f aca="false">R23/12</f>
        <v>1090.8155671875</v>
      </c>
    </row>
    <row r="24" customFormat="false" ht="15.75" hidden="false" customHeight="false" outlineLevel="0" collapsed="false">
      <c r="A24" s="1"/>
      <c r="C24" s="60" t="s">
        <v>51</v>
      </c>
      <c r="E24" s="61" t="s">
        <v>52</v>
      </c>
      <c r="G24" s="62" t="s">
        <v>52</v>
      </c>
      <c r="I24" s="62" t="s">
        <v>52</v>
      </c>
      <c r="K24" s="62" t="s">
        <v>52</v>
      </c>
      <c r="M24" s="62" t="s">
        <v>52</v>
      </c>
      <c r="N24" s="63"/>
      <c r="O24" s="2"/>
      <c r="P24" s="12" t="s">
        <v>53</v>
      </c>
      <c r="Q24" s="12"/>
      <c r="R24" s="55" t="n">
        <f aca="false">R23*1.05</f>
        <v>13744.2761465625</v>
      </c>
      <c r="S24" s="55" t="n">
        <f aca="false">R24/12</f>
        <v>1145.35634554688</v>
      </c>
      <c r="V24" s="64"/>
    </row>
    <row r="25" customFormat="false" ht="15.75" hidden="false" customHeight="false" outlineLevel="0" collapsed="false">
      <c r="A25" s="1" t="s">
        <v>54</v>
      </c>
      <c r="B25" s="2" t="s">
        <v>55</v>
      </c>
      <c r="C25" s="65" t="n">
        <v>0.269</v>
      </c>
      <c r="E25" s="18" t="n">
        <f aca="false">E11*$C25</f>
        <v>0</v>
      </c>
      <c r="G25" s="18" t="n">
        <f aca="false">G11*$C25</f>
        <v>0</v>
      </c>
      <c r="I25" s="18" t="n">
        <f aca="false">I11*$C25</f>
        <v>0</v>
      </c>
      <c r="K25" s="18" t="n">
        <f aca="false">K11*$C25</f>
        <v>0</v>
      </c>
      <c r="M25" s="18" t="n">
        <f aca="false">M11*$C25</f>
        <v>0</v>
      </c>
      <c r="N25" s="20" t="n">
        <f aca="false">E25+G25+I25+K25+M25</f>
        <v>0</v>
      </c>
      <c r="O25" s="2"/>
      <c r="P25" s="12" t="s">
        <v>56</v>
      </c>
      <c r="Q25" s="12"/>
      <c r="R25" s="55" t="n">
        <f aca="false">R24*1.05</f>
        <v>14431.4899538906</v>
      </c>
      <c r="S25" s="55" t="n">
        <f aca="false">R25/12</f>
        <v>1202.62416282422</v>
      </c>
      <c r="V25" s="64"/>
    </row>
    <row r="26" customFormat="false" ht="15.75" hidden="false" customHeight="false" outlineLevel="0" collapsed="false">
      <c r="A26" s="1"/>
      <c r="B26" s="2" t="s">
        <v>24</v>
      </c>
      <c r="C26" s="65" t="n">
        <v>0.204</v>
      </c>
      <c r="E26" s="18" t="n">
        <f aca="false">E14*$C26</f>
        <v>0</v>
      </c>
      <c r="G26" s="18" t="n">
        <f aca="false">G14*$C26</f>
        <v>0</v>
      </c>
      <c r="I26" s="18" t="n">
        <f aca="false">I14*$C26</f>
        <v>0</v>
      </c>
      <c r="K26" s="18" t="n">
        <f aca="false">K14*$C26</f>
        <v>0</v>
      </c>
      <c r="M26" s="18" t="n">
        <f aca="false">M14*$C26</f>
        <v>0</v>
      </c>
      <c r="N26" s="20" t="n">
        <f aca="false">E26+G26+I26+K26+M26</f>
        <v>0</v>
      </c>
      <c r="O26" s="2"/>
    </row>
    <row r="27" customFormat="false" ht="15.75" hidden="false" customHeight="false" outlineLevel="0" collapsed="false">
      <c r="A27" s="1"/>
      <c r="B27" s="2" t="s">
        <v>26</v>
      </c>
      <c r="C27" s="65" t="n">
        <v>0.204</v>
      </c>
      <c r="E27" s="18" t="n">
        <f aca="false">E15*$C27</f>
        <v>0</v>
      </c>
      <c r="G27" s="18" t="n">
        <f aca="false">G15*$C27</f>
        <v>0</v>
      </c>
      <c r="I27" s="18" t="n">
        <f aca="false">I15*$C27</f>
        <v>0</v>
      </c>
      <c r="K27" s="18" t="n">
        <f aca="false">K15*$C27</f>
        <v>0</v>
      </c>
      <c r="M27" s="18" t="n">
        <f aca="false">M15*$C27</f>
        <v>0</v>
      </c>
      <c r="N27" s="20" t="n">
        <f aca="false">E27+G27+I27+K27+M27</f>
        <v>0</v>
      </c>
      <c r="O27" s="2"/>
    </row>
    <row r="28" customFormat="false" ht="15.75" hidden="false" customHeight="false" outlineLevel="0" collapsed="false">
      <c r="A28" s="1"/>
      <c r="B28" s="2" t="s">
        <v>34</v>
      </c>
      <c r="C28" s="65" t="n">
        <v>0.025</v>
      </c>
      <c r="E28" s="18" t="n">
        <f aca="false">E16*$C28</f>
        <v>0</v>
      </c>
      <c r="G28" s="18" t="n">
        <f aca="false">G16*$C28</f>
        <v>0</v>
      </c>
      <c r="I28" s="18" t="n">
        <f aca="false">I16*$C28</f>
        <v>0</v>
      </c>
      <c r="K28" s="18" t="n">
        <f aca="false">K16*$C28</f>
        <v>0</v>
      </c>
      <c r="M28" s="18" t="n">
        <f aca="false">M16*$C28</f>
        <v>0</v>
      </c>
      <c r="N28" s="20" t="n">
        <f aca="false">E28+G28+I28+K28+M28</f>
        <v>0</v>
      </c>
      <c r="O28" s="2"/>
    </row>
    <row r="29" customFormat="false" ht="15.75" hidden="false" customHeight="false" outlineLevel="0" collapsed="false">
      <c r="A29" s="1"/>
      <c r="B29" s="2" t="s">
        <v>31</v>
      </c>
      <c r="C29" s="65" t="n">
        <v>0.369</v>
      </c>
      <c r="E29" s="18" t="n">
        <f aca="false">E17*$C29</f>
        <v>0</v>
      </c>
      <c r="G29" s="18" t="n">
        <f aca="false">G17*$C29</f>
        <v>0</v>
      </c>
      <c r="I29" s="18" t="n">
        <f aca="false">I17*$C29</f>
        <v>0</v>
      </c>
      <c r="K29" s="18" t="n">
        <f aca="false">K17*$C29</f>
        <v>0</v>
      </c>
      <c r="M29" s="18" t="n">
        <f aca="false">M17*$C29</f>
        <v>0</v>
      </c>
      <c r="N29" s="20" t="n">
        <f aca="false">E29+G29+I29+K29+M29</f>
        <v>0</v>
      </c>
      <c r="O29" s="2"/>
    </row>
    <row r="30" customFormat="false" ht="15.75" hidden="false" customHeight="false" outlineLevel="0" collapsed="false">
      <c r="A30" s="1"/>
      <c r="B30" s="2" t="s">
        <v>33</v>
      </c>
      <c r="C30" s="65" t="n">
        <v>0.448</v>
      </c>
      <c r="D30" s="66"/>
      <c r="E30" s="25" t="n">
        <f aca="false">E18*$C30</f>
        <v>0</v>
      </c>
      <c r="F30" s="66"/>
      <c r="G30" s="25" t="n">
        <f aca="false">G18*$C30</f>
        <v>0</v>
      </c>
      <c r="H30" s="66"/>
      <c r="I30" s="25" t="n">
        <f aca="false">I18*$C30</f>
        <v>0</v>
      </c>
      <c r="J30" s="66"/>
      <c r="K30" s="25" t="n">
        <f aca="false">K18*$C30</f>
        <v>0</v>
      </c>
      <c r="L30" s="66"/>
      <c r="M30" s="25" t="n">
        <f aca="false">M18*$C30</f>
        <v>0</v>
      </c>
      <c r="N30" s="26" t="n">
        <f aca="false">E30+G30+I30+K30+M30</f>
        <v>0</v>
      </c>
      <c r="O30" s="2"/>
    </row>
    <row r="31" customFormat="false" ht="15.75" hidden="false" customHeight="false" outlineLevel="0" collapsed="false">
      <c r="A31" s="1"/>
      <c r="C31" s="32" t="s">
        <v>57</v>
      </c>
      <c r="D31" s="1"/>
      <c r="E31" s="34" t="n">
        <f aca="false">SUM(E25:E30)</f>
        <v>0</v>
      </c>
      <c r="F31" s="1"/>
      <c r="G31" s="34" t="n">
        <f aca="false">SUM(G25:G30)</f>
        <v>0</v>
      </c>
      <c r="H31" s="1"/>
      <c r="I31" s="34" t="n">
        <f aca="false">SUM(I25:I30)</f>
        <v>0</v>
      </c>
      <c r="J31" s="1"/>
      <c r="K31" s="34" t="n">
        <f aca="false">SUM(K25:K30)</f>
        <v>0</v>
      </c>
      <c r="L31" s="1"/>
      <c r="M31" s="34" t="n">
        <f aca="false">SUM(M25:M30)</f>
        <v>0</v>
      </c>
      <c r="N31" s="20" t="n">
        <f aca="false">E31+G31+I31+K31+M31</f>
        <v>0</v>
      </c>
      <c r="O31" s="2"/>
    </row>
    <row r="32" customFormat="false" ht="15.75" hidden="false" customHeight="false" outlineLevel="0" collapsed="false">
      <c r="A32" s="1"/>
      <c r="N32" s="20"/>
      <c r="O32" s="2"/>
    </row>
    <row r="33" customFormat="false" ht="15.75" hidden="false" customHeight="false" outlineLevel="0" collapsed="false">
      <c r="A33" s="1"/>
      <c r="C33" s="67" t="s">
        <v>58</v>
      </c>
      <c r="D33" s="68"/>
      <c r="E33" s="69" t="n">
        <f aca="false">E22+E31</f>
        <v>0</v>
      </c>
      <c r="F33" s="69"/>
      <c r="G33" s="69" t="n">
        <f aca="false">G22+G31</f>
        <v>0</v>
      </c>
      <c r="H33" s="68"/>
      <c r="I33" s="69" t="n">
        <f aca="false">I22+I31</f>
        <v>0</v>
      </c>
      <c r="J33" s="69"/>
      <c r="K33" s="69" t="n">
        <f aca="false">K22+K31</f>
        <v>0</v>
      </c>
      <c r="L33" s="69"/>
      <c r="M33" s="69" t="n">
        <f aca="false">M22+M31</f>
        <v>0</v>
      </c>
      <c r="N33" s="20" t="n">
        <f aca="false">E33+G33+I33+K33+M33</f>
        <v>0</v>
      </c>
      <c r="O33" s="2"/>
      <c r="V33" s="70"/>
      <c r="W33" s="70"/>
      <c r="X33" s="70"/>
    </row>
    <row r="34" customFormat="false" ht="15.75" hidden="false" customHeight="false" outlineLevel="0" collapsed="false">
      <c r="A34" s="1"/>
      <c r="N34" s="20"/>
      <c r="O34" s="2"/>
    </row>
    <row r="35" customFormat="false" ht="15.75" hidden="false" customHeight="false" outlineLevel="0" collapsed="false">
      <c r="A35" s="1"/>
      <c r="N35" s="71"/>
      <c r="O35" s="2"/>
    </row>
    <row r="36" customFormat="false" ht="15.75" hidden="false" customHeight="false" outlineLevel="0" collapsed="false">
      <c r="A36" s="1" t="s">
        <v>59</v>
      </c>
      <c r="B36" s="2" t="s">
        <v>60</v>
      </c>
      <c r="E36" s="18" t="n">
        <v>0</v>
      </c>
      <c r="G36" s="18" t="n">
        <v>0</v>
      </c>
      <c r="I36" s="18" t="n">
        <v>0</v>
      </c>
      <c r="K36" s="18" t="n">
        <v>0</v>
      </c>
      <c r="M36" s="18" t="n">
        <v>0</v>
      </c>
      <c r="N36" s="20" t="n">
        <f aca="false">E36+G36+I36+K36+M36</f>
        <v>0</v>
      </c>
      <c r="O36" s="2"/>
    </row>
    <row r="37" customFormat="false" ht="15.75" hidden="false" customHeight="false" outlineLevel="0" collapsed="false">
      <c r="A37" s="1"/>
      <c r="B37" s="2" t="s">
        <v>61</v>
      </c>
      <c r="E37" s="18" t="n">
        <v>0</v>
      </c>
      <c r="G37" s="18" t="n">
        <v>0</v>
      </c>
      <c r="I37" s="18" t="n">
        <v>0</v>
      </c>
      <c r="K37" s="18" t="n">
        <v>0</v>
      </c>
      <c r="M37" s="18" t="n">
        <v>0</v>
      </c>
      <c r="N37" s="20" t="n">
        <f aca="false">E37+G37+I37+K37+M37</f>
        <v>0</v>
      </c>
      <c r="O37" s="2"/>
    </row>
    <row r="38" customFormat="false" ht="15.75" hidden="false" customHeight="false" outlineLevel="0" collapsed="false">
      <c r="A38" s="1"/>
      <c r="B38" s="2" t="s">
        <v>62</v>
      </c>
      <c r="E38" s="18" t="n">
        <v>0</v>
      </c>
      <c r="G38" s="18" t="n">
        <v>0</v>
      </c>
      <c r="I38" s="18" t="n">
        <v>0</v>
      </c>
      <c r="K38" s="18" t="n">
        <v>0</v>
      </c>
      <c r="M38" s="18" t="n">
        <v>0</v>
      </c>
      <c r="N38" s="20" t="n">
        <f aca="false">E38+G38+I38+K38+M38</f>
        <v>0</v>
      </c>
      <c r="O38" s="2"/>
    </row>
    <row r="39" customFormat="false" ht="15.75" hidden="false" customHeight="false" outlineLevel="0" collapsed="false">
      <c r="A39" s="1"/>
      <c r="B39" s="2" t="s">
        <v>63</v>
      </c>
      <c r="E39" s="18" t="n">
        <v>0</v>
      </c>
      <c r="G39" s="18" t="n">
        <v>0</v>
      </c>
      <c r="I39" s="18" t="n">
        <v>0</v>
      </c>
      <c r="K39" s="18" t="n">
        <v>0</v>
      </c>
      <c r="M39" s="18" t="n">
        <v>0</v>
      </c>
      <c r="N39" s="20" t="n">
        <f aca="false">E39+G39+I39+K39+M39</f>
        <v>0</v>
      </c>
      <c r="O39" s="2"/>
    </row>
    <row r="40" customFormat="false" ht="15.75" hidden="false" customHeight="false" outlineLevel="0" collapsed="false">
      <c r="A40" s="1"/>
      <c r="B40" s="2" t="s">
        <v>64</v>
      </c>
      <c r="D40" s="66"/>
      <c r="E40" s="25" t="n">
        <v>0</v>
      </c>
      <c r="F40" s="66"/>
      <c r="G40" s="25" t="n">
        <v>0</v>
      </c>
      <c r="H40" s="66"/>
      <c r="I40" s="25" t="n">
        <v>0</v>
      </c>
      <c r="J40" s="66"/>
      <c r="K40" s="25" t="n">
        <v>0</v>
      </c>
      <c r="L40" s="66"/>
      <c r="M40" s="25" t="n">
        <v>0</v>
      </c>
      <c r="N40" s="26" t="n">
        <f aca="false">E40+G40+I40+K40+M40</f>
        <v>0</v>
      </c>
      <c r="O40" s="2"/>
    </row>
    <row r="41" customFormat="false" ht="15.75" hidden="false" customHeight="false" outlineLevel="0" collapsed="false">
      <c r="A41" s="1"/>
      <c r="C41" s="67" t="s">
        <v>65</v>
      </c>
      <c r="D41" s="68"/>
      <c r="E41" s="69" t="n">
        <f aca="false">SUM(E36:E40)</f>
        <v>0</v>
      </c>
      <c r="F41" s="68"/>
      <c r="G41" s="69" t="n">
        <f aca="false">SUM(G36:G40)</f>
        <v>0</v>
      </c>
      <c r="H41" s="68"/>
      <c r="I41" s="69" t="n">
        <f aca="false">SUM(I36:I40)</f>
        <v>0</v>
      </c>
      <c r="J41" s="68"/>
      <c r="K41" s="69" t="n">
        <f aca="false">SUM(K36:K40)</f>
        <v>0</v>
      </c>
      <c r="L41" s="68"/>
      <c r="M41" s="69" t="n">
        <f aca="false">SUM(M36:M40)</f>
        <v>0</v>
      </c>
      <c r="N41" s="20" t="n">
        <f aca="false">E41+G41+I41+K41+M41</f>
        <v>0</v>
      </c>
    </row>
    <row r="42" customFormat="false" ht="15.75" hidden="false" customHeight="false" outlineLevel="0" collapsed="false">
      <c r="A42" s="1"/>
      <c r="N42" s="20"/>
    </row>
    <row r="43" customFormat="false" ht="15.75" hidden="false" customHeight="false" outlineLevel="0" collapsed="false">
      <c r="A43" s="1" t="s">
        <v>66</v>
      </c>
      <c r="B43" s="2" t="s">
        <v>67</v>
      </c>
      <c r="E43" s="50" t="n">
        <v>0</v>
      </c>
      <c r="G43" s="50" t="n">
        <v>0</v>
      </c>
      <c r="I43" s="50" t="n">
        <v>0</v>
      </c>
      <c r="K43" s="50" t="n">
        <v>0</v>
      </c>
      <c r="M43" s="50" t="n">
        <v>0</v>
      </c>
      <c r="N43" s="20" t="n">
        <f aca="false">E43+G43+I43+K43+M43</f>
        <v>0</v>
      </c>
    </row>
    <row r="44" customFormat="false" ht="15.75" hidden="false" customHeight="false" outlineLevel="0" collapsed="false">
      <c r="A44" s="1"/>
      <c r="B44" s="2" t="s">
        <v>68</v>
      </c>
      <c r="D44" s="45"/>
      <c r="E44" s="50" t="n">
        <f aca="false">R21*C14</f>
        <v>0</v>
      </c>
      <c r="F44" s="50"/>
      <c r="G44" s="50" t="n">
        <v>0</v>
      </c>
      <c r="H44" s="50"/>
      <c r="I44" s="50" t="n">
        <v>0</v>
      </c>
      <c r="J44" s="50"/>
      <c r="K44" s="50" t="n">
        <v>0</v>
      </c>
      <c r="L44" s="50"/>
      <c r="M44" s="50" t="n">
        <v>0</v>
      </c>
      <c r="N44" s="71" t="n">
        <f aca="false">E44+G44+I44+K44+M44</f>
        <v>0</v>
      </c>
    </row>
    <row r="45" customFormat="false" ht="15" hidden="false" customHeight="false" outlineLevel="0" collapsed="false">
      <c r="A45" s="1"/>
      <c r="B45" s="2" t="s">
        <v>69</v>
      </c>
      <c r="E45" s="25" t="n">
        <v>0</v>
      </c>
      <c r="F45" s="25"/>
      <c r="G45" s="25" t="n">
        <v>0</v>
      </c>
      <c r="H45" s="25"/>
      <c r="I45" s="25" t="n">
        <v>0</v>
      </c>
      <c r="J45" s="25"/>
      <c r="K45" s="25" t="n">
        <v>0</v>
      </c>
      <c r="L45" s="25"/>
      <c r="M45" s="25" t="n">
        <v>0</v>
      </c>
      <c r="N45" s="26" t="n">
        <f aca="false">E45+G45+I45+K45+M45</f>
        <v>0</v>
      </c>
    </row>
    <row r="46" customFormat="false" ht="15.75" hidden="false" customHeight="false" outlineLevel="0" collapsed="false">
      <c r="A46" s="1"/>
      <c r="C46" s="67" t="s">
        <v>70</v>
      </c>
      <c r="D46" s="72"/>
      <c r="E46" s="69" t="n">
        <f aca="false">SUM(E43:E45)</f>
        <v>0</v>
      </c>
      <c r="F46" s="72"/>
      <c r="G46" s="69" t="n">
        <f aca="false">SUM(G43:G45)</f>
        <v>0</v>
      </c>
      <c r="H46" s="72"/>
      <c r="I46" s="69" t="n">
        <f aca="false">SUM(I43:I45)</f>
        <v>0</v>
      </c>
      <c r="J46" s="72"/>
      <c r="K46" s="69" t="n">
        <f aca="false">SUM(K43:K45)</f>
        <v>0</v>
      </c>
      <c r="L46" s="72"/>
      <c r="M46" s="69" t="n">
        <f aca="false">SUM(M43:M45)</f>
        <v>0</v>
      </c>
      <c r="N46" s="20" t="n">
        <f aca="false">E46+G46+I46+K46+M46</f>
        <v>0</v>
      </c>
    </row>
    <row r="47" customFormat="false" ht="15.75" hidden="false" customHeight="false" outlineLevel="0" collapsed="false">
      <c r="A47" s="1"/>
      <c r="N47" s="20"/>
    </row>
    <row r="48" customFormat="false" ht="15.75" hidden="false" customHeight="false" outlineLevel="0" collapsed="false">
      <c r="A48" s="68" t="s">
        <v>71</v>
      </c>
      <c r="B48" s="72"/>
      <c r="C48" s="67" t="s">
        <v>72</v>
      </c>
      <c r="D48" s="68"/>
      <c r="E48" s="69" t="n">
        <f aca="false">E33+E41+E46</f>
        <v>0</v>
      </c>
      <c r="F48" s="68"/>
      <c r="G48" s="69" t="n">
        <f aca="false">G33+G41+G46</f>
        <v>0</v>
      </c>
      <c r="H48" s="68"/>
      <c r="I48" s="69" t="n">
        <f aca="false">I33+I41+I46</f>
        <v>0</v>
      </c>
      <c r="J48" s="68"/>
      <c r="K48" s="69" t="n">
        <f aca="false">K33+K41+K46</f>
        <v>0</v>
      </c>
      <c r="L48" s="68"/>
      <c r="M48" s="69" t="n">
        <f aca="false">M33+M41+M46</f>
        <v>0</v>
      </c>
      <c r="N48" s="20" t="n">
        <f aca="false">E48+G48+I48+K48+M48</f>
        <v>0</v>
      </c>
    </row>
    <row r="49" customFormat="false" ht="15.75" hidden="false" customHeight="false" outlineLevel="0" collapsed="false">
      <c r="N49" s="20"/>
    </row>
    <row r="50" customFormat="false" ht="15.75" hidden="false" customHeight="false" outlineLevel="0" collapsed="false">
      <c r="A50" s="73" t="s">
        <v>73</v>
      </c>
      <c r="B50" s="74"/>
      <c r="C50" s="75" t="s">
        <v>74</v>
      </c>
      <c r="D50" s="74"/>
      <c r="E50" s="76" t="n">
        <f aca="false">E48-E46</f>
        <v>0</v>
      </c>
      <c r="F50" s="74"/>
      <c r="G50" s="76" t="n">
        <f aca="false">G48-G46</f>
        <v>0</v>
      </c>
      <c r="H50" s="74"/>
      <c r="I50" s="76" t="n">
        <f aca="false">I48-I46</f>
        <v>0</v>
      </c>
      <c r="J50" s="74"/>
      <c r="K50" s="76" t="n">
        <f aca="false">K48-K46</f>
        <v>0</v>
      </c>
      <c r="L50" s="74"/>
      <c r="M50" s="76" t="n">
        <f aca="false">M48-M46</f>
        <v>0</v>
      </c>
      <c r="N50" s="20" t="n">
        <f aca="false">E50+G50+I50+K50+M50</f>
        <v>0</v>
      </c>
    </row>
    <row r="51" customFormat="false" ht="15.75" hidden="false" customHeight="false" outlineLevel="0" collapsed="false">
      <c r="A51" s="1"/>
      <c r="C51" s="1"/>
      <c r="E51" s="34"/>
      <c r="N51" s="20"/>
    </row>
    <row r="52" customFormat="false" ht="15.75" hidden="false" customHeight="false" outlineLevel="0" collapsed="false">
      <c r="A52" s="77" t="s">
        <v>75</v>
      </c>
      <c r="B52" s="78"/>
      <c r="C52" s="79" t="s">
        <v>76</v>
      </c>
      <c r="N52" s="20"/>
    </row>
    <row r="53" customFormat="false" ht="15" hidden="false" customHeight="false" outlineLevel="0" collapsed="false">
      <c r="C53" s="80" t="n">
        <v>0.525</v>
      </c>
      <c r="N53" s="20"/>
    </row>
    <row r="54" customFormat="false" ht="15.75" hidden="false" customHeight="false" outlineLevel="0" collapsed="false">
      <c r="C54" s="81" t="s">
        <v>77</v>
      </c>
      <c r="D54" s="78"/>
      <c r="E54" s="82" t="n">
        <f aca="false">E50*$C53</f>
        <v>0</v>
      </c>
      <c r="F54" s="78"/>
      <c r="G54" s="82" t="n">
        <f aca="false">G50*$C53</f>
        <v>0</v>
      </c>
      <c r="H54" s="78"/>
      <c r="I54" s="82" t="n">
        <f aca="false">I50*$C53</f>
        <v>0</v>
      </c>
      <c r="J54" s="78"/>
      <c r="K54" s="82" t="n">
        <f aca="false">K50*$C53</f>
        <v>0</v>
      </c>
      <c r="L54" s="78"/>
      <c r="M54" s="82" t="n">
        <f aca="false">M50*$C53</f>
        <v>0</v>
      </c>
      <c r="N54" s="20" t="n">
        <f aca="false">E54+G54+I54+K54+M54</f>
        <v>0</v>
      </c>
    </row>
    <row r="55" customFormat="false" ht="15.75" hidden="false" customHeight="false" outlineLevel="0" collapsed="false">
      <c r="N55" s="20"/>
    </row>
    <row r="56" customFormat="false" ht="15.75" hidden="false" customHeight="false" outlineLevel="0" collapsed="false">
      <c r="N56" s="20"/>
    </row>
    <row r="57" customFormat="false" ht="15.75" hidden="false" customHeight="false" outlineLevel="0" collapsed="false">
      <c r="A57" s="8" t="s">
        <v>78</v>
      </c>
      <c r="B57" s="83"/>
      <c r="C57" s="83"/>
      <c r="D57" s="83"/>
      <c r="E57" s="20" t="n">
        <f aca="false">E48+E54</f>
        <v>0</v>
      </c>
      <c r="F57" s="83"/>
      <c r="G57" s="20" t="n">
        <f aca="false">G48+G54</f>
        <v>0</v>
      </c>
      <c r="H57" s="83"/>
      <c r="I57" s="20" t="n">
        <f aca="false">I48+I54</f>
        <v>0</v>
      </c>
      <c r="J57" s="83"/>
      <c r="K57" s="20" t="n">
        <f aca="false">K48+K54</f>
        <v>0</v>
      </c>
      <c r="L57" s="83"/>
      <c r="M57" s="20" t="n">
        <f aca="false">M48+M54</f>
        <v>0</v>
      </c>
      <c r="N57" s="20" t="n">
        <f aca="false">E57+G57+I57+K57+M57</f>
        <v>0</v>
      </c>
    </row>
  </sheetData>
  <mergeCells count="16">
    <mergeCell ref="D5:E5"/>
    <mergeCell ref="F5:G5"/>
    <mergeCell ref="H5:I5"/>
    <mergeCell ref="J5:K5"/>
    <mergeCell ref="L5:M5"/>
    <mergeCell ref="W6:X6"/>
    <mergeCell ref="Y6:Z6"/>
    <mergeCell ref="AA6:AB6"/>
    <mergeCell ref="AC6:AD6"/>
    <mergeCell ref="AE6:AF6"/>
    <mergeCell ref="W9:X9"/>
    <mergeCell ref="Y9:Z9"/>
    <mergeCell ref="AA9:AB9"/>
    <mergeCell ref="AC9:AD9"/>
    <mergeCell ref="AE9:AF9"/>
    <mergeCell ref="P18:S18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G57"/>
  <sheetViews>
    <sheetView windowProtection="false"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E46" activeCellId="0" sqref="E46"/>
    </sheetView>
  </sheetViews>
  <sheetFormatPr defaultRowHeight="15.75"/>
  <cols>
    <col collapsed="false" hidden="false" max="1" min="1" style="0" width="32.7348837209302"/>
    <col collapsed="false" hidden="false" max="2" min="2" style="0" width="19.6883720930233"/>
    <col collapsed="false" hidden="false" max="4" min="3" style="0" width="9.10697674418605"/>
    <col collapsed="false" hidden="false" max="5" min="5" style="0" width="17.4744186046512"/>
    <col collapsed="false" hidden="true" max="13" min="6" style="0" width="0"/>
    <col collapsed="false" hidden="false" max="21" min="14" style="0" width="9.10697674418605"/>
    <col collapsed="false" hidden="false" max="22" min="22" style="0" width="49.9627906976744"/>
    <col collapsed="false" hidden="false" max="1025" min="23" style="0" width="9.10697674418605"/>
  </cols>
  <sheetData>
    <row r="1" s="2" customFormat="true" ht="15.75" hidden="false" customHeight="false" outlineLevel="0" collapsed="false">
      <c r="A1" s="1" t="s">
        <v>0</v>
      </c>
    </row>
    <row r="2" s="2" customFormat="true" ht="15.75" hidden="false" customHeight="false" outlineLevel="0" collapsed="false">
      <c r="A2" s="1"/>
    </row>
    <row r="3" s="2" customFormat="true" ht="15.75" hidden="false" customHeight="false" outlineLevel="0" collapsed="false">
      <c r="A3" s="1" t="s">
        <v>1</v>
      </c>
    </row>
    <row r="4" s="2" customFormat="true" ht="15.75" hidden="false" customHeight="false" outlineLevel="0" collapsed="false">
      <c r="A4" s="1"/>
    </row>
    <row r="5" customFormat="false" ht="20.25" hidden="false" customHeight="false" outlineLevel="0" collapsed="false">
      <c r="A5" s="1" t="s">
        <v>2</v>
      </c>
      <c r="B5" s="2"/>
      <c r="C5" s="2"/>
      <c r="D5" s="3" t="s">
        <v>3</v>
      </c>
      <c r="E5" s="3"/>
      <c r="F5" s="3" t="s">
        <v>4</v>
      </c>
      <c r="G5" s="3"/>
      <c r="H5" s="3" t="s">
        <v>5</v>
      </c>
      <c r="I5" s="3"/>
      <c r="J5" s="3" t="s">
        <v>6</v>
      </c>
      <c r="K5" s="3"/>
      <c r="L5" s="3" t="s">
        <v>7</v>
      </c>
      <c r="M5" s="3"/>
      <c r="N5" s="4" t="s">
        <v>8</v>
      </c>
      <c r="P5" s="5" t="s">
        <v>9</v>
      </c>
      <c r="Q5" s="6"/>
      <c r="R5" s="6"/>
      <c r="S5" s="6"/>
      <c r="T5" s="7"/>
    </row>
    <row r="6" customFormat="false" ht="18" hidden="false" customHeight="false" outlineLevel="0" collapsed="false">
      <c r="A6" s="1"/>
      <c r="B6" s="2"/>
      <c r="C6" s="2"/>
      <c r="D6" s="1"/>
      <c r="E6" s="1"/>
      <c r="F6" s="1"/>
      <c r="G6" s="1"/>
      <c r="H6" s="1"/>
      <c r="I6" s="1"/>
      <c r="J6" s="1"/>
      <c r="K6" s="1"/>
      <c r="L6" s="1"/>
      <c r="M6" s="1"/>
      <c r="N6" s="8"/>
      <c r="P6" s="9" t="s">
        <v>10</v>
      </c>
      <c r="Q6" s="10" t="s">
        <v>11</v>
      </c>
      <c r="R6" s="10" t="s">
        <v>12</v>
      </c>
      <c r="S6" s="10" t="s">
        <v>13</v>
      </c>
      <c r="T6" s="11" t="s">
        <v>14</v>
      </c>
      <c r="V6" s="12" t="s">
        <v>15</v>
      </c>
      <c r="W6" s="13" t="s">
        <v>16</v>
      </c>
      <c r="X6" s="13"/>
      <c r="Y6" s="13" t="s">
        <v>4</v>
      </c>
      <c r="Z6" s="13"/>
      <c r="AA6" s="13" t="s">
        <v>5</v>
      </c>
      <c r="AB6" s="13"/>
      <c r="AC6" s="13" t="s">
        <v>6</v>
      </c>
      <c r="AD6" s="13"/>
      <c r="AE6" s="13" t="s">
        <v>7</v>
      </c>
      <c r="AF6" s="13"/>
    </row>
    <row r="7" customFormat="false" ht="15.75" hidden="false" customHeight="false" outlineLevel="0" collapsed="false">
      <c r="A7" s="1" t="s">
        <v>17</v>
      </c>
      <c r="B7" s="2" t="s">
        <v>18</v>
      </c>
      <c r="C7" s="2"/>
      <c r="D7" s="1" t="s">
        <v>19</v>
      </c>
      <c r="E7" s="1" t="s">
        <v>20</v>
      </c>
      <c r="F7" s="1" t="s">
        <v>19</v>
      </c>
      <c r="G7" s="1" t="s">
        <v>20</v>
      </c>
      <c r="H7" s="1" t="s">
        <v>19</v>
      </c>
      <c r="I7" s="1" t="s">
        <v>20</v>
      </c>
      <c r="J7" s="1" t="s">
        <v>19</v>
      </c>
      <c r="K7" s="1" t="s">
        <v>20</v>
      </c>
      <c r="L7" s="1" t="s">
        <v>19</v>
      </c>
      <c r="M7" s="1" t="s">
        <v>20</v>
      </c>
      <c r="N7" s="8"/>
      <c r="O7" s="2"/>
      <c r="P7" s="14" t="n">
        <f aca="false">E11/V20*100</f>
        <v>0</v>
      </c>
      <c r="Q7" s="14" t="n">
        <f aca="false">G11/Y20*100</f>
        <v>0</v>
      </c>
      <c r="R7" s="14" t="n">
        <f aca="false">I11/AA20*100</f>
        <v>0</v>
      </c>
      <c r="S7" s="14" t="n">
        <f aca="false">K11/AC20*100</f>
        <v>0</v>
      </c>
      <c r="T7" s="14" t="n">
        <f aca="false">M11/AE20*100</f>
        <v>0</v>
      </c>
      <c r="U7" s="2"/>
      <c r="V7" s="12"/>
      <c r="W7" s="15" t="n">
        <f aca="false">V21</f>
        <v>6792.69230769231</v>
      </c>
      <c r="X7" s="12" t="n">
        <v>9</v>
      </c>
      <c r="Y7" s="15" t="n">
        <f aca="false">W7*1.03</f>
        <v>6996.47307692308</v>
      </c>
      <c r="Z7" s="12" t="n">
        <v>9</v>
      </c>
      <c r="AA7" s="15" t="n">
        <f aca="false">Y7*1.03</f>
        <v>7206.36726923077</v>
      </c>
      <c r="AB7" s="12" t="n">
        <v>9</v>
      </c>
      <c r="AC7" s="15" t="n">
        <f aca="false">AA7*1.03</f>
        <v>7422.55828730769</v>
      </c>
      <c r="AD7" s="12" t="n">
        <v>9</v>
      </c>
      <c r="AE7" s="15" t="n">
        <f aca="false">AC7*1.03</f>
        <v>7645.23503592693</v>
      </c>
      <c r="AF7" s="12" t="n">
        <v>9</v>
      </c>
    </row>
    <row r="8" customFormat="false" ht="15.75" hidden="false" customHeight="false" outlineLevel="0" collapsed="false">
      <c r="A8" s="1"/>
      <c r="C8" s="2"/>
      <c r="N8" s="8"/>
      <c r="O8" s="2"/>
      <c r="P8" s="16"/>
      <c r="Q8" s="16"/>
      <c r="R8" s="16"/>
      <c r="S8" s="16"/>
      <c r="T8" s="16"/>
      <c r="U8" s="2"/>
    </row>
    <row r="9" customFormat="false" ht="20.25" hidden="false" customHeight="false" outlineLevel="0" collapsed="false">
      <c r="A9" s="1"/>
      <c r="B9" s="2" t="s">
        <v>21</v>
      </c>
      <c r="C9" s="2"/>
      <c r="D9" s="17" t="n">
        <v>0</v>
      </c>
      <c r="E9" s="18" t="n">
        <f aca="false">W7*D9</f>
        <v>0</v>
      </c>
      <c r="F9" s="19" t="n">
        <v>0</v>
      </c>
      <c r="G9" s="18" t="n">
        <f aca="false">Y7*F9</f>
        <v>0</v>
      </c>
      <c r="H9" s="19" t="n">
        <v>0</v>
      </c>
      <c r="I9" s="18" t="n">
        <f aca="false">AA7*H9</f>
        <v>0</v>
      </c>
      <c r="J9" s="19" t="n">
        <v>0</v>
      </c>
      <c r="K9" s="18" t="n">
        <f aca="false">AC7*J9</f>
        <v>0</v>
      </c>
      <c r="L9" s="19" t="n">
        <v>0</v>
      </c>
      <c r="M9" s="18" t="n">
        <f aca="false">AE7*L9</f>
        <v>0</v>
      </c>
      <c r="N9" s="20" t="n">
        <f aca="false">E9+G9+I9+K9+M9</f>
        <v>0</v>
      </c>
      <c r="O9" s="2"/>
      <c r="P9" s="21" t="s">
        <v>22</v>
      </c>
      <c r="Q9" s="22"/>
      <c r="R9" s="22"/>
      <c r="S9" s="22"/>
      <c r="T9" s="23"/>
      <c r="U9" s="2"/>
      <c r="V9" s="12" t="s">
        <v>23</v>
      </c>
      <c r="W9" s="13" t="s">
        <v>16</v>
      </c>
      <c r="X9" s="13"/>
      <c r="Y9" s="13" t="s">
        <v>4</v>
      </c>
      <c r="Z9" s="13"/>
      <c r="AA9" s="13" t="s">
        <v>5</v>
      </c>
      <c r="AB9" s="13"/>
      <c r="AC9" s="13" t="s">
        <v>6</v>
      </c>
      <c r="AD9" s="13"/>
      <c r="AE9" s="13" t="s">
        <v>7</v>
      </c>
      <c r="AF9" s="13"/>
    </row>
    <row r="10" customFormat="false" ht="18" hidden="false" customHeight="false" outlineLevel="0" collapsed="false">
      <c r="A10" s="1"/>
      <c r="C10" s="2"/>
      <c r="D10" s="24" t="n">
        <v>0</v>
      </c>
      <c r="E10" s="25" t="n">
        <f aca="false">W7*D10</f>
        <v>0</v>
      </c>
      <c r="F10" s="24" t="n">
        <v>0</v>
      </c>
      <c r="G10" s="25" t="n">
        <f aca="false">Y7*F10</f>
        <v>0</v>
      </c>
      <c r="H10" s="24" t="n">
        <v>0</v>
      </c>
      <c r="I10" s="25" t="n">
        <f aca="false">AA7*H10</f>
        <v>0</v>
      </c>
      <c r="J10" s="24" t="n">
        <v>0</v>
      </c>
      <c r="K10" s="25" t="n">
        <f aca="false">AC7*J10</f>
        <v>0</v>
      </c>
      <c r="L10" s="24" t="n">
        <v>0</v>
      </c>
      <c r="M10" s="25" t="n">
        <f aca="false">AE7*L10</f>
        <v>0</v>
      </c>
      <c r="N10" s="26" t="n">
        <f aca="false">E10+G10+I10+K10+M10</f>
        <v>0</v>
      </c>
      <c r="O10" s="2"/>
      <c r="P10" s="27" t="s">
        <v>10</v>
      </c>
      <c r="Q10" s="28" t="s">
        <v>11</v>
      </c>
      <c r="R10" s="28" t="s">
        <v>12</v>
      </c>
      <c r="S10" s="28" t="s">
        <v>13</v>
      </c>
      <c r="T10" s="29" t="s">
        <v>14</v>
      </c>
      <c r="U10" s="2"/>
      <c r="V10" s="12" t="s">
        <v>24</v>
      </c>
      <c r="W10" s="30" t="n">
        <v>25000</v>
      </c>
      <c r="X10" s="31" t="n">
        <v>12</v>
      </c>
      <c r="Y10" s="30" t="n">
        <f aca="false">W10*1.03</f>
        <v>25750</v>
      </c>
      <c r="Z10" s="31" t="n">
        <v>12</v>
      </c>
      <c r="AA10" s="30" t="n">
        <f aca="false">Y10*1.03</f>
        <v>26522.5</v>
      </c>
      <c r="AB10" s="31" t="n">
        <v>12</v>
      </c>
      <c r="AC10" s="30" t="n">
        <f aca="false">AA10*1.03</f>
        <v>27318.175</v>
      </c>
      <c r="AD10" s="31" t="n">
        <v>12</v>
      </c>
      <c r="AE10" s="30" t="n">
        <f aca="false">AC10*1.03</f>
        <v>28137.72025</v>
      </c>
      <c r="AF10" s="31" t="n">
        <v>12</v>
      </c>
    </row>
    <row r="11" customFormat="false" ht="15.75" hidden="false" customHeight="false" outlineLevel="0" collapsed="false">
      <c r="A11" s="1"/>
      <c r="C11" s="32" t="s">
        <v>25</v>
      </c>
      <c r="D11" s="33" t="n">
        <f aca="false">SUM(D9:D10)</f>
        <v>0</v>
      </c>
      <c r="E11" s="34" t="n">
        <f aca="false">SUM(E9:E10)</f>
        <v>0</v>
      </c>
      <c r="F11" s="35" t="n">
        <f aca="false">SUM(F9:F10)</f>
        <v>0</v>
      </c>
      <c r="G11" s="34" t="n">
        <f aca="false">SUM(G9:G10)</f>
        <v>0</v>
      </c>
      <c r="H11" s="35" t="n">
        <f aca="false">SUM(H9:H10)</f>
        <v>0</v>
      </c>
      <c r="I11" s="34" t="n">
        <f aca="false">SUM(I9:I10)</f>
        <v>0</v>
      </c>
      <c r="J11" s="35" t="n">
        <f aca="false">SUM(J9:J10)</f>
        <v>0</v>
      </c>
      <c r="K11" s="34" t="n">
        <f aca="false">SUM(K9:K10)</f>
        <v>0</v>
      </c>
      <c r="L11" s="35" t="n">
        <f aca="false">SUM(L9:L10)</f>
        <v>0</v>
      </c>
      <c r="M11" s="34" t="n">
        <f aca="false">SUM(M9:M10)</f>
        <v>0</v>
      </c>
      <c r="N11" s="20" t="n">
        <f aca="false">E11+G11+I11+K11+M11</f>
        <v>0</v>
      </c>
      <c r="O11" s="2"/>
      <c r="P11" s="14" t="n">
        <f aca="false">E9/V19*100</f>
        <v>0</v>
      </c>
      <c r="Q11" s="14" t="n">
        <f aca="false">G9/Y19*100</f>
        <v>0</v>
      </c>
      <c r="R11" s="14" t="n">
        <f aca="false">I9/V19*100</f>
        <v>0</v>
      </c>
      <c r="S11" s="14" t="n">
        <f aca="false">K9/V19*100</f>
        <v>0</v>
      </c>
      <c r="T11" s="14" t="n">
        <f aca="false">M9/V19*100</f>
        <v>0</v>
      </c>
      <c r="U11" s="2"/>
      <c r="V11" s="12" t="s">
        <v>26</v>
      </c>
      <c r="W11" s="30" t="n">
        <v>48000</v>
      </c>
      <c r="X11" s="12" t="n">
        <v>12</v>
      </c>
      <c r="Y11" s="30" t="n">
        <f aca="false">W11*1.03</f>
        <v>49440</v>
      </c>
      <c r="Z11" s="12" t="n">
        <v>12</v>
      </c>
      <c r="AA11" s="30" t="n">
        <f aca="false">Y11*1.03</f>
        <v>50923.2</v>
      </c>
      <c r="AB11" s="12" t="n">
        <v>12</v>
      </c>
      <c r="AC11" s="30" t="n">
        <f aca="false">AA11*1.03</f>
        <v>52450.896</v>
      </c>
      <c r="AD11" s="12" t="n">
        <v>12</v>
      </c>
      <c r="AE11" s="30" t="n">
        <f aca="false">AC11*1.03</f>
        <v>54024.42288</v>
      </c>
      <c r="AF11" s="31" t="n">
        <v>12</v>
      </c>
    </row>
    <row r="12" customFormat="false" ht="15.75" hidden="false" customHeight="false" outlineLevel="0" collapsed="false">
      <c r="A12" s="1"/>
      <c r="D12" s="19"/>
      <c r="E12" s="36"/>
      <c r="F12" s="19"/>
      <c r="G12" s="36"/>
      <c r="H12" s="19"/>
      <c r="I12" s="36"/>
      <c r="J12" s="19"/>
      <c r="K12" s="36"/>
      <c r="L12" s="19"/>
      <c r="M12" s="36"/>
      <c r="N12" s="20"/>
      <c r="O12" s="2"/>
      <c r="P12" s="16"/>
      <c r="Q12" s="16"/>
      <c r="R12" s="16"/>
      <c r="S12" s="16"/>
      <c r="T12" s="16"/>
      <c r="U12" s="2"/>
      <c r="V12" s="12" t="s">
        <v>27</v>
      </c>
      <c r="W12" s="30" t="n">
        <v>21000</v>
      </c>
      <c r="X12" s="12" t="n">
        <v>12</v>
      </c>
      <c r="Y12" s="30" t="n">
        <f aca="false">W12*1.03</f>
        <v>21630</v>
      </c>
      <c r="Z12" s="31" t="n">
        <v>12</v>
      </c>
      <c r="AA12" s="30" t="n">
        <f aca="false">Y12*1.03</f>
        <v>22278.9</v>
      </c>
      <c r="AB12" s="31" t="n">
        <v>12</v>
      </c>
      <c r="AC12" s="30" t="n">
        <f aca="false">AA12*1.03</f>
        <v>22947.267</v>
      </c>
      <c r="AD12" s="31" t="n">
        <v>12</v>
      </c>
      <c r="AE12" s="30" t="n">
        <f aca="false">AC12*1.03</f>
        <v>23635.68501</v>
      </c>
      <c r="AF12" s="31" t="n">
        <v>12</v>
      </c>
    </row>
    <row r="13" customFormat="false" ht="20.25" hidden="false" customHeight="false" outlineLevel="0" collapsed="false">
      <c r="A13" s="1"/>
      <c r="C13" s="37" t="s">
        <v>28</v>
      </c>
      <c r="D13" s="1" t="s">
        <v>19</v>
      </c>
      <c r="E13" s="1" t="s">
        <v>29</v>
      </c>
      <c r="F13" s="1" t="s">
        <v>19</v>
      </c>
      <c r="G13" s="1" t="s">
        <v>29</v>
      </c>
      <c r="H13" s="1" t="s">
        <v>19</v>
      </c>
      <c r="I13" s="1" t="s">
        <v>29</v>
      </c>
      <c r="J13" s="1" t="s">
        <v>19</v>
      </c>
      <c r="K13" s="1" t="s">
        <v>29</v>
      </c>
      <c r="L13" s="1" t="s">
        <v>19</v>
      </c>
      <c r="M13" s="1" t="s">
        <v>29</v>
      </c>
      <c r="N13" s="20"/>
      <c r="O13" s="2"/>
      <c r="P13" s="38" t="s">
        <v>30</v>
      </c>
      <c r="Q13" s="39"/>
      <c r="R13" s="39"/>
      <c r="S13" s="39"/>
      <c r="T13" s="40"/>
      <c r="U13" s="2"/>
      <c r="V13" s="12" t="s">
        <v>31</v>
      </c>
      <c r="W13" s="30" t="n">
        <v>10000</v>
      </c>
      <c r="X13" s="12" t="n">
        <v>12</v>
      </c>
      <c r="Y13" s="30" t="n">
        <f aca="false">W13*1.03</f>
        <v>10300</v>
      </c>
      <c r="Z13" s="12" t="n">
        <v>12</v>
      </c>
      <c r="AA13" s="30" t="n">
        <f aca="false">Y13*1.03</f>
        <v>10609</v>
      </c>
      <c r="AB13" s="12" t="n">
        <v>12</v>
      </c>
      <c r="AC13" s="30" t="n">
        <f aca="false">AA13*1.03</f>
        <v>10927.27</v>
      </c>
      <c r="AD13" s="12" t="n">
        <v>12</v>
      </c>
      <c r="AE13" s="30" t="n">
        <f aca="false">AC13*1.03</f>
        <v>11255.0881</v>
      </c>
      <c r="AF13" s="31" t="n">
        <v>12</v>
      </c>
    </row>
    <row r="14" customFormat="false" ht="18" hidden="false" customHeight="false" outlineLevel="0" collapsed="false">
      <c r="A14" s="1" t="s">
        <v>32</v>
      </c>
      <c r="B14" s="2" t="s">
        <v>24</v>
      </c>
      <c r="C14" s="41" t="n">
        <v>0</v>
      </c>
      <c r="D14" s="19" t="n">
        <v>0</v>
      </c>
      <c r="E14" s="18" t="n">
        <f aca="false">W10/X10*D14*$C14</f>
        <v>0</v>
      </c>
      <c r="F14" s="19" t="n">
        <v>0</v>
      </c>
      <c r="G14" s="18" t="n">
        <f aca="false">Y10/Z10*F14*$C14</f>
        <v>0</v>
      </c>
      <c r="H14" s="19" t="n">
        <v>0</v>
      </c>
      <c r="I14" s="18" t="n">
        <f aca="false">AA10/AB10*H14*$C14</f>
        <v>0</v>
      </c>
      <c r="J14" s="19" t="n">
        <v>0</v>
      </c>
      <c r="K14" s="18" t="n">
        <f aca="false">AC10/AD10*J14*$C14</f>
        <v>0</v>
      </c>
      <c r="L14" s="19" t="n">
        <v>0</v>
      </c>
      <c r="M14" s="18" t="n">
        <f aca="false">AE10/AF10*L14*$C14</f>
        <v>0</v>
      </c>
      <c r="N14" s="20" t="n">
        <f aca="false">E14+G14+I14+K14+M14</f>
        <v>0</v>
      </c>
      <c r="O14" s="2"/>
      <c r="P14" s="42" t="s">
        <v>10</v>
      </c>
      <c r="Q14" s="43" t="s">
        <v>11</v>
      </c>
      <c r="R14" s="43" t="s">
        <v>12</v>
      </c>
      <c r="S14" s="43" t="s">
        <v>13</v>
      </c>
      <c r="T14" s="44" t="s">
        <v>14</v>
      </c>
      <c r="U14" s="2"/>
      <c r="V14" s="12" t="s">
        <v>33</v>
      </c>
      <c r="W14" s="30" t="n">
        <v>10000</v>
      </c>
      <c r="X14" s="12" t="n">
        <v>12</v>
      </c>
      <c r="Y14" s="30" t="n">
        <f aca="false">W14*1.03</f>
        <v>10300</v>
      </c>
      <c r="Z14" s="31" t="n">
        <v>12</v>
      </c>
      <c r="AA14" s="30" t="n">
        <f aca="false">Y14*1.03</f>
        <v>10609</v>
      </c>
      <c r="AB14" s="31" t="n">
        <v>12</v>
      </c>
      <c r="AC14" s="30" t="n">
        <f aca="false">AA14*1.03</f>
        <v>10927.27</v>
      </c>
      <c r="AD14" s="31" t="n">
        <v>12</v>
      </c>
      <c r="AE14" s="30" t="n">
        <f aca="false">AC14*1.03</f>
        <v>11255.0881</v>
      </c>
      <c r="AF14" s="31" t="n">
        <v>12</v>
      </c>
    </row>
    <row r="15" customFormat="false" ht="15.75" hidden="false" customHeight="false" outlineLevel="0" collapsed="false">
      <c r="A15" s="1"/>
      <c r="B15" s="2" t="s">
        <v>26</v>
      </c>
      <c r="C15" s="41" t="n">
        <v>0</v>
      </c>
      <c r="D15" s="19" t="n">
        <v>0</v>
      </c>
      <c r="E15" s="18" t="n">
        <f aca="false">W11/X11*D15*$C15</f>
        <v>0</v>
      </c>
      <c r="F15" s="19" t="n">
        <v>0</v>
      </c>
      <c r="G15" s="18" t="n">
        <f aca="false">Y11/Z11*F15*$C15</f>
        <v>0</v>
      </c>
      <c r="H15" s="19" t="n">
        <v>0</v>
      </c>
      <c r="I15" s="18" t="n">
        <f aca="false">AA11/AB11*H15*$C15</f>
        <v>0</v>
      </c>
      <c r="J15" s="19" t="n">
        <v>0</v>
      </c>
      <c r="K15" s="18" t="n">
        <f aca="false">AC11/AD11*J15*$C15</f>
        <v>0</v>
      </c>
      <c r="L15" s="19" t="n">
        <v>0</v>
      </c>
      <c r="M15" s="18" t="n">
        <f aca="false">AE11/AF11*L15*$C15</f>
        <v>0</v>
      </c>
      <c r="N15" s="20" t="n">
        <f aca="false">E15+G15+I15+K15+M15</f>
        <v>0</v>
      </c>
      <c r="O15" s="2"/>
      <c r="P15" s="14" t="n">
        <f aca="false">E10/V18*100</f>
        <v>0</v>
      </c>
      <c r="Q15" s="14" t="n">
        <f aca="false">G10/V18*100</f>
        <v>0</v>
      </c>
      <c r="R15" s="14" t="n">
        <f aca="false">I10/V18*100</f>
        <v>0</v>
      </c>
      <c r="S15" s="14" t="n">
        <f aca="false">K10/V18*100</f>
        <v>0</v>
      </c>
      <c r="T15" s="14" t="n">
        <f aca="false">M10/V18*100</f>
        <v>0</v>
      </c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</row>
    <row r="16" customFormat="false" ht="15.75" hidden="false" customHeight="false" outlineLevel="0" collapsed="false">
      <c r="A16" s="1"/>
      <c r="B16" s="2" t="s">
        <v>34</v>
      </c>
      <c r="C16" s="41" t="n">
        <v>0</v>
      </c>
      <c r="D16" s="19" t="n">
        <v>0</v>
      </c>
      <c r="E16" s="18" t="n">
        <f aca="false">W12/X12*D16*$C16</f>
        <v>0</v>
      </c>
      <c r="F16" s="19" t="n">
        <v>0</v>
      </c>
      <c r="G16" s="18" t="n">
        <f aca="false">Y12/Z12*F16*$C16</f>
        <v>0</v>
      </c>
      <c r="H16" s="19" t="n">
        <v>0</v>
      </c>
      <c r="I16" s="18" t="n">
        <f aca="false">AA12/AB12*H16*$C16</f>
        <v>0</v>
      </c>
      <c r="J16" s="19" t="n">
        <v>0</v>
      </c>
      <c r="K16" s="18" t="n">
        <f aca="false">AC12/AD12*J16*$C16</f>
        <v>0</v>
      </c>
      <c r="L16" s="19" t="n">
        <v>0</v>
      </c>
      <c r="M16" s="18" t="n">
        <f aca="false">AE12/AF12*L16*$C16</f>
        <v>0</v>
      </c>
      <c r="N16" s="20" t="n">
        <f aca="false">E16+G16+I16+K16+M16</f>
        <v>0</v>
      </c>
      <c r="O16" s="2"/>
      <c r="P16" s="16"/>
      <c r="Q16" s="16"/>
      <c r="R16" s="16"/>
      <c r="S16" s="16"/>
      <c r="T16" s="16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</row>
    <row r="17" customFormat="false" ht="15.75" hidden="false" customHeight="false" outlineLevel="0" collapsed="false">
      <c r="A17" s="1"/>
      <c r="B17" s="2" t="s">
        <v>31</v>
      </c>
      <c r="C17" s="41" t="n">
        <v>0</v>
      </c>
      <c r="D17" s="19" t="n">
        <v>0</v>
      </c>
      <c r="E17" s="18" t="n">
        <f aca="false">W13/X13*D17*$C17</f>
        <v>0</v>
      </c>
      <c r="F17" s="19" t="n">
        <v>0</v>
      </c>
      <c r="G17" s="18" t="n">
        <f aca="false">Y13/Z13*F17*$C17</f>
        <v>0</v>
      </c>
      <c r="H17" s="19" t="n">
        <v>0</v>
      </c>
      <c r="I17" s="18" t="n">
        <f aca="false">AA13/AB13*H17*$C17</f>
        <v>0</v>
      </c>
      <c r="J17" s="19" t="n">
        <v>0</v>
      </c>
      <c r="K17" s="18" t="n">
        <f aca="false">AC13/AD13*J17*$C17</f>
        <v>0</v>
      </c>
      <c r="L17" s="19" t="n">
        <v>0</v>
      </c>
      <c r="M17" s="18" t="n">
        <f aca="false">AE13/AF13*L17*$C17</f>
        <v>0</v>
      </c>
      <c r="N17" s="20" t="n">
        <f aca="false">E17+G17+I17+K17+M17</f>
        <v>0</v>
      </c>
      <c r="O17" s="2"/>
      <c r="V17" s="45" t="s">
        <v>35</v>
      </c>
      <c r="W17" s="45"/>
      <c r="X17" s="45"/>
      <c r="Y17" s="45"/>
      <c r="Z17" s="45"/>
    </row>
    <row r="18" customFormat="false" ht="15.75" hidden="false" customHeight="false" outlineLevel="0" collapsed="false">
      <c r="A18" s="1"/>
      <c r="B18" s="2" t="s">
        <v>33</v>
      </c>
      <c r="C18" s="46" t="n">
        <v>0</v>
      </c>
      <c r="D18" s="24" t="n">
        <v>0</v>
      </c>
      <c r="E18" s="25" t="n">
        <f aca="false">W14/X14*D18*$C18</f>
        <v>0</v>
      </c>
      <c r="F18" s="24" t="n">
        <v>0</v>
      </c>
      <c r="G18" s="25" t="n">
        <f aca="false">Y14/Z14*F18*$C18</f>
        <v>0</v>
      </c>
      <c r="H18" s="24" t="n">
        <v>0</v>
      </c>
      <c r="I18" s="25" t="n">
        <f aca="false">AA14/AB14*H18*$C18</f>
        <v>0</v>
      </c>
      <c r="J18" s="24" t="n">
        <v>0</v>
      </c>
      <c r="K18" s="25" t="n">
        <f aca="false">AC14/AD14*J18*$C18</f>
        <v>0</v>
      </c>
      <c r="L18" s="24" t="n">
        <v>0</v>
      </c>
      <c r="M18" s="25" t="n">
        <f aca="false">AE14/AF14*L18*$C18</f>
        <v>0</v>
      </c>
      <c r="N18" s="26" t="n">
        <f aca="false">E18+G18+I18+K18+M18</f>
        <v>0</v>
      </c>
      <c r="O18" s="2"/>
      <c r="P18" s="13" t="s">
        <v>36</v>
      </c>
      <c r="Q18" s="13"/>
      <c r="R18" s="13"/>
      <c r="S18" s="13"/>
      <c r="V18" s="47" t="n">
        <f aca="false">V20-V19</f>
        <v>20612.3076923077</v>
      </c>
      <c r="W18" s="12" t="s">
        <v>37</v>
      </c>
      <c r="X18" s="12"/>
      <c r="Y18" s="48" t="n">
        <f aca="false">Y20-Y19</f>
        <v>21230.6769230769</v>
      </c>
      <c r="Z18" s="12"/>
      <c r="AA18" s="48" t="n">
        <f aca="false">AA20-AA19</f>
        <v>21867.5972307692</v>
      </c>
      <c r="AB18" s="12"/>
      <c r="AC18" s="48" t="n">
        <f aca="false">AC20-AC19</f>
        <v>22523.6251476923</v>
      </c>
      <c r="AD18" s="12"/>
      <c r="AE18" s="48" t="n">
        <f aca="false">AE20-AE19</f>
        <v>23199.3339021231</v>
      </c>
    </row>
    <row r="19" customFormat="false" ht="15.75" hidden="false" customHeight="false" outlineLevel="0" collapsed="false">
      <c r="A19" s="1"/>
      <c r="C19" s="46"/>
      <c r="D19" s="49"/>
      <c r="E19" s="50"/>
      <c r="F19" s="49"/>
      <c r="G19" s="50"/>
      <c r="H19" s="49"/>
      <c r="I19" s="50"/>
      <c r="J19" s="49"/>
      <c r="K19" s="50"/>
      <c r="L19" s="49"/>
      <c r="M19" s="50"/>
      <c r="N19" s="20"/>
      <c r="O19" s="2"/>
      <c r="P19" s="12" t="s">
        <v>38</v>
      </c>
      <c r="Q19" s="12"/>
      <c r="R19" s="51" t="s">
        <v>39</v>
      </c>
      <c r="S19" s="51" t="s">
        <v>40</v>
      </c>
      <c r="V19" s="52" t="n">
        <v>60900</v>
      </c>
      <c r="W19" s="53" t="s">
        <v>41</v>
      </c>
      <c r="X19" s="53"/>
      <c r="Y19" s="54" t="n">
        <f aca="false">V19*1.03</f>
        <v>62727</v>
      </c>
      <c r="Z19" s="54"/>
      <c r="AA19" s="54" t="n">
        <f aca="false">Y19*1.03</f>
        <v>64608.81</v>
      </c>
      <c r="AB19" s="54"/>
      <c r="AC19" s="54" t="n">
        <f aca="false">AA19*1.03</f>
        <v>66547.0743</v>
      </c>
      <c r="AD19" s="54"/>
      <c r="AE19" s="54" t="n">
        <f aca="false">AC19*1.03</f>
        <v>68543.486529</v>
      </c>
    </row>
    <row r="20" customFormat="false" ht="15.75" hidden="false" customHeight="false" outlineLevel="0" collapsed="false">
      <c r="A20" s="1"/>
      <c r="C20" s="32" t="s">
        <v>42</v>
      </c>
      <c r="D20" s="1"/>
      <c r="E20" s="34" t="n">
        <f aca="false">SUM(E14:E18)</f>
        <v>0</v>
      </c>
      <c r="F20" s="1"/>
      <c r="G20" s="34" t="n">
        <f aca="false">SUM(G14:G18)</f>
        <v>0</v>
      </c>
      <c r="H20" s="1"/>
      <c r="I20" s="34" t="n">
        <f aca="false">SUM(I14:I18)</f>
        <v>0</v>
      </c>
      <c r="J20" s="1"/>
      <c r="K20" s="34" t="n">
        <f aca="false">SUM(K14:K18)</f>
        <v>0</v>
      </c>
      <c r="L20" s="1"/>
      <c r="M20" s="34" t="n">
        <f aca="false">SUM(M14:M18)</f>
        <v>0</v>
      </c>
      <c r="N20" s="20" t="n">
        <f aca="false">E20+G20+I20+K20+M20</f>
        <v>0</v>
      </c>
      <c r="O20" s="2"/>
      <c r="P20" s="12" t="s">
        <v>43</v>
      </c>
      <c r="Q20" s="12"/>
      <c r="R20" s="55" t="n">
        <v>11307.45</v>
      </c>
      <c r="S20" s="55" t="n">
        <f aca="false">R20/12</f>
        <v>942.2875</v>
      </c>
      <c r="V20" s="56" t="n">
        <f aca="false">V19/1560*2088</f>
        <v>81512.3076923077</v>
      </c>
      <c r="W20" s="16" t="s">
        <v>44</v>
      </c>
      <c r="X20" s="16"/>
      <c r="Y20" s="57" t="n">
        <f aca="false">V20*1.03</f>
        <v>83957.676923077</v>
      </c>
      <c r="Z20" s="57"/>
      <c r="AA20" s="57" t="n">
        <f aca="false">Y20*1.03</f>
        <v>86476.4072307693</v>
      </c>
      <c r="AB20" s="57"/>
      <c r="AC20" s="57" t="n">
        <f aca="false">AA20*1.03</f>
        <v>89070.6994476923</v>
      </c>
      <c r="AD20" s="57"/>
      <c r="AE20" s="57" t="n">
        <f aca="false">AC20*1.03</f>
        <v>91742.8204311231</v>
      </c>
    </row>
    <row r="21" customFormat="false" ht="15.75" hidden="false" customHeight="false" outlineLevel="0" collapsed="false">
      <c r="A21" s="1"/>
      <c r="N21" s="20"/>
      <c r="O21" s="2"/>
      <c r="P21" s="12" t="s">
        <v>45</v>
      </c>
      <c r="Q21" s="12"/>
      <c r="R21" s="55" t="n">
        <f aca="false">R20*1.05</f>
        <v>11872.8225</v>
      </c>
      <c r="S21" s="55" t="n">
        <f aca="false">R21/12</f>
        <v>989.401875</v>
      </c>
      <c r="V21" s="58" t="n">
        <f aca="false">V20/12</f>
        <v>6792.69230769231</v>
      </c>
      <c r="W21" s="59" t="s">
        <v>46</v>
      </c>
      <c r="X21" s="2" t="s">
        <v>47</v>
      </c>
    </row>
    <row r="22" customFormat="false" ht="15.75" hidden="false" customHeight="false" outlineLevel="0" collapsed="false">
      <c r="A22" s="1"/>
      <c r="C22" s="32" t="s">
        <v>48</v>
      </c>
      <c r="D22" s="1"/>
      <c r="E22" s="34" t="n">
        <f aca="false">E20+E11</f>
        <v>0</v>
      </c>
      <c r="F22" s="34"/>
      <c r="G22" s="34" t="n">
        <f aca="false">G20+G11</f>
        <v>0</v>
      </c>
      <c r="H22" s="34"/>
      <c r="I22" s="34" t="n">
        <f aca="false">I20+I11</f>
        <v>0</v>
      </c>
      <c r="J22" s="34"/>
      <c r="K22" s="34" t="n">
        <f aca="false">K20+K11</f>
        <v>0</v>
      </c>
      <c r="L22" s="34"/>
      <c r="M22" s="34" t="n">
        <f aca="false">M20+M11</f>
        <v>0</v>
      </c>
      <c r="N22" s="20" t="n">
        <f aca="false">E22+G22+I22+K22+M22</f>
        <v>0</v>
      </c>
      <c r="O22" s="2"/>
      <c r="P22" s="12" t="s">
        <v>49</v>
      </c>
      <c r="Q22" s="12"/>
      <c r="R22" s="55" t="n">
        <f aca="false">R21*1.05</f>
        <v>12466.463625</v>
      </c>
      <c r="S22" s="55" t="n">
        <f aca="false">R22/12</f>
        <v>1038.87196875</v>
      </c>
    </row>
    <row r="23" customFormat="false" ht="15.75" hidden="false" customHeight="false" outlineLevel="0" collapsed="false">
      <c r="A23" s="1"/>
      <c r="N23" s="20"/>
      <c r="O23" s="2"/>
      <c r="P23" s="12" t="s">
        <v>50</v>
      </c>
      <c r="Q23" s="12"/>
      <c r="R23" s="55" t="n">
        <f aca="false">R22*1.05</f>
        <v>13089.78680625</v>
      </c>
      <c r="S23" s="55" t="n">
        <f aca="false">R23/12</f>
        <v>1090.8155671875</v>
      </c>
    </row>
    <row r="24" customFormat="false" ht="15.75" hidden="false" customHeight="false" outlineLevel="0" collapsed="false">
      <c r="A24" s="1"/>
      <c r="C24" s="60" t="s">
        <v>51</v>
      </c>
      <c r="E24" s="61" t="s">
        <v>52</v>
      </c>
      <c r="G24" s="62" t="s">
        <v>52</v>
      </c>
      <c r="I24" s="62" t="s">
        <v>52</v>
      </c>
      <c r="K24" s="62" t="s">
        <v>52</v>
      </c>
      <c r="M24" s="62" t="s">
        <v>52</v>
      </c>
      <c r="N24" s="63"/>
      <c r="O24" s="2"/>
      <c r="P24" s="12" t="s">
        <v>53</v>
      </c>
      <c r="Q24" s="12"/>
      <c r="R24" s="55" t="n">
        <f aca="false">R23*1.05</f>
        <v>13744.2761465625</v>
      </c>
      <c r="S24" s="55" t="n">
        <f aca="false">R24/12</f>
        <v>1145.35634554688</v>
      </c>
      <c r="V24" s="64"/>
    </row>
    <row r="25" customFormat="false" ht="15.75" hidden="false" customHeight="false" outlineLevel="0" collapsed="false">
      <c r="A25" s="1" t="s">
        <v>54</v>
      </c>
      <c r="B25" s="2" t="s">
        <v>55</v>
      </c>
      <c r="C25" s="65" t="n">
        <v>0.269</v>
      </c>
      <c r="E25" s="18" t="n">
        <f aca="false">E11*$C25</f>
        <v>0</v>
      </c>
      <c r="G25" s="18" t="n">
        <f aca="false">G11*$C25</f>
        <v>0</v>
      </c>
      <c r="I25" s="18" t="n">
        <f aca="false">I11*$C25</f>
        <v>0</v>
      </c>
      <c r="K25" s="18" t="n">
        <f aca="false">K11*$C25</f>
        <v>0</v>
      </c>
      <c r="M25" s="18" t="n">
        <f aca="false">M11*$C25</f>
        <v>0</v>
      </c>
      <c r="N25" s="20" t="n">
        <f aca="false">E25+G25+I25+K25+M25</f>
        <v>0</v>
      </c>
      <c r="O25" s="2"/>
      <c r="P25" s="12" t="s">
        <v>56</v>
      </c>
      <c r="Q25" s="12"/>
      <c r="R25" s="55" t="n">
        <f aca="false">R24*1.05</f>
        <v>14431.4899538906</v>
      </c>
      <c r="S25" s="55" t="n">
        <f aca="false">R25/12</f>
        <v>1202.62416282422</v>
      </c>
      <c r="V25" s="64"/>
    </row>
    <row r="26" customFormat="false" ht="15.75" hidden="false" customHeight="false" outlineLevel="0" collapsed="false">
      <c r="A26" s="1"/>
      <c r="B26" s="2" t="s">
        <v>24</v>
      </c>
      <c r="C26" s="65" t="n">
        <v>0.204</v>
      </c>
      <c r="E26" s="18" t="n">
        <f aca="false">E14*$C26</f>
        <v>0</v>
      </c>
      <c r="G26" s="18" t="n">
        <f aca="false">G14*$C26</f>
        <v>0</v>
      </c>
      <c r="I26" s="18" t="n">
        <f aca="false">I14*$C26</f>
        <v>0</v>
      </c>
      <c r="K26" s="18" t="n">
        <f aca="false">K14*$C26</f>
        <v>0</v>
      </c>
      <c r="M26" s="18" t="n">
        <f aca="false">M14*$C26</f>
        <v>0</v>
      </c>
      <c r="N26" s="20" t="n">
        <f aca="false">E26+G26+I26+K26+M26</f>
        <v>0</v>
      </c>
      <c r="O26" s="2"/>
    </row>
    <row r="27" customFormat="false" ht="15.75" hidden="false" customHeight="false" outlineLevel="0" collapsed="false">
      <c r="A27" s="1"/>
      <c r="B27" s="2" t="s">
        <v>26</v>
      </c>
      <c r="C27" s="65" t="n">
        <v>0.204</v>
      </c>
      <c r="E27" s="18" t="n">
        <f aca="false">E15*$C27</f>
        <v>0</v>
      </c>
      <c r="G27" s="18" t="n">
        <f aca="false">G15*$C27</f>
        <v>0</v>
      </c>
      <c r="I27" s="18" t="n">
        <f aca="false">I15*$C27</f>
        <v>0</v>
      </c>
      <c r="K27" s="18" t="n">
        <f aca="false">K15*$C27</f>
        <v>0</v>
      </c>
      <c r="M27" s="18" t="n">
        <f aca="false">M15*$C27</f>
        <v>0</v>
      </c>
      <c r="N27" s="20" t="n">
        <f aca="false">E27+G27+I27+K27+M27</f>
        <v>0</v>
      </c>
      <c r="O27" s="2"/>
    </row>
    <row r="28" customFormat="false" ht="15.75" hidden="false" customHeight="false" outlineLevel="0" collapsed="false">
      <c r="A28" s="1"/>
      <c r="B28" s="2" t="s">
        <v>34</v>
      </c>
      <c r="C28" s="65" t="n">
        <v>0.025</v>
      </c>
      <c r="E28" s="18" t="n">
        <f aca="false">E16*$C28</f>
        <v>0</v>
      </c>
      <c r="G28" s="18" t="n">
        <f aca="false">G16*$C28</f>
        <v>0</v>
      </c>
      <c r="I28" s="18" t="n">
        <f aca="false">I16*$C28</f>
        <v>0</v>
      </c>
      <c r="K28" s="18" t="n">
        <f aca="false">K16*$C28</f>
        <v>0</v>
      </c>
      <c r="M28" s="18" t="n">
        <f aca="false">M16*$C28</f>
        <v>0</v>
      </c>
      <c r="N28" s="20" t="n">
        <f aca="false">E28+G28+I28+K28+M28</f>
        <v>0</v>
      </c>
      <c r="O28" s="2"/>
    </row>
    <row r="29" customFormat="false" ht="15.75" hidden="false" customHeight="false" outlineLevel="0" collapsed="false">
      <c r="A29" s="1"/>
      <c r="B29" s="2" t="s">
        <v>31</v>
      </c>
      <c r="C29" s="65" t="n">
        <v>0.369</v>
      </c>
      <c r="E29" s="18" t="n">
        <f aca="false">E17*$C29</f>
        <v>0</v>
      </c>
      <c r="G29" s="18" t="n">
        <f aca="false">G17*$C29</f>
        <v>0</v>
      </c>
      <c r="I29" s="18" t="n">
        <f aca="false">I17*$C29</f>
        <v>0</v>
      </c>
      <c r="K29" s="18" t="n">
        <f aca="false">K17*$C29</f>
        <v>0</v>
      </c>
      <c r="M29" s="18" t="n">
        <f aca="false">M17*$C29</f>
        <v>0</v>
      </c>
      <c r="N29" s="20" t="n">
        <f aca="false">E29+G29+I29+K29+M29</f>
        <v>0</v>
      </c>
      <c r="O29" s="2"/>
    </row>
    <row r="30" customFormat="false" ht="15.75" hidden="false" customHeight="false" outlineLevel="0" collapsed="false">
      <c r="A30" s="1"/>
      <c r="B30" s="2" t="s">
        <v>33</v>
      </c>
      <c r="C30" s="65" t="n">
        <v>0.448</v>
      </c>
      <c r="D30" s="66"/>
      <c r="E30" s="25" t="n">
        <f aca="false">E18*$C30</f>
        <v>0</v>
      </c>
      <c r="F30" s="66"/>
      <c r="G30" s="25" t="n">
        <f aca="false">G18*$C30</f>
        <v>0</v>
      </c>
      <c r="H30" s="66"/>
      <c r="I30" s="25" t="n">
        <f aca="false">I18*$C30</f>
        <v>0</v>
      </c>
      <c r="J30" s="66"/>
      <c r="K30" s="25" t="n">
        <f aca="false">K18*$C30</f>
        <v>0</v>
      </c>
      <c r="L30" s="66"/>
      <c r="M30" s="25" t="n">
        <f aca="false">M18*$C30</f>
        <v>0</v>
      </c>
      <c r="N30" s="26" t="n">
        <f aca="false">E30+G30+I30+K30+M30</f>
        <v>0</v>
      </c>
      <c r="O30" s="2"/>
    </row>
    <row r="31" customFormat="false" ht="15.75" hidden="false" customHeight="false" outlineLevel="0" collapsed="false">
      <c r="A31" s="1"/>
      <c r="C31" s="32" t="s">
        <v>57</v>
      </c>
      <c r="D31" s="1"/>
      <c r="E31" s="34" t="n">
        <f aca="false">SUM(E25:E30)</f>
        <v>0</v>
      </c>
      <c r="F31" s="1"/>
      <c r="G31" s="34" t="n">
        <f aca="false">SUM(G25:G30)</f>
        <v>0</v>
      </c>
      <c r="H31" s="1"/>
      <c r="I31" s="34" t="n">
        <f aca="false">SUM(I25:I30)</f>
        <v>0</v>
      </c>
      <c r="J31" s="1"/>
      <c r="K31" s="34" t="n">
        <f aca="false">SUM(K25:K30)</f>
        <v>0</v>
      </c>
      <c r="L31" s="1"/>
      <c r="M31" s="34" t="n">
        <f aca="false">SUM(M25:M30)</f>
        <v>0</v>
      </c>
      <c r="N31" s="20" t="n">
        <f aca="false">E31+G31+I31+K31+M31</f>
        <v>0</v>
      </c>
      <c r="O31" s="2"/>
    </row>
    <row r="32" customFormat="false" ht="15.75" hidden="false" customHeight="false" outlineLevel="0" collapsed="false">
      <c r="A32" s="1"/>
      <c r="N32" s="20"/>
      <c r="O32" s="2"/>
    </row>
    <row r="33" customFormat="false" ht="15.75" hidden="false" customHeight="false" outlineLevel="0" collapsed="false">
      <c r="A33" s="1"/>
      <c r="C33" s="67" t="s">
        <v>58</v>
      </c>
      <c r="D33" s="68"/>
      <c r="E33" s="69" t="n">
        <f aca="false">E22+E31</f>
        <v>0</v>
      </c>
      <c r="F33" s="69"/>
      <c r="G33" s="69" t="n">
        <f aca="false">G22+G31</f>
        <v>0</v>
      </c>
      <c r="H33" s="68"/>
      <c r="I33" s="69" t="n">
        <f aca="false">I22+I31</f>
        <v>0</v>
      </c>
      <c r="J33" s="69"/>
      <c r="K33" s="69" t="n">
        <f aca="false">K22+K31</f>
        <v>0</v>
      </c>
      <c r="L33" s="69"/>
      <c r="M33" s="69" t="n">
        <f aca="false">M22+M31</f>
        <v>0</v>
      </c>
      <c r="N33" s="20" t="n">
        <f aca="false">E33+G33+I33+K33+M33</f>
        <v>0</v>
      </c>
      <c r="O33" s="2"/>
      <c r="V33" s="70"/>
      <c r="W33" s="70"/>
      <c r="X33" s="70"/>
    </row>
    <row r="34" customFormat="false" ht="15.75" hidden="false" customHeight="false" outlineLevel="0" collapsed="false">
      <c r="A34" s="1"/>
      <c r="N34" s="20"/>
      <c r="O34" s="2"/>
    </row>
    <row r="35" customFormat="false" ht="15.75" hidden="false" customHeight="false" outlineLevel="0" collapsed="false">
      <c r="A35" s="1"/>
      <c r="N35" s="71"/>
      <c r="O35" s="2"/>
    </row>
    <row r="36" customFormat="false" ht="15.75" hidden="false" customHeight="false" outlineLevel="0" collapsed="false">
      <c r="A36" s="1" t="s">
        <v>59</v>
      </c>
      <c r="B36" s="2" t="s">
        <v>60</v>
      </c>
      <c r="E36" s="18" t="n">
        <v>0</v>
      </c>
      <c r="G36" s="18" t="n">
        <v>0</v>
      </c>
      <c r="I36" s="18" t="n">
        <v>0</v>
      </c>
      <c r="K36" s="18" t="n">
        <v>0</v>
      </c>
      <c r="M36" s="18" t="n">
        <v>0</v>
      </c>
      <c r="N36" s="20" t="n">
        <f aca="false">E36+G36+I36+K36+M36</f>
        <v>0</v>
      </c>
      <c r="O36" s="2"/>
    </row>
    <row r="37" customFormat="false" ht="15.75" hidden="false" customHeight="false" outlineLevel="0" collapsed="false">
      <c r="A37" s="1"/>
      <c r="B37" s="2" t="s">
        <v>61</v>
      </c>
      <c r="E37" s="18" t="n">
        <v>0</v>
      </c>
      <c r="G37" s="18" t="n">
        <v>0</v>
      </c>
      <c r="I37" s="18" t="n">
        <v>0</v>
      </c>
      <c r="K37" s="18" t="n">
        <v>0</v>
      </c>
      <c r="M37" s="18" t="n">
        <v>0</v>
      </c>
      <c r="N37" s="20" t="n">
        <f aca="false">E37+G37+I37+K37+M37</f>
        <v>0</v>
      </c>
      <c r="O37" s="2"/>
    </row>
    <row r="38" customFormat="false" ht="15.75" hidden="false" customHeight="false" outlineLevel="0" collapsed="false">
      <c r="A38" s="1"/>
      <c r="B38" s="2" t="s">
        <v>62</v>
      </c>
      <c r="E38" s="18" t="n">
        <v>0</v>
      </c>
      <c r="G38" s="18" t="n">
        <v>0</v>
      </c>
      <c r="I38" s="18" t="n">
        <v>0</v>
      </c>
      <c r="K38" s="18" t="n">
        <v>0</v>
      </c>
      <c r="M38" s="18" t="n">
        <v>0</v>
      </c>
      <c r="N38" s="20" t="n">
        <f aca="false">E38+G38+I38+K38+M38</f>
        <v>0</v>
      </c>
      <c r="O38" s="2"/>
    </row>
    <row r="39" customFormat="false" ht="15.75" hidden="false" customHeight="false" outlineLevel="0" collapsed="false">
      <c r="A39" s="1"/>
      <c r="B39" s="2" t="s">
        <v>63</v>
      </c>
      <c r="E39" s="18" t="n">
        <v>0</v>
      </c>
      <c r="G39" s="18" t="n">
        <v>0</v>
      </c>
      <c r="I39" s="18" t="n">
        <v>0</v>
      </c>
      <c r="K39" s="18" t="n">
        <v>0</v>
      </c>
      <c r="M39" s="18" t="n">
        <v>0</v>
      </c>
      <c r="N39" s="20" t="n">
        <f aca="false">E39+G39+I39+K39+M39</f>
        <v>0</v>
      </c>
      <c r="O39" s="2"/>
    </row>
    <row r="40" customFormat="false" ht="15.75" hidden="false" customHeight="false" outlineLevel="0" collapsed="false">
      <c r="A40" s="1"/>
      <c r="B40" s="2" t="s">
        <v>64</v>
      </c>
      <c r="D40" s="66"/>
      <c r="E40" s="25" t="n">
        <v>0</v>
      </c>
      <c r="F40" s="66"/>
      <c r="G40" s="25" t="n">
        <v>0</v>
      </c>
      <c r="H40" s="66"/>
      <c r="I40" s="25" t="n">
        <v>0</v>
      </c>
      <c r="J40" s="66"/>
      <c r="K40" s="25" t="n">
        <v>0</v>
      </c>
      <c r="L40" s="66"/>
      <c r="M40" s="25" t="n">
        <v>0</v>
      </c>
      <c r="N40" s="26" t="n">
        <f aca="false">E40+G40+I40+K40+M40</f>
        <v>0</v>
      </c>
      <c r="O40" s="2"/>
    </row>
    <row r="41" customFormat="false" ht="15.75" hidden="false" customHeight="false" outlineLevel="0" collapsed="false">
      <c r="A41" s="1"/>
      <c r="C41" s="67" t="s">
        <v>65</v>
      </c>
      <c r="D41" s="68"/>
      <c r="E41" s="69" t="n">
        <f aca="false">SUM(E36:E40)</f>
        <v>0</v>
      </c>
      <c r="F41" s="68"/>
      <c r="G41" s="69" t="n">
        <f aca="false">SUM(G36:G40)</f>
        <v>0</v>
      </c>
      <c r="H41" s="68"/>
      <c r="I41" s="69" t="n">
        <f aca="false">SUM(I36:I40)</f>
        <v>0</v>
      </c>
      <c r="J41" s="68"/>
      <c r="K41" s="69" t="n">
        <f aca="false">SUM(K36:K40)</f>
        <v>0</v>
      </c>
      <c r="L41" s="68"/>
      <c r="M41" s="69" t="n">
        <f aca="false">SUM(M36:M40)</f>
        <v>0</v>
      </c>
      <c r="N41" s="20" t="n">
        <f aca="false">E41+G41+I41+K41+M41</f>
        <v>0</v>
      </c>
    </row>
    <row r="42" customFormat="false" ht="15.75" hidden="false" customHeight="false" outlineLevel="0" collapsed="false">
      <c r="A42" s="1"/>
      <c r="N42" s="20"/>
    </row>
    <row r="43" customFormat="false" ht="15.75" hidden="false" customHeight="false" outlineLevel="0" collapsed="false">
      <c r="A43" s="1" t="s">
        <v>66</v>
      </c>
      <c r="B43" s="2" t="s">
        <v>67</v>
      </c>
      <c r="E43" s="50" t="n">
        <v>0</v>
      </c>
      <c r="G43" s="50" t="n">
        <v>0</v>
      </c>
      <c r="I43" s="50" t="n">
        <v>0</v>
      </c>
      <c r="K43" s="50" t="n">
        <v>0</v>
      </c>
      <c r="M43" s="50" t="n">
        <v>0</v>
      </c>
      <c r="N43" s="20" t="n">
        <f aca="false">E43+G43+I43+K43+M43</f>
        <v>0</v>
      </c>
    </row>
    <row r="44" customFormat="false" ht="15.75" hidden="false" customHeight="false" outlineLevel="0" collapsed="false">
      <c r="A44" s="1"/>
      <c r="B44" s="2" t="s">
        <v>68</v>
      </c>
      <c r="D44" s="45"/>
      <c r="E44" s="50" t="n">
        <f aca="false">R21*C14</f>
        <v>0</v>
      </c>
      <c r="F44" s="50"/>
      <c r="G44" s="50" t="n">
        <v>0</v>
      </c>
      <c r="H44" s="50"/>
      <c r="I44" s="50" t="n">
        <v>0</v>
      </c>
      <c r="J44" s="50"/>
      <c r="K44" s="50" t="n">
        <v>0</v>
      </c>
      <c r="L44" s="50"/>
      <c r="M44" s="50" t="n">
        <v>0</v>
      </c>
      <c r="N44" s="71" t="n">
        <f aca="false">E44+G44+I44+K44+M44</f>
        <v>0</v>
      </c>
    </row>
    <row r="45" customFormat="false" ht="15" hidden="false" customHeight="false" outlineLevel="0" collapsed="false">
      <c r="A45" s="1"/>
      <c r="B45" s="2" t="s">
        <v>69</v>
      </c>
      <c r="E45" s="25" t="n">
        <v>0</v>
      </c>
      <c r="F45" s="25"/>
      <c r="G45" s="25" t="n">
        <v>0</v>
      </c>
      <c r="H45" s="25"/>
      <c r="I45" s="25" t="n">
        <v>0</v>
      </c>
      <c r="J45" s="25"/>
      <c r="K45" s="25" t="n">
        <v>0</v>
      </c>
      <c r="L45" s="25"/>
      <c r="M45" s="25" t="n">
        <v>0</v>
      </c>
      <c r="N45" s="26" t="n">
        <f aca="false">E45+G45+I45+K45+M45</f>
        <v>0</v>
      </c>
    </row>
    <row r="46" customFormat="false" ht="15.75" hidden="false" customHeight="false" outlineLevel="0" collapsed="false">
      <c r="A46" s="1"/>
      <c r="C46" s="67" t="s">
        <v>70</v>
      </c>
      <c r="D46" s="72"/>
      <c r="E46" s="69" t="n">
        <f aca="false">SUM(E43:E45)</f>
        <v>0</v>
      </c>
      <c r="F46" s="72"/>
      <c r="G46" s="69" t="n">
        <f aca="false">SUM(G43:G45)</f>
        <v>0</v>
      </c>
      <c r="H46" s="72"/>
      <c r="I46" s="69" t="n">
        <f aca="false">SUM(I43:I45)</f>
        <v>0</v>
      </c>
      <c r="J46" s="72"/>
      <c r="K46" s="69" t="n">
        <f aca="false">SUM(K43:K45)</f>
        <v>0</v>
      </c>
      <c r="L46" s="72"/>
      <c r="M46" s="69" t="n">
        <f aca="false">SUM(M43:M45)</f>
        <v>0</v>
      </c>
      <c r="N46" s="20" t="n">
        <f aca="false">E46+G46+I46+K46+M46</f>
        <v>0</v>
      </c>
    </row>
    <row r="47" customFormat="false" ht="15.75" hidden="false" customHeight="false" outlineLevel="0" collapsed="false">
      <c r="A47" s="1"/>
      <c r="N47" s="20"/>
    </row>
    <row r="48" customFormat="false" ht="15.75" hidden="false" customHeight="false" outlineLevel="0" collapsed="false">
      <c r="A48" s="68" t="s">
        <v>71</v>
      </c>
      <c r="B48" s="72"/>
      <c r="C48" s="67" t="s">
        <v>72</v>
      </c>
      <c r="D48" s="68"/>
      <c r="E48" s="69" t="n">
        <f aca="false">E33+E41+E46</f>
        <v>0</v>
      </c>
      <c r="F48" s="68"/>
      <c r="G48" s="69" t="n">
        <f aca="false">G33+G41+G46</f>
        <v>0</v>
      </c>
      <c r="H48" s="68"/>
      <c r="I48" s="69" t="n">
        <f aca="false">I33+I41+I46</f>
        <v>0</v>
      </c>
      <c r="J48" s="68"/>
      <c r="K48" s="69" t="n">
        <f aca="false">K33+K41+K46</f>
        <v>0</v>
      </c>
      <c r="L48" s="68"/>
      <c r="M48" s="69" t="n">
        <f aca="false">M33+M41+M46</f>
        <v>0</v>
      </c>
      <c r="N48" s="20" t="n">
        <f aca="false">E48+G48+I48+K48+M48</f>
        <v>0</v>
      </c>
    </row>
    <row r="49" customFormat="false" ht="15.75" hidden="false" customHeight="false" outlineLevel="0" collapsed="false">
      <c r="N49" s="20"/>
    </row>
    <row r="50" customFormat="false" ht="15.75" hidden="false" customHeight="false" outlineLevel="0" collapsed="false">
      <c r="A50" s="73" t="s">
        <v>73</v>
      </c>
      <c r="B50" s="74"/>
      <c r="C50" s="75" t="s">
        <v>74</v>
      </c>
      <c r="D50" s="74"/>
      <c r="E50" s="76" t="n">
        <f aca="false">E48-E46</f>
        <v>0</v>
      </c>
      <c r="F50" s="74"/>
      <c r="G50" s="76" t="n">
        <f aca="false">G48-G46</f>
        <v>0</v>
      </c>
      <c r="H50" s="74"/>
      <c r="I50" s="76" t="n">
        <f aca="false">I48-I46</f>
        <v>0</v>
      </c>
      <c r="J50" s="74"/>
      <c r="K50" s="76" t="n">
        <f aca="false">K48-K46</f>
        <v>0</v>
      </c>
      <c r="L50" s="74"/>
      <c r="M50" s="76" t="n">
        <f aca="false">M48-M46</f>
        <v>0</v>
      </c>
      <c r="N50" s="20" t="n">
        <f aca="false">E50+G50+I50+K50+M50</f>
        <v>0</v>
      </c>
    </row>
    <row r="51" customFormat="false" ht="15.75" hidden="false" customHeight="false" outlineLevel="0" collapsed="false">
      <c r="A51" s="1"/>
      <c r="C51" s="1"/>
      <c r="E51" s="34"/>
      <c r="N51" s="20"/>
    </row>
    <row r="52" customFormat="false" ht="15.75" hidden="false" customHeight="false" outlineLevel="0" collapsed="false">
      <c r="A52" s="77" t="s">
        <v>75</v>
      </c>
      <c r="B52" s="78"/>
      <c r="C52" s="79" t="s">
        <v>76</v>
      </c>
      <c r="N52" s="20"/>
    </row>
    <row r="53" customFormat="false" ht="15" hidden="false" customHeight="false" outlineLevel="0" collapsed="false">
      <c r="C53" s="80" t="n">
        <v>0.525</v>
      </c>
      <c r="N53" s="20"/>
    </row>
    <row r="54" customFormat="false" ht="15.75" hidden="false" customHeight="false" outlineLevel="0" collapsed="false">
      <c r="C54" s="81" t="s">
        <v>77</v>
      </c>
      <c r="D54" s="78"/>
      <c r="E54" s="82" t="n">
        <f aca="false">E50*$C53</f>
        <v>0</v>
      </c>
      <c r="F54" s="78"/>
      <c r="G54" s="82" t="n">
        <f aca="false">G50*$C53</f>
        <v>0</v>
      </c>
      <c r="H54" s="78"/>
      <c r="I54" s="82" t="n">
        <f aca="false">I50*$C53</f>
        <v>0</v>
      </c>
      <c r="J54" s="78"/>
      <c r="K54" s="82" t="n">
        <f aca="false">K50*$C53</f>
        <v>0</v>
      </c>
      <c r="L54" s="78"/>
      <c r="M54" s="82" t="n">
        <f aca="false">M50*$C53</f>
        <v>0</v>
      </c>
      <c r="N54" s="20" t="n">
        <f aca="false">E54+G54+I54+K54+M54</f>
        <v>0</v>
      </c>
    </row>
    <row r="55" customFormat="false" ht="15.75" hidden="false" customHeight="false" outlineLevel="0" collapsed="false">
      <c r="N55" s="20"/>
    </row>
    <row r="56" customFormat="false" ht="15.75" hidden="false" customHeight="false" outlineLevel="0" collapsed="false">
      <c r="N56" s="20"/>
    </row>
    <row r="57" customFormat="false" ht="15.75" hidden="false" customHeight="false" outlineLevel="0" collapsed="false">
      <c r="A57" s="8" t="s">
        <v>78</v>
      </c>
      <c r="B57" s="83"/>
      <c r="C57" s="83"/>
      <c r="D57" s="83"/>
      <c r="E57" s="20" t="n">
        <f aca="false">E48+E54</f>
        <v>0</v>
      </c>
      <c r="F57" s="83"/>
      <c r="G57" s="20" t="n">
        <f aca="false">G48+G54</f>
        <v>0</v>
      </c>
      <c r="H57" s="83"/>
      <c r="I57" s="20" t="n">
        <f aca="false">I48+I54</f>
        <v>0</v>
      </c>
      <c r="J57" s="83"/>
      <c r="K57" s="20" t="n">
        <f aca="false">K48+K54</f>
        <v>0</v>
      </c>
      <c r="L57" s="83"/>
      <c r="M57" s="20" t="n">
        <f aca="false">M48+M54</f>
        <v>0</v>
      </c>
      <c r="N57" s="20" t="n">
        <f aca="false">E57+G57+I57+K57+M57</f>
        <v>0</v>
      </c>
    </row>
  </sheetData>
  <mergeCells count="16">
    <mergeCell ref="D5:E5"/>
    <mergeCell ref="F5:G5"/>
    <mergeCell ref="H5:I5"/>
    <mergeCell ref="J5:K5"/>
    <mergeCell ref="L5:M5"/>
    <mergeCell ref="W6:X6"/>
    <mergeCell ref="Y6:Z6"/>
    <mergeCell ref="AA6:AB6"/>
    <mergeCell ref="AC6:AD6"/>
    <mergeCell ref="AE6:AF6"/>
    <mergeCell ref="W9:X9"/>
    <mergeCell ref="Y9:Z9"/>
    <mergeCell ref="AA9:AB9"/>
    <mergeCell ref="AC9:AD9"/>
    <mergeCell ref="AE9:AF9"/>
    <mergeCell ref="P18:S18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G57"/>
  <sheetViews>
    <sheetView windowProtection="false"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E46" activeCellId="0" sqref="E46"/>
    </sheetView>
  </sheetViews>
  <sheetFormatPr defaultRowHeight="15.75"/>
  <cols>
    <col collapsed="false" hidden="false" max="1" min="1" style="0" width="32.7348837209302"/>
    <col collapsed="false" hidden="false" max="2" min="2" style="0" width="19.6883720930233"/>
    <col collapsed="false" hidden="false" max="4" min="3" style="0" width="9.10697674418605"/>
    <col collapsed="false" hidden="false" max="5" min="5" style="0" width="17.4744186046512"/>
    <col collapsed="false" hidden="true" max="13" min="6" style="0" width="0"/>
    <col collapsed="false" hidden="false" max="21" min="14" style="0" width="9.10697674418605"/>
    <col collapsed="false" hidden="false" max="22" min="22" style="0" width="49.9627906976744"/>
    <col collapsed="false" hidden="false" max="1025" min="23" style="0" width="9.10697674418605"/>
  </cols>
  <sheetData>
    <row r="1" s="2" customFormat="true" ht="15.75" hidden="false" customHeight="false" outlineLevel="0" collapsed="false">
      <c r="A1" s="1" t="s">
        <v>0</v>
      </c>
    </row>
    <row r="2" s="2" customFormat="true" ht="15.75" hidden="false" customHeight="false" outlineLevel="0" collapsed="false">
      <c r="A2" s="1"/>
    </row>
    <row r="3" s="2" customFormat="true" ht="15.75" hidden="false" customHeight="false" outlineLevel="0" collapsed="false">
      <c r="A3" s="1" t="s">
        <v>1</v>
      </c>
    </row>
    <row r="4" s="2" customFormat="true" ht="15.75" hidden="false" customHeight="false" outlineLevel="0" collapsed="false">
      <c r="A4" s="1"/>
    </row>
    <row r="5" customFormat="false" ht="20.25" hidden="false" customHeight="false" outlineLevel="0" collapsed="false">
      <c r="A5" s="1" t="s">
        <v>2</v>
      </c>
      <c r="B5" s="2"/>
      <c r="C5" s="2"/>
      <c r="D5" s="3" t="s">
        <v>3</v>
      </c>
      <c r="E5" s="3"/>
      <c r="F5" s="3" t="s">
        <v>4</v>
      </c>
      <c r="G5" s="3"/>
      <c r="H5" s="3" t="s">
        <v>5</v>
      </c>
      <c r="I5" s="3"/>
      <c r="J5" s="3" t="s">
        <v>6</v>
      </c>
      <c r="K5" s="3"/>
      <c r="L5" s="3" t="s">
        <v>7</v>
      </c>
      <c r="M5" s="3"/>
      <c r="N5" s="4" t="s">
        <v>8</v>
      </c>
      <c r="P5" s="5" t="s">
        <v>9</v>
      </c>
      <c r="Q5" s="6"/>
      <c r="R5" s="6"/>
      <c r="S5" s="6"/>
      <c r="T5" s="7"/>
    </row>
    <row r="6" customFormat="false" ht="18" hidden="false" customHeight="false" outlineLevel="0" collapsed="false">
      <c r="A6" s="1"/>
      <c r="B6" s="2"/>
      <c r="C6" s="2"/>
      <c r="D6" s="1"/>
      <c r="E6" s="1"/>
      <c r="F6" s="1"/>
      <c r="G6" s="1"/>
      <c r="H6" s="1"/>
      <c r="I6" s="1"/>
      <c r="J6" s="1"/>
      <c r="K6" s="1"/>
      <c r="L6" s="1"/>
      <c r="M6" s="1"/>
      <c r="N6" s="8"/>
      <c r="P6" s="9" t="s">
        <v>10</v>
      </c>
      <c r="Q6" s="10" t="s">
        <v>11</v>
      </c>
      <c r="R6" s="10" t="s">
        <v>12</v>
      </c>
      <c r="S6" s="10" t="s">
        <v>13</v>
      </c>
      <c r="T6" s="11" t="s">
        <v>14</v>
      </c>
      <c r="V6" s="12" t="s">
        <v>15</v>
      </c>
      <c r="W6" s="13" t="s">
        <v>16</v>
      </c>
      <c r="X6" s="13"/>
      <c r="Y6" s="13" t="s">
        <v>4</v>
      </c>
      <c r="Z6" s="13"/>
      <c r="AA6" s="13" t="s">
        <v>5</v>
      </c>
      <c r="AB6" s="13"/>
      <c r="AC6" s="13" t="s">
        <v>6</v>
      </c>
      <c r="AD6" s="13"/>
      <c r="AE6" s="13" t="s">
        <v>7</v>
      </c>
      <c r="AF6" s="13"/>
    </row>
    <row r="7" customFormat="false" ht="15.75" hidden="false" customHeight="false" outlineLevel="0" collapsed="false">
      <c r="A7" s="1" t="s">
        <v>17</v>
      </c>
      <c r="B7" s="2" t="s">
        <v>18</v>
      </c>
      <c r="C7" s="2"/>
      <c r="D7" s="1" t="s">
        <v>19</v>
      </c>
      <c r="E7" s="1" t="s">
        <v>20</v>
      </c>
      <c r="F7" s="1" t="s">
        <v>19</v>
      </c>
      <c r="G7" s="1" t="s">
        <v>20</v>
      </c>
      <c r="H7" s="1" t="s">
        <v>19</v>
      </c>
      <c r="I7" s="1" t="s">
        <v>20</v>
      </c>
      <c r="J7" s="1" t="s">
        <v>19</v>
      </c>
      <c r="K7" s="1" t="s">
        <v>20</v>
      </c>
      <c r="L7" s="1" t="s">
        <v>19</v>
      </c>
      <c r="M7" s="1" t="s">
        <v>20</v>
      </c>
      <c r="N7" s="8"/>
      <c r="O7" s="2"/>
      <c r="P7" s="14" t="n">
        <f aca="false">E11/V20*100</f>
        <v>0</v>
      </c>
      <c r="Q7" s="14" t="n">
        <f aca="false">G11/Y20*100</f>
        <v>0</v>
      </c>
      <c r="R7" s="14" t="n">
        <f aca="false">I11/AA20*100</f>
        <v>0</v>
      </c>
      <c r="S7" s="14" t="n">
        <f aca="false">K11/AC20*100</f>
        <v>0</v>
      </c>
      <c r="T7" s="14" t="n">
        <f aca="false">M11/AE20*100</f>
        <v>0</v>
      </c>
      <c r="U7" s="2"/>
      <c r="V7" s="12"/>
      <c r="W7" s="15" t="n">
        <f aca="false">V21</f>
        <v>6792.69230769231</v>
      </c>
      <c r="X7" s="12" t="n">
        <v>9</v>
      </c>
      <c r="Y7" s="15" t="n">
        <f aca="false">W7*1.03</f>
        <v>6996.47307692308</v>
      </c>
      <c r="Z7" s="12" t="n">
        <v>9</v>
      </c>
      <c r="AA7" s="15" t="n">
        <f aca="false">Y7*1.03</f>
        <v>7206.36726923077</v>
      </c>
      <c r="AB7" s="12" t="n">
        <v>9</v>
      </c>
      <c r="AC7" s="15" t="n">
        <f aca="false">AA7*1.03</f>
        <v>7422.55828730769</v>
      </c>
      <c r="AD7" s="12" t="n">
        <v>9</v>
      </c>
      <c r="AE7" s="15" t="n">
        <f aca="false">AC7*1.03</f>
        <v>7645.23503592693</v>
      </c>
      <c r="AF7" s="12" t="n">
        <v>9</v>
      </c>
    </row>
    <row r="8" customFormat="false" ht="15.75" hidden="false" customHeight="false" outlineLevel="0" collapsed="false">
      <c r="A8" s="1"/>
      <c r="C8" s="2"/>
      <c r="N8" s="8"/>
      <c r="O8" s="2"/>
      <c r="P8" s="16"/>
      <c r="Q8" s="16"/>
      <c r="R8" s="16"/>
      <c r="S8" s="16"/>
      <c r="T8" s="16"/>
      <c r="U8" s="2"/>
    </row>
    <row r="9" customFormat="false" ht="20.25" hidden="false" customHeight="false" outlineLevel="0" collapsed="false">
      <c r="A9" s="1"/>
      <c r="B9" s="2" t="s">
        <v>21</v>
      </c>
      <c r="C9" s="2"/>
      <c r="D9" s="17" t="n">
        <v>0</v>
      </c>
      <c r="E9" s="18" t="n">
        <f aca="false">W7*D9</f>
        <v>0</v>
      </c>
      <c r="F9" s="19" t="n">
        <v>0</v>
      </c>
      <c r="G9" s="18" t="n">
        <f aca="false">Y7*F9</f>
        <v>0</v>
      </c>
      <c r="H9" s="19" t="n">
        <v>0</v>
      </c>
      <c r="I9" s="18" t="n">
        <f aca="false">AA7*H9</f>
        <v>0</v>
      </c>
      <c r="J9" s="19" t="n">
        <v>0</v>
      </c>
      <c r="K9" s="18" t="n">
        <f aca="false">AC7*J9</f>
        <v>0</v>
      </c>
      <c r="L9" s="19" t="n">
        <v>0</v>
      </c>
      <c r="M9" s="18" t="n">
        <f aca="false">AE7*L9</f>
        <v>0</v>
      </c>
      <c r="N9" s="20" t="n">
        <f aca="false">E9+G9+I9+K9+M9</f>
        <v>0</v>
      </c>
      <c r="O9" s="2"/>
      <c r="P9" s="21" t="s">
        <v>22</v>
      </c>
      <c r="Q9" s="22"/>
      <c r="R9" s="22"/>
      <c r="S9" s="22"/>
      <c r="T9" s="23"/>
      <c r="U9" s="2"/>
      <c r="V9" s="12" t="s">
        <v>23</v>
      </c>
      <c r="W9" s="13" t="s">
        <v>16</v>
      </c>
      <c r="X9" s="13"/>
      <c r="Y9" s="13" t="s">
        <v>4</v>
      </c>
      <c r="Z9" s="13"/>
      <c r="AA9" s="13" t="s">
        <v>5</v>
      </c>
      <c r="AB9" s="13"/>
      <c r="AC9" s="13" t="s">
        <v>6</v>
      </c>
      <c r="AD9" s="13"/>
      <c r="AE9" s="13" t="s">
        <v>7</v>
      </c>
      <c r="AF9" s="13"/>
    </row>
    <row r="10" customFormat="false" ht="18" hidden="false" customHeight="false" outlineLevel="0" collapsed="false">
      <c r="A10" s="1"/>
      <c r="C10" s="2"/>
      <c r="D10" s="24" t="n">
        <v>0</v>
      </c>
      <c r="E10" s="25" t="n">
        <f aca="false">W7*D10</f>
        <v>0</v>
      </c>
      <c r="F10" s="24" t="n">
        <v>0</v>
      </c>
      <c r="G10" s="25" t="n">
        <f aca="false">Y7*F10</f>
        <v>0</v>
      </c>
      <c r="H10" s="24" t="n">
        <v>0</v>
      </c>
      <c r="I10" s="25" t="n">
        <f aca="false">AA7*H10</f>
        <v>0</v>
      </c>
      <c r="J10" s="24" t="n">
        <v>0</v>
      </c>
      <c r="K10" s="25" t="n">
        <f aca="false">AC7*J10</f>
        <v>0</v>
      </c>
      <c r="L10" s="24" t="n">
        <v>0</v>
      </c>
      <c r="M10" s="25" t="n">
        <f aca="false">AE7*L10</f>
        <v>0</v>
      </c>
      <c r="N10" s="26" t="n">
        <f aca="false">E10+G10+I10+K10+M10</f>
        <v>0</v>
      </c>
      <c r="O10" s="2"/>
      <c r="P10" s="27" t="s">
        <v>10</v>
      </c>
      <c r="Q10" s="28" t="s">
        <v>11</v>
      </c>
      <c r="R10" s="28" t="s">
        <v>12</v>
      </c>
      <c r="S10" s="28" t="s">
        <v>13</v>
      </c>
      <c r="T10" s="29" t="s">
        <v>14</v>
      </c>
      <c r="U10" s="2"/>
      <c r="V10" s="12" t="s">
        <v>24</v>
      </c>
      <c r="W10" s="30" t="n">
        <v>25000</v>
      </c>
      <c r="X10" s="31" t="n">
        <v>12</v>
      </c>
      <c r="Y10" s="30" t="n">
        <f aca="false">W10*1.03</f>
        <v>25750</v>
      </c>
      <c r="Z10" s="31" t="n">
        <v>12</v>
      </c>
      <c r="AA10" s="30" t="n">
        <f aca="false">Y10*1.03</f>
        <v>26522.5</v>
      </c>
      <c r="AB10" s="31" t="n">
        <v>12</v>
      </c>
      <c r="AC10" s="30" t="n">
        <f aca="false">AA10*1.03</f>
        <v>27318.175</v>
      </c>
      <c r="AD10" s="31" t="n">
        <v>12</v>
      </c>
      <c r="AE10" s="30" t="n">
        <f aca="false">AC10*1.03</f>
        <v>28137.72025</v>
      </c>
      <c r="AF10" s="31" t="n">
        <v>12</v>
      </c>
    </row>
    <row r="11" customFormat="false" ht="15.75" hidden="false" customHeight="false" outlineLevel="0" collapsed="false">
      <c r="A11" s="1"/>
      <c r="C11" s="32" t="s">
        <v>25</v>
      </c>
      <c r="D11" s="33" t="n">
        <f aca="false">SUM(D9:D10)</f>
        <v>0</v>
      </c>
      <c r="E11" s="34" t="n">
        <f aca="false">SUM(E9:E10)</f>
        <v>0</v>
      </c>
      <c r="F11" s="35" t="n">
        <f aca="false">SUM(F9:F10)</f>
        <v>0</v>
      </c>
      <c r="G11" s="34" t="n">
        <f aca="false">SUM(G9:G10)</f>
        <v>0</v>
      </c>
      <c r="H11" s="35" t="n">
        <f aca="false">SUM(H9:H10)</f>
        <v>0</v>
      </c>
      <c r="I11" s="34" t="n">
        <f aca="false">SUM(I9:I10)</f>
        <v>0</v>
      </c>
      <c r="J11" s="35" t="n">
        <f aca="false">SUM(J9:J10)</f>
        <v>0</v>
      </c>
      <c r="K11" s="34" t="n">
        <f aca="false">SUM(K9:K10)</f>
        <v>0</v>
      </c>
      <c r="L11" s="35" t="n">
        <f aca="false">SUM(L9:L10)</f>
        <v>0</v>
      </c>
      <c r="M11" s="34" t="n">
        <f aca="false">SUM(M9:M10)</f>
        <v>0</v>
      </c>
      <c r="N11" s="20" t="n">
        <f aca="false">E11+G11+I11+K11+M11</f>
        <v>0</v>
      </c>
      <c r="O11" s="2"/>
      <c r="P11" s="14" t="n">
        <f aca="false">E9/V19*100</f>
        <v>0</v>
      </c>
      <c r="Q11" s="14" t="n">
        <f aca="false">G9/Y19*100</f>
        <v>0</v>
      </c>
      <c r="R11" s="14" t="n">
        <f aca="false">I9/V19*100</f>
        <v>0</v>
      </c>
      <c r="S11" s="14" t="n">
        <f aca="false">K9/V19*100</f>
        <v>0</v>
      </c>
      <c r="T11" s="14" t="n">
        <f aca="false">M9/V19*100</f>
        <v>0</v>
      </c>
      <c r="U11" s="2"/>
      <c r="V11" s="12" t="s">
        <v>26</v>
      </c>
      <c r="W11" s="30" t="n">
        <v>48000</v>
      </c>
      <c r="X11" s="12" t="n">
        <v>12</v>
      </c>
      <c r="Y11" s="30" t="n">
        <f aca="false">W11*1.03</f>
        <v>49440</v>
      </c>
      <c r="Z11" s="12" t="n">
        <v>12</v>
      </c>
      <c r="AA11" s="30" t="n">
        <f aca="false">Y11*1.03</f>
        <v>50923.2</v>
      </c>
      <c r="AB11" s="12" t="n">
        <v>12</v>
      </c>
      <c r="AC11" s="30" t="n">
        <f aca="false">AA11*1.03</f>
        <v>52450.896</v>
      </c>
      <c r="AD11" s="12" t="n">
        <v>12</v>
      </c>
      <c r="AE11" s="30" t="n">
        <f aca="false">AC11*1.03</f>
        <v>54024.42288</v>
      </c>
      <c r="AF11" s="31" t="n">
        <v>12</v>
      </c>
    </row>
    <row r="12" customFormat="false" ht="15.75" hidden="false" customHeight="false" outlineLevel="0" collapsed="false">
      <c r="A12" s="1"/>
      <c r="D12" s="19"/>
      <c r="E12" s="36"/>
      <c r="F12" s="19"/>
      <c r="G12" s="36"/>
      <c r="H12" s="19"/>
      <c r="I12" s="36"/>
      <c r="J12" s="19"/>
      <c r="K12" s="36"/>
      <c r="L12" s="19"/>
      <c r="M12" s="36"/>
      <c r="N12" s="20"/>
      <c r="O12" s="2"/>
      <c r="P12" s="16"/>
      <c r="Q12" s="16"/>
      <c r="R12" s="16"/>
      <c r="S12" s="16"/>
      <c r="T12" s="16"/>
      <c r="U12" s="2"/>
      <c r="V12" s="12" t="s">
        <v>27</v>
      </c>
      <c r="W12" s="30" t="n">
        <v>21000</v>
      </c>
      <c r="X12" s="12" t="n">
        <v>12</v>
      </c>
      <c r="Y12" s="30" t="n">
        <f aca="false">W12*1.03</f>
        <v>21630</v>
      </c>
      <c r="Z12" s="31" t="n">
        <v>12</v>
      </c>
      <c r="AA12" s="30" t="n">
        <f aca="false">Y12*1.03</f>
        <v>22278.9</v>
      </c>
      <c r="AB12" s="31" t="n">
        <v>12</v>
      </c>
      <c r="AC12" s="30" t="n">
        <f aca="false">AA12*1.03</f>
        <v>22947.267</v>
      </c>
      <c r="AD12" s="31" t="n">
        <v>12</v>
      </c>
      <c r="AE12" s="30" t="n">
        <f aca="false">AC12*1.03</f>
        <v>23635.68501</v>
      </c>
      <c r="AF12" s="31" t="n">
        <v>12</v>
      </c>
    </row>
    <row r="13" customFormat="false" ht="20.25" hidden="false" customHeight="false" outlineLevel="0" collapsed="false">
      <c r="A13" s="1"/>
      <c r="C13" s="37" t="s">
        <v>28</v>
      </c>
      <c r="D13" s="1" t="s">
        <v>19</v>
      </c>
      <c r="E13" s="1" t="s">
        <v>29</v>
      </c>
      <c r="F13" s="1" t="s">
        <v>19</v>
      </c>
      <c r="G13" s="1" t="s">
        <v>29</v>
      </c>
      <c r="H13" s="1" t="s">
        <v>19</v>
      </c>
      <c r="I13" s="1" t="s">
        <v>29</v>
      </c>
      <c r="J13" s="1" t="s">
        <v>19</v>
      </c>
      <c r="K13" s="1" t="s">
        <v>29</v>
      </c>
      <c r="L13" s="1" t="s">
        <v>19</v>
      </c>
      <c r="M13" s="1" t="s">
        <v>29</v>
      </c>
      <c r="N13" s="20"/>
      <c r="O13" s="2"/>
      <c r="P13" s="38" t="s">
        <v>30</v>
      </c>
      <c r="Q13" s="39"/>
      <c r="R13" s="39"/>
      <c r="S13" s="39"/>
      <c r="T13" s="40"/>
      <c r="U13" s="2"/>
      <c r="V13" s="12" t="s">
        <v>31</v>
      </c>
      <c r="W13" s="30" t="n">
        <v>10000</v>
      </c>
      <c r="X13" s="12" t="n">
        <v>12</v>
      </c>
      <c r="Y13" s="30" t="n">
        <f aca="false">W13*1.03</f>
        <v>10300</v>
      </c>
      <c r="Z13" s="12" t="n">
        <v>12</v>
      </c>
      <c r="AA13" s="30" t="n">
        <f aca="false">Y13*1.03</f>
        <v>10609</v>
      </c>
      <c r="AB13" s="12" t="n">
        <v>12</v>
      </c>
      <c r="AC13" s="30" t="n">
        <f aca="false">AA13*1.03</f>
        <v>10927.27</v>
      </c>
      <c r="AD13" s="12" t="n">
        <v>12</v>
      </c>
      <c r="AE13" s="30" t="n">
        <f aca="false">AC13*1.03</f>
        <v>11255.0881</v>
      </c>
      <c r="AF13" s="31" t="n">
        <v>12</v>
      </c>
    </row>
    <row r="14" customFormat="false" ht="18" hidden="false" customHeight="false" outlineLevel="0" collapsed="false">
      <c r="A14" s="1" t="s">
        <v>32</v>
      </c>
      <c r="B14" s="2" t="s">
        <v>24</v>
      </c>
      <c r="C14" s="41" t="n">
        <v>0</v>
      </c>
      <c r="D14" s="19" t="n">
        <v>0</v>
      </c>
      <c r="E14" s="18" t="n">
        <f aca="false">W10/X10*D14*$C14</f>
        <v>0</v>
      </c>
      <c r="F14" s="19" t="n">
        <v>0</v>
      </c>
      <c r="G14" s="18" t="n">
        <f aca="false">Y10/Z10*F14*$C14</f>
        <v>0</v>
      </c>
      <c r="H14" s="19" t="n">
        <v>0</v>
      </c>
      <c r="I14" s="18" t="n">
        <f aca="false">AA10/AB10*H14*$C14</f>
        <v>0</v>
      </c>
      <c r="J14" s="19" t="n">
        <v>0</v>
      </c>
      <c r="K14" s="18" t="n">
        <f aca="false">AC10/AD10*J14*$C14</f>
        <v>0</v>
      </c>
      <c r="L14" s="19" t="n">
        <v>0</v>
      </c>
      <c r="M14" s="18" t="n">
        <f aca="false">AE10/AF10*L14*$C14</f>
        <v>0</v>
      </c>
      <c r="N14" s="20" t="n">
        <f aca="false">E14+G14+I14+K14+M14</f>
        <v>0</v>
      </c>
      <c r="O14" s="2"/>
      <c r="P14" s="42" t="s">
        <v>10</v>
      </c>
      <c r="Q14" s="43" t="s">
        <v>11</v>
      </c>
      <c r="R14" s="43" t="s">
        <v>12</v>
      </c>
      <c r="S14" s="43" t="s">
        <v>13</v>
      </c>
      <c r="T14" s="44" t="s">
        <v>14</v>
      </c>
      <c r="U14" s="2"/>
      <c r="V14" s="12" t="s">
        <v>33</v>
      </c>
      <c r="W14" s="30" t="n">
        <v>10000</v>
      </c>
      <c r="X14" s="12" t="n">
        <v>12</v>
      </c>
      <c r="Y14" s="30" t="n">
        <f aca="false">W14*1.03</f>
        <v>10300</v>
      </c>
      <c r="Z14" s="31" t="n">
        <v>12</v>
      </c>
      <c r="AA14" s="30" t="n">
        <f aca="false">Y14*1.03</f>
        <v>10609</v>
      </c>
      <c r="AB14" s="31" t="n">
        <v>12</v>
      </c>
      <c r="AC14" s="30" t="n">
        <f aca="false">AA14*1.03</f>
        <v>10927.27</v>
      </c>
      <c r="AD14" s="31" t="n">
        <v>12</v>
      </c>
      <c r="AE14" s="30" t="n">
        <f aca="false">AC14*1.03</f>
        <v>11255.0881</v>
      </c>
      <c r="AF14" s="31" t="n">
        <v>12</v>
      </c>
    </row>
    <row r="15" customFormat="false" ht="15.75" hidden="false" customHeight="false" outlineLevel="0" collapsed="false">
      <c r="A15" s="1"/>
      <c r="B15" s="2" t="s">
        <v>26</v>
      </c>
      <c r="C15" s="41" t="n">
        <v>0</v>
      </c>
      <c r="D15" s="19" t="n">
        <v>0</v>
      </c>
      <c r="E15" s="18" t="n">
        <f aca="false">W11/X11*D15*$C15</f>
        <v>0</v>
      </c>
      <c r="F15" s="19" t="n">
        <v>0</v>
      </c>
      <c r="G15" s="18" t="n">
        <f aca="false">Y11/Z11*F15*$C15</f>
        <v>0</v>
      </c>
      <c r="H15" s="19" t="n">
        <v>0</v>
      </c>
      <c r="I15" s="18" t="n">
        <f aca="false">AA11/AB11*H15*$C15</f>
        <v>0</v>
      </c>
      <c r="J15" s="19" t="n">
        <v>0</v>
      </c>
      <c r="K15" s="18" t="n">
        <f aca="false">AC11/AD11*J15*$C15</f>
        <v>0</v>
      </c>
      <c r="L15" s="19" t="n">
        <v>0</v>
      </c>
      <c r="M15" s="18" t="n">
        <f aca="false">AE11/AF11*L15*$C15</f>
        <v>0</v>
      </c>
      <c r="N15" s="20" t="n">
        <f aca="false">E15+G15+I15+K15+M15</f>
        <v>0</v>
      </c>
      <c r="O15" s="2"/>
      <c r="P15" s="14" t="n">
        <f aca="false">E10/V18*100</f>
        <v>0</v>
      </c>
      <c r="Q15" s="14" t="n">
        <f aca="false">G10/V18*100</f>
        <v>0</v>
      </c>
      <c r="R15" s="14" t="n">
        <f aca="false">I10/V18*100</f>
        <v>0</v>
      </c>
      <c r="S15" s="14" t="n">
        <f aca="false">K10/V18*100</f>
        <v>0</v>
      </c>
      <c r="T15" s="14" t="n">
        <f aca="false">M10/V18*100</f>
        <v>0</v>
      </c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</row>
    <row r="16" customFormat="false" ht="15.75" hidden="false" customHeight="false" outlineLevel="0" collapsed="false">
      <c r="A16" s="1"/>
      <c r="B16" s="2" t="s">
        <v>34</v>
      </c>
      <c r="C16" s="41" t="n">
        <v>0</v>
      </c>
      <c r="D16" s="19" t="n">
        <v>0</v>
      </c>
      <c r="E16" s="18" t="n">
        <f aca="false">W12/X12*D16*$C16</f>
        <v>0</v>
      </c>
      <c r="F16" s="19" t="n">
        <v>0</v>
      </c>
      <c r="G16" s="18" t="n">
        <f aca="false">Y12/Z12*F16*$C16</f>
        <v>0</v>
      </c>
      <c r="H16" s="19" t="n">
        <v>0</v>
      </c>
      <c r="I16" s="18" t="n">
        <f aca="false">AA12/AB12*H16*$C16</f>
        <v>0</v>
      </c>
      <c r="J16" s="19" t="n">
        <v>0</v>
      </c>
      <c r="K16" s="18" t="n">
        <f aca="false">AC12/AD12*J16*$C16</f>
        <v>0</v>
      </c>
      <c r="L16" s="19" t="n">
        <v>0</v>
      </c>
      <c r="M16" s="18" t="n">
        <f aca="false">AE12/AF12*L16*$C16</f>
        <v>0</v>
      </c>
      <c r="N16" s="20" t="n">
        <f aca="false">E16+G16+I16+K16+M16</f>
        <v>0</v>
      </c>
      <c r="O16" s="2"/>
      <c r="P16" s="16"/>
      <c r="Q16" s="16"/>
      <c r="R16" s="16"/>
      <c r="S16" s="16"/>
      <c r="T16" s="16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</row>
    <row r="17" customFormat="false" ht="15.75" hidden="false" customHeight="false" outlineLevel="0" collapsed="false">
      <c r="A17" s="1"/>
      <c r="B17" s="2" t="s">
        <v>31</v>
      </c>
      <c r="C17" s="41" t="n">
        <v>0</v>
      </c>
      <c r="D17" s="19" t="n">
        <v>0</v>
      </c>
      <c r="E17" s="18" t="n">
        <f aca="false">W13/X13*D17*$C17</f>
        <v>0</v>
      </c>
      <c r="F17" s="19" t="n">
        <v>0</v>
      </c>
      <c r="G17" s="18" t="n">
        <f aca="false">Y13/Z13*F17*$C17</f>
        <v>0</v>
      </c>
      <c r="H17" s="19" t="n">
        <v>0</v>
      </c>
      <c r="I17" s="18" t="n">
        <f aca="false">AA13/AB13*H17*$C17</f>
        <v>0</v>
      </c>
      <c r="J17" s="19" t="n">
        <v>0</v>
      </c>
      <c r="K17" s="18" t="n">
        <f aca="false">AC13/AD13*J17*$C17</f>
        <v>0</v>
      </c>
      <c r="L17" s="19" t="n">
        <v>0</v>
      </c>
      <c r="M17" s="18" t="n">
        <f aca="false">AE13/AF13*L17*$C17</f>
        <v>0</v>
      </c>
      <c r="N17" s="20" t="n">
        <f aca="false">E17+G17+I17+K17+M17</f>
        <v>0</v>
      </c>
      <c r="O17" s="2"/>
      <c r="V17" s="45" t="s">
        <v>35</v>
      </c>
      <c r="W17" s="45"/>
      <c r="X17" s="45"/>
      <c r="Y17" s="45"/>
      <c r="Z17" s="45"/>
    </row>
    <row r="18" customFormat="false" ht="15.75" hidden="false" customHeight="false" outlineLevel="0" collapsed="false">
      <c r="A18" s="1"/>
      <c r="B18" s="2" t="s">
        <v>33</v>
      </c>
      <c r="C18" s="46" t="n">
        <v>0</v>
      </c>
      <c r="D18" s="24" t="n">
        <v>0</v>
      </c>
      <c r="E18" s="25" t="n">
        <f aca="false">W14/X14*D18*$C18</f>
        <v>0</v>
      </c>
      <c r="F18" s="24" t="n">
        <v>0</v>
      </c>
      <c r="G18" s="25" t="n">
        <f aca="false">Y14/Z14*F18*$C18</f>
        <v>0</v>
      </c>
      <c r="H18" s="24" t="n">
        <v>0</v>
      </c>
      <c r="I18" s="25" t="n">
        <f aca="false">AA14/AB14*H18*$C18</f>
        <v>0</v>
      </c>
      <c r="J18" s="24" t="n">
        <v>0</v>
      </c>
      <c r="K18" s="25" t="n">
        <f aca="false">AC14/AD14*J18*$C18</f>
        <v>0</v>
      </c>
      <c r="L18" s="24" t="n">
        <v>0</v>
      </c>
      <c r="M18" s="25" t="n">
        <f aca="false">AE14/AF14*L18*$C18</f>
        <v>0</v>
      </c>
      <c r="N18" s="26" t="n">
        <f aca="false">E18+G18+I18+K18+M18</f>
        <v>0</v>
      </c>
      <c r="O18" s="2"/>
      <c r="P18" s="13" t="s">
        <v>36</v>
      </c>
      <c r="Q18" s="13"/>
      <c r="R18" s="13"/>
      <c r="S18" s="13"/>
      <c r="V18" s="47" t="n">
        <f aca="false">V20-V19</f>
        <v>20612.3076923077</v>
      </c>
      <c r="W18" s="12" t="s">
        <v>37</v>
      </c>
      <c r="X18" s="12"/>
      <c r="Y18" s="48" t="n">
        <f aca="false">Y20-Y19</f>
        <v>21230.6769230769</v>
      </c>
      <c r="Z18" s="12"/>
      <c r="AA18" s="48" t="n">
        <f aca="false">AA20-AA19</f>
        <v>21867.5972307692</v>
      </c>
      <c r="AB18" s="12"/>
      <c r="AC18" s="48" t="n">
        <f aca="false">AC20-AC19</f>
        <v>22523.6251476923</v>
      </c>
      <c r="AD18" s="12"/>
      <c r="AE18" s="48" t="n">
        <f aca="false">AE20-AE19</f>
        <v>23199.3339021231</v>
      </c>
    </row>
    <row r="19" customFormat="false" ht="15.75" hidden="false" customHeight="false" outlineLevel="0" collapsed="false">
      <c r="A19" s="1"/>
      <c r="C19" s="46"/>
      <c r="D19" s="49"/>
      <c r="E19" s="50"/>
      <c r="F19" s="49"/>
      <c r="G19" s="50"/>
      <c r="H19" s="49"/>
      <c r="I19" s="50"/>
      <c r="J19" s="49"/>
      <c r="K19" s="50"/>
      <c r="L19" s="49"/>
      <c r="M19" s="50"/>
      <c r="N19" s="20"/>
      <c r="O19" s="2"/>
      <c r="P19" s="12" t="s">
        <v>38</v>
      </c>
      <c r="Q19" s="12"/>
      <c r="R19" s="51" t="s">
        <v>39</v>
      </c>
      <c r="S19" s="51" t="s">
        <v>40</v>
      </c>
      <c r="V19" s="52" t="n">
        <v>60900</v>
      </c>
      <c r="W19" s="53" t="s">
        <v>41</v>
      </c>
      <c r="X19" s="53"/>
      <c r="Y19" s="54" t="n">
        <f aca="false">V19*1.03</f>
        <v>62727</v>
      </c>
      <c r="Z19" s="54"/>
      <c r="AA19" s="54" t="n">
        <f aca="false">Y19*1.03</f>
        <v>64608.81</v>
      </c>
      <c r="AB19" s="54"/>
      <c r="AC19" s="54" t="n">
        <f aca="false">AA19*1.03</f>
        <v>66547.0743</v>
      </c>
      <c r="AD19" s="54"/>
      <c r="AE19" s="54" t="n">
        <f aca="false">AC19*1.03</f>
        <v>68543.486529</v>
      </c>
    </row>
    <row r="20" customFormat="false" ht="15.75" hidden="false" customHeight="false" outlineLevel="0" collapsed="false">
      <c r="A20" s="1"/>
      <c r="C20" s="32" t="s">
        <v>42</v>
      </c>
      <c r="D20" s="1"/>
      <c r="E20" s="34" t="n">
        <f aca="false">SUM(E14:E18)</f>
        <v>0</v>
      </c>
      <c r="F20" s="1"/>
      <c r="G20" s="34" t="n">
        <f aca="false">SUM(G14:G18)</f>
        <v>0</v>
      </c>
      <c r="H20" s="1"/>
      <c r="I20" s="34" t="n">
        <f aca="false">SUM(I14:I18)</f>
        <v>0</v>
      </c>
      <c r="J20" s="1"/>
      <c r="K20" s="34" t="n">
        <f aca="false">SUM(K14:K18)</f>
        <v>0</v>
      </c>
      <c r="L20" s="1"/>
      <c r="M20" s="34" t="n">
        <f aca="false">SUM(M14:M18)</f>
        <v>0</v>
      </c>
      <c r="N20" s="20" t="n">
        <f aca="false">E20+G20+I20+K20+M20</f>
        <v>0</v>
      </c>
      <c r="O20" s="2"/>
      <c r="P20" s="12" t="s">
        <v>43</v>
      </c>
      <c r="Q20" s="12"/>
      <c r="R20" s="55" t="n">
        <v>11307.45</v>
      </c>
      <c r="S20" s="55" t="n">
        <f aca="false">R20/12</f>
        <v>942.2875</v>
      </c>
      <c r="V20" s="56" t="n">
        <f aca="false">V19/1560*2088</f>
        <v>81512.3076923077</v>
      </c>
      <c r="W20" s="16" t="s">
        <v>44</v>
      </c>
      <c r="X20" s="16"/>
      <c r="Y20" s="57" t="n">
        <f aca="false">V20*1.03</f>
        <v>83957.676923077</v>
      </c>
      <c r="Z20" s="57"/>
      <c r="AA20" s="57" t="n">
        <f aca="false">Y20*1.03</f>
        <v>86476.4072307693</v>
      </c>
      <c r="AB20" s="57"/>
      <c r="AC20" s="57" t="n">
        <f aca="false">AA20*1.03</f>
        <v>89070.6994476923</v>
      </c>
      <c r="AD20" s="57"/>
      <c r="AE20" s="57" t="n">
        <f aca="false">AC20*1.03</f>
        <v>91742.8204311231</v>
      </c>
    </row>
    <row r="21" customFormat="false" ht="15.75" hidden="false" customHeight="false" outlineLevel="0" collapsed="false">
      <c r="A21" s="1"/>
      <c r="N21" s="20"/>
      <c r="O21" s="2"/>
      <c r="P21" s="12" t="s">
        <v>45</v>
      </c>
      <c r="Q21" s="12"/>
      <c r="R21" s="55" t="n">
        <f aca="false">R20*1.05</f>
        <v>11872.8225</v>
      </c>
      <c r="S21" s="55" t="n">
        <f aca="false">R21/12</f>
        <v>989.401875</v>
      </c>
      <c r="V21" s="58" t="n">
        <f aca="false">V20/12</f>
        <v>6792.69230769231</v>
      </c>
      <c r="W21" s="59" t="s">
        <v>46</v>
      </c>
      <c r="X21" s="2" t="s">
        <v>47</v>
      </c>
    </row>
    <row r="22" customFormat="false" ht="15.75" hidden="false" customHeight="false" outlineLevel="0" collapsed="false">
      <c r="A22" s="1"/>
      <c r="C22" s="32" t="s">
        <v>48</v>
      </c>
      <c r="D22" s="1"/>
      <c r="E22" s="34" t="n">
        <f aca="false">E20+E11</f>
        <v>0</v>
      </c>
      <c r="F22" s="34"/>
      <c r="G22" s="34" t="n">
        <f aca="false">G20+G11</f>
        <v>0</v>
      </c>
      <c r="H22" s="34"/>
      <c r="I22" s="34" t="n">
        <f aca="false">I20+I11</f>
        <v>0</v>
      </c>
      <c r="J22" s="34"/>
      <c r="K22" s="34" t="n">
        <f aca="false">K20+K11</f>
        <v>0</v>
      </c>
      <c r="L22" s="34"/>
      <c r="M22" s="34" t="n">
        <f aca="false">M20+M11</f>
        <v>0</v>
      </c>
      <c r="N22" s="20" t="n">
        <f aca="false">E22+G22+I22+K22+M22</f>
        <v>0</v>
      </c>
      <c r="O22" s="2"/>
      <c r="P22" s="12" t="s">
        <v>49</v>
      </c>
      <c r="Q22" s="12"/>
      <c r="R22" s="55" t="n">
        <f aca="false">R21*1.05</f>
        <v>12466.463625</v>
      </c>
      <c r="S22" s="55" t="n">
        <f aca="false">R22/12</f>
        <v>1038.87196875</v>
      </c>
    </row>
    <row r="23" customFormat="false" ht="15.75" hidden="false" customHeight="false" outlineLevel="0" collapsed="false">
      <c r="A23" s="1"/>
      <c r="N23" s="20"/>
      <c r="O23" s="2"/>
      <c r="P23" s="12" t="s">
        <v>50</v>
      </c>
      <c r="Q23" s="12"/>
      <c r="R23" s="55" t="n">
        <f aca="false">R22*1.05</f>
        <v>13089.78680625</v>
      </c>
      <c r="S23" s="55" t="n">
        <f aca="false">R23/12</f>
        <v>1090.8155671875</v>
      </c>
    </row>
    <row r="24" customFormat="false" ht="15.75" hidden="false" customHeight="false" outlineLevel="0" collapsed="false">
      <c r="A24" s="1"/>
      <c r="C24" s="60" t="s">
        <v>51</v>
      </c>
      <c r="E24" s="61" t="s">
        <v>52</v>
      </c>
      <c r="G24" s="62" t="s">
        <v>52</v>
      </c>
      <c r="I24" s="62" t="s">
        <v>52</v>
      </c>
      <c r="K24" s="62" t="s">
        <v>52</v>
      </c>
      <c r="M24" s="62" t="s">
        <v>52</v>
      </c>
      <c r="N24" s="63"/>
      <c r="O24" s="2"/>
      <c r="P24" s="12" t="s">
        <v>53</v>
      </c>
      <c r="Q24" s="12"/>
      <c r="R24" s="55" t="n">
        <f aca="false">R23*1.05</f>
        <v>13744.2761465625</v>
      </c>
      <c r="S24" s="55" t="n">
        <f aca="false">R24/12</f>
        <v>1145.35634554688</v>
      </c>
      <c r="V24" s="64"/>
    </row>
    <row r="25" customFormat="false" ht="15.75" hidden="false" customHeight="false" outlineLevel="0" collapsed="false">
      <c r="A25" s="1" t="s">
        <v>54</v>
      </c>
      <c r="B25" s="2" t="s">
        <v>55</v>
      </c>
      <c r="C25" s="65" t="n">
        <v>0.269</v>
      </c>
      <c r="E25" s="18" t="n">
        <f aca="false">E11*$C25</f>
        <v>0</v>
      </c>
      <c r="G25" s="18" t="n">
        <f aca="false">G11*$C25</f>
        <v>0</v>
      </c>
      <c r="I25" s="18" t="n">
        <f aca="false">I11*$C25</f>
        <v>0</v>
      </c>
      <c r="K25" s="18" t="n">
        <f aca="false">K11*$C25</f>
        <v>0</v>
      </c>
      <c r="M25" s="18" t="n">
        <f aca="false">M11*$C25</f>
        <v>0</v>
      </c>
      <c r="N25" s="20" t="n">
        <f aca="false">E25+G25+I25+K25+M25</f>
        <v>0</v>
      </c>
      <c r="O25" s="2"/>
      <c r="P25" s="12" t="s">
        <v>56</v>
      </c>
      <c r="Q25" s="12"/>
      <c r="R25" s="55" t="n">
        <f aca="false">R24*1.05</f>
        <v>14431.4899538906</v>
      </c>
      <c r="S25" s="55" t="n">
        <f aca="false">R25/12</f>
        <v>1202.62416282422</v>
      </c>
      <c r="V25" s="64"/>
    </row>
    <row r="26" customFormat="false" ht="15.75" hidden="false" customHeight="false" outlineLevel="0" collapsed="false">
      <c r="A26" s="1"/>
      <c r="B26" s="2" t="s">
        <v>24</v>
      </c>
      <c r="C26" s="65" t="n">
        <v>0.204</v>
      </c>
      <c r="E26" s="18" t="n">
        <f aca="false">E14*$C26</f>
        <v>0</v>
      </c>
      <c r="G26" s="18" t="n">
        <f aca="false">G14*$C26</f>
        <v>0</v>
      </c>
      <c r="I26" s="18" t="n">
        <f aca="false">I14*$C26</f>
        <v>0</v>
      </c>
      <c r="K26" s="18" t="n">
        <f aca="false">K14*$C26</f>
        <v>0</v>
      </c>
      <c r="M26" s="18" t="n">
        <f aca="false">M14*$C26</f>
        <v>0</v>
      </c>
      <c r="N26" s="20" t="n">
        <f aca="false">E26+G26+I26+K26+M26</f>
        <v>0</v>
      </c>
      <c r="O26" s="2"/>
    </row>
    <row r="27" customFormat="false" ht="15.75" hidden="false" customHeight="false" outlineLevel="0" collapsed="false">
      <c r="A27" s="1"/>
      <c r="B27" s="2" t="s">
        <v>26</v>
      </c>
      <c r="C27" s="65" t="n">
        <v>0.204</v>
      </c>
      <c r="E27" s="18" t="n">
        <f aca="false">E15*$C27</f>
        <v>0</v>
      </c>
      <c r="G27" s="18" t="n">
        <f aca="false">G15*$C27</f>
        <v>0</v>
      </c>
      <c r="I27" s="18" t="n">
        <f aca="false">I15*$C27</f>
        <v>0</v>
      </c>
      <c r="K27" s="18" t="n">
        <f aca="false">K15*$C27</f>
        <v>0</v>
      </c>
      <c r="M27" s="18" t="n">
        <f aca="false">M15*$C27</f>
        <v>0</v>
      </c>
      <c r="N27" s="20" t="n">
        <f aca="false">E27+G27+I27+K27+M27</f>
        <v>0</v>
      </c>
      <c r="O27" s="2"/>
    </row>
    <row r="28" customFormat="false" ht="15.75" hidden="false" customHeight="false" outlineLevel="0" collapsed="false">
      <c r="A28" s="1"/>
      <c r="B28" s="2" t="s">
        <v>34</v>
      </c>
      <c r="C28" s="65" t="n">
        <v>0.025</v>
      </c>
      <c r="E28" s="18" t="n">
        <f aca="false">E16*$C28</f>
        <v>0</v>
      </c>
      <c r="G28" s="18" t="n">
        <f aca="false">G16*$C28</f>
        <v>0</v>
      </c>
      <c r="I28" s="18" t="n">
        <f aca="false">I16*$C28</f>
        <v>0</v>
      </c>
      <c r="K28" s="18" t="n">
        <f aca="false">K16*$C28</f>
        <v>0</v>
      </c>
      <c r="M28" s="18" t="n">
        <f aca="false">M16*$C28</f>
        <v>0</v>
      </c>
      <c r="N28" s="20" t="n">
        <f aca="false">E28+G28+I28+K28+M28</f>
        <v>0</v>
      </c>
      <c r="O28" s="2"/>
    </row>
    <row r="29" customFormat="false" ht="15.75" hidden="false" customHeight="false" outlineLevel="0" collapsed="false">
      <c r="A29" s="1"/>
      <c r="B29" s="2" t="s">
        <v>31</v>
      </c>
      <c r="C29" s="65" t="n">
        <v>0.369</v>
      </c>
      <c r="E29" s="18" t="n">
        <f aca="false">E17*$C29</f>
        <v>0</v>
      </c>
      <c r="G29" s="18" t="n">
        <f aca="false">G17*$C29</f>
        <v>0</v>
      </c>
      <c r="I29" s="18" t="n">
        <f aca="false">I17*$C29</f>
        <v>0</v>
      </c>
      <c r="K29" s="18" t="n">
        <f aca="false">K17*$C29</f>
        <v>0</v>
      </c>
      <c r="M29" s="18" t="n">
        <f aca="false">M17*$C29</f>
        <v>0</v>
      </c>
      <c r="N29" s="20" t="n">
        <f aca="false">E29+G29+I29+K29+M29</f>
        <v>0</v>
      </c>
      <c r="O29" s="2"/>
    </row>
    <row r="30" customFormat="false" ht="15.75" hidden="false" customHeight="false" outlineLevel="0" collapsed="false">
      <c r="A30" s="1"/>
      <c r="B30" s="2" t="s">
        <v>33</v>
      </c>
      <c r="C30" s="65" t="n">
        <v>0.448</v>
      </c>
      <c r="D30" s="66"/>
      <c r="E30" s="25" t="n">
        <f aca="false">E18*$C30</f>
        <v>0</v>
      </c>
      <c r="F30" s="66"/>
      <c r="G30" s="25" t="n">
        <f aca="false">G18*$C30</f>
        <v>0</v>
      </c>
      <c r="H30" s="66"/>
      <c r="I30" s="25" t="n">
        <f aca="false">I18*$C30</f>
        <v>0</v>
      </c>
      <c r="J30" s="66"/>
      <c r="K30" s="25" t="n">
        <f aca="false">K18*$C30</f>
        <v>0</v>
      </c>
      <c r="L30" s="66"/>
      <c r="M30" s="25" t="n">
        <f aca="false">M18*$C30</f>
        <v>0</v>
      </c>
      <c r="N30" s="26" t="n">
        <f aca="false">E30+G30+I30+K30+M30</f>
        <v>0</v>
      </c>
      <c r="O30" s="2"/>
    </row>
    <row r="31" customFormat="false" ht="15.75" hidden="false" customHeight="false" outlineLevel="0" collapsed="false">
      <c r="A31" s="1"/>
      <c r="C31" s="32" t="s">
        <v>57</v>
      </c>
      <c r="D31" s="1"/>
      <c r="E31" s="34" t="n">
        <f aca="false">SUM(E25:E30)</f>
        <v>0</v>
      </c>
      <c r="F31" s="1"/>
      <c r="G31" s="34" t="n">
        <f aca="false">SUM(G25:G30)</f>
        <v>0</v>
      </c>
      <c r="H31" s="1"/>
      <c r="I31" s="34" t="n">
        <f aca="false">SUM(I25:I30)</f>
        <v>0</v>
      </c>
      <c r="J31" s="1"/>
      <c r="K31" s="34" t="n">
        <f aca="false">SUM(K25:K30)</f>
        <v>0</v>
      </c>
      <c r="L31" s="1"/>
      <c r="M31" s="34" t="n">
        <f aca="false">SUM(M25:M30)</f>
        <v>0</v>
      </c>
      <c r="N31" s="20" t="n">
        <f aca="false">E31+G31+I31+K31+M31</f>
        <v>0</v>
      </c>
      <c r="O31" s="2"/>
    </row>
    <row r="32" customFormat="false" ht="15.75" hidden="false" customHeight="false" outlineLevel="0" collapsed="false">
      <c r="A32" s="1"/>
      <c r="N32" s="20"/>
      <c r="O32" s="2"/>
    </row>
    <row r="33" customFormat="false" ht="15.75" hidden="false" customHeight="false" outlineLevel="0" collapsed="false">
      <c r="A33" s="1"/>
      <c r="C33" s="67" t="s">
        <v>58</v>
      </c>
      <c r="D33" s="68"/>
      <c r="E33" s="69" t="n">
        <f aca="false">E22+E31</f>
        <v>0</v>
      </c>
      <c r="F33" s="69"/>
      <c r="G33" s="69" t="n">
        <f aca="false">G22+G31</f>
        <v>0</v>
      </c>
      <c r="H33" s="68"/>
      <c r="I33" s="69" t="n">
        <f aca="false">I22+I31</f>
        <v>0</v>
      </c>
      <c r="J33" s="69"/>
      <c r="K33" s="69" t="n">
        <f aca="false">K22+K31</f>
        <v>0</v>
      </c>
      <c r="L33" s="69"/>
      <c r="M33" s="69" t="n">
        <f aca="false">M22+M31</f>
        <v>0</v>
      </c>
      <c r="N33" s="20" t="n">
        <f aca="false">E33+G33+I33+K33+M33</f>
        <v>0</v>
      </c>
      <c r="O33" s="2"/>
      <c r="V33" s="70"/>
      <c r="W33" s="70"/>
      <c r="X33" s="70"/>
    </row>
    <row r="34" customFormat="false" ht="15.75" hidden="false" customHeight="false" outlineLevel="0" collapsed="false">
      <c r="A34" s="1"/>
      <c r="N34" s="20"/>
      <c r="O34" s="2"/>
    </row>
    <row r="35" customFormat="false" ht="15.75" hidden="false" customHeight="false" outlineLevel="0" collapsed="false">
      <c r="A35" s="1"/>
      <c r="N35" s="71"/>
      <c r="O35" s="2"/>
    </row>
    <row r="36" customFormat="false" ht="15.75" hidden="false" customHeight="false" outlineLevel="0" collapsed="false">
      <c r="A36" s="1" t="s">
        <v>59</v>
      </c>
      <c r="B36" s="2" t="s">
        <v>60</v>
      </c>
      <c r="E36" s="18" t="n">
        <v>0</v>
      </c>
      <c r="G36" s="18" t="n">
        <v>0</v>
      </c>
      <c r="I36" s="18" t="n">
        <v>0</v>
      </c>
      <c r="K36" s="18" t="n">
        <v>0</v>
      </c>
      <c r="M36" s="18" t="n">
        <v>0</v>
      </c>
      <c r="N36" s="20" t="n">
        <f aca="false">E36+G36+I36+K36+M36</f>
        <v>0</v>
      </c>
      <c r="O36" s="2"/>
    </row>
    <row r="37" customFormat="false" ht="15.75" hidden="false" customHeight="false" outlineLevel="0" collapsed="false">
      <c r="A37" s="1"/>
      <c r="B37" s="2" t="s">
        <v>61</v>
      </c>
      <c r="E37" s="18" t="n">
        <v>0</v>
      </c>
      <c r="G37" s="18" t="n">
        <v>0</v>
      </c>
      <c r="I37" s="18" t="n">
        <v>0</v>
      </c>
      <c r="K37" s="18" t="n">
        <v>0</v>
      </c>
      <c r="M37" s="18" t="n">
        <v>0</v>
      </c>
      <c r="N37" s="20" t="n">
        <f aca="false">E37+G37+I37+K37+M37</f>
        <v>0</v>
      </c>
      <c r="O37" s="2"/>
    </row>
    <row r="38" customFormat="false" ht="15.75" hidden="false" customHeight="false" outlineLevel="0" collapsed="false">
      <c r="A38" s="1"/>
      <c r="B38" s="2" t="s">
        <v>62</v>
      </c>
      <c r="E38" s="18" t="n">
        <v>0</v>
      </c>
      <c r="G38" s="18" t="n">
        <v>0</v>
      </c>
      <c r="I38" s="18" t="n">
        <v>0</v>
      </c>
      <c r="K38" s="18" t="n">
        <v>0</v>
      </c>
      <c r="M38" s="18" t="n">
        <v>0</v>
      </c>
      <c r="N38" s="20" t="n">
        <f aca="false">E38+G38+I38+K38+M38</f>
        <v>0</v>
      </c>
      <c r="O38" s="2"/>
    </row>
    <row r="39" customFormat="false" ht="15.75" hidden="false" customHeight="false" outlineLevel="0" collapsed="false">
      <c r="A39" s="1"/>
      <c r="B39" s="2" t="s">
        <v>63</v>
      </c>
      <c r="E39" s="18" t="n">
        <v>0</v>
      </c>
      <c r="G39" s="18" t="n">
        <v>0</v>
      </c>
      <c r="I39" s="18" t="n">
        <v>0</v>
      </c>
      <c r="K39" s="18" t="n">
        <v>0</v>
      </c>
      <c r="M39" s="18" t="n">
        <v>0</v>
      </c>
      <c r="N39" s="20" t="n">
        <f aca="false">E39+G39+I39+K39+M39</f>
        <v>0</v>
      </c>
      <c r="O39" s="2"/>
    </row>
    <row r="40" customFormat="false" ht="15.75" hidden="false" customHeight="false" outlineLevel="0" collapsed="false">
      <c r="A40" s="1"/>
      <c r="B40" s="2" t="s">
        <v>64</v>
      </c>
      <c r="D40" s="66"/>
      <c r="E40" s="25" t="n">
        <v>0</v>
      </c>
      <c r="F40" s="66"/>
      <c r="G40" s="25" t="n">
        <v>0</v>
      </c>
      <c r="H40" s="66"/>
      <c r="I40" s="25" t="n">
        <v>0</v>
      </c>
      <c r="J40" s="66"/>
      <c r="K40" s="25" t="n">
        <v>0</v>
      </c>
      <c r="L40" s="66"/>
      <c r="M40" s="25" t="n">
        <v>0</v>
      </c>
      <c r="N40" s="26" t="n">
        <f aca="false">E40+G40+I40+K40+M40</f>
        <v>0</v>
      </c>
      <c r="O40" s="2"/>
    </row>
    <row r="41" customFormat="false" ht="15.75" hidden="false" customHeight="false" outlineLevel="0" collapsed="false">
      <c r="A41" s="1"/>
      <c r="C41" s="67" t="s">
        <v>65</v>
      </c>
      <c r="D41" s="68"/>
      <c r="E41" s="69" t="n">
        <f aca="false">SUM(E36:E40)</f>
        <v>0</v>
      </c>
      <c r="F41" s="68"/>
      <c r="G41" s="69" t="n">
        <f aca="false">SUM(G36:G40)</f>
        <v>0</v>
      </c>
      <c r="H41" s="68"/>
      <c r="I41" s="69" t="n">
        <f aca="false">SUM(I36:I40)</f>
        <v>0</v>
      </c>
      <c r="J41" s="68"/>
      <c r="K41" s="69" t="n">
        <f aca="false">SUM(K36:K40)</f>
        <v>0</v>
      </c>
      <c r="L41" s="68"/>
      <c r="M41" s="69" t="n">
        <f aca="false">SUM(M36:M40)</f>
        <v>0</v>
      </c>
      <c r="N41" s="20" t="n">
        <f aca="false">E41+G41+I41+K41+M41</f>
        <v>0</v>
      </c>
    </row>
    <row r="42" customFormat="false" ht="15.75" hidden="false" customHeight="false" outlineLevel="0" collapsed="false">
      <c r="A42" s="1"/>
      <c r="N42" s="20"/>
    </row>
    <row r="43" customFormat="false" ht="15.75" hidden="false" customHeight="false" outlineLevel="0" collapsed="false">
      <c r="A43" s="1" t="s">
        <v>66</v>
      </c>
      <c r="B43" s="2" t="s">
        <v>67</v>
      </c>
      <c r="E43" s="50" t="n">
        <v>0</v>
      </c>
      <c r="G43" s="50" t="n">
        <v>0</v>
      </c>
      <c r="I43" s="50" t="n">
        <v>0</v>
      </c>
      <c r="K43" s="50" t="n">
        <v>0</v>
      </c>
      <c r="M43" s="50" t="n">
        <v>0</v>
      </c>
      <c r="N43" s="20" t="n">
        <f aca="false">E43+G43+I43+K43+M43</f>
        <v>0</v>
      </c>
    </row>
    <row r="44" customFormat="false" ht="15.75" hidden="false" customHeight="false" outlineLevel="0" collapsed="false">
      <c r="A44" s="1"/>
      <c r="B44" s="2" t="s">
        <v>68</v>
      </c>
      <c r="D44" s="45"/>
      <c r="E44" s="50" t="n">
        <f aca="false">R21*C14</f>
        <v>0</v>
      </c>
      <c r="F44" s="50"/>
      <c r="G44" s="50" t="n">
        <v>0</v>
      </c>
      <c r="H44" s="50"/>
      <c r="I44" s="50" t="n">
        <v>0</v>
      </c>
      <c r="J44" s="50"/>
      <c r="K44" s="50" t="n">
        <v>0</v>
      </c>
      <c r="L44" s="50"/>
      <c r="M44" s="50" t="n">
        <v>0</v>
      </c>
      <c r="N44" s="71" t="n">
        <f aca="false">E44+G44+I44+K44+M44</f>
        <v>0</v>
      </c>
    </row>
    <row r="45" customFormat="false" ht="15" hidden="false" customHeight="false" outlineLevel="0" collapsed="false">
      <c r="A45" s="1"/>
      <c r="B45" s="2" t="s">
        <v>69</v>
      </c>
      <c r="E45" s="25" t="n">
        <v>0</v>
      </c>
      <c r="F45" s="25"/>
      <c r="G45" s="25" t="n">
        <v>0</v>
      </c>
      <c r="H45" s="25"/>
      <c r="I45" s="25" t="n">
        <v>0</v>
      </c>
      <c r="J45" s="25"/>
      <c r="K45" s="25" t="n">
        <v>0</v>
      </c>
      <c r="L45" s="25"/>
      <c r="M45" s="25" t="n">
        <v>0</v>
      </c>
      <c r="N45" s="26" t="n">
        <f aca="false">E45+G45+I45+K45+M45</f>
        <v>0</v>
      </c>
    </row>
    <row r="46" customFormat="false" ht="15.75" hidden="false" customHeight="false" outlineLevel="0" collapsed="false">
      <c r="A46" s="1"/>
      <c r="C46" s="67" t="s">
        <v>70</v>
      </c>
      <c r="D46" s="72"/>
      <c r="E46" s="69" t="n">
        <f aca="false">SUM(E43:E45)</f>
        <v>0</v>
      </c>
      <c r="F46" s="72"/>
      <c r="G46" s="69" t="n">
        <f aca="false">SUM(G43:G45)</f>
        <v>0</v>
      </c>
      <c r="H46" s="72"/>
      <c r="I46" s="69" t="n">
        <f aca="false">SUM(I43:I45)</f>
        <v>0</v>
      </c>
      <c r="J46" s="72"/>
      <c r="K46" s="69" t="n">
        <f aca="false">SUM(K43:K45)</f>
        <v>0</v>
      </c>
      <c r="L46" s="72"/>
      <c r="M46" s="69" t="n">
        <f aca="false">SUM(M43:M45)</f>
        <v>0</v>
      </c>
      <c r="N46" s="20" t="n">
        <f aca="false">E46+G46+I46+K46+M46</f>
        <v>0</v>
      </c>
    </row>
    <row r="47" customFormat="false" ht="15.75" hidden="false" customHeight="false" outlineLevel="0" collapsed="false">
      <c r="A47" s="1"/>
      <c r="N47" s="20"/>
    </row>
    <row r="48" customFormat="false" ht="15.75" hidden="false" customHeight="false" outlineLevel="0" collapsed="false">
      <c r="A48" s="68" t="s">
        <v>71</v>
      </c>
      <c r="B48" s="72"/>
      <c r="C48" s="67" t="s">
        <v>72</v>
      </c>
      <c r="D48" s="68"/>
      <c r="E48" s="69" t="n">
        <f aca="false">E33+E41+E46</f>
        <v>0</v>
      </c>
      <c r="F48" s="68"/>
      <c r="G48" s="69" t="n">
        <f aca="false">G33+G41+G46</f>
        <v>0</v>
      </c>
      <c r="H48" s="68"/>
      <c r="I48" s="69" t="n">
        <f aca="false">I33+I41+I46</f>
        <v>0</v>
      </c>
      <c r="J48" s="68"/>
      <c r="K48" s="69" t="n">
        <f aca="false">K33+K41+K46</f>
        <v>0</v>
      </c>
      <c r="L48" s="68"/>
      <c r="M48" s="69" t="n">
        <f aca="false">M33+M41+M46</f>
        <v>0</v>
      </c>
      <c r="N48" s="20" t="n">
        <f aca="false">E48+G48+I48+K48+M48</f>
        <v>0</v>
      </c>
    </row>
    <row r="49" customFormat="false" ht="15.75" hidden="false" customHeight="false" outlineLevel="0" collapsed="false">
      <c r="N49" s="20"/>
    </row>
    <row r="50" customFormat="false" ht="15.75" hidden="false" customHeight="false" outlineLevel="0" collapsed="false">
      <c r="A50" s="73" t="s">
        <v>73</v>
      </c>
      <c r="B50" s="74"/>
      <c r="C50" s="75" t="s">
        <v>74</v>
      </c>
      <c r="D50" s="74"/>
      <c r="E50" s="76" t="n">
        <f aca="false">E48-E46</f>
        <v>0</v>
      </c>
      <c r="F50" s="74"/>
      <c r="G50" s="76" t="n">
        <f aca="false">G48-G46</f>
        <v>0</v>
      </c>
      <c r="H50" s="74"/>
      <c r="I50" s="76" t="n">
        <f aca="false">I48-I46</f>
        <v>0</v>
      </c>
      <c r="J50" s="74"/>
      <c r="K50" s="76" t="n">
        <f aca="false">K48-K46</f>
        <v>0</v>
      </c>
      <c r="L50" s="74"/>
      <c r="M50" s="76" t="n">
        <f aca="false">M48-M46</f>
        <v>0</v>
      </c>
      <c r="N50" s="20" t="n">
        <f aca="false">E50+G50+I50+K50+M50</f>
        <v>0</v>
      </c>
    </row>
    <row r="51" customFormat="false" ht="15.75" hidden="false" customHeight="false" outlineLevel="0" collapsed="false">
      <c r="A51" s="1"/>
      <c r="C51" s="1"/>
      <c r="E51" s="34"/>
      <c r="N51" s="20"/>
    </row>
    <row r="52" customFormat="false" ht="15.75" hidden="false" customHeight="false" outlineLevel="0" collapsed="false">
      <c r="A52" s="77" t="s">
        <v>75</v>
      </c>
      <c r="B52" s="78"/>
      <c r="C52" s="79" t="s">
        <v>76</v>
      </c>
      <c r="N52" s="20"/>
    </row>
    <row r="53" customFormat="false" ht="15" hidden="false" customHeight="false" outlineLevel="0" collapsed="false">
      <c r="C53" s="80" t="n">
        <v>0.525</v>
      </c>
      <c r="N53" s="20"/>
    </row>
    <row r="54" customFormat="false" ht="15.75" hidden="false" customHeight="false" outlineLevel="0" collapsed="false">
      <c r="C54" s="81" t="s">
        <v>77</v>
      </c>
      <c r="D54" s="78"/>
      <c r="E54" s="82" t="n">
        <f aca="false">E50*$C53</f>
        <v>0</v>
      </c>
      <c r="F54" s="78"/>
      <c r="G54" s="82" t="n">
        <f aca="false">G50*$C53</f>
        <v>0</v>
      </c>
      <c r="H54" s="78"/>
      <c r="I54" s="82" t="n">
        <f aca="false">I50*$C53</f>
        <v>0</v>
      </c>
      <c r="J54" s="78"/>
      <c r="K54" s="82" t="n">
        <f aca="false">K50*$C53</f>
        <v>0</v>
      </c>
      <c r="L54" s="78"/>
      <c r="M54" s="82" t="n">
        <f aca="false">M50*$C53</f>
        <v>0</v>
      </c>
      <c r="N54" s="20" t="n">
        <f aca="false">E54+G54+I54+K54+M54</f>
        <v>0</v>
      </c>
    </row>
    <row r="55" customFormat="false" ht="15.75" hidden="false" customHeight="false" outlineLevel="0" collapsed="false">
      <c r="N55" s="20"/>
    </row>
    <row r="56" customFormat="false" ht="15.75" hidden="false" customHeight="false" outlineLevel="0" collapsed="false">
      <c r="N56" s="20"/>
    </row>
    <row r="57" customFormat="false" ht="15.75" hidden="false" customHeight="false" outlineLevel="0" collapsed="false">
      <c r="A57" s="8" t="s">
        <v>78</v>
      </c>
      <c r="B57" s="83"/>
      <c r="C57" s="83"/>
      <c r="D57" s="83"/>
      <c r="E57" s="20" t="n">
        <f aca="false">E48+E54</f>
        <v>0</v>
      </c>
      <c r="F57" s="83"/>
      <c r="G57" s="20" t="n">
        <f aca="false">G48+G54</f>
        <v>0</v>
      </c>
      <c r="H57" s="83"/>
      <c r="I57" s="20" t="n">
        <f aca="false">I48+I54</f>
        <v>0</v>
      </c>
      <c r="J57" s="83"/>
      <c r="K57" s="20" t="n">
        <f aca="false">K48+K54</f>
        <v>0</v>
      </c>
      <c r="L57" s="83"/>
      <c r="M57" s="20" t="n">
        <f aca="false">M48+M54</f>
        <v>0</v>
      </c>
      <c r="N57" s="20" t="n">
        <f aca="false">E57+G57+I57+K57+M57</f>
        <v>0</v>
      </c>
    </row>
  </sheetData>
  <mergeCells count="16">
    <mergeCell ref="D5:E5"/>
    <mergeCell ref="F5:G5"/>
    <mergeCell ref="H5:I5"/>
    <mergeCell ref="J5:K5"/>
    <mergeCell ref="L5:M5"/>
    <mergeCell ref="W6:X6"/>
    <mergeCell ref="Y6:Z6"/>
    <mergeCell ref="AA6:AB6"/>
    <mergeCell ref="AC6:AD6"/>
    <mergeCell ref="AE6:AF6"/>
    <mergeCell ref="W9:X9"/>
    <mergeCell ref="Y9:Z9"/>
    <mergeCell ref="AA9:AB9"/>
    <mergeCell ref="AC9:AD9"/>
    <mergeCell ref="AE9:AF9"/>
    <mergeCell ref="P18:S18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G57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D17" activeCellId="0" sqref="D17"/>
    </sheetView>
  </sheetViews>
  <sheetFormatPr defaultRowHeight="15.75"/>
  <cols>
    <col collapsed="false" hidden="false" max="1" min="1" style="0" width="9.10697674418605"/>
    <col collapsed="false" hidden="false" max="2" min="2" style="0" width="19.6883720930233"/>
    <col collapsed="false" hidden="false" max="4" min="3" style="0" width="13.6744186046512"/>
    <col collapsed="false" hidden="false" max="5" min="5" style="0" width="10.7627906976744"/>
    <col collapsed="false" hidden="true" max="13" min="6" style="0" width="0"/>
    <col collapsed="false" hidden="false" max="14" min="14" style="0" width="14.1860465116279"/>
    <col collapsed="false" hidden="false" max="21" min="15" style="0" width="9.10697674418605"/>
    <col collapsed="false" hidden="false" max="22" min="22" style="0" width="72.9767441860465"/>
    <col collapsed="false" hidden="false" max="1025" min="23" style="0" width="9.10697674418605"/>
  </cols>
  <sheetData>
    <row r="1" s="2" customFormat="true" ht="15.75" hidden="false" customHeight="false" outlineLevel="0" collapsed="false">
      <c r="A1" s="1" t="s">
        <v>79</v>
      </c>
    </row>
    <row r="2" s="2" customFormat="true" ht="15.75" hidden="false" customHeight="false" outlineLevel="0" collapsed="false">
      <c r="A2" s="1"/>
    </row>
    <row r="3" s="2" customFormat="true" ht="15.75" hidden="false" customHeight="false" outlineLevel="0" collapsed="false">
      <c r="A3" s="1" t="s">
        <v>80</v>
      </c>
    </row>
    <row r="4" s="2" customFormat="true" ht="15.75" hidden="false" customHeight="false" outlineLevel="0" collapsed="false">
      <c r="A4" s="1"/>
    </row>
    <row r="5" customFormat="false" ht="20.25" hidden="false" customHeight="false" outlineLevel="0" collapsed="false">
      <c r="A5" s="1" t="s">
        <v>81</v>
      </c>
      <c r="B5" s="2"/>
      <c r="C5" s="2"/>
      <c r="D5" s="3" t="s">
        <v>3</v>
      </c>
      <c r="E5" s="3"/>
      <c r="F5" s="3" t="s">
        <v>4</v>
      </c>
      <c r="G5" s="3"/>
      <c r="H5" s="3" t="s">
        <v>5</v>
      </c>
      <c r="I5" s="3"/>
      <c r="J5" s="3" t="s">
        <v>6</v>
      </c>
      <c r="K5" s="3"/>
      <c r="L5" s="3" t="s">
        <v>7</v>
      </c>
      <c r="M5" s="3"/>
      <c r="N5" s="4" t="s">
        <v>8</v>
      </c>
      <c r="P5" s="5" t="s">
        <v>82</v>
      </c>
      <c r="Q5" s="6"/>
      <c r="R5" s="6"/>
      <c r="S5" s="6"/>
      <c r="T5" s="7"/>
    </row>
    <row r="6" customFormat="false" ht="18" hidden="false" customHeight="false" outlineLevel="0" collapsed="false">
      <c r="A6" s="1"/>
      <c r="B6" s="2"/>
      <c r="C6" s="2"/>
      <c r="D6" s="1"/>
      <c r="E6" s="1"/>
      <c r="F6" s="1"/>
      <c r="G6" s="1"/>
      <c r="H6" s="1"/>
      <c r="I6" s="1"/>
      <c r="J6" s="1"/>
      <c r="K6" s="1"/>
      <c r="L6" s="1"/>
      <c r="M6" s="1"/>
      <c r="N6" s="8"/>
      <c r="P6" s="9" t="s">
        <v>10</v>
      </c>
      <c r="Q6" s="10" t="s">
        <v>11</v>
      </c>
      <c r="R6" s="10" t="s">
        <v>12</v>
      </c>
      <c r="S6" s="10" t="s">
        <v>13</v>
      </c>
      <c r="T6" s="11" t="s">
        <v>14</v>
      </c>
      <c r="V6" s="12" t="s">
        <v>15</v>
      </c>
      <c r="W6" s="13" t="s">
        <v>16</v>
      </c>
      <c r="X6" s="13"/>
      <c r="Y6" s="13" t="s">
        <v>4</v>
      </c>
      <c r="Z6" s="13"/>
      <c r="AA6" s="13" t="s">
        <v>5</v>
      </c>
      <c r="AB6" s="13"/>
      <c r="AC6" s="13" t="s">
        <v>6</v>
      </c>
      <c r="AD6" s="13"/>
      <c r="AE6" s="13" t="s">
        <v>7</v>
      </c>
      <c r="AF6" s="13"/>
    </row>
    <row r="7" customFormat="false" ht="15.75" hidden="false" customHeight="false" outlineLevel="0" collapsed="false">
      <c r="A7" s="1" t="s">
        <v>17</v>
      </c>
      <c r="B7" s="2" t="s">
        <v>83</v>
      </c>
      <c r="C7" s="2" t="s">
        <v>84</v>
      </c>
      <c r="D7" s="1" t="s">
        <v>19</v>
      </c>
      <c r="E7" s="1" t="s">
        <v>20</v>
      </c>
      <c r="F7" s="1" t="s">
        <v>19</v>
      </c>
      <c r="G7" s="1" t="s">
        <v>20</v>
      </c>
      <c r="H7" s="1" t="s">
        <v>19</v>
      </c>
      <c r="I7" s="1" t="s">
        <v>20</v>
      </c>
      <c r="J7" s="1" t="s">
        <v>19</v>
      </c>
      <c r="K7" s="1" t="s">
        <v>20</v>
      </c>
      <c r="L7" s="1" t="s">
        <v>19</v>
      </c>
      <c r="M7" s="1" t="s">
        <v>20</v>
      </c>
      <c r="N7" s="8"/>
      <c r="O7" s="2"/>
      <c r="P7" s="14" t="n">
        <f aca="false">E11/V20*100</f>
        <v>12.3563090676884</v>
      </c>
      <c r="Q7" s="14" t="n">
        <f aca="false">G11/Y20*100</f>
        <v>0</v>
      </c>
      <c r="R7" s="14" t="n">
        <f aca="false">I11/AA20*100</f>
        <v>0</v>
      </c>
      <c r="S7" s="14" t="n">
        <f aca="false">K11/AC20*100</f>
        <v>0</v>
      </c>
      <c r="T7" s="14" t="n">
        <f aca="false">M11/AE20*100</f>
        <v>0</v>
      </c>
      <c r="U7" s="2"/>
      <c r="V7" s="12"/>
      <c r="W7" s="15" t="n">
        <f aca="false">V21</f>
        <v>9923.06666666667</v>
      </c>
      <c r="X7" s="12" t="n">
        <v>9</v>
      </c>
      <c r="Y7" s="15" t="n">
        <f aca="false">W7*1.03</f>
        <v>10220.7586666667</v>
      </c>
      <c r="Z7" s="12" t="n">
        <v>9</v>
      </c>
      <c r="AA7" s="15" t="n">
        <f aca="false">Y7*1.03</f>
        <v>10527.3814266667</v>
      </c>
      <c r="AB7" s="12" t="n">
        <v>9</v>
      </c>
      <c r="AC7" s="15" t="n">
        <f aca="false">AA7*1.03</f>
        <v>10843.2028694667</v>
      </c>
      <c r="AD7" s="12" t="n">
        <v>9</v>
      </c>
      <c r="AE7" s="15" t="n">
        <f aca="false">AC7*1.03</f>
        <v>11168.4989555507</v>
      </c>
      <c r="AF7" s="12" t="n">
        <v>9</v>
      </c>
    </row>
    <row r="8" customFormat="false" ht="15.75" hidden="false" customHeight="false" outlineLevel="0" collapsed="false">
      <c r="A8" s="1"/>
      <c r="N8" s="8"/>
      <c r="O8" s="2"/>
      <c r="P8" s="16"/>
      <c r="Q8" s="16"/>
      <c r="R8" s="16"/>
      <c r="S8" s="16"/>
      <c r="T8" s="16"/>
      <c r="U8" s="2"/>
    </row>
    <row r="9" customFormat="false" ht="20.25" hidden="false" customHeight="false" outlineLevel="0" collapsed="false">
      <c r="A9" s="1"/>
      <c r="B9" s="2" t="s">
        <v>21</v>
      </c>
      <c r="D9" s="19" t="n">
        <v>1</v>
      </c>
      <c r="E9" s="18" t="n">
        <f aca="false">(W7)*D9</f>
        <v>9923.06666666667</v>
      </c>
      <c r="F9" s="19" t="n">
        <v>0</v>
      </c>
      <c r="G9" s="18" t="n">
        <f aca="false">Y7*F9</f>
        <v>0</v>
      </c>
      <c r="H9" s="19" t="n">
        <v>0</v>
      </c>
      <c r="I9" s="18" t="n">
        <f aca="false">AA7*H9</f>
        <v>0</v>
      </c>
      <c r="J9" s="19" t="n">
        <v>0</v>
      </c>
      <c r="K9" s="18" t="n">
        <f aca="false">AC7*J9</f>
        <v>0</v>
      </c>
      <c r="L9" s="19" t="n">
        <v>0</v>
      </c>
      <c r="M9" s="18" t="n">
        <f aca="false">AE7*L9</f>
        <v>0</v>
      </c>
      <c r="N9" s="20" t="n">
        <f aca="false">E9+G9+I9+K9+M9</f>
        <v>9923.06666666667</v>
      </c>
      <c r="O9" s="2"/>
      <c r="P9" s="21" t="s">
        <v>22</v>
      </c>
      <c r="Q9" s="22"/>
      <c r="R9" s="22"/>
      <c r="S9" s="22"/>
      <c r="T9" s="23"/>
      <c r="U9" s="2"/>
      <c r="V9" s="12" t="s">
        <v>23</v>
      </c>
      <c r="W9" s="13" t="s">
        <v>16</v>
      </c>
      <c r="X9" s="13"/>
      <c r="Y9" s="13" t="s">
        <v>4</v>
      </c>
      <c r="Z9" s="13"/>
      <c r="AA9" s="13" t="s">
        <v>5</v>
      </c>
      <c r="AB9" s="13"/>
      <c r="AC9" s="13" t="s">
        <v>6</v>
      </c>
      <c r="AD9" s="13"/>
      <c r="AE9" s="13" t="s">
        <v>7</v>
      </c>
      <c r="AF9" s="13"/>
    </row>
    <row r="10" customFormat="false" ht="18" hidden="false" customHeight="false" outlineLevel="0" collapsed="false">
      <c r="A10" s="1"/>
      <c r="D10" s="24" t="n">
        <v>0</v>
      </c>
      <c r="E10" s="25" t="n">
        <f aca="false">W7*D10</f>
        <v>0</v>
      </c>
      <c r="F10" s="24" t="n">
        <v>0</v>
      </c>
      <c r="G10" s="25" t="n">
        <f aca="false">Y7*F10</f>
        <v>0</v>
      </c>
      <c r="H10" s="24" t="n">
        <v>0</v>
      </c>
      <c r="I10" s="25" t="n">
        <f aca="false">AA7*H10</f>
        <v>0</v>
      </c>
      <c r="J10" s="24" t="n">
        <v>0</v>
      </c>
      <c r="K10" s="25" t="n">
        <f aca="false">AC7*J10</f>
        <v>0</v>
      </c>
      <c r="L10" s="24" t="n">
        <v>0</v>
      </c>
      <c r="M10" s="25" t="n">
        <f aca="false">AE7*L10</f>
        <v>0</v>
      </c>
      <c r="N10" s="26" t="n">
        <f aca="false">E10+G10+I10+K10+M10</f>
        <v>0</v>
      </c>
      <c r="O10" s="2"/>
      <c r="P10" s="27" t="s">
        <v>10</v>
      </c>
      <c r="Q10" s="28" t="s">
        <v>11</v>
      </c>
      <c r="R10" s="28" t="s">
        <v>12</v>
      </c>
      <c r="S10" s="28" t="s">
        <v>13</v>
      </c>
      <c r="T10" s="29" t="s">
        <v>14</v>
      </c>
      <c r="U10" s="2"/>
      <c r="V10" s="12" t="s">
        <v>24</v>
      </c>
      <c r="W10" s="30" t="n">
        <v>25000</v>
      </c>
      <c r="X10" s="31" t="n">
        <v>12</v>
      </c>
      <c r="Y10" s="30" t="n">
        <f aca="false">W10*1.03</f>
        <v>25750</v>
      </c>
      <c r="Z10" s="31" t="n">
        <v>12</v>
      </c>
      <c r="AA10" s="30" t="n">
        <f aca="false">Y10*1.03</f>
        <v>26522.5</v>
      </c>
      <c r="AB10" s="31" t="n">
        <v>12</v>
      </c>
      <c r="AC10" s="30" t="n">
        <f aca="false">AA10*1.03</f>
        <v>27318.175</v>
      </c>
      <c r="AD10" s="31" t="n">
        <v>12</v>
      </c>
      <c r="AE10" s="30" t="n">
        <f aca="false">AC10*1.03</f>
        <v>28137.72025</v>
      </c>
      <c r="AF10" s="31" t="n">
        <v>12</v>
      </c>
    </row>
    <row r="11" customFormat="false" ht="15.75" hidden="false" customHeight="false" outlineLevel="0" collapsed="false">
      <c r="A11" s="1"/>
      <c r="C11" s="32" t="s">
        <v>25</v>
      </c>
      <c r="D11" s="35" t="n">
        <f aca="false">SUM(D9:D10)</f>
        <v>1</v>
      </c>
      <c r="E11" s="34" t="n">
        <f aca="false">SUM(E9:E10)</f>
        <v>9923.06666666667</v>
      </c>
      <c r="F11" s="35" t="n">
        <f aca="false">SUM(F9:F10)</f>
        <v>0</v>
      </c>
      <c r="G11" s="34" t="n">
        <f aca="false">SUM(G9:G10)</f>
        <v>0</v>
      </c>
      <c r="H11" s="35" t="n">
        <f aca="false">SUM(H9:H10)</f>
        <v>0</v>
      </c>
      <c r="I11" s="34" t="n">
        <f aca="false">SUM(I9:I10)</f>
        <v>0</v>
      </c>
      <c r="J11" s="35" t="n">
        <f aca="false">SUM(J9:J10)</f>
        <v>0</v>
      </c>
      <c r="K11" s="34" t="n">
        <f aca="false">SUM(K9:K10)</f>
        <v>0</v>
      </c>
      <c r="L11" s="35" t="n">
        <f aca="false">SUM(L9:L10)</f>
        <v>0</v>
      </c>
      <c r="M11" s="34" t="n">
        <f aca="false">SUM(M9:M10)</f>
        <v>0</v>
      </c>
      <c r="N11" s="20" t="n">
        <f aca="false">E11+G11+I11+K11+M11</f>
        <v>9923.06666666667</v>
      </c>
      <c r="O11" s="2"/>
      <c r="P11" s="14" t="n">
        <f aca="false">E9/V19*100</f>
        <v>16.5384444444444</v>
      </c>
      <c r="Q11" s="14" t="n">
        <f aca="false">G9/Y19*100</f>
        <v>0</v>
      </c>
      <c r="R11" s="14" t="n">
        <f aca="false">I9/V19*100</f>
        <v>0</v>
      </c>
      <c r="S11" s="14" t="n">
        <f aca="false">K9/V19*100</f>
        <v>0</v>
      </c>
      <c r="T11" s="14" t="n">
        <f aca="false">M9/V19*100</f>
        <v>0</v>
      </c>
      <c r="U11" s="2"/>
      <c r="V11" s="12" t="s">
        <v>26</v>
      </c>
      <c r="W11" s="30" t="n">
        <f aca="false">'Lin 1'!W11</f>
        <v>48000</v>
      </c>
      <c r="X11" s="12" t="n">
        <v>12</v>
      </c>
      <c r="Y11" s="30" t="n">
        <f aca="false">W11*1.03</f>
        <v>49440</v>
      </c>
      <c r="Z11" s="12" t="n">
        <v>12</v>
      </c>
      <c r="AA11" s="30" t="n">
        <f aca="false">Y11*1.03</f>
        <v>50923.2</v>
      </c>
      <c r="AB11" s="12" t="n">
        <v>12</v>
      </c>
      <c r="AC11" s="30" t="n">
        <f aca="false">AA11*1.03</f>
        <v>52450.896</v>
      </c>
      <c r="AD11" s="12" t="n">
        <v>12</v>
      </c>
      <c r="AE11" s="30" t="n">
        <f aca="false">AC11*1.03</f>
        <v>54024.42288</v>
      </c>
      <c r="AF11" s="31" t="n">
        <v>12</v>
      </c>
    </row>
    <row r="12" customFormat="false" ht="15.75" hidden="false" customHeight="false" outlineLevel="0" collapsed="false">
      <c r="A12" s="1"/>
      <c r="D12" s="19"/>
      <c r="E12" s="36"/>
      <c r="F12" s="19"/>
      <c r="G12" s="36"/>
      <c r="H12" s="19"/>
      <c r="I12" s="36"/>
      <c r="J12" s="19"/>
      <c r="K12" s="36"/>
      <c r="L12" s="19"/>
      <c r="M12" s="36"/>
      <c r="N12" s="20"/>
      <c r="O12" s="2"/>
      <c r="P12" s="16"/>
      <c r="Q12" s="16"/>
      <c r="R12" s="16"/>
      <c r="S12" s="16"/>
      <c r="T12" s="16"/>
      <c r="U12" s="2"/>
      <c r="V12" s="12" t="s">
        <v>34</v>
      </c>
      <c r="W12" s="30" t="n">
        <v>21000</v>
      </c>
      <c r="X12" s="12" t="n">
        <v>12</v>
      </c>
      <c r="Y12" s="30" t="n">
        <f aca="false">W12*1.03</f>
        <v>21630</v>
      </c>
      <c r="Z12" s="31" t="n">
        <v>12</v>
      </c>
      <c r="AA12" s="30" t="n">
        <f aca="false">Y12*1.03</f>
        <v>22278.9</v>
      </c>
      <c r="AB12" s="31" t="n">
        <v>12</v>
      </c>
      <c r="AC12" s="30" t="n">
        <f aca="false">AA12*1.03</f>
        <v>22947.267</v>
      </c>
      <c r="AD12" s="31" t="n">
        <v>12</v>
      </c>
      <c r="AE12" s="30" t="n">
        <f aca="false">AC12*1.03</f>
        <v>23635.68501</v>
      </c>
      <c r="AF12" s="31" t="n">
        <v>12</v>
      </c>
    </row>
    <row r="13" customFormat="false" ht="20.25" hidden="false" customHeight="false" outlineLevel="0" collapsed="false">
      <c r="A13" s="1"/>
      <c r="C13" s="60" t="s">
        <v>28</v>
      </c>
      <c r="D13" s="1" t="s">
        <v>19</v>
      </c>
      <c r="E13" s="1" t="s">
        <v>29</v>
      </c>
      <c r="F13" s="1" t="s">
        <v>19</v>
      </c>
      <c r="G13" s="1" t="s">
        <v>29</v>
      </c>
      <c r="H13" s="1" t="s">
        <v>19</v>
      </c>
      <c r="I13" s="1" t="s">
        <v>29</v>
      </c>
      <c r="J13" s="1" t="s">
        <v>19</v>
      </c>
      <c r="K13" s="1" t="s">
        <v>29</v>
      </c>
      <c r="L13" s="1" t="s">
        <v>19</v>
      </c>
      <c r="M13" s="1" t="s">
        <v>29</v>
      </c>
      <c r="N13" s="20"/>
      <c r="O13" s="2"/>
      <c r="P13" s="38" t="s">
        <v>30</v>
      </c>
      <c r="Q13" s="39"/>
      <c r="R13" s="39"/>
      <c r="S13" s="39"/>
      <c r="T13" s="40"/>
      <c r="U13" s="2"/>
      <c r="V13" s="12" t="s">
        <v>31</v>
      </c>
      <c r="W13" s="30" t="n">
        <v>10000</v>
      </c>
      <c r="X13" s="12" t="n">
        <v>12</v>
      </c>
      <c r="Y13" s="30" t="n">
        <f aca="false">W13*1.03</f>
        <v>10300</v>
      </c>
      <c r="Z13" s="12" t="n">
        <v>12</v>
      </c>
      <c r="AA13" s="30" t="n">
        <f aca="false">Y13*1.03</f>
        <v>10609</v>
      </c>
      <c r="AB13" s="12" t="n">
        <v>12</v>
      </c>
      <c r="AC13" s="30" t="n">
        <f aca="false">AA13*1.03</f>
        <v>10927.27</v>
      </c>
      <c r="AD13" s="12" t="n">
        <v>12</v>
      </c>
      <c r="AE13" s="30" t="n">
        <f aca="false">AC13*1.03</f>
        <v>11255.0881</v>
      </c>
      <c r="AF13" s="31" t="n">
        <v>12</v>
      </c>
    </row>
    <row r="14" customFormat="false" ht="18" hidden="false" customHeight="false" outlineLevel="0" collapsed="false">
      <c r="A14" s="1" t="s">
        <v>32</v>
      </c>
      <c r="B14" s="2" t="s">
        <v>24</v>
      </c>
      <c r="C14" s="41" t="n">
        <v>1</v>
      </c>
      <c r="D14" s="19" t="n">
        <v>18</v>
      </c>
      <c r="E14" s="18" t="n">
        <f aca="false">(W10/X10)*D14*$C14</f>
        <v>37500</v>
      </c>
      <c r="F14" s="19" t="n">
        <v>0</v>
      </c>
      <c r="G14" s="18" t="n">
        <f aca="false">Y10/Z10*F14*$C14</f>
        <v>0</v>
      </c>
      <c r="H14" s="19" t="n">
        <v>0</v>
      </c>
      <c r="I14" s="18" t="n">
        <f aca="false">AA10/AB10*H14*$C14</f>
        <v>0</v>
      </c>
      <c r="J14" s="19" t="n">
        <v>0</v>
      </c>
      <c r="K14" s="18" t="n">
        <f aca="false">AC10/AD10*J14*$C14</f>
        <v>0</v>
      </c>
      <c r="L14" s="19" t="n">
        <v>0</v>
      </c>
      <c r="M14" s="18" t="n">
        <f aca="false">AE10/AF10*L14*$C14</f>
        <v>0</v>
      </c>
      <c r="N14" s="20" t="n">
        <f aca="false">E14+G14+I14+K14+M14</f>
        <v>37500</v>
      </c>
      <c r="O14" s="2"/>
      <c r="P14" s="42" t="s">
        <v>10</v>
      </c>
      <c r="Q14" s="43" t="s">
        <v>11</v>
      </c>
      <c r="R14" s="43" t="s">
        <v>12</v>
      </c>
      <c r="S14" s="43" t="s">
        <v>13</v>
      </c>
      <c r="T14" s="44" t="s">
        <v>14</v>
      </c>
      <c r="U14" s="2"/>
      <c r="V14" s="12" t="s">
        <v>33</v>
      </c>
      <c r="W14" s="30" t="n">
        <v>10000</v>
      </c>
      <c r="X14" s="12" t="n">
        <v>12</v>
      </c>
      <c r="Y14" s="30" t="n">
        <f aca="false">W14*1.03</f>
        <v>10300</v>
      </c>
      <c r="Z14" s="31" t="n">
        <v>12</v>
      </c>
      <c r="AA14" s="30" t="n">
        <f aca="false">Y14*1.03</f>
        <v>10609</v>
      </c>
      <c r="AB14" s="31" t="n">
        <v>12</v>
      </c>
      <c r="AC14" s="30" t="n">
        <f aca="false">AA14*1.03</f>
        <v>10927.27</v>
      </c>
      <c r="AD14" s="31" t="n">
        <v>12</v>
      </c>
      <c r="AE14" s="30" t="n">
        <f aca="false">AC14*1.03</f>
        <v>11255.0881</v>
      </c>
      <c r="AF14" s="31" t="n">
        <v>12</v>
      </c>
    </row>
    <row r="15" customFormat="false" ht="15.75" hidden="false" customHeight="false" outlineLevel="0" collapsed="false">
      <c r="A15" s="1"/>
      <c r="B15" s="2" t="s">
        <v>26</v>
      </c>
      <c r="C15" s="41" t="n">
        <v>0</v>
      </c>
      <c r="D15" s="19" t="n">
        <v>0</v>
      </c>
      <c r="E15" s="18" t="n">
        <f aca="false">W11/X11*D15*$C15</f>
        <v>0</v>
      </c>
      <c r="F15" s="19" t="n">
        <v>0</v>
      </c>
      <c r="G15" s="18" t="n">
        <f aca="false">Y11/Z11*F15*$C15</f>
        <v>0</v>
      </c>
      <c r="H15" s="19" t="n">
        <v>0</v>
      </c>
      <c r="I15" s="18" t="n">
        <f aca="false">AA11/AB11*H15*$C15</f>
        <v>0</v>
      </c>
      <c r="J15" s="19" t="n">
        <v>0</v>
      </c>
      <c r="K15" s="18" t="n">
        <f aca="false">AC11/AD11*J15*$C15</f>
        <v>0</v>
      </c>
      <c r="L15" s="19" t="n">
        <v>0</v>
      </c>
      <c r="M15" s="18" t="n">
        <f aca="false">AE11/AF11*L15*$C15</f>
        <v>0</v>
      </c>
      <c r="N15" s="20" t="n">
        <f aca="false">E15+G15+I15+K15+M15</f>
        <v>0</v>
      </c>
      <c r="O15" s="2"/>
      <c r="P15" s="14" t="n">
        <f aca="false">E10/V18*100</f>
        <v>0</v>
      </c>
      <c r="Q15" s="14" t="n">
        <f aca="false">G10/V18*100</f>
        <v>0</v>
      </c>
      <c r="R15" s="14" t="n">
        <f aca="false">I10/V18*100</f>
        <v>0</v>
      </c>
      <c r="S15" s="14" t="n">
        <f aca="false">K10/V18*100</f>
        <v>0</v>
      </c>
      <c r="T15" s="14" t="n">
        <f aca="false">M10/V18*100</f>
        <v>0</v>
      </c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</row>
    <row r="16" customFormat="false" ht="15" hidden="false" customHeight="false" outlineLevel="0" collapsed="false">
      <c r="A16" s="1"/>
      <c r="B16" s="2" t="s">
        <v>34</v>
      </c>
      <c r="C16" s="41" t="n">
        <v>1</v>
      </c>
      <c r="D16" s="19" t="n">
        <v>18</v>
      </c>
      <c r="E16" s="18" t="n">
        <f aca="false">(W12/X12)*D16*$C16</f>
        <v>31500</v>
      </c>
      <c r="F16" s="19" t="n">
        <v>0</v>
      </c>
      <c r="G16" s="18" t="n">
        <f aca="false">Y12/Z12*F16*$C16</f>
        <v>0</v>
      </c>
      <c r="H16" s="19" t="n">
        <v>0</v>
      </c>
      <c r="I16" s="18" t="n">
        <f aca="false">AA12/AB12*H16*$C16</f>
        <v>0</v>
      </c>
      <c r="J16" s="19" t="n">
        <v>0</v>
      </c>
      <c r="K16" s="18" t="n">
        <f aca="false">AC12/AD12*J16*$C16</f>
        <v>0</v>
      </c>
      <c r="L16" s="19" t="n">
        <v>0</v>
      </c>
      <c r="M16" s="18" t="n">
        <f aca="false">AE12/AF12*L16*$C16</f>
        <v>0</v>
      </c>
      <c r="N16" s="20" t="n">
        <f aca="false">E16+G16+I16+K16+M16</f>
        <v>31500</v>
      </c>
      <c r="O16" s="2"/>
      <c r="P16" s="16"/>
      <c r="Q16" s="16"/>
      <c r="R16" s="16"/>
      <c r="S16" s="16"/>
      <c r="T16" s="16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</row>
    <row r="17" customFormat="false" ht="15" hidden="false" customHeight="true" outlineLevel="0" collapsed="false">
      <c r="A17" s="1"/>
      <c r="B17" s="2" t="s">
        <v>31</v>
      </c>
      <c r="C17" s="41" t="n">
        <v>0</v>
      </c>
      <c r="D17" s="19" t="n">
        <v>0</v>
      </c>
      <c r="E17" s="18" t="n">
        <f aca="false">W13/X13*D17*$C17</f>
        <v>0</v>
      </c>
      <c r="F17" s="19" t="n">
        <v>0</v>
      </c>
      <c r="G17" s="18" t="n">
        <f aca="false">Y13/Z13*F17*$C17</f>
        <v>0</v>
      </c>
      <c r="H17" s="19" t="n">
        <v>0</v>
      </c>
      <c r="I17" s="18" t="n">
        <f aca="false">AA13/AB13*H17*$C17</f>
        <v>0</v>
      </c>
      <c r="J17" s="19" t="n">
        <v>0</v>
      </c>
      <c r="K17" s="18" t="n">
        <f aca="false">AC13/AD13*J17*$C17</f>
        <v>0</v>
      </c>
      <c r="L17" s="19" t="n">
        <v>0</v>
      </c>
      <c r="M17" s="18" t="n">
        <f aca="false">AE13/AF13*L17*$C17</f>
        <v>0</v>
      </c>
      <c r="N17" s="20" t="n">
        <f aca="false">E17+G17+I17+K17+M17</f>
        <v>0</v>
      </c>
      <c r="O17" s="2"/>
      <c r="V17" s="45" t="s">
        <v>85</v>
      </c>
      <c r="W17" s="45"/>
      <c r="X17" s="45"/>
      <c r="Y17" s="45"/>
      <c r="Z17" s="45"/>
    </row>
    <row r="18" customFormat="false" ht="15.75" hidden="false" customHeight="false" outlineLevel="0" collapsed="false">
      <c r="A18" s="1"/>
      <c r="B18" s="2" t="s">
        <v>33</v>
      </c>
      <c r="C18" s="46" t="n">
        <v>0</v>
      </c>
      <c r="D18" s="24" t="n">
        <v>0</v>
      </c>
      <c r="E18" s="25" t="n">
        <f aca="false">W14/X14*D18*$C18</f>
        <v>0</v>
      </c>
      <c r="F18" s="24" t="n">
        <v>0</v>
      </c>
      <c r="G18" s="25" t="n">
        <f aca="false">Y14/Z14*F18*$C18</f>
        <v>0</v>
      </c>
      <c r="H18" s="24" t="n">
        <v>0</v>
      </c>
      <c r="I18" s="25" t="n">
        <f aca="false">AA14/AB14*H18*$C18</f>
        <v>0</v>
      </c>
      <c r="J18" s="24" t="n">
        <v>0</v>
      </c>
      <c r="K18" s="25" t="n">
        <f aca="false">AC14/AD14*J18*$C18</f>
        <v>0</v>
      </c>
      <c r="L18" s="24" t="n">
        <v>0</v>
      </c>
      <c r="M18" s="25" t="n">
        <f aca="false">AE14/AF14*L18*$C18</f>
        <v>0</v>
      </c>
      <c r="N18" s="26" t="n">
        <f aca="false">E18+G18+I18+K18+M18</f>
        <v>0</v>
      </c>
      <c r="O18" s="2"/>
      <c r="P18" s="13" t="s">
        <v>36</v>
      </c>
      <c r="Q18" s="13"/>
      <c r="R18" s="13"/>
      <c r="S18" s="13"/>
      <c r="V18" s="47" t="n">
        <f aca="false">V20-V19</f>
        <v>20307.6923076923</v>
      </c>
      <c r="W18" s="12" t="s">
        <v>37</v>
      </c>
      <c r="X18" s="12"/>
      <c r="Y18" s="48" t="n">
        <f aca="false">Y20-Y19</f>
        <v>20916.9230769231</v>
      </c>
      <c r="Z18" s="12"/>
      <c r="AA18" s="48" t="n">
        <f aca="false">AA20-AA19</f>
        <v>21544.4307692308</v>
      </c>
      <c r="AB18" s="12"/>
      <c r="AC18" s="48" t="n">
        <f aca="false">AC20-AC19</f>
        <v>22190.7636923077</v>
      </c>
      <c r="AD18" s="12"/>
      <c r="AE18" s="48" t="n">
        <f aca="false">AE20-AE19</f>
        <v>22856.4866030769</v>
      </c>
    </row>
    <row r="19" customFormat="false" ht="15.75" hidden="false" customHeight="false" outlineLevel="0" collapsed="false">
      <c r="A19" s="1"/>
      <c r="C19" s="46"/>
      <c r="D19" s="49"/>
      <c r="E19" s="50"/>
      <c r="F19" s="49"/>
      <c r="G19" s="50"/>
      <c r="H19" s="49"/>
      <c r="I19" s="50"/>
      <c r="J19" s="49"/>
      <c r="K19" s="50"/>
      <c r="L19" s="49"/>
      <c r="M19" s="50"/>
      <c r="N19" s="20"/>
      <c r="O19" s="2"/>
      <c r="P19" s="12" t="s">
        <v>38</v>
      </c>
      <c r="Q19" s="12"/>
      <c r="R19" s="51" t="s">
        <v>39</v>
      </c>
      <c r="S19" s="51" t="s">
        <v>40</v>
      </c>
      <c r="V19" s="84" t="n">
        <f aca="false">60000</f>
        <v>60000</v>
      </c>
      <c r="W19" s="53" t="s">
        <v>41</v>
      </c>
      <c r="X19" s="53"/>
      <c r="Y19" s="54" t="n">
        <f aca="false">V19*1.03</f>
        <v>61800</v>
      </c>
      <c r="Z19" s="54"/>
      <c r="AA19" s="54" t="n">
        <f aca="false">Y19*1.03</f>
        <v>63654</v>
      </c>
      <c r="AB19" s="54"/>
      <c r="AC19" s="54" t="n">
        <f aca="false">AA19*1.03</f>
        <v>65563.62</v>
      </c>
      <c r="AD19" s="54"/>
      <c r="AE19" s="54" t="n">
        <f aca="false">AC19*1.03</f>
        <v>67530.5286</v>
      </c>
    </row>
    <row r="20" customFormat="false" ht="15.75" hidden="false" customHeight="false" outlineLevel="0" collapsed="false">
      <c r="A20" s="1"/>
      <c r="C20" s="32" t="s">
        <v>42</v>
      </c>
      <c r="D20" s="1"/>
      <c r="E20" s="34" t="n">
        <f aca="false">SUM(E14:E18)</f>
        <v>69000</v>
      </c>
      <c r="F20" s="1"/>
      <c r="G20" s="34" t="n">
        <f aca="false">SUM(G14:G18)</f>
        <v>0</v>
      </c>
      <c r="H20" s="1"/>
      <c r="I20" s="34" t="n">
        <f aca="false">SUM(I14:I18)</f>
        <v>0</v>
      </c>
      <c r="J20" s="1"/>
      <c r="K20" s="34" t="n">
        <f aca="false">SUM(K14:K18)</f>
        <v>0</v>
      </c>
      <c r="L20" s="1"/>
      <c r="M20" s="34" t="n">
        <f aca="false">SUM(M14:M18)</f>
        <v>0</v>
      </c>
      <c r="N20" s="20" t="n">
        <f aca="false">E20+G20+I20+K20+M20</f>
        <v>69000</v>
      </c>
      <c r="O20" s="2"/>
      <c r="P20" s="12" t="s">
        <v>43</v>
      </c>
      <c r="Q20" s="12"/>
      <c r="R20" s="55" t="n">
        <v>11307.45</v>
      </c>
      <c r="S20" s="55" t="n">
        <f aca="false">R20/12</f>
        <v>942.2875</v>
      </c>
      <c r="V20" s="56" t="n">
        <f aca="false">V19/1560*2088</f>
        <v>80307.6923076923</v>
      </c>
      <c r="W20" s="16" t="s">
        <v>44</v>
      </c>
      <c r="X20" s="16"/>
      <c r="Y20" s="57" t="n">
        <f aca="false">V20*1.03</f>
        <v>82716.9230769231</v>
      </c>
      <c r="Z20" s="57"/>
      <c r="AA20" s="57" t="n">
        <f aca="false">Y20*1.03</f>
        <v>85198.4307692308</v>
      </c>
      <c r="AB20" s="57"/>
      <c r="AC20" s="57" t="n">
        <f aca="false">AA20*1.03</f>
        <v>87754.3836923077</v>
      </c>
      <c r="AD20" s="57"/>
      <c r="AE20" s="57" t="n">
        <f aca="false">AC20*1.03</f>
        <v>90387.0152030769</v>
      </c>
    </row>
    <row r="21" customFormat="false" ht="15.75" hidden="false" customHeight="false" outlineLevel="0" collapsed="false">
      <c r="A21" s="1"/>
      <c r="N21" s="20"/>
      <c r="O21" s="2"/>
      <c r="P21" s="12" t="s">
        <v>45</v>
      </c>
      <c r="Q21" s="12"/>
      <c r="R21" s="55" t="n">
        <f aca="false">R20*1.05</f>
        <v>11872.8225</v>
      </c>
      <c r="S21" s="55" t="n">
        <f aca="false">R21/12</f>
        <v>989.401875</v>
      </c>
      <c r="V21" s="58" t="n">
        <f aca="false">5953.84/0.05/12</f>
        <v>9923.06666666667</v>
      </c>
      <c r="W21" s="59" t="s">
        <v>46</v>
      </c>
    </row>
    <row r="22" customFormat="false" ht="15.75" hidden="false" customHeight="false" outlineLevel="0" collapsed="false">
      <c r="A22" s="1"/>
      <c r="C22" s="32" t="s">
        <v>48</v>
      </c>
      <c r="D22" s="1"/>
      <c r="E22" s="34" t="n">
        <f aca="false">E20+E11</f>
        <v>78923.0666666667</v>
      </c>
      <c r="F22" s="34"/>
      <c r="G22" s="34" t="n">
        <f aca="false">G20+G11</f>
        <v>0</v>
      </c>
      <c r="H22" s="34"/>
      <c r="I22" s="34" t="n">
        <f aca="false">I20+I11</f>
        <v>0</v>
      </c>
      <c r="J22" s="34"/>
      <c r="K22" s="34" t="n">
        <f aca="false">K20+K11</f>
        <v>0</v>
      </c>
      <c r="L22" s="34"/>
      <c r="M22" s="34" t="n">
        <f aca="false">M20+M11</f>
        <v>0</v>
      </c>
      <c r="N22" s="20" t="n">
        <f aca="false">E22+G22+I22+K22+M22</f>
        <v>78923.0666666667</v>
      </c>
      <c r="O22" s="2"/>
      <c r="P22" s="12" t="s">
        <v>49</v>
      </c>
      <c r="Q22" s="12"/>
      <c r="R22" s="55" t="n">
        <f aca="false">R21*1.05</f>
        <v>12466.463625</v>
      </c>
      <c r="S22" s="55" t="n">
        <f aca="false">R22/12</f>
        <v>1038.87196875</v>
      </c>
    </row>
    <row r="23" customFormat="false" ht="15.75" hidden="false" customHeight="false" outlineLevel="0" collapsed="false">
      <c r="A23" s="1"/>
      <c r="N23" s="20"/>
      <c r="O23" s="2"/>
      <c r="P23" s="12" t="s">
        <v>50</v>
      </c>
      <c r="Q23" s="12"/>
      <c r="R23" s="55" t="n">
        <f aca="false">R22*1.05</f>
        <v>13089.78680625</v>
      </c>
      <c r="S23" s="55" t="n">
        <f aca="false">R23/12</f>
        <v>1090.8155671875</v>
      </c>
    </row>
    <row r="24" customFormat="false" ht="15.75" hidden="false" customHeight="false" outlineLevel="0" collapsed="false">
      <c r="A24" s="1"/>
      <c r="C24" s="60" t="s">
        <v>51</v>
      </c>
      <c r="E24" s="62" t="s">
        <v>52</v>
      </c>
      <c r="G24" s="62" t="s">
        <v>52</v>
      </c>
      <c r="I24" s="62" t="s">
        <v>52</v>
      </c>
      <c r="K24" s="62" t="s">
        <v>52</v>
      </c>
      <c r="M24" s="62" t="s">
        <v>52</v>
      </c>
      <c r="N24" s="63"/>
      <c r="O24" s="2"/>
      <c r="P24" s="12" t="s">
        <v>53</v>
      </c>
      <c r="Q24" s="12"/>
      <c r="R24" s="55" t="n">
        <f aca="false">R23*1.05</f>
        <v>13744.2761465625</v>
      </c>
      <c r="S24" s="55" t="n">
        <f aca="false">R24/12</f>
        <v>1145.35634554688</v>
      </c>
    </row>
    <row r="25" customFormat="false" ht="15.75" hidden="false" customHeight="false" outlineLevel="0" collapsed="false">
      <c r="A25" s="1" t="s">
        <v>54</v>
      </c>
      <c r="B25" s="2" t="s">
        <v>55</v>
      </c>
      <c r="C25" s="65" t="n">
        <v>0.269</v>
      </c>
      <c r="E25" s="18" t="n">
        <f aca="false">E11*$C25</f>
        <v>2669.30493333333</v>
      </c>
      <c r="G25" s="18" t="n">
        <f aca="false">G11*$C25</f>
        <v>0</v>
      </c>
      <c r="I25" s="18" t="n">
        <f aca="false">I11*$C25</f>
        <v>0</v>
      </c>
      <c r="K25" s="18" t="n">
        <f aca="false">K11*$C25</f>
        <v>0</v>
      </c>
      <c r="M25" s="18" t="n">
        <f aca="false">M11*$C25</f>
        <v>0</v>
      </c>
      <c r="N25" s="20" t="n">
        <f aca="false">E25+G25+I25+K25+M25</f>
        <v>2669.30493333333</v>
      </c>
      <c r="O25" s="2"/>
      <c r="P25" s="12" t="s">
        <v>56</v>
      </c>
      <c r="Q25" s="12"/>
      <c r="R25" s="55" t="n">
        <f aca="false">R24*1.05</f>
        <v>14431.4899538906</v>
      </c>
      <c r="S25" s="55" t="n">
        <f aca="false">R25/12</f>
        <v>1202.62416282422</v>
      </c>
      <c r="V25" s="46"/>
      <c r="W25" s="46"/>
      <c r="X25" s="46"/>
      <c r="Y25" s="45"/>
    </row>
    <row r="26" customFormat="false" ht="15.75" hidden="false" customHeight="false" outlineLevel="0" collapsed="false">
      <c r="A26" s="1"/>
      <c r="B26" s="2" t="s">
        <v>24</v>
      </c>
      <c r="C26" s="65" t="n">
        <v>0.204</v>
      </c>
      <c r="E26" s="18" t="n">
        <f aca="false">E14*$C26</f>
        <v>7650</v>
      </c>
      <c r="G26" s="18" t="n">
        <f aca="false">G14*$C26</f>
        <v>0</v>
      </c>
      <c r="I26" s="18" t="n">
        <f aca="false">I14*$C26</f>
        <v>0</v>
      </c>
      <c r="K26" s="18" t="n">
        <f aca="false">K14*$C26</f>
        <v>0</v>
      </c>
      <c r="M26" s="18" t="n">
        <f aca="false">M14*$C26</f>
        <v>0</v>
      </c>
      <c r="N26" s="20" t="n">
        <f aca="false">E26+G26+I26+K26+M26</f>
        <v>7650</v>
      </c>
      <c r="O26" s="2"/>
      <c r="V26" s="46"/>
      <c r="W26" s="46"/>
      <c r="X26" s="46"/>
      <c r="Y26" s="46"/>
    </row>
    <row r="27" customFormat="false" ht="15.75" hidden="false" customHeight="false" outlineLevel="0" collapsed="false">
      <c r="A27" s="1"/>
      <c r="B27" s="2" t="s">
        <v>26</v>
      </c>
      <c r="C27" s="65" t="n">
        <v>0.204</v>
      </c>
      <c r="E27" s="18" t="n">
        <f aca="false">E15*$C27</f>
        <v>0</v>
      </c>
      <c r="G27" s="18" t="n">
        <f aca="false">G15*$C27</f>
        <v>0</v>
      </c>
      <c r="I27" s="18" t="n">
        <f aca="false">I15*$C27</f>
        <v>0</v>
      </c>
      <c r="K27" s="18" t="n">
        <f aca="false">K15*$C27</f>
        <v>0</v>
      </c>
      <c r="M27" s="18" t="n">
        <f aca="false">M15*$C27</f>
        <v>0</v>
      </c>
      <c r="N27" s="20" t="n">
        <f aca="false">E27+G27+I27+K27+M27</f>
        <v>0</v>
      </c>
      <c r="O27" s="2"/>
      <c r="V27" s="45"/>
      <c r="W27" s="45"/>
      <c r="X27" s="85"/>
      <c r="Y27" s="85"/>
    </row>
    <row r="28" customFormat="false" ht="15.75" hidden="false" customHeight="false" outlineLevel="0" collapsed="false">
      <c r="A28" s="1"/>
      <c r="B28" s="2" t="s">
        <v>34</v>
      </c>
      <c r="C28" s="65" t="n">
        <v>0.025</v>
      </c>
      <c r="E28" s="18" t="n">
        <f aca="false">E16*$C28</f>
        <v>787.5</v>
      </c>
      <c r="G28" s="18" t="n">
        <f aca="false">G16*$C28</f>
        <v>0</v>
      </c>
      <c r="I28" s="18" t="n">
        <f aca="false">I16*$C28</f>
        <v>0</v>
      </c>
      <c r="K28" s="18" t="n">
        <f aca="false">K16*$C28</f>
        <v>0</v>
      </c>
      <c r="M28" s="18" t="n">
        <f aca="false">M16*$C28</f>
        <v>0</v>
      </c>
      <c r="N28" s="20" t="n">
        <f aca="false">E28+G28+I28+K28+M28</f>
        <v>787.5</v>
      </c>
      <c r="O28" s="2"/>
      <c r="V28" s="45"/>
      <c r="W28" s="45"/>
      <c r="X28" s="86"/>
      <c r="Y28" s="86"/>
    </row>
    <row r="29" customFormat="false" ht="15.75" hidden="false" customHeight="false" outlineLevel="0" collapsed="false">
      <c r="A29" s="1"/>
      <c r="B29" s="2" t="s">
        <v>31</v>
      </c>
      <c r="C29" s="65" t="n">
        <v>0.369</v>
      </c>
      <c r="E29" s="18" t="n">
        <f aca="false">E17*$C29</f>
        <v>0</v>
      </c>
      <c r="G29" s="18" t="n">
        <f aca="false">G17*$C29</f>
        <v>0</v>
      </c>
      <c r="I29" s="18" t="n">
        <f aca="false">I17*$C29</f>
        <v>0</v>
      </c>
      <c r="K29" s="18" t="n">
        <f aca="false">K17*$C29</f>
        <v>0</v>
      </c>
      <c r="M29" s="18" t="n">
        <f aca="false">M17*$C29</f>
        <v>0</v>
      </c>
      <c r="N29" s="20" t="n">
        <f aca="false">E29+G29+I29+K29+M29</f>
        <v>0</v>
      </c>
      <c r="O29" s="2"/>
      <c r="V29" s="45"/>
      <c r="W29" s="45"/>
      <c r="X29" s="86"/>
      <c r="Y29" s="86"/>
    </row>
    <row r="30" customFormat="false" ht="15.75" hidden="false" customHeight="false" outlineLevel="0" collapsed="false">
      <c r="A30" s="1"/>
      <c r="B30" s="2" t="s">
        <v>33</v>
      </c>
      <c r="C30" s="65" t="n">
        <v>0.448</v>
      </c>
      <c r="D30" s="66"/>
      <c r="E30" s="25" t="n">
        <f aca="false">E18*$C30</f>
        <v>0</v>
      </c>
      <c r="F30" s="66"/>
      <c r="G30" s="25" t="n">
        <f aca="false">G18*$C30</f>
        <v>0</v>
      </c>
      <c r="H30" s="66"/>
      <c r="I30" s="25" t="n">
        <f aca="false">I18*$C30</f>
        <v>0</v>
      </c>
      <c r="J30" s="66"/>
      <c r="K30" s="25" t="n">
        <f aca="false">K18*$C30</f>
        <v>0</v>
      </c>
      <c r="L30" s="66"/>
      <c r="M30" s="25" t="n">
        <f aca="false">M18*$C30</f>
        <v>0</v>
      </c>
      <c r="N30" s="26" t="n">
        <f aca="false">E30+G30+I30+K30+M30</f>
        <v>0</v>
      </c>
      <c r="O30" s="2"/>
      <c r="V30" s="45"/>
      <c r="W30" s="45"/>
      <c r="X30" s="86"/>
      <c r="Y30" s="86"/>
    </row>
    <row r="31" customFormat="false" ht="15.75" hidden="false" customHeight="false" outlineLevel="0" collapsed="false">
      <c r="A31" s="1"/>
      <c r="C31" s="32" t="s">
        <v>57</v>
      </c>
      <c r="D31" s="1"/>
      <c r="E31" s="34" t="n">
        <f aca="false">SUM(E25:E30)</f>
        <v>11106.8049333333</v>
      </c>
      <c r="F31" s="1"/>
      <c r="G31" s="34" t="n">
        <f aca="false">SUM(G25:G30)</f>
        <v>0</v>
      </c>
      <c r="H31" s="1"/>
      <c r="I31" s="34" t="n">
        <f aca="false">SUM(I25:I30)</f>
        <v>0</v>
      </c>
      <c r="J31" s="1"/>
      <c r="K31" s="34" t="n">
        <f aca="false">SUM(K25:K30)</f>
        <v>0</v>
      </c>
      <c r="L31" s="1"/>
      <c r="M31" s="34" t="n">
        <f aca="false">SUM(M25:M30)</f>
        <v>0</v>
      </c>
      <c r="N31" s="20" t="n">
        <f aca="false">E31+G31+I31+K31+M31</f>
        <v>11106.8049333333</v>
      </c>
      <c r="O31" s="2"/>
      <c r="V31" s="45"/>
      <c r="W31" s="45"/>
      <c r="X31" s="86"/>
      <c r="Y31" s="86"/>
    </row>
    <row r="32" customFormat="false" ht="15.75" hidden="false" customHeight="false" outlineLevel="0" collapsed="false">
      <c r="A32" s="1"/>
      <c r="N32" s="20"/>
      <c r="O32" s="2"/>
      <c r="V32" s="45"/>
      <c r="W32" s="45"/>
      <c r="X32" s="86"/>
      <c r="Y32" s="86"/>
    </row>
    <row r="33" customFormat="false" ht="15.75" hidden="false" customHeight="false" outlineLevel="0" collapsed="false">
      <c r="A33" s="1"/>
      <c r="C33" s="67" t="s">
        <v>58</v>
      </c>
      <c r="D33" s="68"/>
      <c r="E33" s="69" t="n">
        <f aca="false">E22+E31</f>
        <v>90029.8716</v>
      </c>
      <c r="F33" s="69"/>
      <c r="G33" s="69" t="n">
        <f aca="false">G22+G31</f>
        <v>0</v>
      </c>
      <c r="H33" s="68"/>
      <c r="I33" s="69" t="n">
        <f aca="false">I22+I31</f>
        <v>0</v>
      </c>
      <c r="J33" s="69"/>
      <c r="K33" s="69" t="n">
        <f aca="false">K22+K31</f>
        <v>0</v>
      </c>
      <c r="L33" s="69"/>
      <c r="M33" s="69" t="n">
        <f aca="false">M22+M31</f>
        <v>0</v>
      </c>
      <c r="N33" s="20" t="n">
        <f aca="false">E33+G33+I33+K33+M33</f>
        <v>90029.8716</v>
      </c>
      <c r="O33" s="2"/>
      <c r="V33" s="45"/>
      <c r="W33" s="45"/>
      <c r="X33" s="86"/>
      <c r="Y33" s="86"/>
    </row>
    <row r="34" customFormat="false" ht="15.75" hidden="false" customHeight="false" outlineLevel="0" collapsed="false">
      <c r="A34" s="1"/>
      <c r="N34" s="20"/>
      <c r="O34" s="2"/>
      <c r="V34" s="45"/>
      <c r="W34" s="45"/>
      <c r="X34" s="45"/>
      <c r="Y34" s="45"/>
    </row>
    <row r="35" customFormat="false" ht="15.75" hidden="false" customHeight="false" outlineLevel="0" collapsed="false">
      <c r="A35" s="1"/>
      <c r="N35" s="71"/>
      <c r="O35" s="2"/>
    </row>
    <row r="36" customFormat="false" ht="15.75" hidden="false" customHeight="false" outlineLevel="0" collapsed="false">
      <c r="A36" s="1" t="s">
        <v>59</v>
      </c>
      <c r="B36" s="2" t="s">
        <v>60</v>
      </c>
      <c r="E36" s="87" t="n">
        <v>20000</v>
      </c>
      <c r="F36" s="87"/>
      <c r="G36" s="87" t="n">
        <v>0</v>
      </c>
      <c r="H36" s="87"/>
      <c r="I36" s="87" t="n">
        <v>0</v>
      </c>
      <c r="J36" s="87"/>
      <c r="K36" s="87" t="n">
        <v>0</v>
      </c>
      <c r="L36" s="87"/>
      <c r="M36" s="87" t="n">
        <v>0</v>
      </c>
      <c r="N36" s="20" t="n">
        <f aca="false">E36+G36+I36+K36+M36</f>
        <v>20000</v>
      </c>
      <c r="O36" s="2"/>
    </row>
    <row r="37" customFormat="false" ht="15.75" hidden="false" customHeight="false" outlineLevel="0" collapsed="false">
      <c r="A37" s="1"/>
      <c r="B37" s="2" t="s">
        <v>61</v>
      </c>
      <c r="E37" s="87" t="n">
        <v>1000</v>
      </c>
      <c r="F37" s="87"/>
      <c r="G37" s="87" t="n">
        <v>0</v>
      </c>
      <c r="H37" s="87"/>
      <c r="I37" s="87" t="n">
        <v>0</v>
      </c>
      <c r="J37" s="87"/>
      <c r="K37" s="87" t="n">
        <v>0</v>
      </c>
      <c r="L37" s="87"/>
      <c r="M37" s="87" t="n">
        <v>0</v>
      </c>
      <c r="N37" s="20" t="n">
        <f aca="false">E37+G37+I37+K37+M37</f>
        <v>1000</v>
      </c>
      <c r="O37" s="2"/>
    </row>
    <row r="38" customFormat="false" ht="15.75" hidden="false" customHeight="false" outlineLevel="0" collapsed="false">
      <c r="A38" s="1"/>
      <c r="B38" s="2" t="s">
        <v>62</v>
      </c>
      <c r="E38" s="87" t="n">
        <v>0</v>
      </c>
      <c r="F38" s="87"/>
      <c r="G38" s="87" t="n">
        <v>0</v>
      </c>
      <c r="H38" s="87"/>
      <c r="I38" s="87" t="n">
        <v>0</v>
      </c>
      <c r="J38" s="87"/>
      <c r="K38" s="87" t="n">
        <v>0</v>
      </c>
      <c r="L38" s="87"/>
      <c r="M38" s="87" t="n">
        <v>0</v>
      </c>
      <c r="N38" s="20" t="n">
        <f aca="false">E38+G38+I38+K38+M38</f>
        <v>0</v>
      </c>
      <c r="O38" s="2"/>
    </row>
    <row r="39" customFormat="false" ht="15.75" hidden="false" customHeight="false" outlineLevel="0" collapsed="false">
      <c r="A39" s="1"/>
      <c r="B39" s="2" t="s">
        <v>63</v>
      </c>
      <c r="E39" s="87" t="n">
        <v>1000</v>
      </c>
      <c r="F39" s="87"/>
      <c r="G39" s="87" t="n">
        <v>0</v>
      </c>
      <c r="H39" s="87"/>
      <c r="I39" s="87" t="n">
        <v>0</v>
      </c>
      <c r="J39" s="87"/>
      <c r="K39" s="87" t="n">
        <v>0</v>
      </c>
      <c r="L39" s="87"/>
      <c r="M39" s="87" t="n">
        <v>0</v>
      </c>
      <c r="N39" s="20" t="n">
        <f aca="false">E39+G39+I39+K39+M39</f>
        <v>1000</v>
      </c>
      <c r="O39" s="2"/>
    </row>
    <row r="40" customFormat="false" ht="15.75" hidden="false" customHeight="false" outlineLevel="0" collapsed="false">
      <c r="A40" s="1"/>
      <c r="B40" s="2" t="s">
        <v>64</v>
      </c>
      <c r="D40" s="66"/>
      <c r="E40" s="88" t="n">
        <v>0</v>
      </c>
      <c r="F40" s="88"/>
      <c r="G40" s="88" t="n">
        <v>0</v>
      </c>
      <c r="H40" s="88"/>
      <c r="I40" s="88" t="n">
        <v>0</v>
      </c>
      <c r="J40" s="88"/>
      <c r="K40" s="88" t="n">
        <v>0</v>
      </c>
      <c r="L40" s="88"/>
      <c r="M40" s="88" t="n">
        <v>0</v>
      </c>
      <c r="N40" s="26" t="n">
        <f aca="false">E40+G40+I40+K40+M40</f>
        <v>0</v>
      </c>
      <c r="O40" s="2"/>
    </row>
    <row r="41" customFormat="false" ht="15.75" hidden="false" customHeight="false" outlineLevel="0" collapsed="false">
      <c r="A41" s="1"/>
      <c r="C41" s="67" t="s">
        <v>65</v>
      </c>
      <c r="D41" s="68"/>
      <c r="E41" s="69" t="n">
        <f aca="false">SUM(E36:E40)</f>
        <v>22000</v>
      </c>
      <c r="F41" s="68"/>
      <c r="G41" s="69" t="n">
        <f aca="false">SUM(G36:G40)</f>
        <v>0</v>
      </c>
      <c r="H41" s="68"/>
      <c r="I41" s="69" t="n">
        <f aca="false">SUM(I36:I40)</f>
        <v>0</v>
      </c>
      <c r="J41" s="68"/>
      <c r="K41" s="69" t="n">
        <f aca="false">SUM(K36:K40)</f>
        <v>0</v>
      </c>
      <c r="L41" s="68"/>
      <c r="M41" s="69" t="n">
        <f aca="false">SUM(M36:M40)</f>
        <v>0</v>
      </c>
      <c r="N41" s="20" t="n">
        <f aca="false">E41+G41+I41+K41+M41</f>
        <v>22000</v>
      </c>
    </row>
    <row r="42" customFormat="false" ht="15.75" hidden="false" customHeight="false" outlineLevel="0" collapsed="false">
      <c r="A42" s="1"/>
      <c r="N42" s="20"/>
    </row>
    <row r="43" customFormat="false" ht="15.75" hidden="false" customHeight="false" outlineLevel="0" collapsed="false">
      <c r="A43" s="1" t="s">
        <v>66</v>
      </c>
      <c r="B43" s="2" t="s">
        <v>67</v>
      </c>
      <c r="E43" s="50" t="n">
        <v>0</v>
      </c>
      <c r="G43" s="50" t="n">
        <v>0</v>
      </c>
      <c r="I43" s="50" t="n">
        <v>0</v>
      </c>
      <c r="K43" s="50" t="n">
        <v>0</v>
      </c>
      <c r="M43" s="50" t="n">
        <v>0</v>
      </c>
      <c r="N43" s="20" t="n">
        <f aca="false">E43+G43+I43+K43+M43</f>
        <v>0</v>
      </c>
    </row>
    <row r="44" customFormat="false" ht="15.75" hidden="false" customHeight="false" outlineLevel="0" collapsed="false">
      <c r="A44" s="1"/>
      <c r="B44" s="2" t="s">
        <v>68</v>
      </c>
      <c r="D44" s="45"/>
      <c r="E44" s="50" t="n">
        <f aca="false">D14*SUM(S21)*C14</f>
        <v>17809.23375</v>
      </c>
      <c r="F44" s="50"/>
      <c r="G44" s="50" t="n">
        <v>0</v>
      </c>
      <c r="H44" s="50"/>
      <c r="I44" s="50" t="n">
        <v>0</v>
      </c>
      <c r="J44" s="50"/>
      <c r="K44" s="50" t="n">
        <v>0</v>
      </c>
      <c r="L44" s="50"/>
      <c r="M44" s="50" t="n">
        <v>0</v>
      </c>
      <c r="N44" s="71" t="n">
        <f aca="false">E44+G44+I44+K44+M44</f>
        <v>17809.23375</v>
      </c>
      <c r="O44" s="45"/>
    </row>
    <row r="45" customFormat="false" ht="15.75" hidden="false" customHeight="false" outlineLevel="0" collapsed="false">
      <c r="A45" s="1"/>
      <c r="B45" s="2" t="s">
        <v>69</v>
      </c>
      <c r="E45" s="25" t="n">
        <v>0</v>
      </c>
      <c r="F45" s="25"/>
      <c r="G45" s="25" t="n">
        <v>0</v>
      </c>
      <c r="H45" s="25"/>
      <c r="I45" s="25" t="n">
        <v>0</v>
      </c>
      <c r="J45" s="25"/>
      <c r="K45" s="25" t="n">
        <v>0</v>
      </c>
      <c r="L45" s="25"/>
      <c r="M45" s="25" t="n">
        <v>0</v>
      </c>
      <c r="N45" s="26" t="n">
        <f aca="false">E45+G45+I45+K45+M45</f>
        <v>0</v>
      </c>
      <c r="O45" s="25"/>
    </row>
    <row r="46" customFormat="false" ht="15.75" hidden="false" customHeight="false" outlineLevel="0" collapsed="false">
      <c r="A46" s="1"/>
      <c r="C46" s="67" t="s">
        <v>70</v>
      </c>
      <c r="D46" s="72"/>
      <c r="E46" s="69" t="n">
        <f aca="false">SUM(E43:E45)</f>
        <v>17809.23375</v>
      </c>
      <c r="F46" s="72"/>
      <c r="G46" s="69" t="n">
        <f aca="false">SUM(G43:G45)</f>
        <v>0</v>
      </c>
      <c r="H46" s="72"/>
      <c r="I46" s="69" t="n">
        <f aca="false">SUM(I43:I45)</f>
        <v>0</v>
      </c>
      <c r="J46" s="72"/>
      <c r="K46" s="69" t="n">
        <f aca="false">SUM(K43:K45)</f>
        <v>0</v>
      </c>
      <c r="L46" s="72"/>
      <c r="M46" s="69" t="n">
        <f aca="false">SUM(M43:M45)</f>
        <v>0</v>
      </c>
      <c r="N46" s="20" t="n">
        <f aca="false">E46+G46+I46+K46+M46</f>
        <v>17809.23375</v>
      </c>
    </row>
    <row r="47" customFormat="false" ht="15.75" hidden="false" customHeight="false" outlineLevel="0" collapsed="false">
      <c r="A47" s="1"/>
      <c r="N47" s="20"/>
    </row>
    <row r="48" customFormat="false" ht="15.75" hidden="false" customHeight="false" outlineLevel="0" collapsed="false">
      <c r="A48" s="68" t="s">
        <v>71</v>
      </c>
      <c r="B48" s="72"/>
      <c r="C48" s="67" t="s">
        <v>72</v>
      </c>
      <c r="D48" s="68"/>
      <c r="E48" s="69" t="n">
        <f aca="false">E33+E41+E46</f>
        <v>129839.10535</v>
      </c>
      <c r="F48" s="68"/>
      <c r="G48" s="69" t="n">
        <f aca="false">G33+G41+G46</f>
        <v>0</v>
      </c>
      <c r="H48" s="68"/>
      <c r="I48" s="69" t="n">
        <f aca="false">I33+I41+I46</f>
        <v>0</v>
      </c>
      <c r="J48" s="68"/>
      <c r="K48" s="69" t="n">
        <f aca="false">K33+K41+K46</f>
        <v>0</v>
      </c>
      <c r="L48" s="68"/>
      <c r="M48" s="69" t="n">
        <f aca="false">M33+M41+M46</f>
        <v>0</v>
      </c>
      <c r="N48" s="20" t="n">
        <f aca="false">E48+G48+I48+K48+M48</f>
        <v>129839.10535</v>
      </c>
    </row>
    <row r="49" customFormat="false" ht="15.75" hidden="false" customHeight="false" outlineLevel="0" collapsed="false">
      <c r="D49" s="1"/>
      <c r="E49" s="34"/>
      <c r="F49" s="1"/>
      <c r="G49" s="34"/>
      <c r="H49" s="1"/>
      <c r="I49" s="34"/>
      <c r="J49" s="1"/>
      <c r="K49" s="34"/>
      <c r="L49" s="1"/>
      <c r="M49" s="34"/>
      <c r="N49" s="20"/>
    </row>
    <row r="50" customFormat="false" ht="15.75" hidden="false" customHeight="false" outlineLevel="0" collapsed="false">
      <c r="A50" s="73" t="s">
        <v>73</v>
      </c>
      <c r="B50" s="74"/>
      <c r="C50" s="75" t="s">
        <v>86</v>
      </c>
      <c r="D50" s="73"/>
      <c r="E50" s="76" t="n">
        <f aca="false">E48-E46</f>
        <v>112029.8716</v>
      </c>
      <c r="F50" s="73"/>
      <c r="G50" s="76" t="n">
        <f aca="false">G48-G46</f>
        <v>0</v>
      </c>
      <c r="H50" s="73"/>
      <c r="I50" s="76" t="n">
        <f aca="false">I48-I46</f>
        <v>0</v>
      </c>
      <c r="J50" s="73"/>
      <c r="K50" s="76" t="n">
        <f aca="false">K48-K46</f>
        <v>0</v>
      </c>
      <c r="L50" s="73"/>
      <c r="M50" s="76" t="n">
        <f aca="false">M48-M46</f>
        <v>0</v>
      </c>
      <c r="N50" s="20" t="n">
        <f aca="false">E50+G50+I50+K50+M50</f>
        <v>112029.8716</v>
      </c>
    </row>
    <row r="51" customFormat="false" ht="15.75" hidden="false" customHeight="false" outlineLevel="0" collapsed="false">
      <c r="A51" s="1"/>
      <c r="C51" s="1"/>
      <c r="N51" s="20"/>
    </row>
    <row r="52" customFormat="false" ht="15.75" hidden="false" customHeight="false" outlineLevel="0" collapsed="false">
      <c r="A52" s="77" t="s">
        <v>75</v>
      </c>
      <c r="B52" s="78"/>
      <c r="C52" s="79" t="s">
        <v>76</v>
      </c>
      <c r="N52" s="20"/>
    </row>
    <row r="53" customFormat="false" ht="15" hidden="false" customHeight="false" outlineLevel="0" collapsed="false">
      <c r="C53" s="80" t="n">
        <v>0.525</v>
      </c>
      <c r="N53" s="20"/>
    </row>
    <row r="54" customFormat="false" ht="15.75" hidden="false" customHeight="false" outlineLevel="0" collapsed="false">
      <c r="C54" s="81" t="s">
        <v>77</v>
      </c>
      <c r="D54" s="78"/>
      <c r="E54" s="82" t="n">
        <f aca="false">E50*$C53</f>
        <v>58815.68259</v>
      </c>
      <c r="F54" s="78"/>
      <c r="G54" s="82" t="n">
        <f aca="false">G50*$C53</f>
        <v>0</v>
      </c>
      <c r="H54" s="78"/>
      <c r="I54" s="82" t="n">
        <f aca="false">I50*$C53</f>
        <v>0</v>
      </c>
      <c r="J54" s="78"/>
      <c r="K54" s="82" t="n">
        <f aca="false">K50*$C53</f>
        <v>0</v>
      </c>
      <c r="L54" s="78"/>
      <c r="M54" s="82" t="n">
        <f aca="false">M50*$C53</f>
        <v>0</v>
      </c>
      <c r="N54" s="20" t="n">
        <f aca="false">E54+G54+I54+K54+M54</f>
        <v>58815.68259</v>
      </c>
    </row>
    <row r="55" customFormat="false" ht="15.75" hidden="false" customHeight="false" outlineLevel="0" collapsed="false">
      <c r="N55" s="20"/>
    </row>
    <row r="56" customFormat="false" ht="15.75" hidden="false" customHeight="false" outlineLevel="0" collapsed="false">
      <c r="N56" s="20"/>
    </row>
    <row r="57" customFormat="false" ht="15.75" hidden="false" customHeight="false" outlineLevel="0" collapsed="false">
      <c r="A57" s="8" t="s">
        <v>78</v>
      </c>
      <c r="B57" s="83"/>
      <c r="C57" s="83"/>
      <c r="D57" s="83"/>
      <c r="E57" s="20" t="n">
        <f aca="false">E48+E54</f>
        <v>188654.78794</v>
      </c>
      <c r="F57" s="83"/>
      <c r="G57" s="20" t="n">
        <f aca="false">G48+G54</f>
        <v>0</v>
      </c>
      <c r="H57" s="83"/>
      <c r="I57" s="20" t="n">
        <f aca="false">I48+I54</f>
        <v>0</v>
      </c>
      <c r="J57" s="83"/>
      <c r="K57" s="20" t="n">
        <f aca="false">K48+K54</f>
        <v>0</v>
      </c>
      <c r="L57" s="83"/>
      <c r="M57" s="20" t="n">
        <f aca="false">M48+M54</f>
        <v>0</v>
      </c>
      <c r="N57" s="20" t="n">
        <f aca="false">E57+G57+I57+K57+M57</f>
        <v>188654.78794</v>
      </c>
    </row>
  </sheetData>
  <mergeCells count="18">
    <mergeCell ref="D5:E5"/>
    <mergeCell ref="F5:G5"/>
    <mergeCell ref="H5:I5"/>
    <mergeCell ref="J5:K5"/>
    <mergeCell ref="L5:M5"/>
    <mergeCell ref="W6:X6"/>
    <mergeCell ref="Y6:Z6"/>
    <mergeCell ref="AA6:AB6"/>
    <mergeCell ref="AC6:AD6"/>
    <mergeCell ref="AE6:AF6"/>
    <mergeCell ref="W9:X9"/>
    <mergeCell ref="Y9:Z9"/>
    <mergeCell ref="AA9:AB9"/>
    <mergeCell ref="AC9:AD9"/>
    <mergeCell ref="AE9:AF9"/>
    <mergeCell ref="P18:S18"/>
    <mergeCell ref="V25:X25"/>
    <mergeCell ref="V26:Y26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G57"/>
  <sheetViews>
    <sheetView windowProtection="false"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E45" activeCellId="0" sqref="E45"/>
    </sheetView>
  </sheetViews>
  <sheetFormatPr defaultRowHeight="15.75"/>
  <cols>
    <col collapsed="false" hidden="false" max="1" min="1" style="0" width="9.10697674418605"/>
    <col collapsed="false" hidden="false" max="2" min="2" style="0" width="19.6883720930233"/>
    <col collapsed="false" hidden="false" max="4" min="3" style="0" width="13.6744186046512"/>
    <col collapsed="false" hidden="false" max="5" min="5" style="0" width="10.7627906976744"/>
    <col collapsed="false" hidden="true" max="13" min="6" style="0" width="0"/>
    <col collapsed="false" hidden="false" max="14" min="14" style="0" width="14.1860465116279"/>
    <col collapsed="false" hidden="false" max="21" min="15" style="0" width="9.10697674418605"/>
    <col collapsed="false" hidden="false" max="22" min="22" style="0" width="72.9767441860465"/>
    <col collapsed="false" hidden="false" max="1025" min="23" style="0" width="9.10697674418605"/>
  </cols>
  <sheetData>
    <row r="1" s="2" customFormat="true" ht="15.75" hidden="false" customHeight="false" outlineLevel="0" collapsed="false">
      <c r="A1" s="1" t="s">
        <v>79</v>
      </c>
    </row>
    <row r="2" s="2" customFormat="true" ht="15.75" hidden="false" customHeight="false" outlineLevel="0" collapsed="false">
      <c r="A2" s="1"/>
    </row>
    <row r="3" s="2" customFormat="true" ht="15.75" hidden="false" customHeight="false" outlineLevel="0" collapsed="false">
      <c r="A3" s="1" t="s">
        <v>80</v>
      </c>
    </row>
    <row r="4" s="2" customFormat="true" ht="15.75" hidden="false" customHeight="false" outlineLevel="0" collapsed="false">
      <c r="A4" s="1"/>
    </row>
    <row r="5" customFormat="false" ht="20.25" hidden="false" customHeight="false" outlineLevel="0" collapsed="false">
      <c r="A5" s="1" t="s">
        <v>81</v>
      </c>
      <c r="B5" s="2"/>
      <c r="C5" s="2"/>
      <c r="D5" s="3" t="s">
        <v>3</v>
      </c>
      <c r="E5" s="3"/>
      <c r="F5" s="3" t="s">
        <v>4</v>
      </c>
      <c r="G5" s="3"/>
      <c r="H5" s="3" t="s">
        <v>5</v>
      </c>
      <c r="I5" s="3"/>
      <c r="J5" s="3" t="s">
        <v>6</v>
      </c>
      <c r="K5" s="3"/>
      <c r="L5" s="3" t="s">
        <v>7</v>
      </c>
      <c r="M5" s="3"/>
      <c r="N5" s="4" t="s">
        <v>8</v>
      </c>
      <c r="P5" s="5" t="s">
        <v>82</v>
      </c>
      <c r="Q5" s="6"/>
      <c r="R5" s="6"/>
      <c r="S5" s="6"/>
      <c r="T5" s="7"/>
    </row>
    <row r="6" customFormat="false" ht="18" hidden="false" customHeight="false" outlineLevel="0" collapsed="false">
      <c r="A6" s="1"/>
      <c r="B6" s="2"/>
      <c r="C6" s="2"/>
      <c r="D6" s="1"/>
      <c r="E6" s="1"/>
      <c r="F6" s="1"/>
      <c r="G6" s="1"/>
      <c r="H6" s="1"/>
      <c r="I6" s="1"/>
      <c r="J6" s="1"/>
      <c r="K6" s="1"/>
      <c r="L6" s="1"/>
      <c r="M6" s="1"/>
      <c r="N6" s="8"/>
      <c r="P6" s="9" t="s">
        <v>10</v>
      </c>
      <c r="Q6" s="10" t="s">
        <v>11</v>
      </c>
      <c r="R6" s="10" t="s">
        <v>12</v>
      </c>
      <c r="S6" s="10" t="s">
        <v>13</v>
      </c>
      <c r="T6" s="11" t="s">
        <v>14</v>
      </c>
      <c r="V6" s="12" t="s">
        <v>15</v>
      </c>
      <c r="W6" s="13" t="s">
        <v>16</v>
      </c>
      <c r="X6" s="13"/>
      <c r="Y6" s="13" t="s">
        <v>4</v>
      </c>
      <c r="Z6" s="13"/>
      <c r="AA6" s="13" t="s">
        <v>5</v>
      </c>
      <c r="AB6" s="13"/>
      <c r="AC6" s="13" t="s">
        <v>6</v>
      </c>
      <c r="AD6" s="13"/>
      <c r="AE6" s="13" t="s">
        <v>7</v>
      </c>
      <c r="AF6" s="13"/>
    </row>
    <row r="7" customFormat="false" ht="15.75" hidden="false" customHeight="false" outlineLevel="0" collapsed="false">
      <c r="A7" s="1" t="s">
        <v>17</v>
      </c>
      <c r="B7" s="2" t="s">
        <v>83</v>
      </c>
      <c r="C7" s="2" t="s">
        <v>84</v>
      </c>
      <c r="D7" s="1" t="s">
        <v>19</v>
      </c>
      <c r="E7" s="1" t="s">
        <v>20</v>
      </c>
      <c r="F7" s="1" t="s">
        <v>19</v>
      </c>
      <c r="G7" s="1" t="s">
        <v>20</v>
      </c>
      <c r="H7" s="1" t="s">
        <v>19</v>
      </c>
      <c r="I7" s="1" t="s">
        <v>20</v>
      </c>
      <c r="J7" s="1" t="s">
        <v>19</v>
      </c>
      <c r="K7" s="1" t="s">
        <v>20</v>
      </c>
      <c r="L7" s="1" t="s">
        <v>19</v>
      </c>
      <c r="M7" s="1" t="s">
        <v>20</v>
      </c>
      <c r="N7" s="8"/>
      <c r="O7" s="2"/>
      <c r="P7" s="14" t="n">
        <f aca="false">E11/V20*100</f>
        <v>12.726998339719</v>
      </c>
      <c r="Q7" s="14" t="n">
        <f aca="false">G11/Y20*100</f>
        <v>0</v>
      </c>
      <c r="R7" s="14" t="n">
        <f aca="false">I11/AA20*100</f>
        <v>0</v>
      </c>
      <c r="S7" s="14" t="n">
        <f aca="false">K11/AC20*100</f>
        <v>0</v>
      </c>
      <c r="T7" s="14" t="n">
        <f aca="false">M11/AE20*100</f>
        <v>0</v>
      </c>
      <c r="U7" s="2"/>
      <c r="V7" s="12"/>
      <c r="W7" s="15" t="n">
        <f aca="false">V21</f>
        <v>9923.06666666667</v>
      </c>
      <c r="X7" s="12" t="n">
        <v>9</v>
      </c>
      <c r="Y7" s="15" t="n">
        <f aca="false">W7*1.03</f>
        <v>10220.7586666667</v>
      </c>
      <c r="Z7" s="12" t="n">
        <v>9</v>
      </c>
      <c r="AA7" s="15" t="n">
        <f aca="false">Y7*1.03</f>
        <v>10527.3814266667</v>
      </c>
      <c r="AB7" s="12" t="n">
        <v>9</v>
      </c>
      <c r="AC7" s="15" t="n">
        <f aca="false">AA7*1.03</f>
        <v>10843.2028694667</v>
      </c>
      <c r="AD7" s="12" t="n">
        <v>9</v>
      </c>
      <c r="AE7" s="15" t="n">
        <f aca="false">AC7*1.03</f>
        <v>11168.4989555507</v>
      </c>
      <c r="AF7" s="12" t="n">
        <v>9</v>
      </c>
    </row>
    <row r="8" customFormat="false" ht="15.75" hidden="false" customHeight="false" outlineLevel="0" collapsed="false">
      <c r="A8" s="1"/>
      <c r="N8" s="8"/>
      <c r="O8" s="2"/>
      <c r="P8" s="16"/>
      <c r="Q8" s="16"/>
      <c r="R8" s="16"/>
      <c r="S8" s="16"/>
      <c r="T8" s="16"/>
      <c r="U8" s="2"/>
    </row>
    <row r="9" customFormat="false" ht="20.25" hidden="false" customHeight="false" outlineLevel="0" collapsed="false">
      <c r="A9" s="1"/>
      <c r="B9" s="2" t="s">
        <v>21</v>
      </c>
      <c r="D9" s="19" t="n">
        <v>1</v>
      </c>
      <c r="E9" s="18" t="n">
        <f aca="false">(Y7)*D9</f>
        <v>10220.7586666667</v>
      </c>
      <c r="F9" s="19" t="n">
        <v>0</v>
      </c>
      <c r="G9" s="18" t="n">
        <f aca="false">Y7*F9</f>
        <v>0</v>
      </c>
      <c r="H9" s="19" t="n">
        <v>0</v>
      </c>
      <c r="I9" s="18" t="n">
        <f aca="false">AA7*H9</f>
        <v>0</v>
      </c>
      <c r="J9" s="19" t="n">
        <v>0</v>
      </c>
      <c r="K9" s="18" t="n">
        <f aca="false">AC7*J9</f>
        <v>0</v>
      </c>
      <c r="L9" s="19" t="n">
        <v>0</v>
      </c>
      <c r="M9" s="18" t="n">
        <f aca="false">AE7*L9</f>
        <v>0</v>
      </c>
      <c r="N9" s="20" t="n">
        <f aca="false">E9+G9+I9+K9+M9</f>
        <v>10220.7586666667</v>
      </c>
      <c r="O9" s="2"/>
      <c r="P9" s="21" t="s">
        <v>22</v>
      </c>
      <c r="Q9" s="22"/>
      <c r="R9" s="22"/>
      <c r="S9" s="22"/>
      <c r="T9" s="23"/>
      <c r="U9" s="2"/>
      <c r="V9" s="12" t="s">
        <v>23</v>
      </c>
      <c r="W9" s="13" t="s">
        <v>16</v>
      </c>
      <c r="X9" s="13"/>
      <c r="Y9" s="13" t="s">
        <v>4</v>
      </c>
      <c r="Z9" s="13"/>
      <c r="AA9" s="13" t="s">
        <v>5</v>
      </c>
      <c r="AB9" s="13"/>
      <c r="AC9" s="13" t="s">
        <v>6</v>
      </c>
      <c r="AD9" s="13"/>
      <c r="AE9" s="13" t="s">
        <v>7</v>
      </c>
      <c r="AF9" s="13"/>
    </row>
    <row r="10" customFormat="false" ht="18" hidden="false" customHeight="false" outlineLevel="0" collapsed="false">
      <c r="A10" s="1"/>
      <c r="D10" s="24" t="n">
        <v>0</v>
      </c>
      <c r="E10" s="25" t="n">
        <f aca="false">W7*D10</f>
        <v>0</v>
      </c>
      <c r="F10" s="24" t="n">
        <v>0</v>
      </c>
      <c r="G10" s="25" t="n">
        <f aca="false">Y7*F10</f>
        <v>0</v>
      </c>
      <c r="H10" s="24" t="n">
        <v>0</v>
      </c>
      <c r="I10" s="25" t="n">
        <f aca="false">AA7*H10</f>
        <v>0</v>
      </c>
      <c r="J10" s="24" t="n">
        <v>0</v>
      </c>
      <c r="K10" s="25" t="n">
        <f aca="false">AC7*J10</f>
        <v>0</v>
      </c>
      <c r="L10" s="24" t="n">
        <v>0</v>
      </c>
      <c r="M10" s="25" t="n">
        <f aca="false">AE7*L10</f>
        <v>0</v>
      </c>
      <c r="N10" s="26" t="n">
        <f aca="false">E10+G10+I10+K10+M10</f>
        <v>0</v>
      </c>
      <c r="O10" s="2"/>
      <c r="P10" s="27" t="s">
        <v>10</v>
      </c>
      <c r="Q10" s="28" t="s">
        <v>11</v>
      </c>
      <c r="R10" s="28" t="s">
        <v>12</v>
      </c>
      <c r="S10" s="28" t="s">
        <v>13</v>
      </c>
      <c r="T10" s="29" t="s">
        <v>14</v>
      </c>
      <c r="U10" s="2"/>
      <c r="V10" s="12" t="s">
        <v>24</v>
      </c>
      <c r="W10" s="30" t="n">
        <v>25000</v>
      </c>
      <c r="X10" s="31" t="n">
        <v>12</v>
      </c>
      <c r="Y10" s="30" t="n">
        <f aca="false">W10*1.03</f>
        <v>25750</v>
      </c>
      <c r="Z10" s="31" t="n">
        <v>12</v>
      </c>
      <c r="AA10" s="30" t="n">
        <f aca="false">Y10*1.03</f>
        <v>26522.5</v>
      </c>
      <c r="AB10" s="31" t="n">
        <v>12</v>
      </c>
      <c r="AC10" s="30" t="n">
        <f aca="false">AA10*1.03</f>
        <v>27318.175</v>
      </c>
      <c r="AD10" s="31" t="n">
        <v>12</v>
      </c>
      <c r="AE10" s="30" t="n">
        <f aca="false">AC10*1.03</f>
        <v>28137.72025</v>
      </c>
      <c r="AF10" s="31" t="n">
        <v>12</v>
      </c>
    </row>
    <row r="11" customFormat="false" ht="15.75" hidden="false" customHeight="false" outlineLevel="0" collapsed="false">
      <c r="A11" s="1"/>
      <c r="C11" s="32" t="s">
        <v>25</v>
      </c>
      <c r="D11" s="35" t="n">
        <f aca="false">SUM(D9:D10)</f>
        <v>1</v>
      </c>
      <c r="E11" s="34" t="n">
        <f aca="false">SUM(E9:E10)</f>
        <v>10220.7586666667</v>
      </c>
      <c r="F11" s="35" t="n">
        <f aca="false">SUM(F9:F10)</f>
        <v>0</v>
      </c>
      <c r="G11" s="34" t="n">
        <f aca="false">SUM(G9:G10)</f>
        <v>0</v>
      </c>
      <c r="H11" s="35" t="n">
        <f aca="false">SUM(H9:H10)</f>
        <v>0</v>
      </c>
      <c r="I11" s="34" t="n">
        <f aca="false">SUM(I9:I10)</f>
        <v>0</v>
      </c>
      <c r="J11" s="35" t="n">
        <f aca="false">SUM(J9:J10)</f>
        <v>0</v>
      </c>
      <c r="K11" s="34" t="n">
        <f aca="false">SUM(K9:K10)</f>
        <v>0</v>
      </c>
      <c r="L11" s="35" t="n">
        <f aca="false">SUM(L9:L10)</f>
        <v>0</v>
      </c>
      <c r="M11" s="34" t="n">
        <f aca="false">SUM(M9:M10)</f>
        <v>0</v>
      </c>
      <c r="N11" s="20" t="n">
        <f aca="false">E11+G11+I11+K11+M11</f>
        <v>10220.7586666667</v>
      </c>
      <c r="O11" s="2"/>
      <c r="P11" s="14" t="n">
        <f aca="false">E9/V19*100</f>
        <v>17.0345977777778</v>
      </c>
      <c r="Q11" s="14" t="n">
        <f aca="false">G9/Y19*100</f>
        <v>0</v>
      </c>
      <c r="R11" s="14" t="n">
        <f aca="false">I9/V19*100</f>
        <v>0</v>
      </c>
      <c r="S11" s="14" t="n">
        <f aca="false">K9/V19*100</f>
        <v>0</v>
      </c>
      <c r="T11" s="14" t="n">
        <f aca="false">M9/V19*100</f>
        <v>0</v>
      </c>
      <c r="U11" s="2"/>
      <c r="V11" s="12" t="s">
        <v>26</v>
      </c>
      <c r="W11" s="30" t="n">
        <f aca="false">'Lin 1'!W11</f>
        <v>48000</v>
      </c>
      <c r="X11" s="12" t="n">
        <v>12</v>
      </c>
      <c r="Y11" s="30" t="n">
        <f aca="false">W11*1.03</f>
        <v>49440</v>
      </c>
      <c r="Z11" s="12" t="n">
        <v>12</v>
      </c>
      <c r="AA11" s="30" t="n">
        <f aca="false">Y11*1.03</f>
        <v>50923.2</v>
      </c>
      <c r="AB11" s="12" t="n">
        <v>12</v>
      </c>
      <c r="AC11" s="30" t="n">
        <f aca="false">AA11*1.03</f>
        <v>52450.896</v>
      </c>
      <c r="AD11" s="12" t="n">
        <v>12</v>
      </c>
      <c r="AE11" s="30" t="n">
        <f aca="false">AC11*1.03</f>
        <v>54024.42288</v>
      </c>
      <c r="AF11" s="31" t="n">
        <v>12</v>
      </c>
    </row>
    <row r="12" customFormat="false" ht="15.75" hidden="false" customHeight="false" outlineLevel="0" collapsed="false">
      <c r="A12" s="1"/>
      <c r="D12" s="19"/>
      <c r="E12" s="36"/>
      <c r="F12" s="19"/>
      <c r="G12" s="36"/>
      <c r="H12" s="19"/>
      <c r="I12" s="36"/>
      <c r="J12" s="19"/>
      <c r="K12" s="36"/>
      <c r="L12" s="19"/>
      <c r="M12" s="36"/>
      <c r="N12" s="20"/>
      <c r="O12" s="2"/>
      <c r="P12" s="16"/>
      <c r="Q12" s="16"/>
      <c r="R12" s="16"/>
      <c r="S12" s="16"/>
      <c r="T12" s="16"/>
      <c r="U12" s="2"/>
      <c r="V12" s="12" t="s">
        <v>34</v>
      </c>
      <c r="W12" s="30" t="n">
        <v>21000</v>
      </c>
      <c r="X12" s="12" t="n">
        <v>12</v>
      </c>
      <c r="Y12" s="30" t="n">
        <f aca="false">W12*1.03</f>
        <v>21630</v>
      </c>
      <c r="Z12" s="31" t="n">
        <v>12</v>
      </c>
      <c r="AA12" s="30" t="n">
        <f aca="false">Y12*1.03</f>
        <v>22278.9</v>
      </c>
      <c r="AB12" s="31" t="n">
        <v>12</v>
      </c>
      <c r="AC12" s="30" t="n">
        <f aca="false">AA12*1.03</f>
        <v>22947.267</v>
      </c>
      <c r="AD12" s="31" t="n">
        <v>12</v>
      </c>
      <c r="AE12" s="30" t="n">
        <f aca="false">AC12*1.03</f>
        <v>23635.68501</v>
      </c>
      <c r="AF12" s="31" t="n">
        <v>12</v>
      </c>
    </row>
    <row r="13" customFormat="false" ht="20.25" hidden="false" customHeight="false" outlineLevel="0" collapsed="false">
      <c r="A13" s="1"/>
      <c r="C13" s="60" t="s">
        <v>28</v>
      </c>
      <c r="D13" s="1" t="s">
        <v>19</v>
      </c>
      <c r="E13" s="1" t="s">
        <v>29</v>
      </c>
      <c r="F13" s="1" t="s">
        <v>19</v>
      </c>
      <c r="G13" s="1" t="s">
        <v>29</v>
      </c>
      <c r="H13" s="1" t="s">
        <v>19</v>
      </c>
      <c r="I13" s="1" t="s">
        <v>29</v>
      </c>
      <c r="J13" s="1" t="s">
        <v>19</v>
      </c>
      <c r="K13" s="1" t="s">
        <v>29</v>
      </c>
      <c r="L13" s="1" t="s">
        <v>19</v>
      </c>
      <c r="M13" s="1" t="s">
        <v>29</v>
      </c>
      <c r="N13" s="20"/>
      <c r="O13" s="2"/>
      <c r="P13" s="38" t="s">
        <v>30</v>
      </c>
      <c r="Q13" s="39"/>
      <c r="R13" s="39"/>
      <c r="S13" s="39"/>
      <c r="T13" s="40"/>
      <c r="U13" s="2"/>
      <c r="V13" s="12" t="s">
        <v>31</v>
      </c>
      <c r="W13" s="30" t="n">
        <v>10000</v>
      </c>
      <c r="X13" s="12" t="n">
        <v>12</v>
      </c>
      <c r="Y13" s="30" t="n">
        <f aca="false">W13*1.03</f>
        <v>10300</v>
      </c>
      <c r="Z13" s="12" t="n">
        <v>12</v>
      </c>
      <c r="AA13" s="30" t="n">
        <f aca="false">Y13*1.03</f>
        <v>10609</v>
      </c>
      <c r="AB13" s="12" t="n">
        <v>12</v>
      </c>
      <c r="AC13" s="30" t="n">
        <f aca="false">AA13*1.03</f>
        <v>10927.27</v>
      </c>
      <c r="AD13" s="12" t="n">
        <v>12</v>
      </c>
      <c r="AE13" s="30" t="n">
        <f aca="false">AC13*1.03</f>
        <v>11255.0881</v>
      </c>
      <c r="AF13" s="31" t="n">
        <v>12</v>
      </c>
    </row>
    <row r="14" customFormat="false" ht="18" hidden="false" customHeight="false" outlineLevel="0" collapsed="false">
      <c r="A14" s="1" t="s">
        <v>32</v>
      </c>
      <c r="B14" s="2" t="s">
        <v>24</v>
      </c>
      <c r="C14" s="41" t="n">
        <v>1</v>
      </c>
      <c r="D14" s="19" t="n">
        <v>12</v>
      </c>
      <c r="E14" s="18" t="n">
        <f aca="false">(Y10/Z10)*D14*$C14</f>
        <v>25750</v>
      </c>
      <c r="F14" s="19" t="n">
        <v>0</v>
      </c>
      <c r="G14" s="18" t="n">
        <f aca="false">Y10/Z10*F14*$C14</f>
        <v>0</v>
      </c>
      <c r="H14" s="19" t="n">
        <v>0</v>
      </c>
      <c r="I14" s="18" t="n">
        <f aca="false">AA10/AB10*H14*$C14</f>
        <v>0</v>
      </c>
      <c r="J14" s="19" t="n">
        <v>0</v>
      </c>
      <c r="K14" s="18" t="n">
        <f aca="false">AC10/AD10*J14*$C14</f>
        <v>0</v>
      </c>
      <c r="L14" s="19" t="n">
        <v>0</v>
      </c>
      <c r="M14" s="18" t="n">
        <f aca="false">AE10/AF10*L14*$C14</f>
        <v>0</v>
      </c>
      <c r="N14" s="20" t="n">
        <f aca="false">E14+G14+I14+K14+M14</f>
        <v>25750</v>
      </c>
      <c r="O14" s="2"/>
      <c r="P14" s="42" t="s">
        <v>10</v>
      </c>
      <c r="Q14" s="43" t="s">
        <v>11</v>
      </c>
      <c r="R14" s="43" t="s">
        <v>12</v>
      </c>
      <c r="S14" s="43" t="s">
        <v>13</v>
      </c>
      <c r="T14" s="44" t="s">
        <v>14</v>
      </c>
      <c r="U14" s="2"/>
      <c r="V14" s="12" t="s">
        <v>33</v>
      </c>
      <c r="W14" s="30" t="n">
        <v>10000</v>
      </c>
      <c r="X14" s="12" t="n">
        <v>12</v>
      </c>
      <c r="Y14" s="30" t="n">
        <f aca="false">W14*1.03</f>
        <v>10300</v>
      </c>
      <c r="Z14" s="31" t="n">
        <v>12</v>
      </c>
      <c r="AA14" s="30" t="n">
        <f aca="false">Y14*1.03</f>
        <v>10609</v>
      </c>
      <c r="AB14" s="31" t="n">
        <v>12</v>
      </c>
      <c r="AC14" s="30" t="n">
        <f aca="false">AA14*1.03</f>
        <v>10927.27</v>
      </c>
      <c r="AD14" s="31" t="n">
        <v>12</v>
      </c>
      <c r="AE14" s="30" t="n">
        <f aca="false">AC14*1.03</f>
        <v>11255.0881</v>
      </c>
      <c r="AF14" s="31" t="n">
        <v>12</v>
      </c>
    </row>
    <row r="15" customFormat="false" ht="15.75" hidden="false" customHeight="false" outlineLevel="0" collapsed="false">
      <c r="A15" s="1"/>
      <c r="B15" s="2" t="s">
        <v>26</v>
      </c>
      <c r="C15" s="41" t="n">
        <v>0</v>
      </c>
      <c r="D15" s="19" t="n">
        <v>0</v>
      </c>
      <c r="E15" s="18" t="n">
        <f aca="false">W11/X11*D15*$C15</f>
        <v>0</v>
      </c>
      <c r="F15" s="19" t="n">
        <v>0</v>
      </c>
      <c r="G15" s="18" t="n">
        <f aca="false">Y11/Z11*F15*$C15</f>
        <v>0</v>
      </c>
      <c r="H15" s="19" t="n">
        <v>0</v>
      </c>
      <c r="I15" s="18" t="n">
        <f aca="false">AA11/AB11*H15*$C15</f>
        <v>0</v>
      </c>
      <c r="J15" s="19" t="n">
        <v>0</v>
      </c>
      <c r="K15" s="18" t="n">
        <f aca="false">AC11/AD11*J15*$C15</f>
        <v>0</v>
      </c>
      <c r="L15" s="19" t="n">
        <v>0</v>
      </c>
      <c r="M15" s="18" t="n">
        <f aca="false">AE11/AF11*L15*$C15</f>
        <v>0</v>
      </c>
      <c r="N15" s="20" t="n">
        <f aca="false">E15+G15+I15+K15+M15</f>
        <v>0</v>
      </c>
      <c r="O15" s="2"/>
      <c r="P15" s="14" t="n">
        <f aca="false">E10/V18*100</f>
        <v>0</v>
      </c>
      <c r="Q15" s="14" t="n">
        <f aca="false">G10/V18*100</f>
        <v>0</v>
      </c>
      <c r="R15" s="14" t="n">
        <f aca="false">I10/V18*100</f>
        <v>0</v>
      </c>
      <c r="S15" s="14" t="n">
        <f aca="false">K10/V18*100</f>
        <v>0</v>
      </c>
      <c r="T15" s="14" t="n">
        <f aca="false">M10/V18*100</f>
        <v>0</v>
      </c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</row>
    <row r="16" customFormat="false" ht="15" hidden="false" customHeight="false" outlineLevel="0" collapsed="false">
      <c r="A16" s="1"/>
      <c r="B16" s="2" t="s">
        <v>34</v>
      </c>
      <c r="C16" s="41" t="n">
        <v>1</v>
      </c>
      <c r="D16" s="19" t="n">
        <v>12</v>
      </c>
      <c r="E16" s="18" t="n">
        <f aca="false">(Y12/Z12)*D16*$C16</f>
        <v>21630</v>
      </c>
      <c r="F16" s="19" t="n">
        <v>0</v>
      </c>
      <c r="G16" s="18" t="n">
        <f aca="false">Y12/Z12*F16*$C16</f>
        <v>0</v>
      </c>
      <c r="H16" s="19" t="n">
        <v>0</v>
      </c>
      <c r="I16" s="18" t="n">
        <f aca="false">AA12/AB12*H16*$C16</f>
        <v>0</v>
      </c>
      <c r="J16" s="19" t="n">
        <v>0</v>
      </c>
      <c r="K16" s="18" t="n">
        <f aca="false">AC12/AD12*J16*$C16</f>
        <v>0</v>
      </c>
      <c r="L16" s="19" t="n">
        <v>0</v>
      </c>
      <c r="M16" s="18" t="n">
        <f aca="false">AE12/AF12*L16*$C16</f>
        <v>0</v>
      </c>
      <c r="N16" s="20" t="n">
        <f aca="false">E16+G16+I16+K16+M16</f>
        <v>21630</v>
      </c>
      <c r="O16" s="2"/>
      <c r="P16" s="16"/>
      <c r="Q16" s="16"/>
      <c r="R16" s="16"/>
      <c r="S16" s="16"/>
      <c r="T16" s="16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</row>
    <row r="17" customFormat="false" ht="15" hidden="false" customHeight="true" outlineLevel="0" collapsed="false">
      <c r="A17" s="1"/>
      <c r="B17" s="2" t="s">
        <v>31</v>
      </c>
      <c r="C17" s="41" t="n">
        <v>0</v>
      </c>
      <c r="D17" s="19" t="n">
        <v>0</v>
      </c>
      <c r="E17" s="18" t="n">
        <f aca="false">W13/X13*D17*$C17</f>
        <v>0</v>
      </c>
      <c r="F17" s="19" t="n">
        <v>0</v>
      </c>
      <c r="G17" s="18" t="n">
        <f aca="false">Y13/Z13*F17*$C17</f>
        <v>0</v>
      </c>
      <c r="H17" s="19" t="n">
        <v>0</v>
      </c>
      <c r="I17" s="18" t="n">
        <f aca="false">AA13/AB13*H17*$C17</f>
        <v>0</v>
      </c>
      <c r="J17" s="19" t="n">
        <v>0</v>
      </c>
      <c r="K17" s="18" t="n">
        <f aca="false">AC13/AD13*J17*$C17</f>
        <v>0</v>
      </c>
      <c r="L17" s="19" t="n">
        <v>0</v>
      </c>
      <c r="M17" s="18" t="n">
        <f aca="false">AE13/AF13*L17*$C17</f>
        <v>0</v>
      </c>
      <c r="N17" s="20" t="n">
        <f aca="false">E17+G17+I17+K17+M17</f>
        <v>0</v>
      </c>
      <c r="O17" s="2"/>
      <c r="V17" s="45" t="s">
        <v>85</v>
      </c>
      <c r="W17" s="45"/>
      <c r="X17" s="45"/>
      <c r="Y17" s="45"/>
      <c r="Z17" s="45"/>
    </row>
    <row r="18" customFormat="false" ht="15.75" hidden="false" customHeight="false" outlineLevel="0" collapsed="false">
      <c r="A18" s="1"/>
      <c r="B18" s="2" t="s">
        <v>33</v>
      </c>
      <c r="C18" s="46" t="n">
        <v>0</v>
      </c>
      <c r="D18" s="24" t="n">
        <v>0</v>
      </c>
      <c r="E18" s="25" t="n">
        <f aca="false">W14/X14*D18*$C18</f>
        <v>0</v>
      </c>
      <c r="F18" s="24" t="n">
        <v>0</v>
      </c>
      <c r="G18" s="25" t="n">
        <f aca="false">Y14/Z14*F18*$C18</f>
        <v>0</v>
      </c>
      <c r="H18" s="24" t="n">
        <v>0</v>
      </c>
      <c r="I18" s="25" t="n">
        <f aca="false">AA14/AB14*H18*$C18</f>
        <v>0</v>
      </c>
      <c r="J18" s="24" t="n">
        <v>0</v>
      </c>
      <c r="K18" s="25" t="n">
        <f aca="false">AC14/AD14*J18*$C18</f>
        <v>0</v>
      </c>
      <c r="L18" s="24" t="n">
        <v>0</v>
      </c>
      <c r="M18" s="25" t="n">
        <f aca="false">AE14/AF14*L18*$C18</f>
        <v>0</v>
      </c>
      <c r="N18" s="26" t="n">
        <f aca="false">E18+G18+I18+K18+M18</f>
        <v>0</v>
      </c>
      <c r="O18" s="2"/>
      <c r="P18" s="13" t="s">
        <v>36</v>
      </c>
      <c r="Q18" s="13"/>
      <c r="R18" s="13"/>
      <c r="S18" s="13"/>
      <c r="V18" s="47" t="n">
        <f aca="false">V20-V19</f>
        <v>20307.6923076923</v>
      </c>
      <c r="W18" s="12" t="s">
        <v>37</v>
      </c>
      <c r="X18" s="12"/>
      <c r="Y18" s="48" t="n">
        <f aca="false">Y20-Y19</f>
        <v>20916.9230769231</v>
      </c>
      <c r="Z18" s="12"/>
      <c r="AA18" s="48" t="n">
        <f aca="false">AA20-AA19</f>
        <v>21544.4307692308</v>
      </c>
      <c r="AB18" s="12"/>
      <c r="AC18" s="48" t="n">
        <f aca="false">AC20-AC19</f>
        <v>22190.7636923077</v>
      </c>
      <c r="AD18" s="12"/>
      <c r="AE18" s="48" t="n">
        <f aca="false">AE20-AE19</f>
        <v>22856.4866030769</v>
      </c>
    </row>
    <row r="19" customFormat="false" ht="15.75" hidden="false" customHeight="false" outlineLevel="0" collapsed="false">
      <c r="A19" s="1"/>
      <c r="C19" s="46"/>
      <c r="D19" s="49"/>
      <c r="E19" s="50"/>
      <c r="F19" s="49"/>
      <c r="G19" s="50"/>
      <c r="H19" s="49"/>
      <c r="I19" s="50"/>
      <c r="J19" s="49"/>
      <c r="K19" s="50"/>
      <c r="L19" s="49"/>
      <c r="M19" s="50"/>
      <c r="N19" s="20"/>
      <c r="O19" s="2"/>
      <c r="P19" s="12" t="s">
        <v>38</v>
      </c>
      <c r="Q19" s="12"/>
      <c r="R19" s="51" t="s">
        <v>39</v>
      </c>
      <c r="S19" s="51" t="s">
        <v>40</v>
      </c>
      <c r="V19" s="84" t="n">
        <f aca="false">60000</f>
        <v>60000</v>
      </c>
      <c r="W19" s="53" t="s">
        <v>41</v>
      </c>
      <c r="X19" s="53"/>
      <c r="Y19" s="54" t="n">
        <f aca="false">V19*1.03</f>
        <v>61800</v>
      </c>
      <c r="Z19" s="54"/>
      <c r="AA19" s="54" t="n">
        <f aca="false">Y19*1.03</f>
        <v>63654</v>
      </c>
      <c r="AB19" s="54"/>
      <c r="AC19" s="54" t="n">
        <f aca="false">AA19*1.03</f>
        <v>65563.62</v>
      </c>
      <c r="AD19" s="54"/>
      <c r="AE19" s="54" t="n">
        <f aca="false">AC19*1.03</f>
        <v>67530.5286</v>
      </c>
    </row>
    <row r="20" customFormat="false" ht="15.75" hidden="false" customHeight="false" outlineLevel="0" collapsed="false">
      <c r="A20" s="1"/>
      <c r="C20" s="32" t="s">
        <v>42</v>
      </c>
      <c r="D20" s="1"/>
      <c r="E20" s="34" t="n">
        <f aca="false">SUM(E14:E18)</f>
        <v>47380</v>
      </c>
      <c r="F20" s="1"/>
      <c r="G20" s="34" t="n">
        <f aca="false">SUM(G14:G18)</f>
        <v>0</v>
      </c>
      <c r="H20" s="1"/>
      <c r="I20" s="34" t="n">
        <f aca="false">SUM(I14:I18)</f>
        <v>0</v>
      </c>
      <c r="J20" s="1"/>
      <c r="K20" s="34" t="n">
        <f aca="false">SUM(K14:K18)</f>
        <v>0</v>
      </c>
      <c r="L20" s="1"/>
      <c r="M20" s="34" t="n">
        <f aca="false">SUM(M14:M18)</f>
        <v>0</v>
      </c>
      <c r="N20" s="20" t="n">
        <f aca="false">E20+G20+I20+K20+M20</f>
        <v>47380</v>
      </c>
      <c r="O20" s="2"/>
      <c r="P20" s="12" t="s">
        <v>43</v>
      </c>
      <c r="Q20" s="12"/>
      <c r="R20" s="55" t="n">
        <v>11307.45</v>
      </c>
      <c r="S20" s="55" t="n">
        <f aca="false">R20/12</f>
        <v>942.2875</v>
      </c>
      <c r="V20" s="56" t="n">
        <f aca="false">V19/1560*2088</f>
        <v>80307.6923076923</v>
      </c>
      <c r="W20" s="16" t="s">
        <v>44</v>
      </c>
      <c r="X20" s="16"/>
      <c r="Y20" s="57" t="n">
        <f aca="false">V20*1.03</f>
        <v>82716.9230769231</v>
      </c>
      <c r="Z20" s="57"/>
      <c r="AA20" s="57" t="n">
        <f aca="false">Y20*1.03</f>
        <v>85198.4307692308</v>
      </c>
      <c r="AB20" s="57"/>
      <c r="AC20" s="57" t="n">
        <f aca="false">AA20*1.03</f>
        <v>87754.3836923077</v>
      </c>
      <c r="AD20" s="57"/>
      <c r="AE20" s="57" t="n">
        <f aca="false">AC20*1.03</f>
        <v>90387.0152030769</v>
      </c>
    </row>
    <row r="21" customFormat="false" ht="15.75" hidden="false" customHeight="false" outlineLevel="0" collapsed="false">
      <c r="A21" s="1"/>
      <c r="N21" s="20"/>
      <c r="O21" s="2"/>
      <c r="P21" s="12" t="s">
        <v>45</v>
      </c>
      <c r="Q21" s="12"/>
      <c r="R21" s="55" t="n">
        <f aca="false">R20*1.05</f>
        <v>11872.8225</v>
      </c>
      <c r="S21" s="55" t="n">
        <f aca="false">R21/12</f>
        <v>989.401875</v>
      </c>
      <c r="V21" s="58" t="n">
        <f aca="false">5953.84/0.05/12</f>
        <v>9923.06666666667</v>
      </c>
      <c r="W21" s="59" t="s">
        <v>46</v>
      </c>
    </row>
    <row r="22" customFormat="false" ht="15.75" hidden="false" customHeight="false" outlineLevel="0" collapsed="false">
      <c r="A22" s="1"/>
      <c r="C22" s="32" t="s">
        <v>48</v>
      </c>
      <c r="D22" s="1"/>
      <c r="E22" s="34" t="n">
        <f aca="false">E20+E11</f>
        <v>57600.7586666667</v>
      </c>
      <c r="F22" s="34"/>
      <c r="G22" s="34" t="n">
        <f aca="false">G20+G11</f>
        <v>0</v>
      </c>
      <c r="H22" s="34"/>
      <c r="I22" s="34" t="n">
        <f aca="false">I20+I11</f>
        <v>0</v>
      </c>
      <c r="J22" s="34"/>
      <c r="K22" s="34" t="n">
        <f aca="false">K20+K11</f>
        <v>0</v>
      </c>
      <c r="L22" s="34"/>
      <c r="M22" s="34" t="n">
        <f aca="false">M20+M11</f>
        <v>0</v>
      </c>
      <c r="N22" s="20" t="n">
        <f aca="false">E22+G22+I22+K22+M22</f>
        <v>57600.7586666667</v>
      </c>
      <c r="O22" s="2"/>
      <c r="P22" s="12" t="s">
        <v>49</v>
      </c>
      <c r="Q22" s="12"/>
      <c r="R22" s="55" t="n">
        <f aca="false">R21*1.05</f>
        <v>12466.463625</v>
      </c>
      <c r="S22" s="55" t="n">
        <f aca="false">R22/12</f>
        <v>1038.87196875</v>
      </c>
    </row>
    <row r="23" customFormat="false" ht="15.75" hidden="false" customHeight="false" outlineLevel="0" collapsed="false">
      <c r="A23" s="1"/>
      <c r="N23" s="20"/>
      <c r="O23" s="2"/>
      <c r="P23" s="12" t="s">
        <v>50</v>
      </c>
      <c r="Q23" s="12"/>
      <c r="R23" s="55" t="n">
        <f aca="false">R22*1.05</f>
        <v>13089.78680625</v>
      </c>
      <c r="S23" s="55" t="n">
        <f aca="false">R23/12</f>
        <v>1090.8155671875</v>
      </c>
    </row>
    <row r="24" customFormat="false" ht="15.75" hidden="false" customHeight="false" outlineLevel="0" collapsed="false">
      <c r="A24" s="1"/>
      <c r="C24" s="60" t="s">
        <v>51</v>
      </c>
      <c r="E24" s="62" t="s">
        <v>52</v>
      </c>
      <c r="G24" s="62" t="s">
        <v>52</v>
      </c>
      <c r="I24" s="62" t="s">
        <v>52</v>
      </c>
      <c r="K24" s="62" t="s">
        <v>52</v>
      </c>
      <c r="M24" s="62" t="s">
        <v>52</v>
      </c>
      <c r="N24" s="63"/>
      <c r="O24" s="2"/>
      <c r="P24" s="12" t="s">
        <v>53</v>
      </c>
      <c r="Q24" s="12"/>
      <c r="R24" s="55" t="n">
        <f aca="false">R23*1.05</f>
        <v>13744.2761465625</v>
      </c>
      <c r="S24" s="55" t="n">
        <f aca="false">R24/12</f>
        <v>1145.35634554688</v>
      </c>
    </row>
    <row r="25" customFormat="false" ht="15.75" hidden="false" customHeight="false" outlineLevel="0" collapsed="false">
      <c r="A25" s="1" t="s">
        <v>54</v>
      </c>
      <c r="B25" s="2" t="s">
        <v>55</v>
      </c>
      <c r="C25" s="65" t="n">
        <v>0.269</v>
      </c>
      <c r="E25" s="18" t="n">
        <f aca="false">E11*$C25</f>
        <v>2749.38408133333</v>
      </c>
      <c r="G25" s="18" t="n">
        <f aca="false">G11*$C25</f>
        <v>0</v>
      </c>
      <c r="I25" s="18" t="n">
        <f aca="false">I11*$C25</f>
        <v>0</v>
      </c>
      <c r="K25" s="18" t="n">
        <f aca="false">K11*$C25</f>
        <v>0</v>
      </c>
      <c r="M25" s="18" t="n">
        <f aca="false">M11*$C25</f>
        <v>0</v>
      </c>
      <c r="N25" s="20" t="n">
        <f aca="false">E25+G25+I25+K25+M25</f>
        <v>2749.38408133333</v>
      </c>
      <c r="O25" s="2"/>
      <c r="P25" s="12" t="s">
        <v>56</v>
      </c>
      <c r="Q25" s="12"/>
      <c r="R25" s="55" t="n">
        <f aca="false">R24*1.05</f>
        <v>14431.4899538906</v>
      </c>
      <c r="S25" s="55" t="n">
        <f aca="false">R25/12</f>
        <v>1202.62416282422</v>
      </c>
      <c r="V25" s="46"/>
      <c r="W25" s="46"/>
      <c r="X25" s="46"/>
      <c r="Y25" s="45"/>
    </row>
    <row r="26" customFormat="false" ht="15.75" hidden="false" customHeight="false" outlineLevel="0" collapsed="false">
      <c r="A26" s="1"/>
      <c r="B26" s="2" t="s">
        <v>24</v>
      </c>
      <c r="C26" s="65" t="n">
        <v>0.204</v>
      </c>
      <c r="E26" s="18" t="n">
        <f aca="false">E14*$C26</f>
        <v>5253</v>
      </c>
      <c r="G26" s="18" t="n">
        <f aca="false">G14*$C26</f>
        <v>0</v>
      </c>
      <c r="I26" s="18" t="n">
        <f aca="false">I14*$C26</f>
        <v>0</v>
      </c>
      <c r="K26" s="18" t="n">
        <f aca="false">K14*$C26</f>
        <v>0</v>
      </c>
      <c r="M26" s="18" t="n">
        <f aca="false">M14*$C26</f>
        <v>0</v>
      </c>
      <c r="N26" s="20" t="n">
        <f aca="false">E26+G26+I26+K26+M26</f>
        <v>5253</v>
      </c>
      <c r="O26" s="2"/>
      <c r="V26" s="46"/>
      <c r="W26" s="46"/>
      <c r="X26" s="46"/>
      <c r="Y26" s="46"/>
    </row>
    <row r="27" customFormat="false" ht="15.75" hidden="false" customHeight="false" outlineLevel="0" collapsed="false">
      <c r="A27" s="1"/>
      <c r="B27" s="2" t="s">
        <v>26</v>
      </c>
      <c r="C27" s="65" t="n">
        <v>0.204</v>
      </c>
      <c r="E27" s="18" t="n">
        <f aca="false">E15*$C27</f>
        <v>0</v>
      </c>
      <c r="G27" s="18" t="n">
        <f aca="false">G15*$C27</f>
        <v>0</v>
      </c>
      <c r="I27" s="18" t="n">
        <f aca="false">I15*$C27</f>
        <v>0</v>
      </c>
      <c r="K27" s="18" t="n">
        <f aca="false">K15*$C27</f>
        <v>0</v>
      </c>
      <c r="M27" s="18" t="n">
        <f aca="false">M15*$C27</f>
        <v>0</v>
      </c>
      <c r="N27" s="20" t="n">
        <f aca="false">E27+G27+I27+K27+M27</f>
        <v>0</v>
      </c>
      <c r="O27" s="2"/>
      <c r="V27" s="45"/>
      <c r="W27" s="45"/>
      <c r="X27" s="85"/>
      <c r="Y27" s="85"/>
    </row>
    <row r="28" customFormat="false" ht="15.75" hidden="false" customHeight="false" outlineLevel="0" collapsed="false">
      <c r="A28" s="1"/>
      <c r="B28" s="2" t="s">
        <v>34</v>
      </c>
      <c r="C28" s="65" t="n">
        <v>0.025</v>
      </c>
      <c r="E28" s="18" t="n">
        <f aca="false">E16*$C28</f>
        <v>540.75</v>
      </c>
      <c r="G28" s="18" t="n">
        <f aca="false">G16*$C28</f>
        <v>0</v>
      </c>
      <c r="I28" s="18" t="n">
        <f aca="false">I16*$C28</f>
        <v>0</v>
      </c>
      <c r="K28" s="18" t="n">
        <f aca="false">K16*$C28</f>
        <v>0</v>
      </c>
      <c r="M28" s="18" t="n">
        <f aca="false">M16*$C28</f>
        <v>0</v>
      </c>
      <c r="N28" s="20" t="n">
        <f aca="false">E28+G28+I28+K28+M28</f>
        <v>540.75</v>
      </c>
      <c r="O28" s="2"/>
      <c r="V28" s="45"/>
      <c r="W28" s="45"/>
      <c r="X28" s="86"/>
      <c r="Y28" s="86"/>
    </row>
    <row r="29" customFormat="false" ht="15.75" hidden="false" customHeight="false" outlineLevel="0" collapsed="false">
      <c r="A29" s="1"/>
      <c r="B29" s="2" t="s">
        <v>31</v>
      </c>
      <c r="C29" s="65" t="n">
        <v>0.369</v>
      </c>
      <c r="E29" s="18" t="n">
        <f aca="false">E17*$C29</f>
        <v>0</v>
      </c>
      <c r="G29" s="18" t="n">
        <f aca="false">G17*$C29</f>
        <v>0</v>
      </c>
      <c r="I29" s="18" t="n">
        <f aca="false">I17*$C29</f>
        <v>0</v>
      </c>
      <c r="K29" s="18" t="n">
        <f aca="false">K17*$C29</f>
        <v>0</v>
      </c>
      <c r="M29" s="18" t="n">
        <f aca="false">M17*$C29</f>
        <v>0</v>
      </c>
      <c r="N29" s="20" t="n">
        <f aca="false">E29+G29+I29+K29+M29</f>
        <v>0</v>
      </c>
      <c r="O29" s="2"/>
      <c r="V29" s="45"/>
      <c r="W29" s="45"/>
      <c r="X29" s="86"/>
      <c r="Y29" s="86"/>
    </row>
    <row r="30" customFormat="false" ht="15.75" hidden="false" customHeight="false" outlineLevel="0" collapsed="false">
      <c r="A30" s="1"/>
      <c r="B30" s="2" t="s">
        <v>33</v>
      </c>
      <c r="C30" s="65" t="n">
        <v>0.448</v>
      </c>
      <c r="D30" s="66"/>
      <c r="E30" s="25" t="n">
        <f aca="false">E18*$C30</f>
        <v>0</v>
      </c>
      <c r="F30" s="66"/>
      <c r="G30" s="25" t="n">
        <f aca="false">G18*$C30</f>
        <v>0</v>
      </c>
      <c r="H30" s="66"/>
      <c r="I30" s="25" t="n">
        <f aca="false">I18*$C30</f>
        <v>0</v>
      </c>
      <c r="J30" s="66"/>
      <c r="K30" s="25" t="n">
        <f aca="false">K18*$C30</f>
        <v>0</v>
      </c>
      <c r="L30" s="66"/>
      <c r="M30" s="25" t="n">
        <f aca="false">M18*$C30</f>
        <v>0</v>
      </c>
      <c r="N30" s="26" t="n">
        <f aca="false">E30+G30+I30+K30+M30</f>
        <v>0</v>
      </c>
      <c r="O30" s="2"/>
      <c r="V30" s="45"/>
      <c r="W30" s="45"/>
      <c r="X30" s="86"/>
      <c r="Y30" s="86"/>
    </row>
    <row r="31" customFormat="false" ht="15.75" hidden="false" customHeight="false" outlineLevel="0" collapsed="false">
      <c r="A31" s="1"/>
      <c r="C31" s="32" t="s">
        <v>57</v>
      </c>
      <c r="D31" s="1"/>
      <c r="E31" s="34" t="n">
        <f aca="false">SUM(E25:E30)</f>
        <v>8543.13408133333</v>
      </c>
      <c r="F31" s="1"/>
      <c r="G31" s="34" t="n">
        <f aca="false">SUM(G25:G30)</f>
        <v>0</v>
      </c>
      <c r="H31" s="1"/>
      <c r="I31" s="34" t="n">
        <f aca="false">SUM(I25:I30)</f>
        <v>0</v>
      </c>
      <c r="J31" s="1"/>
      <c r="K31" s="34" t="n">
        <f aca="false">SUM(K25:K30)</f>
        <v>0</v>
      </c>
      <c r="L31" s="1"/>
      <c r="M31" s="34" t="n">
        <f aca="false">SUM(M25:M30)</f>
        <v>0</v>
      </c>
      <c r="N31" s="20" t="n">
        <f aca="false">E31+G31+I31+K31+M31</f>
        <v>8543.13408133333</v>
      </c>
      <c r="O31" s="2"/>
      <c r="V31" s="45"/>
      <c r="W31" s="45"/>
      <c r="X31" s="86"/>
      <c r="Y31" s="86"/>
    </row>
    <row r="32" customFormat="false" ht="15.75" hidden="false" customHeight="false" outlineLevel="0" collapsed="false">
      <c r="A32" s="1"/>
      <c r="N32" s="20"/>
      <c r="O32" s="2"/>
      <c r="V32" s="45"/>
      <c r="W32" s="45"/>
      <c r="X32" s="86"/>
      <c r="Y32" s="86"/>
    </row>
    <row r="33" customFormat="false" ht="15.75" hidden="false" customHeight="false" outlineLevel="0" collapsed="false">
      <c r="A33" s="1"/>
      <c r="C33" s="67" t="s">
        <v>58</v>
      </c>
      <c r="D33" s="68"/>
      <c r="E33" s="69" t="n">
        <f aca="false">E22+E31</f>
        <v>66143.892748</v>
      </c>
      <c r="F33" s="69"/>
      <c r="G33" s="69" t="n">
        <f aca="false">G22+G31</f>
        <v>0</v>
      </c>
      <c r="H33" s="68"/>
      <c r="I33" s="69" t="n">
        <f aca="false">I22+I31</f>
        <v>0</v>
      </c>
      <c r="J33" s="69"/>
      <c r="K33" s="69" t="n">
        <f aca="false">K22+K31</f>
        <v>0</v>
      </c>
      <c r="L33" s="69"/>
      <c r="M33" s="69" t="n">
        <f aca="false">M22+M31</f>
        <v>0</v>
      </c>
      <c r="N33" s="20" t="n">
        <f aca="false">E33+G33+I33+K33+M33</f>
        <v>66143.892748</v>
      </c>
      <c r="O33" s="2"/>
      <c r="V33" s="45"/>
      <c r="W33" s="45"/>
      <c r="X33" s="86"/>
      <c r="Y33" s="86"/>
    </row>
    <row r="34" customFormat="false" ht="15.75" hidden="false" customHeight="false" outlineLevel="0" collapsed="false">
      <c r="A34" s="1"/>
      <c r="N34" s="20"/>
      <c r="O34" s="2"/>
      <c r="V34" s="45"/>
      <c r="W34" s="45"/>
      <c r="X34" s="45"/>
      <c r="Y34" s="45"/>
    </row>
    <row r="35" customFormat="false" ht="15.75" hidden="false" customHeight="false" outlineLevel="0" collapsed="false">
      <c r="A35" s="1"/>
      <c r="N35" s="71"/>
      <c r="O35" s="2"/>
    </row>
    <row r="36" customFormat="false" ht="15.75" hidden="false" customHeight="false" outlineLevel="0" collapsed="false">
      <c r="A36" s="1" t="s">
        <v>59</v>
      </c>
      <c r="B36" s="2" t="s">
        <v>60</v>
      </c>
      <c r="E36" s="87" t="n">
        <v>20000</v>
      </c>
      <c r="F36" s="87"/>
      <c r="G36" s="87" t="n">
        <v>0</v>
      </c>
      <c r="H36" s="87"/>
      <c r="I36" s="87" t="n">
        <v>0</v>
      </c>
      <c r="J36" s="87"/>
      <c r="K36" s="87" t="n">
        <v>0</v>
      </c>
      <c r="L36" s="87"/>
      <c r="M36" s="87" t="n">
        <v>0</v>
      </c>
      <c r="N36" s="20" t="n">
        <f aca="false">E36+G36+I36+K36+M36</f>
        <v>20000</v>
      </c>
      <c r="O36" s="2"/>
    </row>
    <row r="37" customFormat="false" ht="15.75" hidden="false" customHeight="false" outlineLevel="0" collapsed="false">
      <c r="A37" s="1"/>
      <c r="B37" s="2" t="s">
        <v>61</v>
      </c>
      <c r="E37" s="87" t="n">
        <v>1000</v>
      </c>
      <c r="F37" s="87"/>
      <c r="G37" s="87" t="n">
        <v>0</v>
      </c>
      <c r="H37" s="87"/>
      <c r="I37" s="87" t="n">
        <v>0</v>
      </c>
      <c r="J37" s="87"/>
      <c r="K37" s="87" t="n">
        <v>0</v>
      </c>
      <c r="L37" s="87"/>
      <c r="M37" s="87" t="n">
        <v>0</v>
      </c>
      <c r="N37" s="20" t="n">
        <f aca="false">E37+G37+I37+K37+M37</f>
        <v>1000</v>
      </c>
      <c r="O37" s="2"/>
    </row>
    <row r="38" customFormat="false" ht="15.75" hidden="false" customHeight="false" outlineLevel="0" collapsed="false">
      <c r="A38" s="1"/>
      <c r="B38" s="2" t="s">
        <v>62</v>
      </c>
      <c r="E38" s="87" t="n">
        <v>0</v>
      </c>
      <c r="F38" s="87"/>
      <c r="G38" s="87" t="n">
        <v>0</v>
      </c>
      <c r="H38" s="87"/>
      <c r="I38" s="87" t="n">
        <v>0</v>
      </c>
      <c r="J38" s="87"/>
      <c r="K38" s="87" t="n">
        <v>0</v>
      </c>
      <c r="L38" s="87"/>
      <c r="M38" s="87" t="n">
        <v>0</v>
      </c>
      <c r="N38" s="20" t="n">
        <f aca="false">E38+G38+I38+K38+M38</f>
        <v>0</v>
      </c>
      <c r="O38" s="2"/>
    </row>
    <row r="39" customFormat="false" ht="15.75" hidden="false" customHeight="false" outlineLevel="0" collapsed="false">
      <c r="A39" s="1"/>
      <c r="B39" s="2" t="s">
        <v>63</v>
      </c>
      <c r="E39" s="87" t="n">
        <v>1000</v>
      </c>
      <c r="F39" s="87"/>
      <c r="G39" s="87" t="n">
        <v>0</v>
      </c>
      <c r="H39" s="87"/>
      <c r="I39" s="87" t="n">
        <v>0</v>
      </c>
      <c r="J39" s="87"/>
      <c r="K39" s="87" t="n">
        <v>0</v>
      </c>
      <c r="L39" s="87"/>
      <c r="M39" s="87" t="n">
        <v>0</v>
      </c>
      <c r="N39" s="20" t="n">
        <f aca="false">E39+G39+I39+K39+M39</f>
        <v>1000</v>
      </c>
      <c r="O39" s="2"/>
    </row>
    <row r="40" customFormat="false" ht="15.75" hidden="false" customHeight="false" outlineLevel="0" collapsed="false">
      <c r="A40" s="1"/>
      <c r="B40" s="2" t="s">
        <v>64</v>
      </c>
      <c r="D40" s="66"/>
      <c r="E40" s="88" t="n">
        <v>0</v>
      </c>
      <c r="F40" s="88"/>
      <c r="G40" s="88" t="n">
        <v>0</v>
      </c>
      <c r="H40" s="88"/>
      <c r="I40" s="88" t="n">
        <v>0</v>
      </c>
      <c r="J40" s="88"/>
      <c r="K40" s="88" t="n">
        <v>0</v>
      </c>
      <c r="L40" s="88"/>
      <c r="M40" s="88" t="n">
        <v>0</v>
      </c>
      <c r="N40" s="26" t="n">
        <f aca="false">E40+G40+I40+K40+M40</f>
        <v>0</v>
      </c>
      <c r="O40" s="2"/>
    </row>
    <row r="41" customFormat="false" ht="15.75" hidden="false" customHeight="false" outlineLevel="0" collapsed="false">
      <c r="A41" s="1"/>
      <c r="C41" s="67" t="s">
        <v>65</v>
      </c>
      <c r="D41" s="68"/>
      <c r="E41" s="69" t="n">
        <f aca="false">SUM(E36:E40)</f>
        <v>22000</v>
      </c>
      <c r="F41" s="68"/>
      <c r="G41" s="69" t="n">
        <f aca="false">SUM(G36:G40)</f>
        <v>0</v>
      </c>
      <c r="H41" s="68"/>
      <c r="I41" s="69" t="n">
        <f aca="false">SUM(I36:I40)</f>
        <v>0</v>
      </c>
      <c r="J41" s="68"/>
      <c r="K41" s="69" t="n">
        <f aca="false">SUM(K36:K40)</f>
        <v>0</v>
      </c>
      <c r="L41" s="68"/>
      <c r="M41" s="69" t="n">
        <f aca="false">SUM(M36:M40)</f>
        <v>0</v>
      </c>
      <c r="N41" s="20" t="n">
        <f aca="false">E41+G41+I41+K41+M41</f>
        <v>22000</v>
      </c>
    </row>
    <row r="42" customFormat="false" ht="15.75" hidden="false" customHeight="false" outlineLevel="0" collapsed="false">
      <c r="A42" s="1"/>
      <c r="N42" s="20"/>
    </row>
    <row r="43" customFormat="false" ht="15.75" hidden="false" customHeight="false" outlineLevel="0" collapsed="false">
      <c r="A43" s="1" t="s">
        <v>66</v>
      </c>
      <c r="B43" s="2" t="s">
        <v>67</v>
      </c>
      <c r="E43" s="50" t="n">
        <v>0</v>
      </c>
      <c r="G43" s="50" t="n">
        <v>0</v>
      </c>
      <c r="I43" s="50" t="n">
        <v>0</v>
      </c>
      <c r="K43" s="50" t="n">
        <v>0</v>
      </c>
      <c r="M43" s="50" t="n">
        <v>0</v>
      </c>
      <c r="N43" s="20" t="n">
        <f aca="false">E43+G43+I43+K43+M43</f>
        <v>0</v>
      </c>
    </row>
    <row r="44" customFormat="false" ht="15.75" hidden="false" customHeight="false" outlineLevel="0" collapsed="false">
      <c r="A44" s="1"/>
      <c r="B44" s="2" t="s">
        <v>68</v>
      </c>
      <c r="D44" s="45"/>
      <c r="E44" s="50" t="n">
        <f aca="false">D14*SUM(S22)*C14</f>
        <v>12466.463625</v>
      </c>
      <c r="F44" s="50"/>
      <c r="G44" s="50" t="n">
        <v>0</v>
      </c>
      <c r="H44" s="50"/>
      <c r="I44" s="50" t="n">
        <v>0</v>
      </c>
      <c r="J44" s="50"/>
      <c r="K44" s="50" t="n">
        <v>0</v>
      </c>
      <c r="L44" s="50"/>
      <c r="M44" s="50" t="n">
        <v>0</v>
      </c>
      <c r="N44" s="71" t="n">
        <f aca="false">E44+G44+I44+K44+M44</f>
        <v>12466.463625</v>
      </c>
      <c r="O44" s="45"/>
    </row>
    <row r="45" customFormat="false" ht="15.75" hidden="false" customHeight="false" outlineLevel="0" collapsed="false">
      <c r="A45" s="1"/>
      <c r="B45" s="2" t="s">
        <v>69</v>
      </c>
      <c r="E45" s="25" t="n">
        <v>0</v>
      </c>
      <c r="F45" s="25"/>
      <c r="G45" s="25" t="n">
        <v>0</v>
      </c>
      <c r="H45" s="25"/>
      <c r="I45" s="25" t="n">
        <v>0</v>
      </c>
      <c r="J45" s="25"/>
      <c r="K45" s="25" t="n">
        <v>0</v>
      </c>
      <c r="L45" s="25"/>
      <c r="M45" s="25" t="n">
        <v>0</v>
      </c>
      <c r="N45" s="26" t="n">
        <f aca="false">E45+G45+I45+K45+M45</f>
        <v>0</v>
      </c>
      <c r="O45" s="25"/>
    </row>
    <row r="46" customFormat="false" ht="15.75" hidden="false" customHeight="false" outlineLevel="0" collapsed="false">
      <c r="A46" s="1"/>
      <c r="C46" s="67" t="s">
        <v>70</v>
      </c>
      <c r="D46" s="72"/>
      <c r="E46" s="69" t="n">
        <f aca="false">SUM(E43:E45)</f>
        <v>12466.463625</v>
      </c>
      <c r="F46" s="72"/>
      <c r="G46" s="69" t="n">
        <f aca="false">SUM(G43:G45)</f>
        <v>0</v>
      </c>
      <c r="H46" s="72"/>
      <c r="I46" s="69" t="n">
        <f aca="false">SUM(I43:I45)</f>
        <v>0</v>
      </c>
      <c r="J46" s="72"/>
      <c r="K46" s="69" t="n">
        <f aca="false">SUM(K43:K45)</f>
        <v>0</v>
      </c>
      <c r="L46" s="72"/>
      <c r="M46" s="69" t="n">
        <f aca="false">SUM(M43:M45)</f>
        <v>0</v>
      </c>
      <c r="N46" s="20" t="n">
        <f aca="false">E46+G46+I46+K46+M46</f>
        <v>12466.463625</v>
      </c>
    </row>
    <row r="47" customFormat="false" ht="15.75" hidden="false" customHeight="false" outlineLevel="0" collapsed="false">
      <c r="A47" s="1"/>
      <c r="N47" s="20"/>
    </row>
    <row r="48" customFormat="false" ht="15.75" hidden="false" customHeight="false" outlineLevel="0" collapsed="false">
      <c r="A48" s="68" t="s">
        <v>71</v>
      </c>
      <c r="B48" s="72"/>
      <c r="C48" s="67" t="s">
        <v>72</v>
      </c>
      <c r="D48" s="68"/>
      <c r="E48" s="69" t="n">
        <f aca="false">E33+E41+E46</f>
        <v>100610.356373</v>
      </c>
      <c r="F48" s="68"/>
      <c r="G48" s="69" t="n">
        <f aca="false">G33+G41+G46</f>
        <v>0</v>
      </c>
      <c r="H48" s="68"/>
      <c r="I48" s="69" t="n">
        <f aca="false">I33+I41+I46</f>
        <v>0</v>
      </c>
      <c r="J48" s="68"/>
      <c r="K48" s="69" t="n">
        <f aca="false">K33+K41+K46</f>
        <v>0</v>
      </c>
      <c r="L48" s="68"/>
      <c r="M48" s="69" t="n">
        <f aca="false">M33+M41+M46</f>
        <v>0</v>
      </c>
      <c r="N48" s="20" t="n">
        <f aca="false">E48+G48+I48+K48+M48</f>
        <v>100610.356373</v>
      </c>
    </row>
    <row r="49" customFormat="false" ht="15.75" hidden="false" customHeight="false" outlineLevel="0" collapsed="false">
      <c r="D49" s="1"/>
      <c r="E49" s="34"/>
      <c r="F49" s="1"/>
      <c r="G49" s="34"/>
      <c r="H49" s="1"/>
      <c r="I49" s="34"/>
      <c r="J49" s="1"/>
      <c r="K49" s="34"/>
      <c r="L49" s="1"/>
      <c r="M49" s="34"/>
      <c r="N49" s="20"/>
    </row>
    <row r="50" customFormat="false" ht="15.75" hidden="false" customHeight="false" outlineLevel="0" collapsed="false">
      <c r="A50" s="73" t="s">
        <v>73</v>
      </c>
      <c r="B50" s="74"/>
      <c r="C50" s="75" t="s">
        <v>86</v>
      </c>
      <c r="D50" s="73"/>
      <c r="E50" s="76" t="n">
        <f aca="false">E48-E46</f>
        <v>88143.892748</v>
      </c>
      <c r="F50" s="73"/>
      <c r="G50" s="76" t="n">
        <f aca="false">G48-G46</f>
        <v>0</v>
      </c>
      <c r="H50" s="73"/>
      <c r="I50" s="76" t="n">
        <f aca="false">I48-I46</f>
        <v>0</v>
      </c>
      <c r="J50" s="73"/>
      <c r="K50" s="76" t="n">
        <f aca="false">K48-K46</f>
        <v>0</v>
      </c>
      <c r="L50" s="73"/>
      <c r="M50" s="76" t="n">
        <f aca="false">M48-M46</f>
        <v>0</v>
      </c>
      <c r="N50" s="20" t="n">
        <f aca="false">E50+G50+I50+K50+M50</f>
        <v>88143.892748</v>
      </c>
    </row>
    <row r="51" customFormat="false" ht="15.75" hidden="false" customHeight="false" outlineLevel="0" collapsed="false">
      <c r="A51" s="1"/>
      <c r="C51" s="1"/>
      <c r="N51" s="20"/>
    </row>
    <row r="52" customFormat="false" ht="15.75" hidden="false" customHeight="false" outlineLevel="0" collapsed="false">
      <c r="A52" s="77" t="s">
        <v>75</v>
      </c>
      <c r="B52" s="78"/>
      <c r="C52" s="79" t="s">
        <v>76</v>
      </c>
      <c r="N52" s="20"/>
    </row>
    <row r="53" customFormat="false" ht="15" hidden="false" customHeight="false" outlineLevel="0" collapsed="false">
      <c r="C53" s="80" t="n">
        <v>0.525</v>
      </c>
      <c r="N53" s="20"/>
    </row>
    <row r="54" customFormat="false" ht="15.75" hidden="false" customHeight="false" outlineLevel="0" collapsed="false">
      <c r="C54" s="81" t="s">
        <v>77</v>
      </c>
      <c r="D54" s="78"/>
      <c r="E54" s="82" t="n">
        <f aca="false">E50*$C53</f>
        <v>46275.5436927</v>
      </c>
      <c r="F54" s="78"/>
      <c r="G54" s="82" t="n">
        <f aca="false">G50*$C53</f>
        <v>0</v>
      </c>
      <c r="H54" s="78"/>
      <c r="I54" s="82" t="n">
        <f aca="false">I50*$C53</f>
        <v>0</v>
      </c>
      <c r="J54" s="78"/>
      <c r="K54" s="82" t="n">
        <f aca="false">K50*$C53</f>
        <v>0</v>
      </c>
      <c r="L54" s="78"/>
      <c r="M54" s="82" t="n">
        <f aca="false">M50*$C53</f>
        <v>0</v>
      </c>
      <c r="N54" s="20" t="n">
        <f aca="false">E54+G54+I54+K54+M54</f>
        <v>46275.5436927</v>
      </c>
    </row>
    <row r="55" customFormat="false" ht="15.75" hidden="false" customHeight="false" outlineLevel="0" collapsed="false">
      <c r="N55" s="20"/>
    </row>
    <row r="56" customFormat="false" ht="15.75" hidden="false" customHeight="false" outlineLevel="0" collapsed="false">
      <c r="N56" s="20"/>
    </row>
    <row r="57" customFormat="false" ht="15.75" hidden="false" customHeight="false" outlineLevel="0" collapsed="false">
      <c r="A57" s="8" t="s">
        <v>78</v>
      </c>
      <c r="B57" s="83"/>
      <c r="C57" s="83"/>
      <c r="D57" s="83"/>
      <c r="E57" s="20" t="n">
        <f aca="false">E48+E54</f>
        <v>146885.9000657</v>
      </c>
      <c r="F57" s="83"/>
      <c r="G57" s="20" t="n">
        <f aca="false">G48+G54</f>
        <v>0</v>
      </c>
      <c r="H57" s="83"/>
      <c r="I57" s="20" t="n">
        <f aca="false">I48+I54</f>
        <v>0</v>
      </c>
      <c r="J57" s="83"/>
      <c r="K57" s="20" t="n">
        <f aca="false">K48+K54</f>
        <v>0</v>
      </c>
      <c r="L57" s="83"/>
      <c r="M57" s="20" t="n">
        <f aca="false">M48+M54</f>
        <v>0</v>
      </c>
      <c r="N57" s="20" t="n">
        <f aca="false">E57+G57+I57+K57+M57</f>
        <v>146885.9000657</v>
      </c>
    </row>
  </sheetData>
  <mergeCells count="18">
    <mergeCell ref="D5:E5"/>
    <mergeCell ref="F5:G5"/>
    <mergeCell ref="H5:I5"/>
    <mergeCell ref="J5:K5"/>
    <mergeCell ref="L5:M5"/>
    <mergeCell ref="W6:X6"/>
    <mergeCell ref="Y6:Z6"/>
    <mergeCell ref="AA6:AB6"/>
    <mergeCell ref="AC6:AD6"/>
    <mergeCell ref="AE6:AF6"/>
    <mergeCell ref="W9:X9"/>
    <mergeCell ref="Y9:Z9"/>
    <mergeCell ref="AA9:AB9"/>
    <mergeCell ref="AC9:AD9"/>
    <mergeCell ref="AE9:AF9"/>
    <mergeCell ref="P18:S18"/>
    <mergeCell ref="V25:X25"/>
    <mergeCell ref="V26:Y26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G57"/>
  <sheetViews>
    <sheetView windowProtection="false"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E45" activeCellId="0" sqref="E45"/>
    </sheetView>
  </sheetViews>
  <sheetFormatPr defaultRowHeight="15.75"/>
  <cols>
    <col collapsed="false" hidden="false" max="1" min="1" style="0" width="9.10697674418605"/>
    <col collapsed="false" hidden="false" max="2" min="2" style="0" width="19.6883720930233"/>
    <col collapsed="false" hidden="false" max="4" min="3" style="0" width="13.6744186046512"/>
    <col collapsed="false" hidden="false" max="5" min="5" style="0" width="10.7627906976744"/>
    <col collapsed="false" hidden="true" max="13" min="6" style="0" width="0"/>
    <col collapsed="false" hidden="false" max="14" min="14" style="0" width="14.1860465116279"/>
    <col collapsed="false" hidden="false" max="21" min="15" style="0" width="9.10697674418605"/>
    <col collapsed="false" hidden="false" max="22" min="22" style="0" width="72.9767441860465"/>
    <col collapsed="false" hidden="false" max="1025" min="23" style="0" width="9.10697674418605"/>
  </cols>
  <sheetData>
    <row r="1" s="2" customFormat="true" ht="15.75" hidden="false" customHeight="false" outlineLevel="0" collapsed="false">
      <c r="A1" s="1" t="s">
        <v>79</v>
      </c>
    </row>
    <row r="2" s="2" customFormat="true" ht="15.75" hidden="false" customHeight="false" outlineLevel="0" collapsed="false">
      <c r="A2" s="1"/>
    </row>
    <row r="3" s="2" customFormat="true" ht="15.75" hidden="false" customHeight="false" outlineLevel="0" collapsed="false">
      <c r="A3" s="1" t="s">
        <v>80</v>
      </c>
    </row>
    <row r="4" s="2" customFormat="true" ht="15.75" hidden="false" customHeight="false" outlineLevel="0" collapsed="false">
      <c r="A4" s="1"/>
    </row>
    <row r="5" customFormat="false" ht="20.25" hidden="false" customHeight="false" outlineLevel="0" collapsed="false">
      <c r="A5" s="1" t="s">
        <v>81</v>
      </c>
      <c r="B5" s="2"/>
      <c r="C5" s="2"/>
      <c r="D5" s="3" t="s">
        <v>3</v>
      </c>
      <c r="E5" s="3"/>
      <c r="F5" s="3" t="s">
        <v>4</v>
      </c>
      <c r="G5" s="3"/>
      <c r="H5" s="3" t="s">
        <v>5</v>
      </c>
      <c r="I5" s="3"/>
      <c r="J5" s="3" t="s">
        <v>6</v>
      </c>
      <c r="K5" s="3"/>
      <c r="L5" s="3" t="s">
        <v>7</v>
      </c>
      <c r="M5" s="3"/>
      <c r="N5" s="4" t="s">
        <v>8</v>
      </c>
      <c r="P5" s="5" t="s">
        <v>82</v>
      </c>
      <c r="Q5" s="6"/>
      <c r="R5" s="6"/>
      <c r="S5" s="6"/>
      <c r="T5" s="7"/>
    </row>
    <row r="6" customFormat="false" ht="18" hidden="false" customHeight="false" outlineLevel="0" collapsed="false">
      <c r="A6" s="1"/>
      <c r="B6" s="2"/>
      <c r="C6" s="2"/>
      <c r="D6" s="1"/>
      <c r="E6" s="1"/>
      <c r="F6" s="1"/>
      <c r="G6" s="1"/>
      <c r="H6" s="1"/>
      <c r="I6" s="1"/>
      <c r="J6" s="1"/>
      <c r="K6" s="1"/>
      <c r="L6" s="1"/>
      <c r="M6" s="1"/>
      <c r="N6" s="8"/>
      <c r="P6" s="9" t="s">
        <v>10</v>
      </c>
      <c r="Q6" s="10" t="s">
        <v>11</v>
      </c>
      <c r="R6" s="10" t="s">
        <v>12</v>
      </c>
      <c r="S6" s="10" t="s">
        <v>13</v>
      </c>
      <c r="T6" s="11" t="s">
        <v>14</v>
      </c>
      <c r="V6" s="12" t="s">
        <v>15</v>
      </c>
      <c r="W6" s="13" t="s">
        <v>16</v>
      </c>
      <c r="X6" s="13"/>
      <c r="Y6" s="13" t="s">
        <v>4</v>
      </c>
      <c r="Z6" s="13"/>
      <c r="AA6" s="13" t="s">
        <v>5</v>
      </c>
      <c r="AB6" s="13"/>
      <c r="AC6" s="13" t="s">
        <v>6</v>
      </c>
      <c r="AD6" s="13"/>
      <c r="AE6" s="13" t="s">
        <v>7</v>
      </c>
      <c r="AF6" s="13"/>
    </row>
    <row r="7" customFormat="false" ht="15.75" hidden="false" customHeight="false" outlineLevel="0" collapsed="false">
      <c r="A7" s="1" t="s">
        <v>17</v>
      </c>
      <c r="B7" s="2" t="s">
        <v>83</v>
      </c>
      <c r="C7" s="2" t="s">
        <v>84</v>
      </c>
      <c r="D7" s="1" t="s">
        <v>19</v>
      </c>
      <c r="E7" s="1" t="s">
        <v>20</v>
      </c>
      <c r="F7" s="1" t="s">
        <v>19</v>
      </c>
      <c r="G7" s="1" t="s">
        <v>20</v>
      </c>
      <c r="H7" s="1" t="s">
        <v>19</v>
      </c>
      <c r="I7" s="1" t="s">
        <v>20</v>
      </c>
      <c r="J7" s="1" t="s">
        <v>19</v>
      </c>
      <c r="K7" s="1" t="s">
        <v>20</v>
      </c>
      <c r="L7" s="1" t="s">
        <v>19</v>
      </c>
      <c r="M7" s="1" t="s">
        <v>20</v>
      </c>
      <c r="N7" s="8"/>
      <c r="O7" s="2"/>
      <c r="P7" s="14" t="n">
        <f aca="false">E11/V20*100</f>
        <v>13.1088082899106</v>
      </c>
      <c r="Q7" s="14" t="n">
        <f aca="false">G11/Y20*100</f>
        <v>0</v>
      </c>
      <c r="R7" s="14" t="n">
        <f aca="false">I11/AA20*100</f>
        <v>0</v>
      </c>
      <c r="S7" s="14" t="n">
        <f aca="false">K11/AC20*100</f>
        <v>0</v>
      </c>
      <c r="T7" s="14" t="n">
        <f aca="false">M11/AE20*100</f>
        <v>0</v>
      </c>
      <c r="U7" s="2"/>
      <c r="V7" s="12"/>
      <c r="W7" s="15" t="n">
        <f aca="false">V21</f>
        <v>9923.06666666667</v>
      </c>
      <c r="X7" s="12" t="n">
        <v>9</v>
      </c>
      <c r="Y7" s="15" t="n">
        <f aca="false">W7*1.03</f>
        <v>10220.7586666667</v>
      </c>
      <c r="Z7" s="12" t="n">
        <v>9</v>
      </c>
      <c r="AA7" s="15" t="n">
        <f aca="false">Y7*1.03</f>
        <v>10527.3814266667</v>
      </c>
      <c r="AB7" s="12" t="n">
        <v>9</v>
      </c>
      <c r="AC7" s="15" t="n">
        <f aca="false">AA7*1.03</f>
        <v>10843.2028694667</v>
      </c>
      <c r="AD7" s="12" t="n">
        <v>9</v>
      </c>
      <c r="AE7" s="15" t="n">
        <f aca="false">AC7*1.03</f>
        <v>11168.4989555507</v>
      </c>
      <c r="AF7" s="12" t="n">
        <v>9</v>
      </c>
    </row>
    <row r="8" customFormat="false" ht="15.75" hidden="false" customHeight="false" outlineLevel="0" collapsed="false">
      <c r="A8" s="1"/>
      <c r="N8" s="8"/>
      <c r="O8" s="2"/>
      <c r="P8" s="16"/>
      <c r="Q8" s="16"/>
      <c r="R8" s="16"/>
      <c r="S8" s="16"/>
      <c r="T8" s="16"/>
      <c r="U8" s="2"/>
    </row>
    <row r="9" customFormat="false" ht="20.25" hidden="false" customHeight="false" outlineLevel="0" collapsed="false">
      <c r="A9" s="1"/>
      <c r="B9" s="2" t="s">
        <v>21</v>
      </c>
      <c r="D9" s="19" t="n">
        <v>1</v>
      </c>
      <c r="E9" s="18" t="n">
        <f aca="false">(AA7)*D9</f>
        <v>10527.3814266667</v>
      </c>
      <c r="F9" s="19" t="n">
        <v>0</v>
      </c>
      <c r="G9" s="18" t="n">
        <f aca="false">Y7*F9</f>
        <v>0</v>
      </c>
      <c r="H9" s="19" t="n">
        <v>0</v>
      </c>
      <c r="I9" s="18" t="n">
        <f aca="false">AA7*H9</f>
        <v>0</v>
      </c>
      <c r="J9" s="19" t="n">
        <v>0</v>
      </c>
      <c r="K9" s="18" t="n">
        <f aca="false">AC7*J9</f>
        <v>0</v>
      </c>
      <c r="L9" s="19" t="n">
        <v>0</v>
      </c>
      <c r="M9" s="18" t="n">
        <f aca="false">AE7*L9</f>
        <v>0</v>
      </c>
      <c r="N9" s="20" t="n">
        <f aca="false">E9+G9+I9+K9+M9</f>
        <v>10527.3814266667</v>
      </c>
      <c r="O9" s="2"/>
      <c r="P9" s="21" t="s">
        <v>22</v>
      </c>
      <c r="Q9" s="22"/>
      <c r="R9" s="22"/>
      <c r="S9" s="22"/>
      <c r="T9" s="23"/>
      <c r="U9" s="2"/>
      <c r="V9" s="12" t="s">
        <v>23</v>
      </c>
      <c r="W9" s="13" t="s">
        <v>16</v>
      </c>
      <c r="X9" s="13"/>
      <c r="Y9" s="13" t="s">
        <v>4</v>
      </c>
      <c r="Z9" s="13"/>
      <c r="AA9" s="13" t="s">
        <v>5</v>
      </c>
      <c r="AB9" s="13"/>
      <c r="AC9" s="13" t="s">
        <v>6</v>
      </c>
      <c r="AD9" s="13"/>
      <c r="AE9" s="13" t="s">
        <v>7</v>
      </c>
      <c r="AF9" s="13"/>
    </row>
    <row r="10" customFormat="false" ht="18" hidden="false" customHeight="false" outlineLevel="0" collapsed="false">
      <c r="A10" s="1"/>
      <c r="D10" s="24" t="n">
        <v>0</v>
      </c>
      <c r="E10" s="25" t="n">
        <f aca="false">W7*D10</f>
        <v>0</v>
      </c>
      <c r="F10" s="24" t="n">
        <v>0</v>
      </c>
      <c r="G10" s="25" t="n">
        <f aca="false">Y7*F10</f>
        <v>0</v>
      </c>
      <c r="H10" s="24" t="n">
        <v>0</v>
      </c>
      <c r="I10" s="25" t="n">
        <f aca="false">AA7*H10</f>
        <v>0</v>
      </c>
      <c r="J10" s="24" t="n">
        <v>0</v>
      </c>
      <c r="K10" s="25" t="n">
        <f aca="false">AC7*J10</f>
        <v>0</v>
      </c>
      <c r="L10" s="24" t="n">
        <v>0</v>
      </c>
      <c r="M10" s="25" t="n">
        <f aca="false">AE7*L10</f>
        <v>0</v>
      </c>
      <c r="N10" s="26" t="n">
        <f aca="false">E10+G10+I10+K10+M10</f>
        <v>0</v>
      </c>
      <c r="O10" s="2"/>
      <c r="P10" s="27" t="s">
        <v>10</v>
      </c>
      <c r="Q10" s="28" t="s">
        <v>11</v>
      </c>
      <c r="R10" s="28" t="s">
        <v>12</v>
      </c>
      <c r="S10" s="28" t="s">
        <v>13</v>
      </c>
      <c r="T10" s="29" t="s">
        <v>14</v>
      </c>
      <c r="U10" s="2"/>
      <c r="V10" s="12" t="s">
        <v>24</v>
      </c>
      <c r="W10" s="30" t="n">
        <v>25000</v>
      </c>
      <c r="X10" s="31" t="n">
        <v>12</v>
      </c>
      <c r="Y10" s="30" t="n">
        <f aca="false">W10*1.03</f>
        <v>25750</v>
      </c>
      <c r="Z10" s="31" t="n">
        <v>12</v>
      </c>
      <c r="AA10" s="30" t="n">
        <f aca="false">Y10*1.03</f>
        <v>26522.5</v>
      </c>
      <c r="AB10" s="31" t="n">
        <v>12</v>
      </c>
      <c r="AC10" s="30" t="n">
        <f aca="false">AA10*1.03</f>
        <v>27318.175</v>
      </c>
      <c r="AD10" s="31" t="n">
        <v>12</v>
      </c>
      <c r="AE10" s="30" t="n">
        <f aca="false">AC10*1.03</f>
        <v>28137.72025</v>
      </c>
      <c r="AF10" s="31" t="n">
        <v>12</v>
      </c>
    </row>
    <row r="11" customFormat="false" ht="15.75" hidden="false" customHeight="false" outlineLevel="0" collapsed="false">
      <c r="A11" s="1"/>
      <c r="C11" s="32" t="s">
        <v>25</v>
      </c>
      <c r="D11" s="35" t="n">
        <f aca="false">SUM(D9:D10)</f>
        <v>1</v>
      </c>
      <c r="E11" s="34" t="n">
        <f aca="false">SUM(E9:E10)</f>
        <v>10527.3814266667</v>
      </c>
      <c r="F11" s="35" t="n">
        <f aca="false">SUM(F9:F10)</f>
        <v>0</v>
      </c>
      <c r="G11" s="34" t="n">
        <f aca="false">SUM(G9:G10)</f>
        <v>0</v>
      </c>
      <c r="H11" s="35" t="n">
        <f aca="false">SUM(H9:H10)</f>
        <v>0</v>
      </c>
      <c r="I11" s="34" t="n">
        <f aca="false">SUM(I9:I10)</f>
        <v>0</v>
      </c>
      <c r="J11" s="35" t="n">
        <f aca="false">SUM(J9:J10)</f>
        <v>0</v>
      </c>
      <c r="K11" s="34" t="n">
        <f aca="false">SUM(K9:K10)</f>
        <v>0</v>
      </c>
      <c r="L11" s="35" t="n">
        <f aca="false">SUM(L9:L10)</f>
        <v>0</v>
      </c>
      <c r="M11" s="34" t="n">
        <f aca="false">SUM(M9:M10)</f>
        <v>0</v>
      </c>
      <c r="N11" s="20" t="n">
        <f aca="false">E11+G11+I11+K11+M11</f>
        <v>10527.3814266667</v>
      </c>
      <c r="O11" s="2"/>
      <c r="P11" s="14" t="n">
        <f aca="false">E9/V19*100</f>
        <v>17.5456357111111</v>
      </c>
      <c r="Q11" s="14" t="n">
        <f aca="false">G9/Y19*100</f>
        <v>0</v>
      </c>
      <c r="R11" s="14" t="n">
        <f aca="false">I9/V19*100</f>
        <v>0</v>
      </c>
      <c r="S11" s="14" t="n">
        <f aca="false">K9/V19*100</f>
        <v>0</v>
      </c>
      <c r="T11" s="14" t="n">
        <f aca="false">M9/V19*100</f>
        <v>0</v>
      </c>
      <c r="U11" s="2"/>
      <c r="V11" s="12" t="s">
        <v>26</v>
      </c>
      <c r="W11" s="30" t="n">
        <f aca="false">'Lin 1'!W11</f>
        <v>48000</v>
      </c>
      <c r="X11" s="12" t="n">
        <v>12</v>
      </c>
      <c r="Y11" s="30" t="n">
        <f aca="false">W11*1.03</f>
        <v>49440</v>
      </c>
      <c r="Z11" s="12" t="n">
        <v>12</v>
      </c>
      <c r="AA11" s="30" t="n">
        <f aca="false">Y11*1.03</f>
        <v>50923.2</v>
      </c>
      <c r="AB11" s="12" t="n">
        <v>12</v>
      </c>
      <c r="AC11" s="30" t="n">
        <f aca="false">AA11*1.03</f>
        <v>52450.896</v>
      </c>
      <c r="AD11" s="12" t="n">
        <v>12</v>
      </c>
      <c r="AE11" s="30" t="n">
        <f aca="false">AC11*1.03</f>
        <v>54024.42288</v>
      </c>
      <c r="AF11" s="31" t="n">
        <v>12</v>
      </c>
    </row>
    <row r="12" customFormat="false" ht="15.75" hidden="false" customHeight="false" outlineLevel="0" collapsed="false">
      <c r="A12" s="1"/>
      <c r="D12" s="19"/>
      <c r="E12" s="36"/>
      <c r="F12" s="19"/>
      <c r="G12" s="36"/>
      <c r="H12" s="19"/>
      <c r="I12" s="36"/>
      <c r="J12" s="19"/>
      <c r="K12" s="36"/>
      <c r="L12" s="19"/>
      <c r="M12" s="36"/>
      <c r="N12" s="20"/>
      <c r="O12" s="2"/>
      <c r="P12" s="16"/>
      <c r="Q12" s="16"/>
      <c r="R12" s="16"/>
      <c r="S12" s="16"/>
      <c r="T12" s="16"/>
      <c r="U12" s="2"/>
      <c r="V12" s="12" t="s">
        <v>34</v>
      </c>
      <c r="W12" s="30" t="n">
        <v>21000</v>
      </c>
      <c r="X12" s="12" t="n">
        <v>12</v>
      </c>
      <c r="Y12" s="30" t="n">
        <f aca="false">W12*1.03</f>
        <v>21630</v>
      </c>
      <c r="Z12" s="31" t="n">
        <v>12</v>
      </c>
      <c r="AA12" s="30" t="n">
        <f aca="false">Y12*1.03</f>
        <v>22278.9</v>
      </c>
      <c r="AB12" s="31" t="n">
        <v>12</v>
      </c>
      <c r="AC12" s="30" t="n">
        <f aca="false">AA12*1.03</f>
        <v>22947.267</v>
      </c>
      <c r="AD12" s="31" t="n">
        <v>12</v>
      </c>
      <c r="AE12" s="30" t="n">
        <f aca="false">AC12*1.03</f>
        <v>23635.68501</v>
      </c>
      <c r="AF12" s="31" t="n">
        <v>12</v>
      </c>
    </row>
    <row r="13" customFormat="false" ht="20.25" hidden="false" customHeight="false" outlineLevel="0" collapsed="false">
      <c r="A13" s="1"/>
      <c r="C13" s="60" t="s">
        <v>28</v>
      </c>
      <c r="D13" s="1" t="s">
        <v>19</v>
      </c>
      <c r="E13" s="1" t="s">
        <v>29</v>
      </c>
      <c r="F13" s="1" t="s">
        <v>19</v>
      </c>
      <c r="G13" s="1" t="s">
        <v>29</v>
      </c>
      <c r="H13" s="1" t="s">
        <v>19</v>
      </c>
      <c r="I13" s="1" t="s">
        <v>29</v>
      </c>
      <c r="J13" s="1" t="s">
        <v>19</v>
      </c>
      <c r="K13" s="1" t="s">
        <v>29</v>
      </c>
      <c r="L13" s="1" t="s">
        <v>19</v>
      </c>
      <c r="M13" s="1" t="s">
        <v>29</v>
      </c>
      <c r="N13" s="20"/>
      <c r="O13" s="2"/>
      <c r="P13" s="38" t="s">
        <v>30</v>
      </c>
      <c r="Q13" s="39"/>
      <c r="R13" s="39"/>
      <c r="S13" s="39"/>
      <c r="T13" s="40"/>
      <c r="U13" s="2"/>
      <c r="V13" s="12" t="s">
        <v>31</v>
      </c>
      <c r="W13" s="30" t="n">
        <v>10000</v>
      </c>
      <c r="X13" s="12" t="n">
        <v>12</v>
      </c>
      <c r="Y13" s="30" t="n">
        <f aca="false">W13*1.03</f>
        <v>10300</v>
      </c>
      <c r="Z13" s="12" t="n">
        <v>12</v>
      </c>
      <c r="AA13" s="30" t="n">
        <f aca="false">Y13*1.03</f>
        <v>10609</v>
      </c>
      <c r="AB13" s="12" t="n">
        <v>12</v>
      </c>
      <c r="AC13" s="30" t="n">
        <f aca="false">AA13*1.03</f>
        <v>10927.27</v>
      </c>
      <c r="AD13" s="12" t="n">
        <v>12</v>
      </c>
      <c r="AE13" s="30" t="n">
        <f aca="false">AC13*1.03</f>
        <v>11255.0881</v>
      </c>
      <c r="AF13" s="31" t="n">
        <v>12</v>
      </c>
    </row>
    <row r="14" customFormat="false" ht="17.35" hidden="false" customHeight="false" outlineLevel="0" collapsed="false">
      <c r="A14" s="1" t="s">
        <v>32</v>
      </c>
      <c r="B14" s="2" t="s">
        <v>24</v>
      </c>
      <c r="C14" s="41" t="n">
        <v>1</v>
      </c>
      <c r="D14" s="19" t="n">
        <v>12</v>
      </c>
      <c r="E14" s="18" t="n">
        <f aca="false">(AA10/AB10)*D14*$C14</f>
        <v>26522.5</v>
      </c>
      <c r="F14" s="19" t="n">
        <v>0</v>
      </c>
      <c r="G14" s="18" t="n">
        <f aca="false">Y10/Z10*F14*$C14</f>
        <v>0</v>
      </c>
      <c r="H14" s="19" t="n">
        <v>0</v>
      </c>
      <c r="I14" s="18" t="n">
        <f aca="false">AA10/AB10*H14*$C14</f>
        <v>0</v>
      </c>
      <c r="J14" s="19" t="n">
        <v>0</v>
      </c>
      <c r="K14" s="18" t="n">
        <f aca="false">AC10/AD10*J14*$C14</f>
        <v>0</v>
      </c>
      <c r="L14" s="19" t="n">
        <v>0</v>
      </c>
      <c r="M14" s="18" t="n">
        <f aca="false">AE10/AF10*L14*$C14</f>
        <v>0</v>
      </c>
      <c r="N14" s="20" t="n">
        <f aca="false">E14+G14+I14+K14+M14</f>
        <v>26522.5</v>
      </c>
      <c r="O14" s="2"/>
      <c r="P14" s="42" t="s">
        <v>10</v>
      </c>
      <c r="Q14" s="43" t="s">
        <v>11</v>
      </c>
      <c r="R14" s="43" t="s">
        <v>12</v>
      </c>
      <c r="S14" s="43" t="s">
        <v>13</v>
      </c>
      <c r="T14" s="44" t="s">
        <v>14</v>
      </c>
      <c r="U14" s="2"/>
      <c r="V14" s="12" t="s">
        <v>33</v>
      </c>
      <c r="W14" s="30" t="n">
        <v>10000</v>
      </c>
      <c r="X14" s="12" t="n">
        <v>12</v>
      </c>
      <c r="Y14" s="30" t="n">
        <f aca="false">W14*1.03</f>
        <v>10300</v>
      </c>
      <c r="Z14" s="31" t="n">
        <v>12</v>
      </c>
      <c r="AA14" s="30" t="n">
        <f aca="false">Y14*1.03</f>
        <v>10609</v>
      </c>
      <c r="AB14" s="31" t="n">
        <v>12</v>
      </c>
      <c r="AC14" s="30" t="n">
        <f aca="false">AA14*1.03</f>
        <v>10927.27</v>
      </c>
      <c r="AD14" s="31" t="n">
        <v>12</v>
      </c>
      <c r="AE14" s="30" t="n">
        <f aca="false">AC14*1.03</f>
        <v>11255.0881</v>
      </c>
      <c r="AF14" s="31" t="n">
        <v>12</v>
      </c>
    </row>
    <row r="15" customFormat="false" ht="15" hidden="false" customHeight="false" outlineLevel="0" collapsed="false">
      <c r="A15" s="1"/>
      <c r="B15" s="2" t="s">
        <v>26</v>
      </c>
      <c r="C15" s="41" t="n">
        <v>0</v>
      </c>
      <c r="D15" s="19" t="n">
        <v>0</v>
      </c>
      <c r="E15" s="18" t="n">
        <f aca="false">(AA11/AB11)*D15*$C15</f>
        <v>0</v>
      </c>
      <c r="F15" s="19" t="n">
        <v>0</v>
      </c>
      <c r="G15" s="18" t="n">
        <f aca="false">Y11/Z11*F15*$C15</f>
        <v>0</v>
      </c>
      <c r="H15" s="19" t="n">
        <v>0</v>
      </c>
      <c r="I15" s="18" t="n">
        <f aca="false">AA11/AB11*H15*$C15</f>
        <v>0</v>
      </c>
      <c r="J15" s="19" t="n">
        <v>0</v>
      </c>
      <c r="K15" s="18" t="n">
        <f aca="false">AC11/AD11*J15*$C15</f>
        <v>0</v>
      </c>
      <c r="L15" s="19" t="n">
        <v>0</v>
      </c>
      <c r="M15" s="18" t="n">
        <f aca="false">AE11/AF11*L15*$C15</f>
        <v>0</v>
      </c>
      <c r="N15" s="20" t="n">
        <f aca="false">E15+G15+I15+K15+M15</f>
        <v>0</v>
      </c>
      <c r="O15" s="2"/>
      <c r="P15" s="14" t="n">
        <f aca="false">E10/V18*100</f>
        <v>0</v>
      </c>
      <c r="Q15" s="14" t="n">
        <f aca="false">G10/V18*100</f>
        <v>0</v>
      </c>
      <c r="R15" s="14" t="n">
        <f aca="false">I10/V18*100</f>
        <v>0</v>
      </c>
      <c r="S15" s="14" t="n">
        <f aca="false">K10/V18*100</f>
        <v>0</v>
      </c>
      <c r="T15" s="14" t="n">
        <f aca="false">M10/V18*100</f>
        <v>0</v>
      </c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</row>
    <row r="16" customFormat="false" ht="15" hidden="false" customHeight="false" outlineLevel="0" collapsed="false">
      <c r="A16" s="1"/>
      <c r="B16" s="2" t="s">
        <v>34</v>
      </c>
      <c r="C16" s="41" t="n">
        <v>1</v>
      </c>
      <c r="D16" s="19" t="n">
        <v>12</v>
      </c>
      <c r="E16" s="18" t="n">
        <f aca="false">(AA12/AB12)*D16*$C16</f>
        <v>22278.9</v>
      </c>
      <c r="F16" s="19" t="n">
        <v>0</v>
      </c>
      <c r="G16" s="18" t="n">
        <f aca="false">Y12/Z12*F16*$C16</f>
        <v>0</v>
      </c>
      <c r="H16" s="19" t="n">
        <v>0</v>
      </c>
      <c r="I16" s="18" t="n">
        <f aca="false">AA12/AB12*H16*$C16</f>
        <v>0</v>
      </c>
      <c r="J16" s="19" t="n">
        <v>0</v>
      </c>
      <c r="K16" s="18" t="n">
        <f aca="false">AC12/AD12*J16*$C16</f>
        <v>0</v>
      </c>
      <c r="L16" s="19" t="n">
        <v>0</v>
      </c>
      <c r="M16" s="18" t="n">
        <f aca="false">AE12/AF12*L16*$C16</f>
        <v>0</v>
      </c>
      <c r="N16" s="20" t="n">
        <f aca="false">E16+G16+I16+K16+M16</f>
        <v>22278.9</v>
      </c>
      <c r="O16" s="2"/>
      <c r="P16" s="16"/>
      <c r="Q16" s="16"/>
      <c r="R16" s="16"/>
      <c r="S16" s="16"/>
      <c r="T16" s="16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</row>
    <row r="17" customFormat="false" ht="15" hidden="false" customHeight="true" outlineLevel="0" collapsed="false">
      <c r="A17" s="1"/>
      <c r="B17" s="2" t="s">
        <v>31</v>
      </c>
      <c r="C17" s="41" t="n">
        <v>0</v>
      </c>
      <c r="D17" s="19" t="n">
        <v>0</v>
      </c>
      <c r="E17" s="18" t="n">
        <f aca="false">W13/X13*D17*$C17</f>
        <v>0</v>
      </c>
      <c r="F17" s="19" t="n">
        <v>0</v>
      </c>
      <c r="G17" s="18" t="n">
        <f aca="false">Y13/Z13*F17*$C17</f>
        <v>0</v>
      </c>
      <c r="H17" s="19" t="n">
        <v>0</v>
      </c>
      <c r="I17" s="18" t="n">
        <f aca="false">AA13/AB13*H17*$C17</f>
        <v>0</v>
      </c>
      <c r="J17" s="19" t="n">
        <v>0</v>
      </c>
      <c r="K17" s="18" t="n">
        <f aca="false">AC13/AD13*J17*$C17</f>
        <v>0</v>
      </c>
      <c r="L17" s="19" t="n">
        <v>0</v>
      </c>
      <c r="M17" s="18" t="n">
        <f aca="false">AE13/AF13*L17*$C17</f>
        <v>0</v>
      </c>
      <c r="N17" s="20" t="n">
        <f aca="false">E17+G17+I17+K17+M17</f>
        <v>0</v>
      </c>
      <c r="O17" s="2"/>
      <c r="V17" s="45" t="s">
        <v>85</v>
      </c>
      <c r="W17" s="45"/>
      <c r="X17" s="45"/>
      <c r="Y17" s="45"/>
      <c r="Z17" s="45"/>
    </row>
    <row r="18" customFormat="false" ht="15.75" hidden="false" customHeight="false" outlineLevel="0" collapsed="false">
      <c r="A18" s="1"/>
      <c r="B18" s="2" t="s">
        <v>33</v>
      </c>
      <c r="C18" s="46" t="n">
        <v>0</v>
      </c>
      <c r="D18" s="24" t="n">
        <v>0</v>
      </c>
      <c r="E18" s="25" t="n">
        <f aca="false">W14/X14*D18*$C18</f>
        <v>0</v>
      </c>
      <c r="F18" s="24" t="n">
        <v>0</v>
      </c>
      <c r="G18" s="25" t="n">
        <f aca="false">Y14/Z14*F18*$C18</f>
        <v>0</v>
      </c>
      <c r="H18" s="24" t="n">
        <v>0</v>
      </c>
      <c r="I18" s="25" t="n">
        <f aca="false">AA14/AB14*H18*$C18</f>
        <v>0</v>
      </c>
      <c r="J18" s="24" t="n">
        <v>0</v>
      </c>
      <c r="K18" s="25" t="n">
        <f aca="false">AC14/AD14*J18*$C18</f>
        <v>0</v>
      </c>
      <c r="L18" s="24" t="n">
        <v>0</v>
      </c>
      <c r="M18" s="25" t="n">
        <f aca="false">AE14/AF14*L18*$C18</f>
        <v>0</v>
      </c>
      <c r="N18" s="26" t="n">
        <f aca="false">E18+G18+I18+K18+M18</f>
        <v>0</v>
      </c>
      <c r="O18" s="2"/>
      <c r="P18" s="13" t="s">
        <v>36</v>
      </c>
      <c r="Q18" s="13"/>
      <c r="R18" s="13"/>
      <c r="S18" s="13"/>
      <c r="V18" s="47" t="n">
        <f aca="false">V20-V19</f>
        <v>20307.6923076923</v>
      </c>
      <c r="W18" s="12" t="s">
        <v>37</v>
      </c>
      <c r="X18" s="12"/>
      <c r="Y18" s="48" t="n">
        <f aca="false">Y20-Y19</f>
        <v>20916.9230769231</v>
      </c>
      <c r="Z18" s="12"/>
      <c r="AA18" s="48" t="n">
        <f aca="false">AA20-AA19</f>
        <v>21544.4307692308</v>
      </c>
      <c r="AB18" s="12"/>
      <c r="AC18" s="48" t="n">
        <f aca="false">AC20-AC19</f>
        <v>22190.7636923077</v>
      </c>
      <c r="AD18" s="12"/>
      <c r="AE18" s="48" t="n">
        <f aca="false">AE20-AE19</f>
        <v>22856.4866030769</v>
      </c>
    </row>
    <row r="19" customFormat="false" ht="15.75" hidden="false" customHeight="false" outlineLevel="0" collapsed="false">
      <c r="A19" s="1"/>
      <c r="C19" s="46"/>
      <c r="D19" s="49"/>
      <c r="E19" s="50"/>
      <c r="F19" s="49"/>
      <c r="G19" s="50"/>
      <c r="H19" s="49"/>
      <c r="I19" s="50"/>
      <c r="J19" s="49"/>
      <c r="K19" s="50"/>
      <c r="L19" s="49"/>
      <c r="M19" s="50"/>
      <c r="N19" s="20"/>
      <c r="O19" s="2"/>
      <c r="P19" s="12" t="s">
        <v>38</v>
      </c>
      <c r="Q19" s="12"/>
      <c r="R19" s="51" t="s">
        <v>39</v>
      </c>
      <c r="S19" s="51" t="s">
        <v>40</v>
      </c>
      <c r="V19" s="84" t="n">
        <f aca="false">60000</f>
        <v>60000</v>
      </c>
      <c r="W19" s="53" t="s">
        <v>41</v>
      </c>
      <c r="X19" s="53"/>
      <c r="Y19" s="54" t="n">
        <f aca="false">V19*1.03</f>
        <v>61800</v>
      </c>
      <c r="Z19" s="54"/>
      <c r="AA19" s="54" t="n">
        <f aca="false">Y19*1.03</f>
        <v>63654</v>
      </c>
      <c r="AB19" s="54"/>
      <c r="AC19" s="54" t="n">
        <f aca="false">AA19*1.03</f>
        <v>65563.62</v>
      </c>
      <c r="AD19" s="54"/>
      <c r="AE19" s="54" t="n">
        <f aca="false">AC19*1.03</f>
        <v>67530.5286</v>
      </c>
    </row>
    <row r="20" customFormat="false" ht="15.75" hidden="false" customHeight="false" outlineLevel="0" collapsed="false">
      <c r="A20" s="1"/>
      <c r="C20" s="32" t="s">
        <v>42</v>
      </c>
      <c r="D20" s="1"/>
      <c r="E20" s="34" t="n">
        <f aca="false">SUM(E14:E18)</f>
        <v>48801.4</v>
      </c>
      <c r="F20" s="1"/>
      <c r="G20" s="34" t="n">
        <f aca="false">SUM(G14:G18)</f>
        <v>0</v>
      </c>
      <c r="H20" s="1"/>
      <c r="I20" s="34" t="n">
        <f aca="false">SUM(I14:I18)</f>
        <v>0</v>
      </c>
      <c r="J20" s="1"/>
      <c r="K20" s="34" t="n">
        <f aca="false">SUM(K14:K18)</f>
        <v>0</v>
      </c>
      <c r="L20" s="1"/>
      <c r="M20" s="34" t="n">
        <f aca="false">SUM(M14:M18)</f>
        <v>0</v>
      </c>
      <c r="N20" s="20" t="n">
        <f aca="false">E20+G20+I20+K20+M20</f>
        <v>48801.4</v>
      </c>
      <c r="O20" s="2"/>
      <c r="P20" s="12" t="s">
        <v>43</v>
      </c>
      <c r="Q20" s="12"/>
      <c r="R20" s="55" t="n">
        <v>11307.45</v>
      </c>
      <c r="S20" s="55" t="n">
        <f aca="false">R20/12</f>
        <v>942.2875</v>
      </c>
      <c r="V20" s="56" t="n">
        <f aca="false">V19/1560*2088</f>
        <v>80307.6923076923</v>
      </c>
      <c r="W20" s="16" t="s">
        <v>44</v>
      </c>
      <c r="X20" s="16"/>
      <c r="Y20" s="57" t="n">
        <f aca="false">V20*1.03</f>
        <v>82716.9230769231</v>
      </c>
      <c r="Z20" s="57"/>
      <c r="AA20" s="57" t="n">
        <f aca="false">Y20*1.03</f>
        <v>85198.4307692308</v>
      </c>
      <c r="AB20" s="57"/>
      <c r="AC20" s="57" t="n">
        <f aca="false">AA20*1.03</f>
        <v>87754.3836923077</v>
      </c>
      <c r="AD20" s="57"/>
      <c r="AE20" s="57" t="n">
        <f aca="false">AC20*1.03</f>
        <v>90387.0152030769</v>
      </c>
    </row>
    <row r="21" customFormat="false" ht="15.75" hidden="false" customHeight="false" outlineLevel="0" collapsed="false">
      <c r="A21" s="1"/>
      <c r="N21" s="20"/>
      <c r="O21" s="2"/>
      <c r="P21" s="12" t="s">
        <v>45</v>
      </c>
      <c r="Q21" s="12"/>
      <c r="R21" s="55" t="n">
        <f aca="false">R20*1.05</f>
        <v>11872.8225</v>
      </c>
      <c r="S21" s="55" t="n">
        <f aca="false">R21/12</f>
        <v>989.401875</v>
      </c>
      <c r="V21" s="58" t="n">
        <f aca="false">5953.84/0.05/12</f>
        <v>9923.06666666667</v>
      </c>
      <c r="W21" s="59" t="s">
        <v>46</v>
      </c>
    </row>
    <row r="22" customFormat="false" ht="15.75" hidden="false" customHeight="false" outlineLevel="0" collapsed="false">
      <c r="A22" s="1"/>
      <c r="C22" s="32" t="s">
        <v>48</v>
      </c>
      <c r="D22" s="1"/>
      <c r="E22" s="34" t="n">
        <f aca="false">E20+E11</f>
        <v>59328.7814266667</v>
      </c>
      <c r="F22" s="34"/>
      <c r="G22" s="34" t="n">
        <f aca="false">G20+G11</f>
        <v>0</v>
      </c>
      <c r="H22" s="34"/>
      <c r="I22" s="34" t="n">
        <f aca="false">I20+I11</f>
        <v>0</v>
      </c>
      <c r="J22" s="34"/>
      <c r="K22" s="34" t="n">
        <f aca="false">K20+K11</f>
        <v>0</v>
      </c>
      <c r="L22" s="34"/>
      <c r="M22" s="34" t="n">
        <f aca="false">M20+M11</f>
        <v>0</v>
      </c>
      <c r="N22" s="20" t="n">
        <f aca="false">E22+G22+I22+K22+M22</f>
        <v>59328.7814266667</v>
      </c>
      <c r="O22" s="2"/>
      <c r="P22" s="12" t="s">
        <v>49</v>
      </c>
      <c r="Q22" s="12"/>
      <c r="R22" s="55" t="n">
        <f aca="false">R21*1.05</f>
        <v>12466.463625</v>
      </c>
      <c r="S22" s="55" t="n">
        <f aca="false">R22/12</f>
        <v>1038.87196875</v>
      </c>
    </row>
    <row r="23" customFormat="false" ht="15.75" hidden="false" customHeight="false" outlineLevel="0" collapsed="false">
      <c r="A23" s="1"/>
      <c r="N23" s="20"/>
      <c r="O23" s="2"/>
      <c r="P23" s="12" t="s">
        <v>50</v>
      </c>
      <c r="Q23" s="12"/>
      <c r="R23" s="55" t="n">
        <f aca="false">R22*1.05</f>
        <v>13089.78680625</v>
      </c>
      <c r="S23" s="55" t="n">
        <f aca="false">R23/12</f>
        <v>1090.8155671875</v>
      </c>
    </row>
    <row r="24" customFormat="false" ht="15.75" hidden="false" customHeight="false" outlineLevel="0" collapsed="false">
      <c r="A24" s="1"/>
      <c r="C24" s="60" t="s">
        <v>51</v>
      </c>
      <c r="E24" s="62" t="s">
        <v>52</v>
      </c>
      <c r="G24" s="62" t="s">
        <v>52</v>
      </c>
      <c r="I24" s="62" t="s">
        <v>52</v>
      </c>
      <c r="K24" s="62" t="s">
        <v>52</v>
      </c>
      <c r="M24" s="62" t="s">
        <v>52</v>
      </c>
      <c r="N24" s="63"/>
      <c r="O24" s="2"/>
      <c r="P24" s="12" t="s">
        <v>53</v>
      </c>
      <c r="Q24" s="12"/>
      <c r="R24" s="55" t="n">
        <f aca="false">R23*1.05</f>
        <v>13744.2761465625</v>
      </c>
      <c r="S24" s="55" t="n">
        <f aca="false">R24/12</f>
        <v>1145.35634554688</v>
      </c>
    </row>
    <row r="25" customFormat="false" ht="15.75" hidden="false" customHeight="false" outlineLevel="0" collapsed="false">
      <c r="A25" s="1" t="s">
        <v>54</v>
      </c>
      <c r="B25" s="2" t="s">
        <v>55</v>
      </c>
      <c r="C25" s="65" t="n">
        <v>0.269</v>
      </c>
      <c r="E25" s="18" t="n">
        <f aca="false">E11*$C25</f>
        <v>2831.86560377333</v>
      </c>
      <c r="G25" s="18" t="n">
        <f aca="false">G11*$C25</f>
        <v>0</v>
      </c>
      <c r="I25" s="18" t="n">
        <f aca="false">I11*$C25</f>
        <v>0</v>
      </c>
      <c r="K25" s="18" t="n">
        <f aca="false">K11*$C25</f>
        <v>0</v>
      </c>
      <c r="M25" s="18" t="n">
        <f aca="false">M11*$C25</f>
        <v>0</v>
      </c>
      <c r="N25" s="20" t="n">
        <f aca="false">E25+G25+I25+K25+M25</f>
        <v>2831.86560377333</v>
      </c>
      <c r="O25" s="2"/>
      <c r="P25" s="12" t="s">
        <v>56</v>
      </c>
      <c r="Q25" s="12"/>
      <c r="R25" s="55" t="n">
        <f aca="false">R24*1.05</f>
        <v>14431.4899538906</v>
      </c>
      <c r="S25" s="55" t="n">
        <f aca="false">R25/12</f>
        <v>1202.62416282422</v>
      </c>
      <c r="V25" s="46"/>
      <c r="W25" s="46"/>
      <c r="X25" s="46"/>
      <c r="Y25" s="45"/>
    </row>
    <row r="26" customFormat="false" ht="15.75" hidden="false" customHeight="false" outlineLevel="0" collapsed="false">
      <c r="A26" s="1"/>
      <c r="B26" s="2" t="s">
        <v>24</v>
      </c>
      <c r="C26" s="65" t="n">
        <v>0.204</v>
      </c>
      <c r="E26" s="18" t="n">
        <f aca="false">E14*$C26</f>
        <v>5410.59</v>
      </c>
      <c r="G26" s="18" t="n">
        <f aca="false">G14*$C26</f>
        <v>0</v>
      </c>
      <c r="I26" s="18" t="n">
        <f aca="false">I14*$C26</f>
        <v>0</v>
      </c>
      <c r="K26" s="18" t="n">
        <f aca="false">K14*$C26</f>
        <v>0</v>
      </c>
      <c r="M26" s="18" t="n">
        <f aca="false">M14*$C26</f>
        <v>0</v>
      </c>
      <c r="N26" s="20" t="n">
        <f aca="false">E26+G26+I26+K26+M26</f>
        <v>5410.59</v>
      </c>
      <c r="O26" s="2"/>
      <c r="V26" s="46"/>
      <c r="W26" s="46"/>
      <c r="X26" s="46"/>
      <c r="Y26" s="46"/>
    </row>
    <row r="27" customFormat="false" ht="15.75" hidden="false" customHeight="false" outlineLevel="0" collapsed="false">
      <c r="A27" s="1"/>
      <c r="B27" s="2" t="s">
        <v>26</v>
      </c>
      <c r="C27" s="65" t="n">
        <v>0.204</v>
      </c>
      <c r="E27" s="18" t="n">
        <f aca="false">E15*$C27</f>
        <v>0</v>
      </c>
      <c r="G27" s="18" t="n">
        <f aca="false">G15*$C27</f>
        <v>0</v>
      </c>
      <c r="I27" s="18" t="n">
        <f aca="false">I15*$C27</f>
        <v>0</v>
      </c>
      <c r="K27" s="18" t="n">
        <f aca="false">K15*$C27</f>
        <v>0</v>
      </c>
      <c r="M27" s="18" t="n">
        <f aca="false">M15*$C27</f>
        <v>0</v>
      </c>
      <c r="N27" s="20" t="n">
        <f aca="false">E27+G27+I27+K27+M27</f>
        <v>0</v>
      </c>
      <c r="O27" s="2"/>
      <c r="V27" s="45"/>
      <c r="W27" s="45"/>
      <c r="X27" s="85"/>
      <c r="Y27" s="85"/>
    </row>
    <row r="28" customFormat="false" ht="15.75" hidden="false" customHeight="false" outlineLevel="0" collapsed="false">
      <c r="A28" s="1"/>
      <c r="B28" s="2" t="s">
        <v>34</v>
      </c>
      <c r="C28" s="65" t="n">
        <v>0.025</v>
      </c>
      <c r="E28" s="18" t="n">
        <f aca="false">E16*$C28</f>
        <v>556.9725</v>
      </c>
      <c r="G28" s="18" t="n">
        <f aca="false">G16*$C28</f>
        <v>0</v>
      </c>
      <c r="I28" s="18" t="n">
        <f aca="false">I16*$C28</f>
        <v>0</v>
      </c>
      <c r="K28" s="18" t="n">
        <f aca="false">K16*$C28</f>
        <v>0</v>
      </c>
      <c r="M28" s="18" t="n">
        <f aca="false">M16*$C28</f>
        <v>0</v>
      </c>
      <c r="N28" s="20" t="n">
        <f aca="false">E28+G28+I28+K28+M28</f>
        <v>556.9725</v>
      </c>
      <c r="O28" s="2"/>
      <c r="V28" s="45"/>
      <c r="W28" s="45"/>
      <c r="X28" s="86"/>
      <c r="Y28" s="86"/>
    </row>
    <row r="29" customFormat="false" ht="15.75" hidden="false" customHeight="false" outlineLevel="0" collapsed="false">
      <c r="A29" s="1"/>
      <c r="B29" s="2" t="s">
        <v>31</v>
      </c>
      <c r="C29" s="65" t="n">
        <v>0.369</v>
      </c>
      <c r="E29" s="18" t="n">
        <f aca="false">E17*$C29</f>
        <v>0</v>
      </c>
      <c r="G29" s="18" t="n">
        <f aca="false">G17*$C29</f>
        <v>0</v>
      </c>
      <c r="I29" s="18" t="n">
        <f aca="false">I17*$C29</f>
        <v>0</v>
      </c>
      <c r="K29" s="18" t="n">
        <f aca="false">K17*$C29</f>
        <v>0</v>
      </c>
      <c r="M29" s="18" t="n">
        <f aca="false">M17*$C29</f>
        <v>0</v>
      </c>
      <c r="N29" s="20" t="n">
        <f aca="false">E29+G29+I29+K29+M29</f>
        <v>0</v>
      </c>
      <c r="O29" s="2"/>
      <c r="V29" s="45"/>
      <c r="W29" s="45"/>
      <c r="X29" s="86"/>
      <c r="Y29" s="86"/>
    </row>
    <row r="30" customFormat="false" ht="15.75" hidden="false" customHeight="false" outlineLevel="0" collapsed="false">
      <c r="A30" s="1"/>
      <c r="B30" s="2" t="s">
        <v>33</v>
      </c>
      <c r="C30" s="65" t="n">
        <v>0.448</v>
      </c>
      <c r="D30" s="66"/>
      <c r="E30" s="25" t="n">
        <f aca="false">E18*$C30</f>
        <v>0</v>
      </c>
      <c r="F30" s="66"/>
      <c r="G30" s="25" t="n">
        <f aca="false">G18*$C30</f>
        <v>0</v>
      </c>
      <c r="H30" s="66"/>
      <c r="I30" s="25" t="n">
        <f aca="false">I18*$C30</f>
        <v>0</v>
      </c>
      <c r="J30" s="66"/>
      <c r="K30" s="25" t="n">
        <f aca="false">K18*$C30</f>
        <v>0</v>
      </c>
      <c r="L30" s="66"/>
      <c r="M30" s="25" t="n">
        <f aca="false">M18*$C30</f>
        <v>0</v>
      </c>
      <c r="N30" s="26" t="n">
        <f aca="false">E30+G30+I30+K30+M30</f>
        <v>0</v>
      </c>
      <c r="O30" s="2"/>
      <c r="V30" s="45"/>
      <c r="W30" s="45"/>
      <c r="X30" s="86"/>
      <c r="Y30" s="86"/>
    </row>
    <row r="31" customFormat="false" ht="15.75" hidden="false" customHeight="false" outlineLevel="0" collapsed="false">
      <c r="A31" s="1"/>
      <c r="C31" s="32" t="s">
        <v>57</v>
      </c>
      <c r="D31" s="1"/>
      <c r="E31" s="34" t="n">
        <f aca="false">SUM(E25:E30)</f>
        <v>8799.42810377333</v>
      </c>
      <c r="F31" s="1"/>
      <c r="G31" s="34" t="n">
        <f aca="false">SUM(G25:G30)</f>
        <v>0</v>
      </c>
      <c r="H31" s="1"/>
      <c r="I31" s="34" t="n">
        <f aca="false">SUM(I25:I30)</f>
        <v>0</v>
      </c>
      <c r="J31" s="1"/>
      <c r="K31" s="34" t="n">
        <f aca="false">SUM(K25:K30)</f>
        <v>0</v>
      </c>
      <c r="L31" s="1"/>
      <c r="M31" s="34" t="n">
        <f aca="false">SUM(M25:M30)</f>
        <v>0</v>
      </c>
      <c r="N31" s="20" t="n">
        <f aca="false">E31+G31+I31+K31+M31</f>
        <v>8799.42810377333</v>
      </c>
      <c r="O31" s="2"/>
      <c r="V31" s="45"/>
      <c r="W31" s="45"/>
      <c r="X31" s="86"/>
      <c r="Y31" s="86"/>
    </row>
    <row r="32" customFormat="false" ht="15.75" hidden="false" customHeight="false" outlineLevel="0" collapsed="false">
      <c r="A32" s="1"/>
      <c r="N32" s="20"/>
      <c r="O32" s="2"/>
      <c r="V32" s="45"/>
      <c r="W32" s="45"/>
      <c r="X32" s="86"/>
      <c r="Y32" s="86"/>
    </row>
    <row r="33" customFormat="false" ht="15.75" hidden="false" customHeight="false" outlineLevel="0" collapsed="false">
      <c r="A33" s="1"/>
      <c r="C33" s="67" t="s">
        <v>58</v>
      </c>
      <c r="D33" s="68"/>
      <c r="E33" s="69" t="n">
        <f aca="false">E22+E31</f>
        <v>68128.20953044</v>
      </c>
      <c r="F33" s="69"/>
      <c r="G33" s="69" t="n">
        <f aca="false">G22+G31</f>
        <v>0</v>
      </c>
      <c r="H33" s="68"/>
      <c r="I33" s="69" t="n">
        <f aca="false">I22+I31</f>
        <v>0</v>
      </c>
      <c r="J33" s="69"/>
      <c r="K33" s="69" t="n">
        <f aca="false">K22+K31</f>
        <v>0</v>
      </c>
      <c r="L33" s="69"/>
      <c r="M33" s="69" t="n">
        <f aca="false">M22+M31</f>
        <v>0</v>
      </c>
      <c r="N33" s="20" t="n">
        <f aca="false">E33+G33+I33+K33+M33</f>
        <v>68128.20953044</v>
      </c>
      <c r="O33" s="2"/>
      <c r="V33" s="45"/>
      <c r="W33" s="45"/>
      <c r="X33" s="86"/>
      <c r="Y33" s="86"/>
    </row>
    <row r="34" customFormat="false" ht="15.75" hidden="false" customHeight="false" outlineLevel="0" collapsed="false">
      <c r="A34" s="1"/>
      <c r="N34" s="20"/>
      <c r="O34" s="2"/>
      <c r="V34" s="45"/>
      <c r="W34" s="45"/>
      <c r="X34" s="45"/>
      <c r="Y34" s="45"/>
    </row>
    <row r="35" customFormat="false" ht="15.75" hidden="false" customHeight="false" outlineLevel="0" collapsed="false">
      <c r="A35" s="1"/>
      <c r="N35" s="71"/>
      <c r="O35" s="2"/>
    </row>
    <row r="36" customFormat="false" ht="15.75" hidden="false" customHeight="false" outlineLevel="0" collapsed="false">
      <c r="A36" s="1" t="s">
        <v>59</v>
      </c>
      <c r="B36" s="2" t="s">
        <v>60</v>
      </c>
      <c r="E36" s="87" t="n">
        <v>20000</v>
      </c>
      <c r="F36" s="87"/>
      <c r="G36" s="87" t="n">
        <v>0</v>
      </c>
      <c r="H36" s="87"/>
      <c r="I36" s="87" t="n">
        <v>0</v>
      </c>
      <c r="J36" s="87"/>
      <c r="K36" s="87" t="n">
        <v>0</v>
      </c>
      <c r="L36" s="87"/>
      <c r="M36" s="87" t="n">
        <v>0</v>
      </c>
      <c r="N36" s="20" t="n">
        <f aca="false">E36+G36+I36+K36+M36</f>
        <v>20000</v>
      </c>
      <c r="O36" s="2"/>
    </row>
    <row r="37" customFormat="false" ht="15.75" hidden="false" customHeight="false" outlineLevel="0" collapsed="false">
      <c r="A37" s="1"/>
      <c r="B37" s="2" t="s">
        <v>61</v>
      </c>
      <c r="E37" s="87" t="n">
        <v>1000</v>
      </c>
      <c r="F37" s="87"/>
      <c r="G37" s="87" t="n">
        <v>0</v>
      </c>
      <c r="H37" s="87"/>
      <c r="I37" s="87" t="n">
        <v>0</v>
      </c>
      <c r="J37" s="87"/>
      <c r="K37" s="87" t="n">
        <v>0</v>
      </c>
      <c r="L37" s="87"/>
      <c r="M37" s="87" t="n">
        <v>0</v>
      </c>
      <c r="N37" s="20" t="n">
        <f aca="false">E37+G37+I37+K37+M37</f>
        <v>1000</v>
      </c>
      <c r="O37" s="2"/>
    </row>
    <row r="38" customFormat="false" ht="15.75" hidden="false" customHeight="false" outlineLevel="0" collapsed="false">
      <c r="A38" s="1"/>
      <c r="B38" s="2" t="s">
        <v>62</v>
      </c>
      <c r="E38" s="87" t="n">
        <v>0</v>
      </c>
      <c r="F38" s="87"/>
      <c r="G38" s="87" t="n">
        <v>0</v>
      </c>
      <c r="H38" s="87"/>
      <c r="I38" s="87" t="n">
        <v>0</v>
      </c>
      <c r="J38" s="87"/>
      <c r="K38" s="87" t="n">
        <v>0</v>
      </c>
      <c r="L38" s="87"/>
      <c r="M38" s="87" t="n">
        <v>0</v>
      </c>
      <c r="N38" s="20" t="n">
        <f aca="false">E38+G38+I38+K38+M38</f>
        <v>0</v>
      </c>
      <c r="O38" s="2"/>
    </row>
    <row r="39" customFormat="false" ht="15.75" hidden="false" customHeight="false" outlineLevel="0" collapsed="false">
      <c r="A39" s="1"/>
      <c r="B39" s="2" t="s">
        <v>63</v>
      </c>
      <c r="E39" s="87" t="n">
        <v>1000</v>
      </c>
      <c r="F39" s="87"/>
      <c r="G39" s="87" t="n">
        <v>0</v>
      </c>
      <c r="H39" s="87"/>
      <c r="I39" s="87" t="n">
        <v>0</v>
      </c>
      <c r="J39" s="87"/>
      <c r="K39" s="87" t="n">
        <v>0</v>
      </c>
      <c r="L39" s="87"/>
      <c r="M39" s="87" t="n">
        <v>0</v>
      </c>
      <c r="N39" s="20" t="n">
        <f aca="false">E39+G39+I39+K39+M39</f>
        <v>1000</v>
      </c>
      <c r="O39" s="2"/>
    </row>
    <row r="40" customFormat="false" ht="15.75" hidden="false" customHeight="false" outlineLevel="0" collapsed="false">
      <c r="A40" s="1"/>
      <c r="B40" s="2" t="s">
        <v>64</v>
      </c>
      <c r="D40" s="66"/>
      <c r="E40" s="88" t="n">
        <v>0</v>
      </c>
      <c r="F40" s="88"/>
      <c r="G40" s="88" t="n">
        <v>0</v>
      </c>
      <c r="H40" s="88"/>
      <c r="I40" s="88" t="n">
        <v>0</v>
      </c>
      <c r="J40" s="88"/>
      <c r="K40" s="88" t="n">
        <v>0</v>
      </c>
      <c r="L40" s="88"/>
      <c r="M40" s="88" t="n">
        <v>0</v>
      </c>
      <c r="N40" s="26" t="n">
        <f aca="false">E40+G40+I40+K40+M40</f>
        <v>0</v>
      </c>
      <c r="O40" s="2"/>
    </row>
    <row r="41" customFormat="false" ht="15.75" hidden="false" customHeight="false" outlineLevel="0" collapsed="false">
      <c r="A41" s="1"/>
      <c r="C41" s="67" t="s">
        <v>65</v>
      </c>
      <c r="D41" s="68"/>
      <c r="E41" s="69" t="n">
        <f aca="false">SUM(E36:E40)</f>
        <v>22000</v>
      </c>
      <c r="F41" s="68"/>
      <c r="G41" s="69" t="n">
        <f aca="false">SUM(G36:G40)</f>
        <v>0</v>
      </c>
      <c r="H41" s="68"/>
      <c r="I41" s="69" t="n">
        <f aca="false">SUM(I36:I40)</f>
        <v>0</v>
      </c>
      <c r="J41" s="68"/>
      <c r="K41" s="69" t="n">
        <f aca="false">SUM(K36:K40)</f>
        <v>0</v>
      </c>
      <c r="L41" s="68"/>
      <c r="M41" s="69" t="n">
        <f aca="false">SUM(M36:M40)</f>
        <v>0</v>
      </c>
      <c r="N41" s="20" t="n">
        <f aca="false">E41+G41+I41+K41+M41</f>
        <v>22000</v>
      </c>
    </row>
    <row r="42" customFormat="false" ht="15.75" hidden="false" customHeight="false" outlineLevel="0" collapsed="false">
      <c r="A42" s="1"/>
      <c r="N42" s="20"/>
    </row>
    <row r="43" customFormat="false" ht="15.75" hidden="false" customHeight="false" outlineLevel="0" collapsed="false">
      <c r="A43" s="1" t="s">
        <v>66</v>
      </c>
      <c r="B43" s="2" t="s">
        <v>67</v>
      </c>
      <c r="E43" s="50" t="n">
        <v>0</v>
      </c>
      <c r="G43" s="50" t="n">
        <v>0</v>
      </c>
      <c r="I43" s="50" t="n">
        <v>0</v>
      </c>
      <c r="K43" s="50" t="n">
        <v>0</v>
      </c>
      <c r="M43" s="50" t="n">
        <v>0</v>
      </c>
      <c r="N43" s="20" t="n">
        <f aca="false">E43+G43+I43+K43+M43</f>
        <v>0</v>
      </c>
    </row>
    <row r="44" customFormat="false" ht="15.75" hidden="false" customHeight="false" outlineLevel="0" collapsed="false">
      <c r="A44" s="1"/>
      <c r="B44" s="2" t="s">
        <v>68</v>
      </c>
      <c r="D44" s="45"/>
      <c r="E44" s="50" t="n">
        <f aca="false">D14*SUM(S23)*C14</f>
        <v>13089.78680625</v>
      </c>
      <c r="F44" s="50"/>
      <c r="G44" s="50" t="n">
        <v>0</v>
      </c>
      <c r="H44" s="50"/>
      <c r="I44" s="50" t="n">
        <v>0</v>
      </c>
      <c r="J44" s="50"/>
      <c r="K44" s="50" t="n">
        <v>0</v>
      </c>
      <c r="L44" s="50"/>
      <c r="M44" s="50" t="n">
        <v>0</v>
      </c>
      <c r="N44" s="71" t="n">
        <f aca="false">E44+G44+I44+K44+M44</f>
        <v>13089.78680625</v>
      </c>
      <c r="O44" s="45"/>
    </row>
    <row r="45" customFormat="false" ht="15.75" hidden="false" customHeight="false" outlineLevel="0" collapsed="false">
      <c r="A45" s="1"/>
      <c r="B45" s="2" t="s">
        <v>69</v>
      </c>
      <c r="E45" s="25" t="n">
        <v>0</v>
      </c>
      <c r="F45" s="25"/>
      <c r="G45" s="25" t="n">
        <v>0</v>
      </c>
      <c r="H45" s="25"/>
      <c r="I45" s="25" t="n">
        <v>0</v>
      </c>
      <c r="J45" s="25"/>
      <c r="K45" s="25" t="n">
        <v>0</v>
      </c>
      <c r="L45" s="25"/>
      <c r="M45" s="25" t="n">
        <v>0</v>
      </c>
      <c r="N45" s="26" t="n">
        <f aca="false">E45+G45+I45+K45+M45</f>
        <v>0</v>
      </c>
      <c r="O45" s="25"/>
    </row>
    <row r="46" customFormat="false" ht="15.75" hidden="false" customHeight="false" outlineLevel="0" collapsed="false">
      <c r="A46" s="1"/>
      <c r="C46" s="67" t="s">
        <v>70</v>
      </c>
      <c r="D46" s="72"/>
      <c r="E46" s="69" t="n">
        <f aca="false">SUM(E43:E45)</f>
        <v>13089.78680625</v>
      </c>
      <c r="F46" s="72"/>
      <c r="G46" s="69" t="n">
        <f aca="false">SUM(G43:G45)</f>
        <v>0</v>
      </c>
      <c r="H46" s="72"/>
      <c r="I46" s="69" t="n">
        <f aca="false">SUM(I43:I45)</f>
        <v>0</v>
      </c>
      <c r="J46" s="72"/>
      <c r="K46" s="69" t="n">
        <f aca="false">SUM(K43:K45)</f>
        <v>0</v>
      </c>
      <c r="L46" s="72"/>
      <c r="M46" s="69" t="n">
        <f aca="false">SUM(M43:M45)</f>
        <v>0</v>
      </c>
      <c r="N46" s="20" t="n">
        <f aca="false">E46+G46+I46+K46+M46</f>
        <v>13089.78680625</v>
      </c>
    </row>
    <row r="47" customFormat="false" ht="15.75" hidden="false" customHeight="false" outlineLevel="0" collapsed="false">
      <c r="A47" s="1"/>
      <c r="N47" s="20"/>
    </row>
    <row r="48" customFormat="false" ht="15.75" hidden="false" customHeight="false" outlineLevel="0" collapsed="false">
      <c r="A48" s="68" t="s">
        <v>71</v>
      </c>
      <c r="B48" s="72"/>
      <c r="C48" s="67" t="s">
        <v>72</v>
      </c>
      <c r="D48" s="68"/>
      <c r="E48" s="69" t="n">
        <f aca="false">E33+E41+E46</f>
        <v>103217.99633669</v>
      </c>
      <c r="F48" s="68"/>
      <c r="G48" s="69" t="n">
        <f aca="false">G33+G41+G46</f>
        <v>0</v>
      </c>
      <c r="H48" s="68"/>
      <c r="I48" s="69" t="n">
        <f aca="false">I33+I41+I46</f>
        <v>0</v>
      </c>
      <c r="J48" s="68"/>
      <c r="K48" s="69" t="n">
        <f aca="false">K33+K41+K46</f>
        <v>0</v>
      </c>
      <c r="L48" s="68"/>
      <c r="M48" s="69" t="n">
        <f aca="false">M33+M41+M46</f>
        <v>0</v>
      </c>
      <c r="N48" s="20" t="n">
        <f aca="false">E48+G48+I48+K48+M48</f>
        <v>103217.99633669</v>
      </c>
    </row>
    <row r="49" customFormat="false" ht="15.75" hidden="false" customHeight="false" outlineLevel="0" collapsed="false">
      <c r="D49" s="1"/>
      <c r="E49" s="34"/>
      <c r="F49" s="1"/>
      <c r="G49" s="34"/>
      <c r="H49" s="1"/>
      <c r="I49" s="34"/>
      <c r="J49" s="1"/>
      <c r="K49" s="34"/>
      <c r="L49" s="1"/>
      <c r="M49" s="34"/>
      <c r="N49" s="20"/>
    </row>
    <row r="50" customFormat="false" ht="15.75" hidden="false" customHeight="false" outlineLevel="0" collapsed="false">
      <c r="A50" s="73" t="s">
        <v>73</v>
      </c>
      <c r="B50" s="74"/>
      <c r="C50" s="75" t="s">
        <v>86</v>
      </c>
      <c r="D50" s="73"/>
      <c r="E50" s="76" t="n">
        <f aca="false">E48-E46</f>
        <v>90128.20953044</v>
      </c>
      <c r="F50" s="73"/>
      <c r="G50" s="76" t="n">
        <f aca="false">G48-G46</f>
        <v>0</v>
      </c>
      <c r="H50" s="73"/>
      <c r="I50" s="76" t="n">
        <f aca="false">I48-I46</f>
        <v>0</v>
      </c>
      <c r="J50" s="73"/>
      <c r="K50" s="76" t="n">
        <f aca="false">K48-K46</f>
        <v>0</v>
      </c>
      <c r="L50" s="73"/>
      <c r="M50" s="76" t="n">
        <f aca="false">M48-M46</f>
        <v>0</v>
      </c>
      <c r="N50" s="20" t="n">
        <f aca="false">E50+G50+I50+K50+M50</f>
        <v>90128.20953044</v>
      </c>
    </row>
    <row r="51" customFormat="false" ht="15.75" hidden="false" customHeight="false" outlineLevel="0" collapsed="false">
      <c r="A51" s="1"/>
      <c r="C51" s="1"/>
      <c r="N51" s="20"/>
    </row>
    <row r="52" customFormat="false" ht="15.75" hidden="false" customHeight="false" outlineLevel="0" collapsed="false">
      <c r="A52" s="77" t="s">
        <v>75</v>
      </c>
      <c r="B52" s="78"/>
      <c r="C52" s="79" t="s">
        <v>76</v>
      </c>
      <c r="N52" s="20"/>
    </row>
    <row r="53" customFormat="false" ht="15" hidden="false" customHeight="false" outlineLevel="0" collapsed="false">
      <c r="C53" s="80" t="n">
        <v>0.525</v>
      </c>
      <c r="N53" s="20"/>
    </row>
    <row r="54" customFormat="false" ht="15.75" hidden="false" customHeight="false" outlineLevel="0" collapsed="false">
      <c r="C54" s="81" t="s">
        <v>77</v>
      </c>
      <c r="D54" s="78"/>
      <c r="E54" s="82" t="n">
        <f aca="false">E50*$C53</f>
        <v>47317.310003481</v>
      </c>
      <c r="F54" s="78"/>
      <c r="G54" s="82" t="n">
        <f aca="false">G50*$C53</f>
        <v>0</v>
      </c>
      <c r="H54" s="78"/>
      <c r="I54" s="82" t="n">
        <f aca="false">I50*$C53</f>
        <v>0</v>
      </c>
      <c r="J54" s="78"/>
      <c r="K54" s="82" t="n">
        <f aca="false">K50*$C53</f>
        <v>0</v>
      </c>
      <c r="L54" s="78"/>
      <c r="M54" s="82" t="n">
        <f aca="false">M50*$C53</f>
        <v>0</v>
      </c>
      <c r="N54" s="20" t="n">
        <f aca="false">E54+G54+I54+K54+M54</f>
        <v>47317.310003481</v>
      </c>
    </row>
    <row r="55" customFormat="false" ht="15.75" hidden="false" customHeight="false" outlineLevel="0" collapsed="false">
      <c r="N55" s="20"/>
    </row>
    <row r="56" customFormat="false" ht="15.75" hidden="false" customHeight="false" outlineLevel="0" collapsed="false">
      <c r="N56" s="20"/>
    </row>
    <row r="57" customFormat="false" ht="15.75" hidden="false" customHeight="false" outlineLevel="0" collapsed="false">
      <c r="A57" s="8" t="s">
        <v>78</v>
      </c>
      <c r="B57" s="83"/>
      <c r="C57" s="83"/>
      <c r="D57" s="83"/>
      <c r="E57" s="20" t="n">
        <f aca="false">E48+E54</f>
        <v>150535.306340171</v>
      </c>
      <c r="F57" s="83"/>
      <c r="G57" s="20" t="n">
        <f aca="false">G48+G54</f>
        <v>0</v>
      </c>
      <c r="H57" s="83"/>
      <c r="I57" s="20" t="n">
        <f aca="false">I48+I54</f>
        <v>0</v>
      </c>
      <c r="J57" s="83"/>
      <c r="K57" s="20" t="n">
        <f aca="false">K48+K54</f>
        <v>0</v>
      </c>
      <c r="L57" s="83"/>
      <c r="M57" s="20" t="n">
        <f aca="false">M48+M54</f>
        <v>0</v>
      </c>
      <c r="N57" s="20" t="n">
        <f aca="false">E57+G57+I57+K57+M57</f>
        <v>150535.306340171</v>
      </c>
    </row>
  </sheetData>
  <mergeCells count="18">
    <mergeCell ref="D5:E5"/>
    <mergeCell ref="F5:G5"/>
    <mergeCell ref="H5:I5"/>
    <mergeCell ref="J5:K5"/>
    <mergeCell ref="L5:M5"/>
    <mergeCell ref="W6:X6"/>
    <mergeCell ref="Y6:Z6"/>
    <mergeCell ref="AA6:AB6"/>
    <mergeCell ref="AC6:AD6"/>
    <mergeCell ref="AE6:AF6"/>
    <mergeCell ref="W9:X9"/>
    <mergeCell ref="Y9:Z9"/>
    <mergeCell ref="AA9:AB9"/>
    <mergeCell ref="AC9:AD9"/>
    <mergeCell ref="AE9:AF9"/>
    <mergeCell ref="P18:S18"/>
    <mergeCell ref="V25:X25"/>
    <mergeCell ref="V26:Y26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G57"/>
  <sheetViews>
    <sheetView windowProtection="false"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E45" activeCellId="0" sqref="E45"/>
    </sheetView>
  </sheetViews>
  <sheetFormatPr defaultRowHeight="15.75"/>
  <cols>
    <col collapsed="false" hidden="false" max="1" min="1" style="0" width="9.10697674418605"/>
    <col collapsed="false" hidden="false" max="2" min="2" style="0" width="19.6883720930233"/>
    <col collapsed="false" hidden="false" max="4" min="3" style="0" width="13.6744186046512"/>
    <col collapsed="false" hidden="false" max="5" min="5" style="0" width="10.7627906976744"/>
    <col collapsed="false" hidden="true" max="13" min="6" style="0" width="0"/>
    <col collapsed="false" hidden="false" max="14" min="14" style="0" width="14.1860465116279"/>
    <col collapsed="false" hidden="false" max="21" min="15" style="0" width="9.10697674418605"/>
    <col collapsed="false" hidden="false" max="22" min="22" style="0" width="72.9767441860465"/>
    <col collapsed="false" hidden="false" max="1025" min="23" style="0" width="9.10697674418605"/>
  </cols>
  <sheetData>
    <row r="1" s="2" customFormat="true" ht="15.75" hidden="false" customHeight="false" outlineLevel="0" collapsed="false">
      <c r="A1" s="1" t="s">
        <v>79</v>
      </c>
    </row>
    <row r="2" s="2" customFormat="true" ht="15.75" hidden="false" customHeight="false" outlineLevel="0" collapsed="false">
      <c r="A2" s="1"/>
    </row>
    <row r="3" s="2" customFormat="true" ht="15.75" hidden="false" customHeight="false" outlineLevel="0" collapsed="false">
      <c r="A3" s="1" t="s">
        <v>80</v>
      </c>
    </row>
    <row r="4" s="2" customFormat="true" ht="15.75" hidden="false" customHeight="false" outlineLevel="0" collapsed="false">
      <c r="A4" s="1"/>
    </row>
    <row r="5" customFormat="false" ht="20.25" hidden="false" customHeight="false" outlineLevel="0" collapsed="false">
      <c r="A5" s="1" t="s">
        <v>81</v>
      </c>
      <c r="B5" s="2"/>
      <c r="C5" s="2"/>
      <c r="D5" s="3" t="s">
        <v>3</v>
      </c>
      <c r="E5" s="3"/>
      <c r="F5" s="3" t="s">
        <v>4</v>
      </c>
      <c r="G5" s="3"/>
      <c r="H5" s="3" t="s">
        <v>5</v>
      </c>
      <c r="I5" s="3"/>
      <c r="J5" s="3" t="s">
        <v>6</v>
      </c>
      <c r="K5" s="3"/>
      <c r="L5" s="3" t="s">
        <v>7</v>
      </c>
      <c r="M5" s="3"/>
      <c r="N5" s="4" t="s">
        <v>8</v>
      </c>
      <c r="P5" s="5" t="s">
        <v>82</v>
      </c>
      <c r="Q5" s="6"/>
      <c r="R5" s="6"/>
      <c r="S5" s="6"/>
      <c r="T5" s="7"/>
    </row>
    <row r="6" customFormat="false" ht="18" hidden="false" customHeight="false" outlineLevel="0" collapsed="false">
      <c r="A6" s="1"/>
      <c r="B6" s="2"/>
      <c r="C6" s="2"/>
      <c r="D6" s="1"/>
      <c r="E6" s="1"/>
      <c r="F6" s="1"/>
      <c r="G6" s="1"/>
      <c r="H6" s="1"/>
      <c r="I6" s="1"/>
      <c r="J6" s="1"/>
      <c r="K6" s="1"/>
      <c r="L6" s="1"/>
      <c r="M6" s="1"/>
      <c r="N6" s="8"/>
      <c r="P6" s="9" t="s">
        <v>10</v>
      </c>
      <c r="Q6" s="10" t="s">
        <v>11</v>
      </c>
      <c r="R6" s="10" t="s">
        <v>12</v>
      </c>
      <c r="S6" s="10" t="s">
        <v>13</v>
      </c>
      <c r="T6" s="11" t="s">
        <v>14</v>
      </c>
      <c r="V6" s="12" t="s">
        <v>15</v>
      </c>
      <c r="W6" s="13" t="s">
        <v>16</v>
      </c>
      <c r="X6" s="13"/>
      <c r="Y6" s="13" t="s">
        <v>4</v>
      </c>
      <c r="Z6" s="13"/>
      <c r="AA6" s="13" t="s">
        <v>5</v>
      </c>
      <c r="AB6" s="13"/>
      <c r="AC6" s="13" t="s">
        <v>6</v>
      </c>
      <c r="AD6" s="13"/>
      <c r="AE6" s="13" t="s">
        <v>7</v>
      </c>
      <c r="AF6" s="13"/>
    </row>
    <row r="7" customFormat="false" ht="15.75" hidden="false" customHeight="false" outlineLevel="0" collapsed="false">
      <c r="A7" s="1" t="s">
        <v>17</v>
      </c>
      <c r="B7" s="2" t="s">
        <v>83</v>
      </c>
      <c r="C7" s="2" t="s">
        <v>84</v>
      </c>
      <c r="D7" s="1" t="s">
        <v>19</v>
      </c>
      <c r="E7" s="1" t="s">
        <v>20</v>
      </c>
      <c r="F7" s="1" t="s">
        <v>19</v>
      </c>
      <c r="G7" s="1" t="s">
        <v>20</v>
      </c>
      <c r="H7" s="1" t="s">
        <v>19</v>
      </c>
      <c r="I7" s="1" t="s">
        <v>20</v>
      </c>
      <c r="J7" s="1" t="s">
        <v>19</v>
      </c>
      <c r="K7" s="1" t="s">
        <v>20</v>
      </c>
      <c r="L7" s="1" t="s">
        <v>19</v>
      </c>
      <c r="M7" s="1" t="s">
        <v>20</v>
      </c>
      <c r="N7" s="8"/>
      <c r="O7" s="2"/>
      <c r="P7" s="14" t="n">
        <f aca="false">E11/V20*100</f>
        <v>51.6941882359259</v>
      </c>
      <c r="Q7" s="14" t="n">
        <f aca="false">G11/Y20*100</f>
        <v>0</v>
      </c>
      <c r="R7" s="14" t="n">
        <f aca="false">I11/AA20*100</f>
        <v>0</v>
      </c>
      <c r="S7" s="14" t="n">
        <f aca="false">K11/AC20*100</f>
        <v>0</v>
      </c>
      <c r="T7" s="14" t="n">
        <f aca="false">M11/AE20*100</f>
        <v>0</v>
      </c>
      <c r="U7" s="2"/>
      <c r="V7" s="12"/>
      <c r="W7" s="15" t="n">
        <f aca="false">V21</f>
        <v>9923.06666666667</v>
      </c>
      <c r="X7" s="12" t="n">
        <v>9</v>
      </c>
      <c r="Y7" s="15" t="n">
        <f aca="false">W7*1.03</f>
        <v>10220.7586666667</v>
      </c>
      <c r="Z7" s="12" t="n">
        <v>9</v>
      </c>
      <c r="AA7" s="15" t="n">
        <f aca="false">Y7*1.03</f>
        <v>10527.3814266667</v>
      </c>
      <c r="AB7" s="12" t="n">
        <v>9</v>
      </c>
      <c r="AC7" s="15" t="n">
        <f aca="false">AA7*1.03</f>
        <v>10843.2028694667</v>
      </c>
      <c r="AD7" s="12" t="n">
        <v>9</v>
      </c>
      <c r="AE7" s="15" t="n">
        <f aca="false">AC7*1.03</f>
        <v>11168.4989555507</v>
      </c>
      <c r="AF7" s="12" t="n">
        <v>9</v>
      </c>
    </row>
    <row r="8" customFormat="false" ht="15.75" hidden="false" customHeight="false" outlineLevel="0" collapsed="false">
      <c r="A8" s="1"/>
      <c r="N8" s="8"/>
      <c r="O8" s="2"/>
      <c r="P8" s="16"/>
      <c r="Q8" s="16"/>
      <c r="R8" s="16"/>
      <c r="S8" s="16"/>
      <c r="T8" s="16"/>
      <c r="U8" s="2"/>
    </row>
    <row r="9" customFormat="false" ht="20.25" hidden="false" customHeight="false" outlineLevel="0" collapsed="false">
      <c r="A9" s="1"/>
      <c r="B9" s="2" t="s">
        <v>21</v>
      </c>
      <c r="D9" s="19" t="n">
        <v>1</v>
      </c>
      <c r="E9" s="18" t="n">
        <f aca="false">(W7+Y7+AA7+AC7)*D9</f>
        <v>41514.4096294667</v>
      </c>
      <c r="F9" s="19" t="n">
        <v>0</v>
      </c>
      <c r="G9" s="18" t="n">
        <f aca="false">Y7*F9</f>
        <v>0</v>
      </c>
      <c r="H9" s="19" t="n">
        <v>0</v>
      </c>
      <c r="I9" s="18" t="n">
        <f aca="false">AA7*H9</f>
        <v>0</v>
      </c>
      <c r="J9" s="19" t="n">
        <v>0</v>
      </c>
      <c r="K9" s="18" t="n">
        <f aca="false">AC7*J9</f>
        <v>0</v>
      </c>
      <c r="L9" s="19" t="n">
        <v>0</v>
      </c>
      <c r="M9" s="18" t="n">
        <f aca="false">AE7*L9</f>
        <v>0</v>
      </c>
      <c r="N9" s="20" t="n">
        <f aca="false">E9+G9+I9+K9+M9</f>
        <v>41514.4096294667</v>
      </c>
      <c r="O9" s="2"/>
      <c r="P9" s="21" t="s">
        <v>22</v>
      </c>
      <c r="Q9" s="22"/>
      <c r="R9" s="22"/>
      <c r="S9" s="22"/>
      <c r="T9" s="23"/>
      <c r="U9" s="2"/>
      <c r="V9" s="12" t="s">
        <v>23</v>
      </c>
      <c r="W9" s="13" t="s">
        <v>16</v>
      </c>
      <c r="X9" s="13"/>
      <c r="Y9" s="13" t="s">
        <v>4</v>
      </c>
      <c r="Z9" s="13"/>
      <c r="AA9" s="13" t="s">
        <v>5</v>
      </c>
      <c r="AB9" s="13"/>
      <c r="AC9" s="13" t="s">
        <v>6</v>
      </c>
      <c r="AD9" s="13"/>
      <c r="AE9" s="13" t="s">
        <v>7</v>
      </c>
      <c r="AF9" s="13"/>
    </row>
    <row r="10" customFormat="false" ht="18" hidden="false" customHeight="false" outlineLevel="0" collapsed="false">
      <c r="A10" s="1"/>
      <c r="D10" s="24" t="n">
        <v>0</v>
      </c>
      <c r="E10" s="25" t="n">
        <f aca="false">W7*D10</f>
        <v>0</v>
      </c>
      <c r="F10" s="24" t="n">
        <v>0</v>
      </c>
      <c r="G10" s="25" t="n">
        <f aca="false">Y7*F10</f>
        <v>0</v>
      </c>
      <c r="H10" s="24" t="n">
        <v>0</v>
      </c>
      <c r="I10" s="25" t="n">
        <f aca="false">AA7*H10</f>
        <v>0</v>
      </c>
      <c r="J10" s="24" t="n">
        <v>0</v>
      </c>
      <c r="K10" s="25" t="n">
        <f aca="false">AC7*J10</f>
        <v>0</v>
      </c>
      <c r="L10" s="24" t="n">
        <v>0</v>
      </c>
      <c r="M10" s="25" t="n">
        <f aca="false">AE7*L10</f>
        <v>0</v>
      </c>
      <c r="N10" s="26" t="n">
        <f aca="false">E10+G10+I10+K10+M10</f>
        <v>0</v>
      </c>
      <c r="O10" s="2"/>
      <c r="P10" s="27" t="s">
        <v>10</v>
      </c>
      <c r="Q10" s="28" t="s">
        <v>11</v>
      </c>
      <c r="R10" s="28" t="s">
        <v>12</v>
      </c>
      <c r="S10" s="28" t="s">
        <v>13</v>
      </c>
      <c r="T10" s="29" t="s">
        <v>14</v>
      </c>
      <c r="U10" s="2"/>
      <c r="V10" s="12" t="s">
        <v>24</v>
      </c>
      <c r="W10" s="30" t="n">
        <v>25000</v>
      </c>
      <c r="X10" s="31" t="n">
        <v>12</v>
      </c>
      <c r="Y10" s="30" t="n">
        <f aca="false">W10*1.03</f>
        <v>25750</v>
      </c>
      <c r="Z10" s="31" t="n">
        <v>12</v>
      </c>
      <c r="AA10" s="30" t="n">
        <f aca="false">Y10*1.03</f>
        <v>26522.5</v>
      </c>
      <c r="AB10" s="31" t="n">
        <v>12</v>
      </c>
      <c r="AC10" s="30" t="n">
        <f aca="false">AA10*1.03</f>
        <v>27318.175</v>
      </c>
      <c r="AD10" s="31" t="n">
        <v>12</v>
      </c>
      <c r="AE10" s="30" t="n">
        <f aca="false">AC10*1.03</f>
        <v>28137.72025</v>
      </c>
      <c r="AF10" s="31" t="n">
        <v>12</v>
      </c>
    </row>
    <row r="11" customFormat="false" ht="15.75" hidden="false" customHeight="false" outlineLevel="0" collapsed="false">
      <c r="A11" s="1"/>
      <c r="C11" s="32" t="s">
        <v>25</v>
      </c>
      <c r="D11" s="35" t="n">
        <f aca="false">SUM(D9:D10)</f>
        <v>1</v>
      </c>
      <c r="E11" s="34" t="n">
        <f aca="false">SUM(E9:E10)</f>
        <v>41514.4096294667</v>
      </c>
      <c r="F11" s="35" t="n">
        <f aca="false">SUM(F9:F10)</f>
        <v>0</v>
      </c>
      <c r="G11" s="34" t="n">
        <f aca="false">SUM(G9:G10)</f>
        <v>0</v>
      </c>
      <c r="H11" s="35" t="n">
        <f aca="false">SUM(H9:H10)</f>
        <v>0</v>
      </c>
      <c r="I11" s="34" t="n">
        <f aca="false">SUM(I9:I10)</f>
        <v>0</v>
      </c>
      <c r="J11" s="35" t="n">
        <f aca="false">SUM(J9:J10)</f>
        <v>0</v>
      </c>
      <c r="K11" s="34" t="n">
        <f aca="false">SUM(K9:K10)</f>
        <v>0</v>
      </c>
      <c r="L11" s="35" t="n">
        <f aca="false">SUM(L9:L10)</f>
        <v>0</v>
      </c>
      <c r="M11" s="34" t="n">
        <f aca="false">SUM(M9:M10)</f>
        <v>0</v>
      </c>
      <c r="N11" s="20" t="n">
        <f aca="false">E11+G11+I11+K11+M11</f>
        <v>41514.4096294667</v>
      </c>
      <c r="O11" s="2"/>
      <c r="P11" s="14" t="n">
        <f aca="false">E9/V19*100</f>
        <v>69.1906827157778</v>
      </c>
      <c r="Q11" s="14" t="n">
        <f aca="false">G9/Y19*100</f>
        <v>0</v>
      </c>
      <c r="R11" s="14" t="n">
        <f aca="false">I9/V19*100</f>
        <v>0</v>
      </c>
      <c r="S11" s="14" t="n">
        <f aca="false">K9/V19*100</f>
        <v>0</v>
      </c>
      <c r="T11" s="14" t="n">
        <f aca="false">M9/V19*100</f>
        <v>0</v>
      </c>
      <c r="U11" s="2"/>
      <c r="V11" s="12" t="s">
        <v>26</v>
      </c>
      <c r="W11" s="30" t="n">
        <f aca="false">'Lin 1'!W11</f>
        <v>48000</v>
      </c>
      <c r="X11" s="12" t="n">
        <v>12</v>
      </c>
      <c r="Y11" s="30" t="n">
        <f aca="false">W11*1.03</f>
        <v>49440</v>
      </c>
      <c r="Z11" s="12" t="n">
        <v>12</v>
      </c>
      <c r="AA11" s="30" t="n">
        <f aca="false">Y11*1.03</f>
        <v>50923.2</v>
      </c>
      <c r="AB11" s="12" t="n">
        <v>12</v>
      </c>
      <c r="AC11" s="30" t="n">
        <f aca="false">AA11*1.03</f>
        <v>52450.896</v>
      </c>
      <c r="AD11" s="12" t="n">
        <v>12</v>
      </c>
      <c r="AE11" s="30" t="n">
        <f aca="false">AC11*1.03</f>
        <v>54024.42288</v>
      </c>
      <c r="AF11" s="31" t="n">
        <v>12</v>
      </c>
    </row>
    <row r="12" customFormat="false" ht="15.75" hidden="false" customHeight="false" outlineLevel="0" collapsed="false">
      <c r="A12" s="1"/>
      <c r="D12" s="19"/>
      <c r="E12" s="36"/>
      <c r="F12" s="19"/>
      <c r="G12" s="36"/>
      <c r="H12" s="19"/>
      <c r="I12" s="36"/>
      <c r="J12" s="19"/>
      <c r="K12" s="36"/>
      <c r="L12" s="19"/>
      <c r="M12" s="36"/>
      <c r="N12" s="20"/>
      <c r="O12" s="2"/>
      <c r="P12" s="16"/>
      <c r="Q12" s="16"/>
      <c r="R12" s="16"/>
      <c r="S12" s="16"/>
      <c r="T12" s="16"/>
      <c r="U12" s="2"/>
      <c r="V12" s="12" t="s">
        <v>34</v>
      </c>
      <c r="W12" s="30" t="n">
        <v>21000</v>
      </c>
      <c r="X12" s="12" t="n">
        <v>12</v>
      </c>
      <c r="Y12" s="30" t="n">
        <f aca="false">W12*1.03</f>
        <v>21630</v>
      </c>
      <c r="Z12" s="31" t="n">
        <v>12</v>
      </c>
      <c r="AA12" s="30" t="n">
        <f aca="false">Y12*1.03</f>
        <v>22278.9</v>
      </c>
      <c r="AB12" s="31" t="n">
        <v>12</v>
      </c>
      <c r="AC12" s="30" t="n">
        <f aca="false">AA12*1.03</f>
        <v>22947.267</v>
      </c>
      <c r="AD12" s="31" t="n">
        <v>12</v>
      </c>
      <c r="AE12" s="30" t="n">
        <f aca="false">AC12*1.03</f>
        <v>23635.68501</v>
      </c>
      <c r="AF12" s="31" t="n">
        <v>12</v>
      </c>
    </row>
    <row r="13" customFormat="false" ht="20.25" hidden="false" customHeight="false" outlineLevel="0" collapsed="false">
      <c r="A13" s="1"/>
      <c r="C13" s="60" t="s">
        <v>28</v>
      </c>
      <c r="D13" s="1" t="s">
        <v>19</v>
      </c>
      <c r="E13" s="1" t="s">
        <v>29</v>
      </c>
      <c r="F13" s="1" t="s">
        <v>19</v>
      </c>
      <c r="G13" s="1" t="s">
        <v>29</v>
      </c>
      <c r="H13" s="1" t="s">
        <v>19</v>
      </c>
      <c r="I13" s="1" t="s">
        <v>29</v>
      </c>
      <c r="J13" s="1" t="s">
        <v>19</v>
      </c>
      <c r="K13" s="1" t="s">
        <v>29</v>
      </c>
      <c r="L13" s="1" t="s">
        <v>19</v>
      </c>
      <c r="M13" s="1" t="s">
        <v>29</v>
      </c>
      <c r="N13" s="20"/>
      <c r="O13" s="2"/>
      <c r="P13" s="38" t="s">
        <v>30</v>
      </c>
      <c r="Q13" s="39"/>
      <c r="R13" s="39"/>
      <c r="S13" s="39"/>
      <c r="T13" s="40"/>
      <c r="U13" s="2"/>
      <c r="V13" s="12" t="s">
        <v>31</v>
      </c>
      <c r="W13" s="30" t="n">
        <v>10000</v>
      </c>
      <c r="X13" s="12" t="n">
        <v>12</v>
      </c>
      <c r="Y13" s="30" t="n">
        <f aca="false">W13*1.03</f>
        <v>10300</v>
      </c>
      <c r="Z13" s="12" t="n">
        <v>12</v>
      </c>
      <c r="AA13" s="30" t="n">
        <f aca="false">Y13*1.03</f>
        <v>10609</v>
      </c>
      <c r="AB13" s="12" t="n">
        <v>12</v>
      </c>
      <c r="AC13" s="30" t="n">
        <f aca="false">AA13*1.03</f>
        <v>10927.27</v>
      </c>
      <c r="AD13" s="12" t="n">
        <v>12</v>
      </c>
      <c r="AE13" s="30" t="n">
        <f aca="false">AC13*1.03</f>
        <v>11255.0881</v>
      </c>
      <c r="AF13" s="31" t="n">
        <v>12</v>
      </c>
    </row>
    <row r="14" customFormat="false" ht="17.35" hidden="false" customHeight="false" outlineLevel="0" collapsed="false">
      <c r="A14" s="1" t="s">
        <v>32</v>
      </c>
      <c r="B14" s="2" t="s">
        <v>24</v>
      </c>
      <c r="C14" s="41" t="n">
        <v>1</v>
      </c>
      <c r="D14" s="19" t="n">
        <v>12</v>
      </c>
      <c r="E14" s="18" t="n">
        <f aca="false">(AC10/AD10)*D14*$C14</f>
        <v>27318.175</v>
      </c>
      <c r="F14" s="19" t="n">
        <v>0</v>
      </c>
      <c r="G14" s="18" t="n">
        <f aca="false">Y10/Z10*F14*$C14</f>
        <v>0</v>
      </c>
      <c r="H14" s="19" t="n">
        <v>0</v>
      </c>
      <c r="I14" s="18" t="n">
        <f aca="false">AA10/AB10*H14*$C14</f>
        <v>0</v>
      </c>
      <c r="J14" s="19" t="n">
        <v>0</v>
      </c>
      <c r="K14" s="18" t="n">
        <f aca="false">AC10/AD10*J14*$C14</f>
        <v>0</v>
      </c>
      <c r="L14" s="19" t="n">
        <v>0</v>
      </c>
      <c r="M14" s="18" t="n">
        <f aca="false">AE10/AF10*L14*$C14</f>
        <v>0</v>
      </c>
      <c r="N14" s="20" t="n">
        <f aca="false">E14+G14+I14+K14+M14</f>
        <v>27318.175</v>
      </c>
      <c r="O14" s="2"/>
      <c r="P14" s="42" t="s">
        <v>10</v>
      </c>
      <c r="Q14" s="43" t="s">
        <v>11</v>
      </c>
      <c r="R14" s="43" t="s">
        <v>12</v>
      </c>
      <c r="S14" s="43" t="s">
        <v>13</v>
      </c>
      <c r="T14" s="44" t="s">
        <v>14</v>
      </c>
      <c r="U14" s="2"/>
      <c r="V14" s="12" t="s">
        <v>33</v>
      </c>
      <c r="W14" s="30" t="n">
        <v>10000</v>
      </c>
      <c r="X14" s="12" t="n">
        <v>12</v>
      </c>
      <c r="Y14" s="30" t="n">
        <f aca="false">W14*1.03</f>
        <v>10300</v>
      </c>
      <c r="Z14" s="31" t="n">
        <v>12</v>
      </c>
      <c r="AA14" s="30" t="n">
        <f aca="false">Y14*1.03</f>
        <v>10609</v>
      </c>
      <c r="AB14" s="31" t="n">
        <v>12</v>
      </c>
      <c r="AC14" s="30" t="n">
        <f aca="false">AA14*1.03</f>
        <v>10927.27</v>
      </c>
      <c r="AD14" s="31" t="n">
        <v>12</v>
      </c>
      <c r="AE14" s="30" t="n">
        <f aca="false">AC14*1.03</f>
        <v>11255.0881</v>
      </c>
      <c r="AF14" s="31" t="n">
        <v>12</v>
      </c>
    </row>
    <row r="15" customFormat="false" ht="15" hidden="false" customHeight="false" outlineLevel="0" collapsed="false">
      <c r="A15" s="1"/>
      <c r="B15" s="2" t="s">
        <v>26</v>
      </c>
      <c r="C15" s="41" t="n">
        <v>0</v>
      </c>
      <c r="D15" s="19" t="n">
        <v>0</v>
      </c>
      <c r="E15" s="18" t="n">
        <f aca="false">(AC11/AD11)*D15*$C15</f>
        <v>0</v>
      </c>
      <c r="F15" s="19" t="n">
        <v>0</v>
      </c>
      <c r="G15" s="18" t="n">
        <f aca="false">Y11/Z11*F15*$C15</f>
        <v>0</v>
      </c>
      <c r="H15" s="19" t="n">
        <v>0</v>
      </c>
      <c r="I15" s="18" t="n">
        <f aca="false">AA11/AB11*H15*$C15</f>
        <v>0</v>
      </c>
      <c r="J15" s="19" t="n">
        <v>0</v>
      </c>
      <c r="K15" s="18" t="n">
        <f aca="false">AC11/AD11*J15*$C15</f>
        <v>0</v>
      </c>
      <c r="L15" s="19" t="n">
        <v>0</v>
      </c>
      <c r="M15" s="18" t="n">
        <f aca="false">AE11/AF11*L15*$C15</f>
        <v>0</v>
      </c>
      <c r="N15" s="20" t="n">
        <f aca="false">E15+G15+I15+K15+M15</f>
        <v>0</v>
      </c>
      <c r="O15" s="2"/>
      <c r="P15" s="14" t="n">
        <f aca="false">E10/V18*100</f>
        <v>0</v>
      </c>
      <c r="Q15" s="14" t="n">
        <f aca="false">G10/V18*100</f>
        <v>0</v>
      </c>
      <c r="R15" s="14" t="n">
        <f aca="false">I10/V18*100</f>
        <v>0</v>
      </c>
      <c r="S15" s="14" t="n">
        <f aca="false">K10/V18*100</f>
        <v>0</v>
      </c>
      <c r="T15" s="14" t="n">
        <f aca="false">M10/V18*100</f>
        <v>0</v>
      </c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</row>
    <row r="16" customFormat="false" ht="15" hidden="false" customHeight="false" outlineLevel="0" collapsed="false">
      <c r="A16" s="1"/>
      <c r="B16" s="2" t="s">
        <v>34</v>
      </c>
      <c r="C16" s="41" t="n">
        <v>1</v>
      </c>
      <c r="D16" s="19" t="n">
        <v>12</v>
      </c>
      <c r="E16" s="18" t="n">
        <f aca="false">(AC12/AD12)*D16*$C16</f>
        <v>22947.267</v>
      </c>
      <c r="F16" s="19" t="n">
        <v>0</v>
      </c>
      <c r="G16" s="18" t="n">
        <f aca="false">Y12/Z12*F16*$C16</f>
        <v>0</v>
      </c>
      <c r="H16" s="19" t="n">
        <v>0</v>
      </c>
      <c r="I16" s="18" t="n">
        <f aca="false">AA12/AB12*H16*$C16</f>
        <v>0</v>
      </c>
      <c r="J16" s="19" t="n">
        <v>0</v>
      </c>
      <c r="K16" s="18" t="n">
        <f aca="false">AC12/AD12*J16*$C16</f>
        <v>0</v>
      </c>
      <c r="L16" s="19" t="n">
        <v>0</v>
      </c>
      <c r="M16" s="18" t="n">
        <f aca="false">AE12/AF12*L16*$C16</f>
        <v>0</v>
      </c>
      <c r="N16" s="20" t="n">
        <f aca="false">E16+G16+I16+K16+M16</f>
        <v>22947.267</v>
      </c>
      <c r="O16" s="2"/>
      <c r="P16" s="16"/>
      <c r="Q16" s="16"/>
      <c r="R16" s="16"/>
      <c r="S16" s="16"/>
      <c r="T16" s="16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</row>
    <row r="17" customFormat="false" ht="15" hidden="false" customHeight="true" outlineLevel="0" collapsed="false">
      <c r="A17" s="1"/>
      <c r="B17" s="2" t="s">
        <v>31</v>
      </c>
      <c r="C17" s="41" t="n">
        <v>0</v>
      </c>
      <c r="D17" s="19" t="n">
        <v>0</v>
      </c>
      <c r="E17" s="18" t="n">
        <f aca="false">W13/X13*D17*$C17</f>
        <v>0</v>
      </c>
      <c r="F17" s="19" t="n">
        <v>0</v>
      </c>
      <c r="G17" s="18" t="n">
        <f aca="false">Y13/Z13*F17*$C17</f>
        <v>0</v>
      </c>
      <c r="H17" s="19" t="n">
        <v>0</v>
      </c>
      <c r="I17" s="18" t="n">
        <f aca="false">AA13/AB13*H17*$C17</f>
        <v>0</v>
      </c>
      <c r="J17" s="19" t="n">
        <v>0</v>
      </c>
      <c r="K17" s="18" t="n">
        <f aca="false">AC13/AD13*J17*$C17</f>
        <v>0</v>
      </c>
      <c r="L17" s="19" t="n">
        <v>0</v>
      </c>
      <c r="M17" s="18" t="n">
        <f aca="false">AE13/AF13*L17*$C17</f>
        <v>0</v>
      </c>
      <c r="N17" s="20" t="n">
        <f aca="false">E17+G17+I17+K17+M17</f>
        <v>0</v>
      </c>
      <c r="O17" s="2"/>
      <c r="V17" s="45" t="s">
        <v>85</v>
      </c>
      <c r="W17" s="45"/>
      <c r="X17" s="45"/>
      <c r="Y17" s="45"/>
      <c r="Z17" s="45"/>
    </row>
    <row r="18" customFormat="false" ht="15.75" hidden="false" customHeight="false" outlineLevel="0" collapsed="false">
      <c r="A18" s="1"/>
      <c r="B18" s="2" t="s">
        <v>33</v>
      </c>
      <c r="C18" s="46" t="n">
        <v>0</v>
      </c>
      <c r="D18" s="24" t="n">
        <v>0</v>
      </c>
      <c r="E18" s="25" t="n">
        <f aca="false">W14/X14*D18*$C18</f>
        <v>0</v>
      </c>
      <c r="F18" s="24" t="n">
        <v>0</v>
      </c>
      <c r="G18" s="25" t="n">
        <f aca="false">Y14/Z14*F18*$C18</f>
        <v>0</v>
      </c>
      <c r="H18" s="24" t="n">
        <v>0</v>
      </c>
      <c r="I18" s="25" t="n">
        <f aca="false">AA14/AB14*H18*$C18</f>
        <v>0</v>
      </c>
      <c r="J18" s="24" t="n">
        <v>0</v>
      </c>
      <c r="K18" s="25" t="n">
        <f aca="false">AC14/AD14*J18*$C18</f>
        <v>0</v>
      </c>
      <c r="L18" s="24" t="n">
        <v>0</v>
      </c>
      <c r="M18" s="25" t="n">
        <f aca="false">AE14/AF14*L18*$C18</f>
        <v>0</v>
      </c>
      <c r="N18" s="26" t="n">
        <f aca="false">E18+G18+I18+K18+M18</f>
        <v>0</v>
      </c>
      <c r="O18" s="2"/>
      <c r="P18" s="13" t="s">
        <v>36</v>
      </c>
      <c r="Q18" s="13"/>
      <c r="R18" s="13"/>
      <c r="S18" s="13"/>
      <c r="V18" s="47" t="n">
        <f aca="false">V20-V19</f>
        <v>20307.6923076923</v>
      </c>
      <c r="W18" s="12" t="s">
        <v>37</v>
      </c>
      <c r="X18" s="12"/>
      <c r="Y18" s="48" t="n">
        <f aca="false">Y20-Y19</f>
        <v>20916.9230769231</v>
      </c>
      <c r="Z18" s="12"/>
      <c r="AA18" s="48" t="n">
        <f aca="false">AA20-AA19</f>
        <v>21544.4307692308</v>
      </c>
      <c r="AB18" s="12"/>
      <c r="AC18" s="48" t="n">
        <f aca="false">AC20-AC19</f>
        <v>22190.7636923077</v>
      </c>
      <c r="AD18" s="12"/>
      <c r="AE18" s="48" t="n">
        <f aca="false">AE20-AE19</f>
        <v>22856.4866030769</v>
      </c>
    </row>
    <row r="19" customFormat="false" ht="15.75" hidden="false" customHeight="false" outlineLevel="0" collapsed="false">
      <c r="A19" s="1"/>
      <c r="C19" s="46"/>
      <c r="D19" s="49"/>
      <c r="E19" s="50"/>
      <c r="F19" s="49"/>
      <c r="G19" s="50"/>
      <c r="H19" s="49"/>
      <c r="I19" s="50"/>
      <c r="J19" s="49"/>
      <c r="K19" s="50"/>
      <c r="L19" s="49"/>
      <c r="M19" s="50"/>
      <c r="N19" s="20"/>
      <c r="O19" s="2"/>
      <c r="P19" s="12" t="s">
        <v>38</v>
      </c>
      <c r="Q19" s="12"/>
      <c r="R19" s="51" t="s">
        <v>39</v>
      </c>
      <c r="S19" s="51" t="s">
        <v>40</v>
      </c>
      <c r="V19" s="84" t="n">
        <f aca="false">60000</f>
        <v>60000</v>
      </c>
      <c r="W19" s="53" t="s">
        <v>41</v>
      </c>
      <c r="X19" s="53"/>
      <c r="Y19" s="54" t="n">
        <f aca="false">V19*1.03</f>
        <v>61800</v>
      </c>
      <c r="Z19" s="54"/>
      <c r="AA19" s="54" t="n">
        <f aca="false">Y19*1.03</f>
        <v>63654</v>
      </c>
      <c r="AB19" s="54"/>
      <c r="AC19" s="54" t="n">
        <f aca="false">AA19*1.03</f>
        <v>65563.62</v>
      </c>
      <c r="AD19" s="54"/>
      <c r="AE19" s="54" t="n">
        <f aca="false">AC19*1.03</f>
        <v>67530.5286</v>
      </c>
    </row>
    <row r="20" customFormat="false" ht="15.75" hidden="false" customHeight="false" outlineLevel="0" collapsed="false">
      <c r="A20" s="1"/>
      <c r="C20" s="32" t="s">
        <v>42</v>
      </c>
      <c r="D20" s="1"/>
      <c r="E20" s="34" t="n">
        <f aca="false">SUM(E14:E18)</f>
        <v>50265.442</v>
      </c>
      <c r="F20" s="1"/>
      <c r="G20" s="34" t="n">
        <f aca="false">SUM(G14:G18)</f>
        <v>0</v>
      </c>
      <c r="H20" s="1"/>
      <c r="I20" s="34" t="n">
        <f aca="false">SUM(I14:I18)</f>
        <v>0</v>
      </c>
      <c r="J20" s="1"/>
      <c r="K20" s="34" t="n">
        <f aca="false">SUM(K14:K18)</f>
        <v>0</v>
      </c>
      <c r="L20" s="1"/>
      <c r="M20" s="34" t="n">
        <f aca="false">SUM(M14:M18)</f>
        <v>0</v>
      </c>
      <c r="N20" s="20" t="n">
        <f aca="false">E20+G20+I20+K20+M20</f>
        <v>50265.442</v>
      </c>
      <c r="O20" s="2"/>
      <c r="P20" s="12" t="s">
        <v>43</v>
      </c>
      <c r="Q20" s="12"/>
      <c r="R20" s="55" t="n">
        <v>11307.45</v>
      </c>
      <c r="S20" s="55" t="n">
        <f aca="false">R20/12</f>
        <v>942.2875</v>
      </c>
      <c r="V20" s="56" t="n">
        <f aca="false">V19/1560*2088</f>
        <v>80307.6923076923</v>
      </c>
      <c r="W20" s="16" t="s">
        <v>44</v>
      </c>
      <c r="X20" s="16"/>
      <c r="Y20" s="57" t="n">
        <f aca="false">V20*1.03</f>
        <v>82716.9230769231</v>
      </c>
      <c r="Z20" s="57"/>
      <c r="AA20" s="57" t="n">
        <f aca="false">Y20*1.03</f>
        <v>85198.4307692308</v>
      </c>
      <c r="AB20" s="57"/>
      <c r="AC20" s="57" t="n">
        <f aca="false">AA20*1.03</f>
        <v>87754.3836923077</v>
      </c>
      <c r="AD20" s="57"/>
      <c r="AE20" s="57" t="n">
        <f aca="false">AC20*1.03</f>
        <v>90387.0152030769</v>
      </c>
    </row>
    <row r="21" customFormat="false" ht="15.75" hidden="false" customHeight="false" outlineLevel="0" collapsed="false">
      <c r="A21" s="1"/>
      <c r="N21" s="20"/>
      <c r="O21" s="2"/>
      <c r="P21" s="12" t="s">
        <v>45</v>
      </c>
      <c r="Q21" s="12"/>
      <c r="R21" s="55" t="n">
        <f aca="false">R20*1.05</f>
        <v>11872.8225</v>
      </c>
      <c r="S21" s="55" t="n">
        <f aca="false">R21/12</f>
        <v>989.401875</v>
      </c>
      <c r="V21" s="58" t="n">
        <f aca="false">5953.84/0.05/12</f>
        <v>9923.06666666667</v>
      </c>
      <c r="W21" s="59" t="s">
        <v>46</v>
      </c>
    </row>
    <row r="22" customFormat="false" ht="15.75" hidden="false" customHeight="false" outlineLevel="0" collapsed="false">
      <c r="A22" s="1"/>
      <c r="C22" s="32" t="s">
        <v>48</v>
      </c>
      <c r="D22" s="1"/>
      <c r="E22" s="34" t="n">
        <f aca="false">E20+E11</f>
        <v>91779.8516294667</v>
      </c>
      <c r="F22" s="34"/>
      <c r="G22" s="34" t="n">
        <f aca="false">G20+G11</f>
        <v>0</v>
      </c>
      <c r="H22" s="34"/>
      <c r="I22" s="34" t="n">
        <f aca="false">I20+I11</f>
        <v>0</v>
      </c>
      <c r="J22" s="34"/>
      <c r="K22" s="34" t="n">
        <f aca="false">K20+K11</f>
        <v>0</v>
      </c>
      <c r="L22" s="34"/>
      <c r="M22" s="34" t="n">
        <f aca="false">M20+M11</f>
        <v>0</v>
      </c>
      <c r="N22" s="20" t="n">
        <f aca="false">E22+G22+I22+K22+M22</f>
        <v>91779.8516294667</v>
      </c>
      <c r="O22" s="2"/>
      <c r="P22" s="12" t="s">
        <v>49</v>
      </c>
      <c r="Q22" s="12"/>
      <c r="R22" s="55" t="n">
        <f aca="false">R21*1.05</f>
        <v>12466.463625</v>
      </c>
      <c r="S22" s="55" t="n">
        <f aca="false">R22/12</f>
        <v>1038.87196875</v>
      </c>
    </row>
    <row r="23" customFormat="false" ht="15.75" hidden="false" customHeight="false" outlineLevel="0" collapsed="false">
      <c r="A23" s="1"/>
      <c r="N23" s="20"/>
      <c r="O23" s="2"/>
      <c r="P23" s="12" t="s">
        <v>50</v>
      </c>
      <c r="Q23" s="12"/>
      <c r="R23" s="55" t="n">
        <f aca="false">R22*1.05</f>
        <v>13089.78680625</v>
      </c>
      <c r="S23" s="55" t="n">
        <f aca="false">R23/12</f>
        <v>1090.8155671875</v>
      </c>
    </row>
    <row r="24" customFormat="false" ht="15.75" hidden="false" customHeight="false" outlineLevel="0" collapsed="false">
      <c r="A24" s="1"/>
      <c r="C24" s="60" t="s">
        <v>51</v>
      </c>
      <c r="E24" s="62" t="s">
        <v>52</v>
      </c>
      <c r="G24" s="62" t="s">
        <v>52</v>
      </c>
      <c r="I24" s="62" t="s">
        <v>52</v>
      </c>
      <c r="K24" s="62" t="s">
        <v>52</v>
      </c>
      <c r="M24" s="62" t="s">
        <v>52</v>
      </c>
      <c r="N24" s="63"/>
      <c r="O24" s="2"/>
      <c r="P24" s="12" t="s">
        <v>53</v>
      </c>
      <c r="Q24" s="12"/>
      <c r="R24" s="55" t="n">
        <f aca="false">R23*1.05</f>
        <v>13744.2761465625</v>
      </c>
      <c r="S24" s="55" t="n">
        <f aca="false">R24/12</f>
        <v>1145.35634554688</v>
      </c>
    </row>
    <row r="25" customFormat="false" ht="15.75" hidden="false" customHeight="false" outlineLevel="0" collapsed="false">
      <c r="A25" s="1" t="s">
        <v>54</v>
      </c>
      <c r="B25" s="2" t="s">
        <v>55</v>
      </c>
      <c r="C25" s="65" t="n">
        <v>0.269</v>
      </c>
      <c r="E25" s="18" t="n">
        <f aca="false">E11*$C25</f>
        <v>11167.3761903265</v>
      </c>
      <c r="G25" s="18" t="n">
        <f aca="false">G11*$C25</f>
        <v>0</v>
      </c>
      <c r="I25" s="18" t="n">
        <f aca="false">I11*$C25</f>
        <v>0</v>
      </c>
      <c r="K25" s="18" t="n">
        <f aca="false">K11*$C25</f>
        <v>0</v>
      </c>
      <c r="M25" s="18" t="n">
        <f aca="false">M11*$C25</f>
        <v>0</v>
      </c>
      <c r="N25" s="20" t="n">
        <f aca="false">E25+G25+I25+K25+M25</f>
        <v>11167.3761903265</v>
      </c>
      <c r="O25" s="2"/>
      <c r="P25" s="12" t="s">
        <v>56</v>
      </c>
      <c r="Q25" s="12"/>
      <c r="R25" s="55" t="n">
        <f aca="false">R24*1.05</f>
        <v>14431.4899538906</v>
      </c>
      <c r="S25" s="55" t="n">
        <f aca="false">R25/12</f>
        <v>1202.62416282422</v>
      </c>
      <c r="V25" s="46"/>
      <c r="W25" s="46"/>
      <c r="X25" s="46"/>
      <c r="Y25" s="45"/>
    </row>
    <row r="26" customFormat="false" ht="15.75" hidden="false" customHeight="false" outlineLevel="0" collapsed="false">
      <c r="A26" s="1"/>
      <c r="B26" s="2" t="s">
        <v>24</v>
      </c>
      <c r="C26" s="65" t="n">
        <v>0.204</v>
      </c>
      <c r="E26" s="18" t="n">
        <f aca="false">E14*$C26</f>
        <v>5572.9077</v>
      </c>
      <c r="G26" s="18" t="n">
        <f aca="false">G14*$C26</f>
        <v>0</v>
      </c>
      <c r="I26" s="18" t="n">
        <f aca="false">I14*$C26</f>
        <v>0</v>
      </c>
      <c r="K26" s="18" t="n">
        <f aca="false">K14*$C26</f>
        <v>0</v>
      </c>
      <c r="M26" s="18" t="n">
        <f aca="false">M14*$C26</f>
        <v>0</v>
      </c>
      <c r="N26" s="20" t="n">
        <f aca="false">E26+G26+I26+K26+M26</f>
        <v>5572.9077</v>
      </c>
      <c r="O26" s="2"/>
      <c r="V26" s="46"/>
      <c r="W26" s="46"/>
      <c r="X26" s="46"/>
      <c r="Y26" s="46"/>
    </row>
    <row r="27" customFormat="false" ht="15.75" hidden="false" customHeight="false" outlineLevel="0" collapsed="false">
      <c r="A27" s="1"/>
      <c r="B27" s="2" t="s">
        <v>26</v>
      </c>
      <c r="C27" s="65" t="n">
        <v>0.204</v>
      </c>
      <c r="E27" s="18" t="n">
        <f aca="false">E15*$C27</f>
        <v>0</v>
      </c>
      <c r="G27" s="18" t="n">
        <f aca="false">G15*$C27</f>
        <v>0</v>
      </c>
      <c r="I27" s="18" t="n">
        <f aca="false">I15*$C27</f>
        <v>0</v>
      </c>
      <c r="K27" s="18" t="n">
        <f aca="false">K15*$C27</f>
        <v>0</v>
      </c>
      <c r="M27" s="18" t="n">
        <f aca="false">M15*$C27</f>
        <v>0</v>
      </c>
      <c r="N27" s="20" t="n">
        <f aca="false">E27+G27+I27+K27+M27</f>
        <v>0</v>
      </c>
      <c r="O27" s="2"/>
      <c r="V27" s="45"/>
      <c r="W27" s="45"/>
      <c r="X27" s="85"/>
      <c r="Y27" s="85"/>
    </row>
    <row r="28" customFormat="false" ht="15.75" hidden="false" customHeight="false" outlineLevel="0" collapsed="false">
      <c r="A28" s="1"/>
      <c r="B28" s="2" t="s">
        <v>34</v>
      </c>
      <c r="C28" s="65" t="n">
        <v>0.025</v>
      </c>
      <c r="E28" s="18" t="n">
        <f aca="false">E16*$C28</f>
        <v>573.681675</v>
      </c>
      <c r="G28" s="18" t="n">
        <f aca="false">G16*$C28</f>
        <v>0</v>
      </c>
      <c r="I28" s="18" t="n">
        <f aca="false">I16*$C28</f>
        <v>0</v>
      </c>
      <c r="K28" s="18" t="n">
        <f aca="false">K16*$C28</f>
        <v>0</v>
      </c>
      <c r="M28" s="18" t="n">
        <f aca="false">M16*$C28</f>
        <v>0</v>
      </c>
      <c r="N28" s="20" t="n">
        <f aca="false">E28+G28+I28+K28+M28</f>
        <v>573.681675</v>
      </c>
      <c r="O28" s="2"/>
      <c r="V28" s="45"/>
      <c r="W28" s="45"/>
      <c r="X28" s="86"/>
      <c r="Y28" s="86"/>
    </row>
    <row r="29" customFormat="false" ht="15.75" hidden="false" customHeight="false" outlineLevel="0" collapsed="false">
      <c r="A29" s="1"/>
      <c r="B29" s="2" t="s">
        <v>31</v>
      </c>
      <c r="C29" s="65" t="n">
        <v>0.369</v>
      </c>
      <c r="E29" s="18" t="n">
        <f aca="false">E17*$C29</f>
        <v>0</v>
      </c>
      <c r="G29" s="18" t="n">
        <f aca="false">G17*$C29</f>
        <v>0</v>
      </c>
      <c r="I29" s="18" t="n">
        <f aca="false">I17*$C29</f>
        <v>0</v>
      </c>
      <c r="K29" s="18" t="n">
        <f aca="false">K17*$C29</f>
        <v>0</v>
      </c>
      <c r="M29" s="18" t="n">
        <f aca="false">M17*$C29</f>
        <v>0</v>
      </c>
      <c r="N29" s="20" t="n">
        <f aca="false">E29+G29+I29+K29+M29</f>
        <v>0</v>
      </c>
      <c r="O29" s="2"/>
      <c r="V29" s="45"/>
      <c r="W29" s="45"/>
      <c r="X29" s="86"/>
      <c r="Y29" s="86"/>
    </row>
    <row r="30" customFormat="false" ht="15.75" hidden="false" customHeight="false" outlineLevel="0" collapsed="false">
      <c r="A30" s="1"/>
      <c r="B30" s="2" t="s">
        <v>33</v>
      </c>
      <c r="C30" s="65" t="n">
        <v>0.448</v>
      </c>
      <c r="D30" s="66"/>
      <c r="E30" s="25" t="n">
        <f aca="false">E18*$C30</f>
        <v>0</v>
      </c>
      <c r="F30" s="66"/>
      <c r="G30" s="25" t="n">
        <f aca="false">G18*$C30</f>
        <v>0</v>
      </c>
      <c r="H30" s="66"/>
      <c r="I30" s="25" t="n">
        <f aca="false">I18*$C30</f>
        <v>0</v>
      </c>
      <c r="J30" s="66"/>
      <c r="K30" s="25" t="n">
        <f aca="false">K18*$C30</f>
        <v>0</v>
      </c>
      <c r="L30" s="66"/>
      <c r="M30" s="25" t="n">
        <f aca="false">M18*$C30</f>
        <v>0</v>
      </c>
      <c r="N30" s="26" t="n">
        <f aca="false">E30+G30+I30+K30+M30</f>
        <v>0</v>
      </c>
      <c r="O30" s="2"/>
      <c r="V30" s="45"/>
      <c r="W30" s="45"/>
      <c r="X30" s="86"/>
      <c r="Y30" s="86"/>
    </row>
    <row r="31" customFormat="false" ht="15.75" hidden="false" customHeight="false" outlineLevel="0" collapsed="false">
      <c r="A31" s="1"/>
      <c r="C31" s="32" t="s">
        <v>57</v>
      </c>
      <c r="D31" s="1"/>
      <c r="E31" s="34" t="n">
        <f aca="false">SUM(E25:E30)</f>
        <v>17313.9655653265</v>
      </c>
      <c r="F31" s="1"/>
      <c r="G31" s="34" t="n">
        <f aca="false">SUM(G25:G30)</f>
        <v>0</v>
      </c>
      <c r="H31" s="1"/>
      <c r="I31" s="34" t="n">
        <f aca="false">SUM(I25:I30)</f>
        <v>0</v>
      </c>
      <c r="J31" s="1"/>
      <c r="K31" s="34" t="n">
        <f aca="false">SUM(K25:K30)</f>
        <v>0</v>
      </c>
      <c r="L31" s="1"/>
      <c r="M31" s="34" t="n">
        <f aca="false">SUM(M25:M30)</f>
        <v>0</v>
      </c>
      <c r="N31" s="20" t="n">
        <f aca="false">E31+G31+I31+K31+M31</f>
        <v>17313.9655653265</v>
      </c>
      <c r="O31" s="2"/>
      <c r="V31" s="45"/>
      <c r="W31" s="45"/>
      <c r="X31" s="86"/>
      <c r="Y31" s="86"/>
    </row>
    <row r="32" customFormat="false" ht="15.75" hidden="false" customHeight="false" outlineLevel="0" collapsed="false">
      <c r="A32" s="1"/>
      <c r="N32" s="20"/>
      <c r="O32" s="2"/>
      <c r="V32" s="45"/>
      <c r="W32" s="45"/>
      <c r="X32" s="86"/>
      <c r="Y32" s="86"/>
    </row>
    <row r="33" customFormat="false" ht="15.75" hidden="false" customHeight="false" outlineLevel="0" collapsed="false">
      <c r="A33" s="1"/>
      <c r="C33" s="67" t="s">
        <v>58</v>
      </c>
      <c r="D33" s="68"/>
      <c r="E33" s="69" t="n">
        <f aca="false">E22+E31</f>
        <v>109093.817194793</v>
      </c>
      <c r="F33" s="69"/>
      <c r="G33" s="69" t="n">
        <f aca="false">G22+G31</f>
        <v>0</v>
      </c>
      <c r="H33" s="68"/>
      <c r="I33" s="69" t="n">
        <f aca="false">I22+I31</f>
        <v>0</v>
      </c>
      <c r="J33" s="69"/>
      <c r="K33" s="69" t="n">
        <f aca="false">K22+K31</f>
        <v>0</v>
      </c>
      <c r="L33" s="69"/>
      <c r="M33" s="69" t="n">
        <f aca="false">M22+M31</f>
        <v>0</v>
      </c>
      <c r="N33" s="20" t="n">
        <f aca="false">E33+G33+I33+K33+M33</f>
        <v>109093.817194793</v>
      </c>
      <c r="O33" s="2"/>
      <c r="V33" s="45"/>
      <c r="W33" s="45"/>
      <c r="X33" s="86"/>
      <c r="Y33" s="86"/>
    </row>
    <row r="34" customFormat="false" ht="15.75" hidden="false" customHeight="false" outlineLevel="0" collapsed="false">
      <c r="A34" s="1"/>
      <c r="N34" s="20"/>
      <c r="O34" s="2"/>
      <c r="V34" s="45"/>
      <c r="W34" s="45"/>
      <c r="X34" s="45"/>
      <c r="Y34" s="45"/>
    </row>
    <row r="35" customFormat="false" ht="15.75" hidden="false" customHeight="false" outlineLevel="0" collapsed="false">
      <c r="A35" s="1"/>
      <c r="N35" s="71"/>
      <c r="O35" s="2"/>
    </row>
    <row r="36" customFormat="false" ht="15.75" hidden="false" customHeight="false" outlineLevel="0" collapsed="false">
      <c r="A36" s="1" t="s">
        <v>59</v>
      </c>
      <c r="B36" s="2" t="s">
        <v>60</v>
      </c>
      <c r="E36" s="87" t="n">
        <v>20000</v>
      </c>
      <c r="F36" s="87"/>
      <c r="G36" s="87" t="n">
        <v>0</v>
      </c>
      <c r="H36" s="87"/>
      <c r="I36" s="87" t="n">
        <v>0</v>
      </c>
      <c r="J36" s="87"/>
      <c r="K36" s="87" t="n">
        <v>0</v>
      </c>
      <c r="L36" s="87"/>
      <c r="M36" s="87" t="n">
        <v>0</v>
      </c>
      <c r="N36" s="20" t="n">
        <f aca="false">E36+G36+I36+K36+M36</f>
        <v>20000</v>
      </c>
      <c r="O36" s="2"/>
    </row>
    <row r="37" customFormat="false" ht="15.75" hidden="false" customHeight="false" outlineLevel="0" collapsed="false">
      <c r="A37" s="1"/>
      <c r="B37" s="2" t="s">
        <v>61</v>
      </c>
      <c r="E37" s="87" t="n">
        <v>1000</v>
      </c>
      <c r="F37" s="87"/>
      <c r="G37" s="87" t="n">
        <v>0</v>
      </c>
      <c r="H37" s="87"/>
      <c r="I37" s="87" t="n">
        <v>0</v>
      </c>
      <c r="J37" s="87"/>
      <c r="K37" s="87" t="n">
        <v>0</v>
      </c>
      <c r="L37" s="87"/>
      <c r="M37" s="87" t="n">
        <v>0</v>
      </c>
      <c r="N37" s="20" t="n">
        <f aca="false">E37+G37+I37+K37+M37</f>
        <v>1000</v>
      </c>
      <c r="O37" s="2"/>
    </row>
    <row r="38" customFormat="false" ht="15.75" hidden="false" customHeight="false" outlineLevel="0" collapsed="false">
      <c r="A38" s="1"/>
      <c r="B38" s="2" t="s">
        <v>62</v>
      </c>
      <c r="E38" s="87" t="n">
        <v>0</v>
      </c>
      <c r="F38" s="87"/>
      <c r="G38" s="87" t="n">
        <v>0</v>
      </c>
      <c r="H38" s="87"/>
      <c r="I38" s="87" t="n">
        <v>0</v>
      </c>
      <c r="J38" s="87"/>
      <c r="K38" s="87" t="n">
        <v>0</v>
      </c>
      <c r="L38" s="87"/>
      <c r="M38" s="87" t="n">
        <v>0</v>
      </c>
      <c r="N38" s="20" t="n">
        <f aca="false">E38+G38+I38+K38+M38</f>
        <v>0</v>
      </c>
      <c r="O38" s="2"/>
    </row>
    <row r="39" customFormat="false" ht="15.75" hidden="false" customHeight="false" outlineLevel="0" collapsed="false">
      <c r="A39" s="1"/>
      <c r="B39" s="2" t="s">
        <v>63</v>
      </c>
      <c r="E39" s="87" t="n">
        <v>1000</v>
      </c>
      <c r="F39" s="87"/>
      <c r="G39" s="87" t="n">
        <v>0</v>
      </c>
      <c r="H39" s="87"/>
      <c r="I39" s="87" t="n">
        <v>0</v>
      </c>
      <c r="J39" s="87"/>
      <c r="K39" s="87" t="n">
        <v>0</v>
      </c>
      <c r="L39" s="87"/>
      <c r="M39" s="87" t="n">
        <v>0</v>
      </c>
      <c r="N39" s="20" t="n">
        <f aca="false">E39+G39+I39+K39+M39</f>
        <v>1000</v>
      </c>
      <c r="O39" s="2"/>
    </row>
    <row r="40" customFormat="false" ht="15.75" hidden="false" customHeight="false" outlineLevel="0" collapsed="false">
      <c r="A40" s="1"/>
      <c r="B40" s="2" t="s">
        <v>64</v>
      </c>
      <c r="D40" s="66"/>
      <c r="E40" s="88" t="n">
        <v>0</v>
      </c>
      <c r="F40" s="88"/>
      <c r="G40" s="88" t="n">
        <v>0</v>
      </c>
      <c r="H40" s="88"/>
      <c r="I40" s="88" t="n">
        <v>0</v>
      </c>
      <c r="J40" s="88"/>
      <c r="K40" s="88" t="n">
        <v>0</v>
      </c>
      <c r="L40" s="88"/>
      <c r="M40" s="88" t="n">
        <v>0</v>
      </c>
      <c r="N40" s="26" t="n">
        <f aca="false">E40+G40+I40+K40+M40</f>
        <v>0</v>
      </c>
      <c r="O40" s="2"/>
    </row>
    <row r="41" customFormat="false" ht="15.75" hidden="false" customHeight="false" outlineLevel="0" collapsed="false">
      <c r="A41" s="1"/>
      <c r="C41" s="67" t="s">
        <v>65</v>
      </c>
      <c r="D41" s="68"/>
      <c r="E41" s="69" t="n">
        <f aca="false">SUM(E36:E40)</f>
        <v>22000</v>
      </c>
      <c r="F41" s="68"/>
      <c r="G41" s="69" t="n">
        <f aca="false">SUM(G36:G40)</f>
        <v>0</v>
      </c>
      <c r="H41" s="68"/>
      <c r="I41" s="69" t="n">
        <f aca="false">SUM(I36:I40)</f>
        <v>0</v>
      </c>
      <c r="J41" s="68"/>
      <c r="K41" s="69" t="n">
        <f aca="false">SUM(K36:K40)</f>
        <v>0</v>
      </c>
      <c r="L41" s="68"/>
      <c r="M41" s="69" t="n">
        <f aca="false">SUM(M36:M40)</f>
        <v>0</v>
      </c>
      <c r="N41" s="20" t="n">
        <f aca="false">E41+G41+I41+K41+M41</f>
        <v>22000</v>
      </c>
    </row>
    <row r="42" customFormat="false" ht="15.75" hidden="false" customHeight="false" outlineLevel="0" collapsed="false">
      <c r="A42" s="1"/>
      <c r="N42" s="20"/>
    </row>
    <row r="43" customFormat="false" ht="15.75" hidden="false" customHeight="false" outlineLevel="0" collapsed="false">
      <c r="A43" s="1" t="s">
        <v>66</v>
      </c>
      <c r="B43" s="2" t="s">
        <v>67</v>
      </c>
      <c r="E43" s="50" t="n">
        <v>0</v>
      </c>
      <c r="G43" s="50" t="n">
        <v>0</v>
      </c>
      <c r="I43" s="50" t="n">
        <v>0</v>
      </c>
      <c r="K43" s="50" t="n">
        <v>0</v>
      </c>
      <c r="M43" s="50" t="n">
        <v>0</v>
      </c>
      <c r="N43" s="20" t="n">
        <f aca="false">E43+G43+I43+K43+M43</f>
        <v>0</v>
      </c>
    </row>
    <row r="44" customFormat="false" ht="15.75" hidden="false" customHeight="false" outlineLevel="0" collapsed="false">
      <c r="A44" s="1"/>
      <c r="B44" s="2" t="s">
        <v>68</v>
      </c>
      <c r="D44" s="45"/>
      <c r="E44" s="50" t="n">
        <f aca="false">D14*SUM(S24)*C14</f>
        <v>13744.2761465625</v>
      </c>
      <c r="F44" s="50"/>
      <c r="G44" s="50" t="n">
        <v>0</v>
      </c>
      <c r="H44" s="50"/>
      <c r="I44" s="50" t="n">
        <v>0</v>
      </c>
      <c r="J44" s="50"/>
      <c r="K44" s="50" t="n">
        <v>0</v>
      </c>
      <c r="L44" s="50"/>
      <c r="M44" s="50" t="n">
        <v>0</v>
      </c>
      <c r="N44" s="71" t="n">
        <f aca="false">E44+G44+I44+K44+M44</f>
        <v>13744.2761465625</v>
      </c>
      <c r="O44" s="45"/>
    </row>
    <row r="45" customFormat="false" ht="15.75" hidden="false" customHeight="false" outlineLevel="0" collapsed="false">
      <c r="A45" s="1"/>
      <c r="B45" s="2" t="s">
        <v>69</v>
      </c>
      <c r="E45" s="25" t="n">
        <v>0</v>
      </c>
      <c r="F45" s="25"/>
      <c r="G45" s="25" t="n">
        <v>0</v>
      </c>
      <c r="H45" s="25"/>
      <c r="I45" s="25" t="n">
        <v>0</v>
      </c>
      <c r="J45" s="25"/>
      <c r="K45" s="25" t="n">
        <v>0</v>
      </c>
      <c r="L45" s="25"/>
      <c r="M45" s="25" t="n">
        <v>0</v>
      </c>
      <c r="N45" s="26" t="n">
        <f aca="false">E45+G45+I45+K45+M45</f>
        <v>0</v>
      </c>
      <c r="O45" s="25"/>
    </row>
    <row r="46" customFormat="false" ht="15.75" hidden="false" customHeight="false" outlineLevel="0" collapsed="false">
      <c r="A46" s="1"/>
      <c r="C46" s="67" t="s">
        <v>70</v>
      </c>
      <c r="D46" s="72"/>
      <c r="E46" s="69" t="n">
        <f aca="false">SUM(E43:E45)</f>
        <v>13744.2761465625</v>
      </c>
      <c r="F46" s="72"/>
      <c r="G46" s="69" t="n">
        <f aca="false">SUM(G43:G45)</f>
        <v>0</v>
      </c>
      <c r="H46" s="72"/>
      <c r="I46" s="69" t="n">
        <f aca="false">SUM(I43:I45)</f>
        <v>0</v>
      </c>
      <c r="J46" s="72"/>
      <c r="K46" s="69" t="n">
        <f aca="false">SUM(K43:K45)</f>
        <v>0</v>
      </c>
      <c r="L46" s="72"/>
      <c r="M46" s="69" t="n">
        <f aca="false">SUM(M43:M45)</f>
        <v>0</v>
      </c>
      <c r="N46" s="20" t="n">
        <f aca="false">E46+G46+I46+K46+M46</f>
        <v>13744.2761465625</v>
      </c>
    </row>
    <row r="47" customFormat="false" ht="15.75" hidden="false" customHeight="false" outlineLevel="0" collapsed="false">
      <c r="A47" s="1"/>
      <c r="N47" s="20"/>
    </row>
    <row r="48" customFormat="false" ht="15.75" hidden="false" customHeight="false" outlineLevel="0" collapsed="false">
      <c r="A48" s="68" t="s">
        <v>71</v>
      </c>
      <c r="B48" s="72"/>
      <c r="C48" s="67" t="s">
        <v>72</v>
      </c>
      <c r="D48" s="68"/>
      <c r="E48" s="69" t="n">
        <f aca="false">E33+E41+E46</f>
        <v>144838.093341356</v>
      </c>
      <c r="F48" s="68"/>
      <c r="G48" s="69" t="n">
        <f aca="false">G33+G41+G46</f>
        <v>0</v>
      </c>
      <c r="H48" s="68"/>
      <c r="I48" s="69" t="n">
        <f aca="false">I33+I41+I46</f>
        <v>0</v>
      </c>
      <c r="J48" s="68"/>
      <c r="K48" s="69" t="n">
        <f aca="false">K33+K41+K46</f>
        <v>0</v>
      </c>
      <c r="L48" s="68"/>
      <c r="M48" s="69" t="n">
        <f aca="false">M33+M41+M46</f>
        <v>0</v>
      </c>
      <c r="N48" s="20" t="n">
        <f aca="false">E48+G48+I48+K48+M48</f>
        <v>144838.093341356</v>
      </c>
    </row>
    <row r="49" customFormat="false" ht="15.75" hidden="false" customHeight="false" outlineLevel="0" collapsed="false">
      <c r="D49" s="1"/>
      <c r="E49" s="34"/>
      <c r="F49" s="1"/>
      <c r="G49" s="34"/>
      <c r="H49" s="1"/>
      <c r="I49" s="34"/>
      <c r="J49" s="1"/>
      <c r="K49" s="34"/>
      <c r="L49" s="1"/>
      <c r="M49" s="34"/>
      <c r="N49" s="20"/>
    </row>
    <row r="50" customFormat="false" ht="15.75" hidden="false" customHeight="false" outlineLevel="0" collapsed="false">
      <c r="A50" s="73" t="s">
        <v>73</v>
      </c>
      <c r="B50" s="74"/>
      <c r="C50" s="75" t="s">
        <v>86</v>
      </c>
      <c r="D50" s="73"/>
      <c r="E50" s="76" t="n">
        <f aca="false">E48-E46</f>
        <v>131093.817194793</v>
      </c>
      <c r="F50" s="73"/>
      <c r="G50" s="76" t="n">
        <f aca="false">G48-G46</f>
        <v>0</v>
      </c>
      <c r="H50" s="73"/>
      <c r="I50" s="76" t="n">
        <f aca="false">I48-I46</f>
        <v>0</v>
      </c>
      <c r="J50" s="73"/>
      <c r="K50" s="76" t="n">
        <f aca="false">K48-K46</f>
        <v>0</v>
      </c>
      <c r="L50" s="73"/>
      <c r="M50" s="76" t="n">
        <f aca="false">M48-M46</f>
        <v>0</v>
      </c>
      <c r="N50" s="20" t="n">
        <f aca="false">E50+G50+I50+K50+M50</f>
        <v>131093.817194793</v>
      </c>
    </row>
    <row r="51" customFormat="false" ht="15.75" hidden="false" customHeight="false" outlineLevel="0" collapsed="false">
      <c r="A51" s="1"/>
      <c r="C51" s="1"/>
      <c r="N51" s="20"/>
    </row>
    <row r="52" customFormat="false" ht="15.75" hidden="false" customHeight="false" outlineLevel="0" collapsed="false">
      <c r="A52" s="77" t="s">
        <v>75</v>
      </c>
      <c r="B52" s="78"/>
      <c r="C52" s="79" t="s">
        <v>76</v>
      </c>
      <c r="N52" s="20"/>
    </row>
    <row r="53" customFormat="false" ht="15" hidden="false" customHeight="false" outlineLevel="0" collapsed="false">
      <c r="C53" s="80" t="n">
        <v>0.525</v>
      </c>
      <c r="N53" s="20"/>
    </row>
    <row r="54" customFormat="false" ht="15.75" hidden="false" customHeight="false" outlineLevel="0" collapsed="false">
      <c r="C54" s="81" t="s">
        <v>77</v>
      </c>
      <c r="D54" s="78"/>
      <c r="E54" s="82" t="n">
        <f aca="false">E50*$C53</f>
        <v>68824.2540272664</v>
      </c>
      <c r="F54" s="78"/>
      <c r="G54" s="82" t="n">
        <f aca="false">G50*$C53</f>
        <v>0</v>
      </c>
      <c r="H54" s="78"/>
      <c r="I54" s="82" t="n">
        <f aca="false">I50*$C53</f>
        <v>0</v>
      </c>
      <c r="J54" s="78"/>
      <c r="K54" s="82" t="n">
        <f aca="false">K50*$C53</f>
        <v>0</v>
      </c>
      <c r="L54" s="78"/>
      <c r="M54" s="82" t="n">
        <f aca="false">M50*$C53</f>
        <v>0</v>
      </c>
      <c r="N54" s="20" t="n">
        <f aca="false">E54+G54+I54+K54+M54</f>
        <v>68824.2540272664</v>
      </c>
    </row>
    <row r="55" customFormat="false" ht="15.75" hidden="false" customHeight="false" outlineLevel="0" collapsed="false">
      <c r="N55" s="20"/>
    </row>
    <row r="56" customFormat="false" ht="15.75" hidden="false" customHeight="false" outlineLevel="0" collapsed="false">
      <c r="N56" s="20"/>
    </row>
    <row r="57" customFormat="false" ht="15.75" hidden="false" customHeight="false" outlineLevel="0" collapsed="false">
      <c r="A57" s="8" t="s">
        <v>78</v>
      </c>
      <c r="B57" s="83"/>
      <c r="C57" s="83"/>
      <c r="D57" s="83"/>
      <c r="E57" s="20" t="n">
        <f aca="false">E48+E54</f>
        <v>213662.347368622</v>
      </c>
      <c r="F57" s="83"/>
      <c r="G57" s="20" t="n">
        <f aca="false">G48+G54</f>
        <v>0</v>
      </c>
      <c r="H57" s="83"/>
      <c r="I57" s="20" t="n">
        <f aca="false">I48+I54</f>
        <v>0</v>
      </c>
      <c r="J57" s="83"/>
      <c r="K57" s="20" t="n">
        <f aca="false">K48+K54</f>
        <v>0</v>
      </c>
      <c r="L57" s="83"/>
      <c r="M57" s="20" t="n">
        <f aca="false">M48+M54</f>
        <v>0</v>
      </c>
      <c r="N57" s="20" t="n">
        <f aca="false">E57+G57+I57+K57+M57</f>
        <v>213662.347368622</v>
      </c>
    </row>
  </sheetData>
  <mergeCells count="18">
    <mergeCell ref="D5:E5"/>
    <mergeCell ref="F5:G5"/>
    <mergeCell ref="H5:I5"/>
    <mergeCell ref="J5:K5"/>
    <mergeCell ref="L5:M5"/>
    <mergeCell ref="W6:X6"/>
    <mergeCell ref="Y6:Z6"/>
    <mergeCell ref="AA6:AB6"/>
    <mergeCell ref="AC6:AD6"/>
    <mergeCell ref="AE6:AF6"/>
    <mergeCell ref="W9:X9"/>
    <mergeCell ref="Y9:Z9"/>
    <mergeCell ref="AA9:AB9"/>
    <mergeCell ref="AC9:AD9"/>
    <mergeCell ref="AE9:AF9"/>
    <mergeCell ref="P18:S18"/>
    <mergeCell ref="V25:X25"/>
    <mergeCell ref="V26:Y26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G57"/>
  <sheetViews>
    <sheetView windowProtection="false"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E36" activeCellId="0" sqref="E36"/>
    </sheetView>
  </sheetViews>
  <sheetFormatPr defaultRowHeight="15.75"/>
  <cols>
    <col collapsed="false" hidden="false" max="1" min="1" style="0" width="9.10697674418605"/>
    <col collapsed="false" hidden="false" max="2" min="2" style="0" width="19.6883720930233"/>
    <col collapsed="false" hidden="false" max="4" min="3" style="0" width="9.10697674418605"/>
    <col collapsed="false" hidden="false" max="5" min="5" style="0" width="11.9023255813954"/>
    <col collapsed="false" hidden="true" max="13" min="6" style="0" width="0"/>
    <col collapsed="false" hidden="false" max="21" min="14" style="0" width="9.10697674418605"/>
    <col collapsed="false" hidden="false" max="22" min="22" style="0" width="72.9767441860465"/>
    <col collapsed="false" hidden="false" max="1025" min="23" style="0" width="9.10697674418605"/>
  </cols>
  <sheetData>
    <row r="1" s="2" customFormat="true" ht="15.75" hidden="false" customHeight="false" outlineLevel="0" collapsed="false">
      <c r="A1" s="1" t="s">
        <v>79</v>
      </c>
    </row>
    <row r="2" s="2" customFormat="true" ht="15.75" hidden="false" customHeight="false" outlineLevel="0" collapsed="false">
      <c r="A2" s="1"/>
    </row>
    <row r="3" s="2" customFormat="true" ht="15.75" hidden="false" customHeight="false" outlineLevel="0" collapsed="false">
      <c r="A3" s="1" t="s">
        <v>80</v>
      </c>
    </row>
    <row r="4" s="2" customFormat="true" ht="15.75" hidden="false" customHeight="false" outlineLevel="0" collapsed="false">
      <c r="A4" s="1"/>
    </row>
    <row r="5" customFormat="false" ht="20.25" hidden="false" customHeight="false" outlineLevel="0" collapsed="false">
      <c r="A5" s="1" t="s">
        <v>81</v>
      </c>
      <c r="B5" s="2"/>
      <c r="C5" s="2"/>
      <c r="D5" s="3" t="s">
        <v>3</v>
      </c>
      <c r="E5" s="3"/>
      <c r="F5" s="3" t="s">
        <v>4</v>
      </c>
      <c r="G5" s="3"/>
      <c r="H5" s="3" t="s">
        <v>5</v>
      </c>
      <c r="I5" s="3"/>
      <c r="J5" s="3" t="s">
        <v>6</v>
      </c>
      <c r="K5" s="3"/>
      <c r="L5" s="3" t="s">
        <v>7</v>
      </c>
      <c r="M5" s="3"/>
      <c r="N5" s="4" t="s">
        <v>8</v>
      </c>
      <c r="P5" s="5" t="s">
        <v>82</v>
      </c>
      <c r="Q5" s="6"/>
      <c r="R5" s="6"/>
      <c r="S5" s="6"/>
      <c r="T5" s="7"/>
    </row>
    <row r="6" customFormat="false" ht="18" hidden="false" customHeight="false" outlineLevel="0" collapsed="false">
      <c r="A6" s="1"/>
      <c r="B6" s="2"/>
      <c r="C6" s="2"/>
      <c r="D6" s="1"/>
      <c r="E6" s="1"/>
      <c r="F6" s="1"/>
      <c r="G6" s="1"/>
      <c r="H6" s="1"/>
      <c r="I6" s="1"/>
      <c r="J6" s="1"/>
      <c r="K6" s="1"/>
      <c r="L6" s="1"/>
      <c r="M6" s="1"/>
      <c r="N6" s="8"/>
      <c r="P6" s="9" t="s">
        <v>10</v>
      </c>
      <c r="Q6" s="10" t="s">
        <v>11</v>
      </c>
      <c r="R6" s="10" t="s">
        <v>12</v>
      </c>
      <c r="S6" s="10" t="s">
        <v>13</v>
      </c>
      <c r="T6" s="11" t="s">
        <v>14</v>
      </c>
      <c r="V6" s="12" t="s">
        <v>15</v>
      </c>
      <c r="W6" s="13" t="s">
        <v>16</v>
      </c>
      <c r="X6" s="13"/>
      <c r="Y6" s="13" t="s">
        <v>4</v>
      </c>
      <c r="Z6" s="13"/>
      <c r="AA6" s="13" t="s">
        <v>5</v>
      </c>
      <c r="AB6" s="13"/>
      <c r="AC6" s="13" t="s">
        <v>6</v>
      </c>
      <c r="AD6" s="13"/>
      <c r="AE6" s="13" t="s">
        <v>7</v>
      </c>
      <c r="AF6" s="13"/>
    </row>
    <row r="7" customFormat="false" ht="15.75" hidden="false" customHeight="false" outlineLevel="0" collapsed="false">
      <c r="A7" s="1" t="s">
        <v>17</v>
      </c>
      <c r="B7" s="2" t="s">
        <v>83</v>
      </c>
      <c r="C7" s="2" t="s">
        <v>87</v>
      </c>
      <c r="D7" s="1" t="s">
        <v>19</v>
      </c>
      <c r="E7" s="1" t="s">
        <v>20</v>
      </c>
      <c r="F7" s="1" t="s">
        <v>19</v>
      </c>
      <c r="G7" s="1" t="s">
        <v>20</v>
      </c>
      <c r="H7" s="1" t="s">
        <v>19</v>
      </c>
      <c r="I7" s="1" t="s">
        <v>20</v>
      </c>
      <c r="J7" s="1" t="s">
        <v>19</v>
      </c>
      <c r="K7" s="1" t="s">
        <v>20</v>
      </c>
      <c r="L7" s="1" t="s">
        <v>19</v>
      </c>
      <c r="M7" s="1" t="s">
        <v>20</v>
      </c>
      <c r="N7" s="8"/>
      <c r="O7" s="2"/>
      <c r="P7" s="14" t="n">
        <f aca="false">E11/V20*100</f>
        <v>6.61531671331581</v>
      </c>
      <c r="Q7" s="14" t="n">
        <f aca="false">G11/Y20*100</f>
        <v>0</v>
      </c>
      <c r="R7" s="14" t="n">
        <f aca="false">I11/AA20*100</f>
        <v>0</v>
      </c>
      <c r="S7" s="14" t="n">
        <f aca="false">K11/AC20*100</f>
        <v>0</v>
      </c>
      <c r="T7" s="14" t="n">
        <f aca="false">M11/AE20*100</f>
        <v>0</v>
      </c>
      <c r="U7" s="2"/>
      <c r="V7" s="12"/>
      <c r="W7" s="15" t="n">
        <f aca="false">V21</f>
        <v>9923.06666666667</v>
      </c>
      <c r="X7" s="12" t="n">
        <v>9</v>
      </c>
      <c r="Y7" s="15" t="n">
        <f aca="false">W7*1.03</f>
        <v>10220.7586666667</v>
      </c>
      <c r="Z7" s="12" t="n">
        <v>9</v>
      </c>
      <c r="AA7" s="15" t="n">
        <f aca="false">Y7*1.03</f>
        <v>10527.3814266667</v>
      </c>
      <c r="AB7" s="12" t="n">
        <v>9</v>
      </c>
      <c r="AC7" s="15" t="n">
        <f aca="false">AA7*1.03</f>
        <v>10843.2028694667</v>
      </c>
      <c r="AD7" s="12" t="n">
        <v>9</v>
      </c>
      <c r="AE7" s="15" t="n">
        <f aca="false">AC7*1.03</f>
        <v>11168.4989555507</v>
      </c>
      <c r="AF7" s="12" t="n">
        <v>9</v>
      </c>
    </row>
    <row r="8" customFormat="false" ht="15.75" hidden="false" customHeight="false" outlineLevel="0" collapsed="false">
      <c r="A8" s="1"/>
      <c r="N8" s="8"/>
      <c r="O8" s="2"/>
      <c r="P8" s="16"/>
      <c r="Q8" s="16"/>
      <c r="R8" s="16"/>
      <c r="S8" s="16"/>
      <c r="T8" s="16"/>
      <c r="U8" s="2"/>
    </row>
    <row r="9" customFormat="false" ht="19.7" hidden="false" customHeight="false" outlineLevel="0" collapsed="false">
      <c r="A9" s="1"/>
      <c r="B9" s="2" t="s">
        <v>21</v>
      </c>
      <c r="D9" s="19" t="n">
        <v>1</v>
      </c>
      <c r="E9" s="18" t="n">
        <f aca="false">(W7)*D9</f>
        <v>9923.06666666667</v>
      </c>
      <c r="F9" s="19" t="n">
        <v>0</v>
      </c>
      <c r="G9" s="18" t="n">
        <f aca="false">Y7*F9</f>
        <v>0</v>
      </c>
      <c r="H9" s="19" t="n">
        <v>0</v>
      </c>
      <c r="I9" s="18" t="n">
        <f aca="false">AA7*H9</f>
        <v>0</v>
      </c>
      <c r="J9" s="19" t="n">
        <v>0</v>
      </c>
      <c r="K9" s="18" t="n">
        <f aca="false">AC7*J9</f>
        <v>0</v>
      </c>
      <c r="L9" s="19" t="n">
        <v>0</v>
      </c>
      <c r="M9" s="18" t="n">
        <f aca="false">AE7*L9</f>
        <v>0</v>
      </c>
      <c r="N9" s="20" t="n">
        <f aca="false">E9+G9+I9+K9+M9</f>
        <v>9923.06666666667</v>
      </c>
      <c r="O9" s="2"/>
      <c r="P9" s="21" t="s">
        <v>22</v>
      </c>
      <c r="Q9" s="22"/>
      <c r="R9" s="22"/>
      <c r="S9" s="22"/>
      <c r="T9" s="23"/>
      <c r="U9" s="2"/>
      <c r="V9" s="12" t="s">
        <v>23</v>
      </c>
      <c r="W9" s="13" t="s">
        <v>16</v>
      </c>
      <c r="X9" s="13"/>
      <c r="Y9" s="13" t="s">
        <v>4</v>
      </c>
      <c r="Z9" s="13"/>
      <c r="AA9" s="13" t="s">
        <v>5</v>
      </c>
      <c r="AB9" s="13"/>
      <c r="AC9" s="13" t="s">
        <v>6</v>
      </c>
      <c r="AD9" s="13"/>
      <c r="AE9" s="13" t="s">
        <v>7</v>
      </c>
      <c r="AF9" s="13"/>
    </row>
    <row r="10" customFormat="false" ht="17.35" hidden="false" customHeight="false" outlineLevel="0" collapsed="false">
      <c r="A10" s="1"/>
      <c r="D10" s="24" t="n">
        <v>0</v>
      </c>
      <c r="E10" s="25" t="n">
        <f aca="false">W7*D10</f>
        <v>0</v>
      </c>
      <c r="F10" s="24" t="n">
        <v>0</v>
      </c>
      <c r="G10" s="25" t="n">
        <f aca="false">Y7*F10</f>
        <v>0</v>
      </c>
      <c r="H10" s="24" t="n">
        <v>0</v>
      </c>
      <c r="I10" s="25" t="n">
        <f aca="false">AA7*H10</f>
        <v>0</v>
      </c>
      <c r="J10" s="24" t="n">
        <v>0</v>
      </c>
      <c r="K10" s="25" t="n">
        <f aca="false">AC7*J10</f>
        <v>0</v>
      </c>
      <c r="L10" s="24" t="n">
        <v>0</v>
      </c>
      <c r="M10" s="25" t="n">
        <f aca="false">AE7*L10</f>
        <v>0</v>
      </c>
      <c r="N10" s="26" t="n">
        <f aca="false">E10+G10+I10+K10+M10</f>
        <v>0</v>
      </c>
      <c r="O10" s="2"/>
      <c r="P10" s="27" t="s">
        <v>10</v>
      </c>
      <c r="Q10" s="28" t="s">
        <v>11</v>
      </c>
      <c r="R10" s="28" t="s">
        <v>12</v>
      </c>
      <c r="S10" s="28" t="s">
        <v>13</v>
      </c>
      <c r="T10" s="29" t="s">
        <v>14</v>
      </c>
      <c r="U10" s="2"/>
      <c r="V10" s="12" t="s">
        <v>24</v>
      </c>
      <c r="W10" s="30" t="n">
        <v>25000</v>
      </c>
      <c r="X10" s="31" t="n">
        <v>12</v>
      </c>
      <c r="Y10" s="30" t="n">
        <f aca="false">W10*1.03</f>
        <v>25750</v>
      </c>
      <c r="Z10" s="31" t="n">
        <v>12</v>
      </c>
      <c r="AA10" s="30" t="n">
        <f aca="false">Y10*1.03</f>
        <v>26522.5</v>
      </c>
      <c r="AB10" s="31" t="n">
        <v>12</v>
      </c>
      <c r="AC10" s="30" t="n">
        <f aca="false">AA10*1.03</f>
        <v>27318.175</v>
      </c>
      <c r="AD10" s="31" t="n">
        <v>12</v>
      </c>
      <c r="AE10" s="30" t="n">
        <f aca="false">AC10*1.03</f>
        <v>28137.72025</v>
      </c>
      <c r="AF10" s="31" t="n">
        <v>12</v>
      </c>
    </row>
    <row r="11" customFormat="false" ht="15" hidden="false" customHeight="false" outlineLevel="0" collapsed="false">
      <c r="A11" s="1"/>
      <c r="C11" s="32" t="s">
        <v>25</v>
      </c>
      <c r="D11" s="35" t="n">
        <f aca="false">SUM(D9:D10)</f>
        <v>1</v>
      </c>
      <c r="E11" s="34" t="n">
        <f aca="false">SUM(E9:E10)</f>
        <v>9923.06666666667</v>
      </c>
      <c r="F11" s="35" t="n">
        <f aca="false">SUM(F9:F10)</f>
        <v>0</v>
      </c>
      <c r="G11" s="34" t="n">
        <f aca="false">SUM(G9:G10)</f>
        <v>0</v>
      </c>
      <c r="H11" s="35" t="n">
        <f aca="false">SUM(H9:H10)</f>
        <v>0</v>
      </c>
      <c r="I11" s="34" t="n">
        <f aca="false">SUM(I9:I10)</f>
        <v>0</v>
      </c>
      <c r="J11" s="35" t="n">
        <f aca="false">SUM(J9:J10)</f>
        <v>0</v>
      </c>
      <c r="K11" s="34" t="n">
        <f aca="false">SUM(K9:K10)</f>
        <v>0</v>
      </c>
      <c r="L11" s="35" t="n">
        <f aca="false">SUM(L9:L10)</f>
        <v>0</v>
      </c>
      <c r="M11" s="34" t="n">
        <f aca="false">SUM(M9:M10)</f>
        <v>0</v>
      </c>
      <c r="N11" s="20" t="n">
        <f aca="false">E11+G11+I11+K11+M11</f>
        <v>9923.06666666667</v>
      </c>
      <c r="O11" s="2"/>
      <c r="P11" s="14" t="n">
        <f aca="false">E9/V19*100</f>
        <v>8.85434698551501</v>
      </c>
      <c r="Q11" s="14" t="n">
        <f aca="false">G9/Y19*100</f>
        <v>0</v>
      </c>
      <c r="R11" s="14" t="n">
        <f aca="false">I9/V19*100</f>
        <v>0</v>
      </c>
      <c r="S11" s="14" t="n">
        <f aca="false">K9/V19*100</f>
        <v>0</v>
      </c>
      <c r="T11" s="14" t="n">
        <f aca="false">M9/V19*100</f>
        <v>0</v>
      </c>
      <c r="U11" s="2"/>
      <c r="V11" s="12" t="s">
        <v>26</v>
      </c>
      <c r="W11" s="30" t="n">
        <f aca="false">'Lin 1'!W11</f>
        <v>48000</v>
      </c>
      <c r="X11" s="12" t="n">
        <v>12</v>
      </c>
      <c r="Y11" s="30" t="n">
        <f aca="false">W11*1.03</f>
        <v>49440</v>
      </c>
      <c r="Z11" s="12" t="n">
        <v>12</v>
      </c>
      <c r="AA11" s="30" t="n">
        <f aca="false">Y11*1.03</f>
        <v>50923.2</v>
      </c>
      <c r="AB11" s="12" t="n">
        <v>12</v>
      </c>
      <c r="AC11" s="30" t="n">
        <f aca="false">AA11*1.03</f>
        <v>52450.896</v>
      </c>
      <c r="AD11" s="12" t="n">
        <v>12</v>
      </c>
      <c r="AE11" s="30" t="n">
        <f aca="false">AC11*1.03</f>
        <v>54024.42288</v>
      </c>
      <c r="AF11" s="31" t="n">
        <v>12</v>
      </c>
    </row>
    <row r="12" customFormat="false" ht="15" hidden="false" customHeight="false" outlineLevel="0" collapsed="false">
      <c r="A12" s="1"/>
      <c r="D12" s="19"/>
      <c r="E12" s="36"/>
      <c r="F12" s="19"/>
      <c r="G12" s="36"/>
      <c r="H12" s="19"/>
      <c r="I12" s="36"/>
      <c r="J12" s="19"/>
      <c r="K12" s="36"/>
      <c r="L12" s="19"/>
      <c r="M12" s="36"/>
      <c r="N12" s="20"/>
      <c r="O12" s="2"/>
      <c r="P12" s="16"/>
      <c r="Q12" s="16"/>
      <c r="R12" s="16"/>
      <c r="S12" s="16"/>
      <c r="T12" s="16"/>
      <c r="U12" s="2"/>
      <c r="V12" s="12" t="s">
        <v>34</v>
      </c>
      <c r="W12" s="30" t="n">
        <v>21000</v>
      </c>
      <c r="X12" s="12" t="n">
        <v>12</v>
      </c>
      <c r="Y12" s="30" t="n">
        <f aca="false">W12*1.03</f>
        <v>21630</v>
      </c>
      <c r="Z12" s="31" t="n">
        <v>12</v>
      </c>
      <c r="AA12" s="30" t="n">
        <f aca="false">Y12*1.03</f>
        <v>22278.9</v>
      </c>
      <c r="AB12" s="31" t="n">
        <v>12</v>
      </c>
      <c r="AC12" s="30" t="n">
        <f aca="false">AA12*1.03</f>
        <v>22947.267</v>
      </c>
      <c r="AD12" s="31" t="n">
        <v>12</v>
      </c>
      <c r="AE12" s="30" t="n">
        <f aca="false">AC12*1.03</f>
        <v>23635.68501</v>
      </c>
      <c r="AF12" s="31" t="n">
        <v>12</v>
      </c>
    </row>
    <row r="13" customFormat="false" ht="19.7" hidden="false" customHeight="false" outlineLevel="0" collapsed="false">
      <c r="A13" s="1"/>
      <c r="C13" s="60" t="s">
        <v>28</v>
      </c>
      <c r="D13" s="1" t="s">
        <v>19</v>
      </c>
      <c r="E13" s="1" t="s">
        <v>29</v>
      </c>
      <c r="F13" s="1" t="s">
        <v>19</v>
      </c>
      <c r="G13" s="1" t="s">
        <v>29</v>
      </c>
      <c r="H13" s="1" t="s">
        <v>19</v>
      </c>
      <c r="I13" s="1" t="s">
        <v>29</v>
      </c>
      <c r="J13" s="1" t="s">
        <v>19</v>
      </c>
      <c r="K13" s="1" t="s">
        <v>29</v>
      </c>
      <c r="L13" s="1" t="s">
        <v>19</v>
      </c>
      <c r="M13" s="1" t="s">
        <v>29</v>
      </c>
      <c r="N13" s="20"/>
      <c r="O13" s="2"/>
      <c r="P13" s="38" t="s">
        <v>30</v>
      </c>
      <c r="Q13" s="39"/>
      <c r="R13" s="39"/>
      <c r="S13" s="39"/>
      <c r="T13" s="40"/>
      <c r="U13" s="2"/>
      <c r="V13" s="12" t="s">
        <v>31</v>
      </c>
      <c r="W13" s="30" t="n">
        <v>10000</v>
      </c>
      <c r="X13" s="12" t="n">
        <v>12</v>
      </c>
      <c r="Y13" s="30" t="n">
        <f aca="false">W13*1.03</f>
        <v>10300</v>
      </c>
      <c r="Z13" s="12" t="n">
        <v>12</v>
      </c>
      <c r="AA13" s="30" t="n">
        <f aca="false">Y13*1.03</f>
        <v>10609</v>
      </c>
      <c r="AB13" s="12" t="n">
        <v>12</v>
      </c>
      <c r="AC13" s="30" t="n">
        <f aca="false">AA13*1.03</f>
        <v>10927.27</v>
      </c>
      <c r="AD13" s="12" t="n">
        <v>12</v>
      </c>
      <c r="AE13" s="30" t="n">
        <f aca="false">AC13*1.03</f>
        <v>11255.0881</v>
      </c>
      <c r="AF13" s="31" t="n">
        <v>12</v>
      </c>
    </row>
    <row r="14" customFormat="false" ht="17.35" hidden="false" customHeight="false" outlineLevel="0" collapsed="false">
      <c r="A14" s="1" t="s">
        <v>32</v>
      </c>
      <c r="B14" s="2" t="s">
        <v>24</v>
      </c>
      <c r="C14" s="41" t="n">
        <v>2</v>
      </c>
      <c r="D14" s="19" t="n">
        <v>18</v>
      </c>
      <c r="E14" s="18" t="n">
        <f aca="false">(W10/X10)*D14*$C14</f>
        <v>75000</v>
      </c>
      <c r="F14" s="19" t="n">
        <v>0</v>
      </c>
      <c r="G14" s="18" t="n">
        <f aca="false">Y10/Z10*F14*$C14</f>
        <v>0</v>
      </c>
      <c r="H14" s="19" t="n">
        <v>0</v>
      </c>
      <c r="I14" s="18" t="n">
        <f aca="false">AA10/AB10*H14*$C14</f>
        <v>0</v>
      </c>
      <c r="J14" s="19" t="n">
        <v>0</v>
      </c>
      <c r="K14" s="18" t="n">
        <f aca="false">AC10/AD10*J14*$C14</f>
        <v>0</v>
      </c>
      <c r="L14" s="19" t="n">
        <v>0</v>
      </c>
      <c r="M14" s="18" t="n">
        <f aca="false">AE10/AF10*L14*$C14</f>
        <v>0</v>
      </c>
      <c r="N14" s="20" t="n">
        <f aca="false">E14+G14+I14+K14+M14</f>
        <v>75000</v>
      </c>
      <c r="O14" s="2"/>
      <c r="P14" s="42" t="s">
        <v>10</v>
      </c>
      <c r="Q14" s="43" t="s">
        <v>11</v>
      </c>
      <c r="R14" s="43" t="s">
        <v>12</v>
      </c>
      <c r="S14" s="43" t="s">
        <v>13</v>
      </c>
      <c r="T14" s="44" t="s">
        <v>14</v>
      </c>
      <c r="U14" s="2"/>
      <c r="V14" s="12" t="s">
        <v>33</v>
      </c>
      <c r="W14" s="30" t="n">
        <v>10000</v>
      </c>
      <c r="X14" s="12" t="n">
        <v>12</v>
      </c>
      <c r="Y14" s="30" t="n">
        <f aca="false">W14*1.03</f>
        <v>10300</v>
      </c>
      <c r="Z14" s="31" t="n">
        <v>12</v>
      </c>
      <c r="AA14" s="30" t="n">
        <f aca="false">Y14*1.03</f>
        <v>10609</v>
      </c>
      <c r="AB14" s="31" t="n">
        <v>12</v>
      </c>
      <c r="AC14" s="30" t="n">
        <f aca="false">AA14*1.03</f>
        <v>10927.27</v>
      </c>
      <c r="AD14" s="31" t="n">
        <v>12</v>
      </c>
      <c r="AE14" s="30" t="n">
        <f aca="false">AC14*1.03</f>
        <v>11255.0881</v>
      </c>
      <c r="AF14" s="31" t="n">
        <v>12</v>
      </c>
    </row>
    <row r="15" customFormat="false" ht="15" hidden="false" customHeight="false" outlineLevel="0" collapsed="false">
      <c r="A15" s="1"/>
      <c r="B15" s="2" t="s">
        <v>26</v>
      </c>
      <c r="C15" s="41" t="n">
        <v>0</v>
      </c>
      <c r="D15" s="19" t="n">
        <v>0</v>
      </c>
      <c r="E15" s="18" t="n">
        <f aca="false">W11/X11*D15*$C15</f>
        <v>0</v>
      </c>
      <c r="F15" s="19" t="n">
        <v>0</v>
      </c>
      <c r="G15" s="18" t="n">
        <f aca="false">Y11/Z11*F15*$C15</f>
        <v>0</v>
      </c>
      <c r="H15" s="19" t="n">
        <v>0</v>
      </c>
      <c r="I15" s="18" t="n">
        <f aca="false">AA11/AB11*H15*$C15</f>
        <v>0</v>
      </c>
      <c r="J15" s="19" t="n">
        <v>0</v>
      </c>
      <c r="K15" s="18" t="n">
        <f aca="false">AC11/AD11*J15*$C15</f>
        <v>0</v>
      </c>
      <c r="L15" s="19" t="n">
        <v>0</v>
      </c>
      <c r="M15" s="18" t="n">
        <f aca="false">AE11/AF11*L15*$C15</f>
        <v>0</v>
      </c>
      <c r="N15" s="20" t="n">
        <f aca="false">E15+G15+I15+K15+M15</f>
        <v>0</v>
      </c>
      <c r="O15" s="2"/>
      <c r="P15" s="14" t="n">
        <f aca="false">E10/V18*100</f>
        <v>0</v>
      </c>
      <c r="Q15" s="14" t="n">
        <f aca="false">G10/V18*100</f>
        <v>0</v>
      </c>
      <c r="R15" s="14" t="n">
        <f aca="false">I10/V18*100</f>
        <v>0</v>
      </c>
      <c r="S15" s="14" t="n">
        <f aca="false">K10/V18*100</f>
        <v>0</v>
      </c>
      <c r="T15" s="14" t="n">
        <f aca="false">M10/V18*100</f>
        <v>0</v>
      </c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</row>
    <row r="16" customFormat="false" ht="15" hidden="false" customHeight="false" outlineLevel="0" collapsed="false">
      <c r="A16" s="1"/>
      <c r="B16" s="2" t="s">
        <v>34</v>
      </c>
      <c r="C16" s="41" t="n">
        <v>0</v>
      </c>
      <c r="D16" s="19" t="n">
        <v>0</v>
      </c>
      <c r="E16" s="18" t="n">
        <f aca="false">(W12/X12+Y12/Z12+AA12/AB12+AC12/AD12)*D16*$C16</f>
        <v>0</v>
      </c>
      <c r="F16" s="19" t="n">
        <v>0</v>
      </c>
      <c r="G16" s="18" t="n">
        <f aca="false">Y12/Z12*F16*$C16</f>
        <v>0</v>
      </c>
      <c r="H16" s="19" t="n">
        <v>0</v>
      </c>
      <c r="I16" s="18" t="n">
        <f aca="false">AA12/AB12*H16*$C16</f>
        <v>0</v>
      </c>
      <c r="J16" s="19" t="n">
        <v>0</v>
      </c>
      <c r="K16" s="18" t="n">
        <f aca="false">AC12/AD12*J16*$C16</f>
        <v>0</v>
      </c>
      <c r="L16" s="19" t="n">
        <v>0</v>
      </c>
      <c r="M16" s="18" t="n">
        <f aca="false">AE12/AF12*L16*$C16</f>
        <v>0</v>
      </c>
      <c r="N16" s="20" t="n">
        <f aca="false">E16+G16+I16+K16+M16</f>
        <v>0</v>
      </c>
      <c r="O16" s="2"/>
      <c r="P16" s="16"/>
      <c r="Q16" s="16"/>
      <c r="R16" s="16"/>
      <c r="S16" s="16"/>
      <c r="T16" s="16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</row>
    <row r="17" customFormat="false" ht="15" hidden="false" customHeight="true" outlineLevel="0" collapsed="false">
      <c r="A17" s="1"/>
      <c r="B17" s="2" t="s">
        <v>31</v>
      </c>
      <c r="C17" s="41" t="n">
        <v>0</v>
      </c>
      <c r="D17" s="19" t="n">
        <v>0</v>
      </c>
      <c r="E17" s="18" t="n">
        <f aca="false">W13/X13*D17*$C17</f>
        <v>0</v>
      </c>
      <c r="F17" s="19" t="n">
        <v>0</v>
      </c>
      <c r="G17" s="18" t="n">
        <f aca="false">Y13/Z13*F17*$C17</f>
        <v>0</v>
      </c>
      <c r="H17" s="19" t="n">
        <v>0</v>
      </c>
      <c r="I17" s="18" t="n">
        <f aca="false">AA13/AB13*H17*$C17</f>
        <v>0</v>
      </c>
      <c r="J17" s="19" t="n">
        <v>0</v>
      </c>
      <c r="K17" s="18" t="n">
        <f aca="false">AC13/AD13*J17*$C17</f>
        <v>0</v>
      </c>
      <c r="L17" s="19" t="n">
        <v>0</v>
      </c>
      <c r="M17" s="18" t="n">
        <f aca="false">AE13/AF13*L17*$C17</f>
        <v>0</v>
      </c>
      <c r="N17" s="20" t="n">
        <f aca="false">E17+G17+I17+K17+M17</f>
        <v>0</v>
      </c>
      <c r="O17" s="2"/>
      <c r="V17" s="45" t="s">
        <v>85</v>
      </c>
      <c r="W17" s="45"/>
      <c r="X17" s="45"/>
      <c r="Y17" s="45"/>
      <c r="Z17" s="45"/>
    </row>
    <row r="18" customFormat="false" ht="15" hidden="false" customHeight="false" outlineLevel="0" collapsed="false">
      <c r="A18" s="1"/>
      <c r="B18" s="2" t="s">
        <v>33</v>
      </c>
      <c r="C18" s="46" t="n">
        <v>0</v>
      </c>
      <c r="D18" s="24" t="n">
        <v>0</v>
      </c>
      <c r="E18" s="25" t="n">
        <f aca="false">W14/X14*D18*$C18</f>
        <v>0</v>
      </c>
      <c r="F18" s="24" t="n">
        <v>0</v>
      </c>
      <c r="G18" s="25" t="n">
        <f aca="false">Y14/Z14*F18*$C18</f>
        <v>0</v>
      </c>
      <c r="H18" s="24" t="n">
        <v>0</v>
      </c>
      <c r="I18" s="25" t="n">
        <f aca="false">AA14/AB14*H18*$C18</f>
        <v>0</v>
      </c>
      <c r="J18" s="24" t="n">
        <v>0</v>
      </c>
      <c r="K18" s="25" t="n">
        <f aca="false">AC14/AD14*J18*$C18</f>
        <v>0</v>
      </c>
      <c r="L18" s="24" t="n">
        <v>0</v>
      </c>
      <c r="M18" s="25" t="n">
        <f aca="false">AE14/AF14*L18*$C18</f>
        <v>0</v>
      </c>
      <c r="N18" s="26" t="n">
        <f aca="false">E18+G18+I18+K18+M18</f>
        <v>0</v>
      </c>
      <c r="O18" s="2"/>
      <c r="P18" s="13" t="s">
        <v>36</v>
      </c>
      <c r="Q18" s="13"/>
      <c r="R18" s="13"/>
      <c r="S18" s="13"/>
      <c r="V18" s="47" t="n">
        <f aca="false">V20-V19</f>
        <v>37931.3846153846</v>
      </c>
      <c r="W18" s="12" t="s">
        <v>37</v>
      </c>
      <c r="X18" s="12"/>
      <c r="Y18" s="48" t="n">
        <f aca="false">Y20-Y19</f>
        <v>39069.3261538462</v>
      </c>
      <c r="Z18" s="12"/>
      <c r="AA18" s="48" t="n">
        <f aca="false">AA20-AA19</f>
        <v>40241.4059384616</v>
      </c>
      <c r="AB18" s="12"/>
      <c r="AC18" s="48" t="n">
        <f aca="false">AC20-AC19</f>
        <v>41448.6481166154</v>
      </c>
      <c r="AD18" s="12"/>
      <c r="AE18" s="48" t="n">
        <f aca="false">AE20-AE19</f>
        <v>42692.1075601139</v>
      </c>
    </row>
    <row r="19" customFormat="false" ht="15" hidden="false" customHeight="false" outlineLevel="0" collapsed="false">
      <c r="A19" s="1"/>
      <c r="C19" s="46"/>
      <c r="D19" s="49"/>
      <c r="E19" s="50"/>
      <c r="F19" s="49"/>
      <c r="G19" s="50"/>
      <c r="H19" s="49"/>
      <c r="I19" s="50"/>
      <c r="J19" s="49"/>
      <c r="K19" s="50"/>
      <c r="L19" s="49"/>
      <c r="M19" s="50"/>
      <c r="N19" s="20"/>
      <c r="O19" s="2"/>
      <c r="P19" s="12" t="s">
        <v>38</v>
      </c>
      <c r="Q19" s="12"/>
      <c r="R19" s="51" t="s">
        <v>39</v>
      </c>
      <c r="S19" s="51" t="s">
        <v>40</v>
      </c>
      <c r="V19" s="84" t="n">
        <v>112070</v>
      </c>
      <c r="W19" s="53" t="s">
        <v>41</v>
      </c>
      <c r="X19" s="53"/>
      <c r="Y19" s="54" t="n">
        <f aca="false">V19*1.03</f>
        <v>115432.1</v>
      </c>
      <c r="Z19" s="54"/>
      <c r="AA19" s="54" t="n">
        <f aca="false">Y19*1.03</f>
        <v>118895.063</v>
      </c>
      <c r="AB19" s="54"/>
      <c r="AC19" s="54" t="n">
        <f aca="false">AA19*1.03</f>
        <v>122461.91489</v>
      </c>
      <c r="AD19" s="54"/>
      <c r="AE19" s="54" t="n">
        <f aca="false">AC19*1.03</f>
        <v>126135.7723367</v>
      </c>
    </row>
    <row r="20" customFormat="false" ht="15" hidden="false" customHeight="false" outlineLevel="0" collapsed="false">
      <c r="A20" s="1"/>
      <c r="C20" s="32" t="s">
        <v>42</v>
      </c>
      <c r="D20" s="1"/>
      <c r="E20" s="34" t="n">
        <f aca="false">SUM(E14:E18)</f>
        <v>75000</v>
      </c>
      <c r="F20" s="1"/>
      <c r="G20" s="34" t="n">
        <f aca="false">SUM(G14:G18)</f>
        <v>0</v>
      </c>
      <c r="H20" s="1"/>
      <c r="I20" s="34" t="n">
        <f aca="false">SUM(I14:I18)</f>
        <v>0</v>
      </c>
      <c r="J20" s="1"/>
      <c r="K20" s="34" t="n">
        <f aca="false">SUM(K14:K18)</f>
        <v>0</v>
      </c>
      <c r="L20" s="1"/>
      <c r="M20" s="34" t="n">
        <f aca="false">SUM(M14:M18)</f>
        <v>0</v>
      </c>
      <c r="N20" s="20" t="n">
        <f aca="false">E20+G20+I20+K20+M20</f>
        <v>75000</v>
      </c>
      <c r="O20" s="2"/>
      <c r="P20" s="12" t="s">
        <v>43</v>
      </c>
      <c r="Q20" s="12"/>
      <c r="R20" s="55" t="n">
        <v>11307.45</v>
      </c>
      <c r="S20" s="55" t="n">
        <f aca="false">R20/12</f>
        <v>942.2875</v>
      </c>
      <c r="V20" s="56" t="n">
        <f aca="false">V19/1560*2088</f>
        <v>150001.384615385</v>
      </c>
      <c r="W20" s="16" t="s">
        <v>44</v>
      </c>
      <c r="X20" s="16"/>
      <c r="Y20" s="57" t="n">
        <f aca="false">V20*1.03</f>
        <v>154501.426153846</v>
      </c>
      <c r="Z20" s="57"/>
      <c r="AA20" s="57" t="n">
        <f aca="false">Y20*1.03</f>
        <v>159136.468938462</v>
      </c>
      <c r="AB20" s="57"/>
      <c r="AC20" s="57" t="n">
        <f aca="false">AA20*1.03</f>
        <v>163910.563006615</v>
      </c>
      <c r="AD20" s="57"/>
      <c r="AE20" s="57" t="n">
        <f aca="false">AC20*1.03</f>
        <v>168827.879896814</v>
      </c>
    </row>
    <row r="21" customFormat="false" ht="15" hidden="false" customHeight="false" outlineLevel="0" collapsed="false">
      <c r="A21" s="1"/>
      <c r="N21" s="20"/>
      <c r="O21" s="2"/>
      <c r="P21" s="12" t="s">
        <v>45</v>
      </c>
      <c r="Q21" s="12"/>
      <c r="R21" s="55" t="n">
        <f aca="false">R20*1.05</f>
        <v>11872.8225</v>
      </c>
      <c r="S21" s="55" t="n">
        <f aca="false">R21/12</f>
        <v>989.401875</v>
      </c>
      <c r="V21" s="58" t="n">
        <f aca="false">5953.84/0.05/12</f>
        <v>9923.06666666667</v>
      </c>
      <c r="W21" s="59" t="s">
        <v>46</v>
      </c>
    </row>
    <row r="22" customFormat="false" ht="15" hidden="false" customHeight="false" outlineLevel="0" collapsed="false">
      <c r="A22" s="1"/>
      <c r="C22" s="32" t="s">
        <v>48</v>
      </c>
      <c r="D22" s="1"/>
      <c r="E22" s="34" t="n">
        <f aca="false">E20+E11</f>
        <v>84923.0666666667</v>
      </c>
      <c r="F22" s="34"/>
      <c r="G22" s="34" t="n">
        <f aca="false">G20+G11</f>
        <v>0</v>
      </c>
      <c r="H22" s="34"/>
      <c r="I22" s="34" t="n">
        <f aca="false">I20+I11</f>
        <v>0</v>
      </c>
      <c r="J22" s="34"/>
      <c r="K22" s="34" t="n">
        <f aca="false">K20+K11</f>
        <v>0</v>
      </c>
      <c r="L22" s="34"/>
      <c r="M22" s="34" t="n">
        <f aca="false">M20+M11</f>
        <v>0</v>
      </c>
      <c r="N22" s="20" t="n">
        <f aca="false">E22+G22+I22+K22+M22</f>
        <v>84923.0666666667</v>
      </c>
      <c r="O22" s="2"/>
      <c r="P22" s="12" t="s">
        <v>49</v>
      </c>
      <c r="Q22" s="12"/>
      <c r="R22" s="55" t="n">
        <f aca="false">R21*1.05</f>
        <v>12466.463625</v>
      </c>
      <c r="S22" s="55" t="n">
        <f aca="false">R22/12</f>
        <v>1038.87196875</v>
      </c>
    </row>
    <row r="23" customFormat="false" ht="15" hidden="false" customHeight="false" outlineLevel="0" collapsed="false">
      <c r="A23" s="1"/>
      <c r="N23" s="20"/>
      <c r="O23" s="2"/>
      <c r="P23" s="12" t="s">
        <v>50</v>
      </c>
      <c r="Q23" s="12"/>
      <c r="R23" s="55" t="n">
        <f aca="false">R22*1.05</f>
        <v>13089.78680625</v>
      </c>
      <c r="S23" s="55" t="n">
        <f aca="false">R23/12</f>
        <v>1090.8155671875</v>
      </c>
    </row>
    <row r="24" customFormat="false" ht="15" hidden="false" customHeight="false" outlineLevel="0" collapsed="false">
      <c r="A24" s="1"/>
      <c r="C24" s="60" t="s">
        <v>51</v>
      </c>
      <c r="E24" s="62" t="s">
        <v>52</v>
      </c>
      <c r="G24" s="62" t="s">
        <v>52</v>
      </c>
      <c r="I24" s="62" t="s">
        <v>52</v>
      </c>
      <c r="K24" s="62" t="s">
        <v>52</v>
      </c>
      <c r="M24" s="62" t="s">
        <v>52</v>
      </c>
      <c r="N24" s="63"/>
      <c r="O24" s="2"/>
      <c r="P24" s="12" t="s">
        <v>53</v>
      </c>
      <c r="Q24" s="12"/>
      <c r="R24" s="55" t="n">
        <f aca="false">R23*1.05</f>
        <v>13744.2761465625</v>
      </c>
      <c r="S24" s="55" t="n">
        <f aca="false">R24/12</f>
        <v>1145.35634554688</v>
      </c>
    </row>
    <row r="25" customFormat="false" ht="15" hidden="false" customHeight="false" outlineLevel="0" collapsed="false">
      <c r="A25" s="1" t="s">
        <v>54</v>
      </c>
      <c r="B25" s="2" t="s">
        <v>55</v>
      </c>
      <c r="C25" s="65" t="n">
        <v>0.269</v>
      </c>
      <c r="E25" s="18" t="n">
        <f aca="false">E11*$C25</f>
        <v>2669.30493333333</v>
      </c>
      <c r="G25" s="18" t="n">
        <f aca="false">G11*$C25</f>
        <v>0</v>
      </c>
      <c r="I25" s="18" t="n">
        <f aca="false">I11*$C25</f>
        <v>0</v>
      </c>
      <c r="K25" s="18" t="n">
        <f aca="false">K11*$C25</f>
        <v>0</v>
      </c>
      <c r="M25" s="18" t="n">
        <f aca="false">M11*$C25</f>
        <v>0</v>
      </c>
      <c r="N25" s="20" t="n">
        <f aca="false">E25+G25+I25+K25+M25</f>
        <v>2669.30493333333</v>
      </c>
      <c r="O25" s="2"/>
      <c r="P25" s="12" t="s">
        <v>56</v>
      </c>
      <c r="Q25" s="12"/>
      <c r="R25" s="55" t="n">
        <f aca="false">R24*1.05</f>
        <v>14431.4899538906</v>
      </c>
      <c r="S25" s="55" t="n">
        <f aca="false">R25/12</f>
        <v>1202.62416282422</v>
      </c>
      <c r="V25" s="46"/>
      <c r="W25" s="46"/>
      <c r="X25" s="46"/>
      <c r="Y25" s="45"/>
    </row>
    <row r="26" customFormat="false" ht="15" hidden="false" customHeight="false" outlineLevel="0" collapsed="false">
      <c r="A26" s="1"/>
      <c r="B26" s="2" t="s">
        <v>24</v>
      </c>
      <c r="C26" s="65" t="n">
        <v>0.204</v>
      </c>
      <c r="E26" s="18" t="n">
        <f aca="false">E14*$C26</f>
        <v>15300</v>
      </c>
      <c r="G26" s="18" t="n">
        <f aca="false">G14*$C26</f>
        <v>0</v>
      </c>
      <c r="I26" s="18" t="n">
        <f aca="false">I14*$C26</f>
        <v>0</v>
      </c>
      <c r="K26" s="18" t="n">
        <f aca="false">K14*$C26</f>
        <v>0</v>
      </c>
      <c r="M26" s="18" t="n">
        <f aca="false">M14*$C26</f>
        <v>0</v>
      </c>
      <c r="N26" s="20" t="n">
        <f aca="false">E26+G26+I26+K26+M26</f>
        <v>15300</v>
      </c>
      <c r="O26" s="2"/>
      <c r="V26" s="46"/>
      <c r="W26" s="46"/>
      <c r="X26" s="46"/>
      <c r="Y26" s="46"/>
    </row>
    <row r="27" customFormat="false" ht="15" hidden="false" customHeight="false" outlineLevel="0" collapsed="false">
      <c r="A27" s="1"/>
      <c r="B27" s="2" t="s">
        <v>26</v>
      </c>
      <c r="C27" s="65" t="n">
        <v>0.204</v>
      </c>
      <c r="E27" s="18" t="n">
        <f aca="false">E15*$C27</f>
        <v>0</v>
      </c>
      <c r="G27" s="18" t="n">
        <f aca="false">G15*$C27</f>
        <v>0</v>
      </c>
      <c r="I27" s="18" t="n">
        <f aca="false">I15*$C27</f>
        <v>0</v>
      </c>
      <c r="K27" s="18" t="n">
        <f aca="false">K15*$C27</f>
        <v>0</v>
      </c>
      <c r="M27" s="18" t="n">
        <f aca="false">M15*$C27</f>
        <v>0</v>
      </c>
      <c r="N27" s="20" t="n">
        <f aca="false">E27+G27+I27+K27+M27</f>
        <v>0</v>
      </c>
      <c r="O27" s="2"/>
      <c r="V27" s="45"/>
      <c r="W27" s="45"/>
      <c r="X27" s="85"/>
      <c r="Y27" s="85"/>
    </row>
    <row r="28" customFormat="false" ht="15" hidden="false" customHeight="false" outlineLevel="0" collapsed="false">
      <c r="A28" s="1"/>
      <c r="B28" s="2" t="s">
        <v>34</v>
      </c>
      <c r="C28" s="65" t="n">
        <v>0.025</v>
      </c>
      <c r="E28" s="18" t="n">
        <f aca="false">E16*$C28</f>
        <v>0</v>
      </c>
      <c r="G28" s="18" t="n">
        <f aca="false">G16*$C28</f>
        <v>0</v>
      </c>
      <c r="I28" s="18" t="n">
        <f aca="false">I16*$C28</f>
        <v>0</v>
      </c>
      <c r="K28" s="18" t="n">
        <f aca="false">K16*$C28</f>
        <v>0</v>
      </c>
      <c r="M28" s="18" t="n">
        <f aca="false">M16*$C28</f>
        <v>0</v>
      </c>
      <c r="N28" s="20" t="n">
        <f aca="false">E28+G28+I28+K28+M28</f>
        <v>0</v>
      </c>
      <c r="O28" s="2"/>
      <c r="V28" s="45"/>
      <c r="W28" s="45"/>
      <c r="X28" s="86"/>
      <c r="Y28" s="86"/>
    </row>
    <row r="29" customFormat="false" ht="15" hidden="false" customHeight="false" outlineLevel="0" collapsed="false">
      <c r="A29" s="1"/>
      <c r="B29" s="2" t="s">
        <v>31</v>
      </c>
      <c r="C29" s="65" t="n">
        <v>0.369</v>
      </c>
      <c r="E29" s="18" t="n">
        <f aca="false">E17*$C29</f>
        <v>0</v>
      </c>
      <c r="G29" s="18" t="n">
        <f aca="false">G17*$C29</f>
        <v>0</v>
      </c>
      <c r="I29" s="18" t="n">
        <f aca="false">I17*$C29</f>
        <v>0</v>
      </c>
      <c r="K29" s="18" t="n">
        <f aca="false">K17*$C29</f>
        <v>0</v>
      </c>
      <c r="M29" s="18" t="n">
        <f aca="false">M17*$C29</f>
        <v>0</v>
      </c>
      <c r="N29" s="20" t="n">
        <f aca="false">E29+G29+I29+K29+M29</f>
        <v>0</v>
      </c>
      <c r="O29" s="2"/>
      <c r="V29" s="45"/>
      <c r="W29" s="45"/>
      <c r="X29" s="86"/>
      <c r="Y29" s="86"/>
    </row>
    <row r="30" customFormat="false" ht="15" hidden="false" customHeight="false" outlineLevel="0" collapsed="false">
      <c r="A30" s="1"/>
      <c r="B30" s="2" t="s">
        <v>33</v>
      </c>
      <c r="C30" s="65" t="n">
        <v>0.448</v>
      </c>
      <c r="D30" s="66"/>
      <c r="E30" s="25" t="n">
        <f aca="false">E18*$C30</f>
        <v>0</v>
      </c>
      <c r="F30" s="66"/>
      <c r="G30" s="25" t="n">
        <f aca="false">G18*$C30</f>
        <v>0</v>
      </c>
      <c r="H30" s="66"/>
      <c r="I30" s="25" t="n">
        <f aca="false">I18*$C30</f>
        <v>0</v>
      </c>
      <c r="J30" s="66"/>
      <c r="K30" s="25" t="n">
        <f aca="false">K18*$C30</f>
        <v>0</v>
      </c>
      <c r="L30" s="66"/>
      <c r="M30" s="25" t="n">
        <f aca="false">M18*$C30</f>
        <v>0</v>
      </c>
      <c r="N30" s="26" t="n">
        <f aca="false">E30+G30+I30+K30+M30</f>
        <v>0</v>
      </c>
      <c r="O30" s="2"/>
      <c r="V30" s="45"/>
      <c r="W30" s="45"/>
      <c r="X30" s="86"/>
      <c r="Y30" s="86"/>
    </row>
    <row r="31" customFormat="false" ht="15" hidden="false" customHeight="false" outlineLevel="0" collapsed="false">
      <c r="A31" s="1"/>
      <c r="C31" s="32" t="s">
        <v>57</v>
      </c>
      <c r="D31" s="1"/>
      <c r="E31" s="34" t="n">
        <f aca="false">SUM(E25:E30)</f>
        <v>17969.3049333333</v>
      </c>
      <c r="F31" s="1"/>
      <c r="G31" s="34" t="n">
        <f aca="false">SUM(G25:G30)</f>
        <v>0</v>
      </c>
      <c r="H31" s="1"/>
      <c r="I31" s="34" t="n">
        <f aca="false">SUM(I25:I30)</f>
        <v>0</v>
      </c>
      <c r="J31" s="1"/>
      <c r="K31" s="34" t="n">
        <f aca="false">SUM(K25:K30)</f>
        <v>0</v>
      </c>
      <c r="L31" s="1"/>
      <c r="M31" s="34" t="n">
        <f aca="false">SUM(M25:M30)</f>
        <v>0</v>
      </c>
      <c r="N31" s="20" t="n">
        <f aca="false">E31+G31+I31+K31+M31</f>
        <v>17969.3049333333</v>
      </c>
      <c r="O31" s="2"/>
      <c r="V31" s="45"/>
      <c r="W31" s="45"/>
      <c r="X31" s="86"/>
      <c r="Y31" s="86"/>
    </row>
    <row r="32" customFormat="false" ht="15.75" hidden="false" customHeight="false" outlineLevel="0" collapsed="false">
      <c r="A32" s="1"/>
      <c r="N32" s="20"/>
      <c r="O32" s="2"/>
      <c r="V32" s="45"/>
      <c r="W32" s="45"/>
      <c r="X32" s="86"/>
      <c r="Y32" s="86"/>
    </row>
    <row r="33" customFormat="false" ht="15.75" hidden="false" customHeight="false" outlineLevel="0" collapsed="false">
      <c r="A33" s="1"/>
      <c r="C33" s="67" t="s">
        <v>58</v>
      </c>
      <c r="D33" s="68"/>
      <c r="E33" s="69" t="n">
        <f aca="false">E22+E31</f>
        <v>102892.3716</v>
      </c>
      <c r="F33" s="69"/>
      <c r="G33" s="69" t="n">
        <f aca="false">G22+G31</f>
        <v>0</v>
      </c>
      <c r="H33" s="68"/>
      <c r="I33" s="69" t="n">
        <f aca="false">I22+I31</f>
        <v>0</v>
      </c>
      <c r="J33" s="69"/>
      <c r="K33" s="69" t="n">
        <f aca="false">K22+K31</f>
        <v>0</v>
      </c>
      <c r="L33" s="69"/>
      <c r="M33" s="69" t="n">
        <f aca="false">M22+M31</f>
        <v>0</v>
      </c>
      <c r="N33" s="20" t="n">
        <f aca="false">E33+G33+I33+K33+M33</f>
        <v>102892.3716</v>
      </c>
      <c r="O33" s="2"/>
      <c r="V33" s="45"/>
      <c r="W33" s="45"/>
      <c r="X33" s="86"/>
      <c r="Y33" s="86"/>
    </row>
    <row r="34" customFormat="false" ht="15.75" hidden="false" customHeight="false" outlineLevel="0" collapsed="false">
      <c r="A34" s="1"/>
      <c r="N34" s="20"/>
      <c r="O34" s="2"/>
      <c r="V34" s="45"/>
      <c r="W34" s="45"/>
      <c r="X34" s="45"/>
      <c r="Y34" s="45"/>
    </row>
    <row r="35" customFormat="false" ht="15.75" hidden="false" customHeight="false" outlineLevel="0" collapsed="false">
      <c r="A35" s="1"/>
      <c r="N35" s="71"/>
      <c r="O35" s="2"/>
    </row>
    <row r="36" customFormat="false" ht="15" hidden="false" customHeight="false" outlineLevel="0" collapsed="false">
      <c r="A36" s="1" t="s">
        <v>59</v>
      </c>
      <c r="B36" s="2" t="s">
        <v>60</v>
      </c>
      <c r="E36" s="87" t="n">
        <f aca="false">(6000+200000)</f>
        <v>206000</v>
      </c>
      <c r="F36" s="87"/>
      <c r="G36" s="87" t="n">
        <v>0</v>
      </c>
      <c r="H36" s="87"/>
      <c r="I36" s="87" t="n">
        <v>0</v>
      </c>
      <c r="J36" s="87"/>
      <c r="K36" s="87" t="n">
        <v>0</v>
      </c>
      <c r="L36" s="87"/>
      <c r="M36" s="87" t="n">
        <v>0</v>
      </c>
      <c r="N36" s="20" t="n">
        <f aca="false">E36+G36+I36+K36+M36</f>
        <v>206000</v>
      </c>
      <c r="O36" s="2"/>
    </row>
    <row r="37" customFormat="false" ht="15" hidden="false" customHeight="false" outlineLevel="0" collapsed="false">
      <c r="A37" s="1"/>
      <c r="B37" s="2" t="s">
        <v>61</v>
      </c>
      <c r="E37" s="87" t="n">
        <v>1000</v>
      </c>
      <c r="F37" s="87"/>
      <c r="G37" s="87" t="n">
        <v>0</v>
      </c>
      <c r="H37" s="87"/>
      <c r="I37" s="87" t="n">
        <v>0</v>
      </c>
      <c r="J37" s="87"/>
      <c r="K37" s="87" t="n">
        <v>0</v>
      </c>
      <c r="L37" s="87"/>
      <c r="M37" s="87" t="n">
        <v>0</v>
      </c>
      <c r="N37" s="20" t="n">
        <f aca="false">E37+G37+I37+K37+M37</f>
        <v>1000</v>
      </c>
      <c r="O37" s="2"/>
    </row>
    <row r="38" customFormat="false" ht="15" hidden="false" customHeight="false" outlineLevel="0" collapsed="false">
      <c r="A38" s="1"/>
      <c r="B38" s="2" t="s">
        <v>62</v>
      </c>
      <c r="E38" s="87" t="n">
        <v>0</v>
      </c>
      <c r="F38" s="87"/>
      <c r="G38" s="87" t="n">
        <v>0</v>
      </c>
      <c r="H38" s="87"/>
      <c r="I38" s="87" t="n">
        <v>0</v>
      </c>
      <c r="J38" s="87"/>
      <c r="K38" s="87" t="n">
        <v>0</v>
      </c>
      <c r="L38" s="87"/>
      <c r="M38" s="87" t="n">
        <v>0</v>
      </c>
      <c r="N38" s="20" t="n">
        <f aca="false">E38+G38+I38+K38+M38</f>
        <v>0</v>
      </c>
      <c r="O38" s="2"/>
    </row>
    <row r="39" customFormat="false" ht="15" hidden="false" customHeight="false" outlineLevel="0" collapsed="false">
      <c r="A39" s="1"/>
      <c r="B39" s="2" t="s">
        <v>63</v>
      </c>
      <c r="E39" s="87" t="n">
        <v>1000</v>
      </c>
      <c r="F39" s="87"/>
      <c r="G39" s="87" t="n">
        <v>0</v>
      </c>
      <c r="H39" s="87"/>
      <c r="I39" s="87" t="n">
        <v>0</v>
      </c>
      <c r="J39" s="87"/>
      <c r="K39" s="87" t="n">
        <v>0</v>
      </c>
      <c r="L39" s="87"/>
      <c r="M39" s="87" t="n">
        <v>0</v>
      </c>
      <c r="N39" s="20" t="n">
        <f aca="false">E39+G39+I39+K39+M39</f>
        <v>1000</v>
      </c>
      <c r="O39" s="2"/>
    </row>
    <row r="40" customFormat="false" ht="15" hidden="false" customHeight="false" outlineLevel="0" collapsed="false">
      <c r="A40" s="1"/>
      <c r="B40" s="2" t="s">
        <v>64</v>
      </c>
      <c r="D40" s="66"/>
      <c r="E40" s="88" t="n">
        <v>0</v>
      </c>
      <c r="F40" s="88"/>
      <c r="G40" s="88" t="n">
        <v>0</v>
      </c>
      <c r="H40" s="88"/>
      <c r="I40" s="88" t="n">
        <v>0</v>
      </c>
      <c r="J40" s="88"/>
      <c r="K40" s="88" t="n">
        <v>0</v>
      </c>
      <c r="L40" s="88"/>
      <c r="M40" s="88" t="n">
        <v>0</v>
      </c>
      <c r="N40" s="26" t="n">
        <f aca="false">E40+G40+I40+K40+M40</f>
        <v>0</v>
      </c>
      <c r="O40" s="2"/>
    </row>
    <row r="41" customFormat="false" ht="15.75" hidden="false" customHeight="false" outlineLevel="0" collapsed="false">
      <c r="A41" s="1"/>
      <c r="C41" s="67" t="s">
        <v>65</v>
      </c>
      <c r="D41" s="68"/>
      <c r="E41" s="69" t="n">
        <f aca="false">SUM(E36:E40)</f>
        <v>208000</v>
      </c>
      <c r="F41" s="68"/>
      <c r="G41" s="69" t="n">
        <f aca="false">SUM(G36:G40)</f>
        <v>0</v>
      </c>
      <c r="H41" s="68"/>
      <c r="I41" s="69" t="n">
        <f aca="false">SUM(I36:I40)</f>
        <v>0</v>
      </c>
      <c r="J41" s="68"/>
      <c r="K41" s="69" t="n">
        <f aca="false">SUM(K36:K40)</f>
        <v>0</v>
      </c>
      <c r="L41" s="68"/>
      <c r="M41" s="69" t="n">
        <f aca="false">SUM(M36:M40)</f>
        <v>0</v>
      </c>
      <c r="N41" s="20" t="n">
        <f aca="false">E41+G41+I41+K41+M41</f>
        <v>208000</v>
      </c>
    </row>
    <row r="42" customFormat="false" ht="15.75" hidden="false" customHeight="false" outlineLevel="0" collapsed="false">
      <c r="A42" s="1"/>
      <c r="N42" s="20"/>
    </row>
    <row r="43" customFormat="false" ht="15.75" hidden="false" customHeight="false" outlineLevel="0" collapsed="false">
      <c r="A43" s="1" t="s">
        <v>66</v>
      </c>
      <c r="B43" s="2" t="s">
        <v>67</v>
      </c>
      <c r="E43" s="50" t="n">
        <v>0</v>
      </c>
      <c r="G43" s="50" t="n">
        <v>0</v>
      </c>
      <c r="I43" s="50" t="n">
        <v>0</v>
      </c>
      <c r="K43" s="50" t="n">
        <v>0</v>
      </c>
      <c r="M43" s="50" t="n">
        <v>0</v>
      </c>
      <c r="N43" s="20" t="n">
        <f aca="false">E43+G43+I43+K43+M43</f>
        <v>0</v>
      </c>
    </row>
    <row r="44" customFormat="false" ht="15" hidden="false" customHeight="false" outlineLevel="0" collapsed="false">
      <c r="A44" s="1"/>
      <c r="B44" s="2" t="s">
        <v>68</v>
      </c>
      <c r="D44" s="45"/>
      <c r="E44" s="50" t="n">
        <f aca="false">D14*SUM(S21)*C14</f>
        <v>35618.4675</v>
      </c>
      <c r="F44" s="50"/>
      <c r="G44" s="50" t="n">
        <v>0</v>
      </c>
      <c r="H44" s="50"/>
      <c r="I44" s="50" t="n">
        <v>0</v>
      </c>
      <c r="J44" s="50"/>
      <c r="K44" s="50" t="n">
        <v>0</v>
      </c>
      <c r="L44" s="50"/>
      <c r="M44" s="50" t="n">
        <v>0</v>
      </c>
      <c r="N44" s="71" t="n">
        <f aca="false">E44+G44+I44+K44+M44</f>
        <v>35618.4675</v>
      </c>
      <c r="O44" s="45"/>
    </row>
    <row r="45" customFormat="false" ht="15.75" hidden="false" customHeight="false" outlineLevel="0" collapsed="false">
      <c r="A45" s="1"/>
      <c r="B45" s="2" t="s">
        <v>69</v>
      </c>
      <c r="E45" s="25" t="n">
        <v>0</v>
      </c>
      <c r="F45" s="25"/>
      <c r="G45" s="25" t="n">
        <v>0</v>
      </c>
      <c r="H45" s="25"/>
      <c r="I45" s="25" t="n">
        <v>0</v>
      </c>
      <c r="J45" s="25"/>
      <c r="K45" s="25" t="n">
        <v>0</v>
      </c>
      <c r="L45" s="25"/>
      <c r="M45" s="25" t="n">
        <v>0</v>
      </c>
      <c r="N45" s="26" t="n">
        <f aca="false">E45+G45+I45+K45+M45</f>
        <v>0</v>
      </c>
      <c r="O45" s="25"/>
    </row>
    <row r="46" customFormat="false" ht="15.75" hidden="false" customHeight="false" outlineLevel="0" collapsed="false">
      <c r="A46" s="1"/>
      <c r="C46" s="67" t="s">
        <v>70</v>
      </c>
      <c r="D46" s="72"/>
      <c r="E46" s="69" t="n">
        <f aca="false">SUM(E43:E45)</f>
        <v>35618.4675</v>
      </c>
      <c r="F46" s="72"/>
      <c r="G46" s="69" t="n">
        <f aca="false">SUM(G43:G45)</f>
        <v>0</v>
      </c>
      <c r="H46" s="72"/>
      <c r="I46" s="69" t="n">
        <f aca="false">SUM(I43:I45)</f>
        <v>0</v>
      </c>
      <c r="J46" s="72"/>
      <c r="K46" s="69" t="n">
        <f aca="false">SUM(K43:K45)</f>
        <v>0</v>
      </c>
      <c r="L46" s="72"/>
      <c r="M46" s="69" t="n">
        <f aca="false">SUM(M43:M45)</f>
        <v>0</v>
      </c>
      <c r="N46" s="20" t="n">
        <f aca="false">E46+G46+I46+K46+M46</f>
        <v>35618.4675</v>
      </c>
    </row>
    <row r="47" customFormat="false" ht="15.75" hidden="false" customHeight="false" outlineLevel="0" collapsed="false">
      <c r="A47" s="1"/>
      <c r="N47" s="20"/>
    </row>
    <row r="48" customFormat="false" ht="15.75" hidden="false" customHeight="false" outlineLevel="0" collapsed="false">
      <c r="A48" s="68" t="s">
        <v>71</v>
      </c>
      <c r="B48" s="72"/>
      <c r="C48" s="67" t="s">
        <v>72</v>
      </c>
      <c r="D48" s="68"/>
      <c r="E48" s="69" t="n">
        <f aca="false">E33+E41+E46</f>
        <v>346510.8391</v>
      </c>
      <c r="F48" s="68"/>
      <c r="G48" s="69" t="n">
        <f aca="false">G33+G41+G46</f>
        <v>0</v>
      </c>
      <c r="H48" s="68"/>
      <c r="I48" s="69" t="n">
        <f aca="false">I33+I41+I46</f>
        <v>0</v>
      </c>
      <c r="J48" s="68"/>
      <c r="K48" s="69" t="n">
        <f aca="false">K33+K41+K46</f>
        <v>0</v>
      </c>
      <c r="L48" s="68"/>
      <c r="M48" s="69" t="n">
        <f aca="false">M33+M41+M46</f>
        <v>0</v>
      </c>
      <c r="N48" s="20" t="n">
        <f aca="false">E48+G48+I48+K48+M48</f>
        <v>346510.8391</v>
      </c>
    </row>
    <row r="49" customFormat="false" ht="15.75" hidden="false" customHeight="false" outlineLevel="0" collapsed="false">
      <c r="D49" s="1"/>
      <c r="E49" s="34"/>
      <c r="F49" s="1"/>
      <c r="G49" s="34"/>
      <c r="H49" s="1"/>
      <c r="I49" s="34"/>
      <c r="J49" s="1"/>
      <c r="K49" s="34"/>
      <c r="L49" s="1"/>
      <c r="M49" s="34"/>
      <c r="N49" s="20"/>
    </row>
    <row r="50" customFormat="false" ht="15.75" hidden="false" customHeight="false" outlineLevel="0" collapsed="false">
      <c r="A50" s="73" t="s">
        <v>73</v>
      </c>
      <c r="B50" s="74"/>
      <c r="C50" s="75" t="s">
        <v>86</v>
      </c>
      <c r="D50" s="73"/>
      <c r="E50" s="76" t="n">
        <f aca="false">E48-E46</f>
        <v>310892.3716</v>
      </c>
      <c r="F50" s="73"/>
      <c r="G50" s="76" t="n">
        <f aca="false">G48-G46</f>
        <v>0</v>
      </c>
      <c r="H50" s="73"/>
      <c r="I50" s="76" t="n">
        <f aca="false">I48-I46</f>
        <v>0</v>
      </c>
      <c r="J50" s="73"/>
      <c r="K50" s="76" t="n">
        <f aca="false">K48-K46</f>
        <v>0</v>
      </c>
      <c r="L50" s="73"/>
      <c r="M50" s="76" t="n">
        <f aca="false">M48-M46</f>
        <v>0</v>
      </c>
      <c r="N50" s="20" t="n">
        <f aca="false">E50+G50+I50+K50+M50</f>
        <v>310892.3716</v>
      </c>
    </row>
    <row r="51" customFormat="false" ht="15.75" hidden="false" customHeight="false" outlineLevel="0" collapsed="false">
      <c r="A51" s="1"/>
      <c r="C51" s="1"/>
      <c r="N51" s="20"/>
    </row>
    <row r="52" customFormat="false" ht="15.75" hidden="false" customHeight="false" outlineLevel="0" collapsed="false">
      <c r="A52" s="77" t="s">
        <v>75</v>
      </c>
      <c r="B52" s="78"/>
      <c r="C52" s="79" t="s">
        <v>76</v>
      </c>
      <c r="N52" s="20"/>
    </row>
    <row r="53" customFormat="false" ht="15" hidden="false" customHeight="false" outlineLevel="0" collapsed="false">
      <c r="C53" s="80" t="n">
        <v>0.525</v>
      </c>
      <c r="N53" s="20"/>
    </row>
    <row r="54" customFormat="false" ht="15.75" hidden="false" customHeight="false" outlineLevel="0" collapsed="false">
      <c r="C54" s="81" t="s">
        <v>77</v>
      </c>
      <c r="D54" s="78"/>
      <c r="E54" s="82" t="n">
        <f aca="false">E50*$C53</f>
        <v>163218.49509</v>
      </c>
      <c r="F54" s="78"/>
      <c r="G54" s="82" t="n">
        <f aca="false">G50*$C53</f>
        <v>0</v>
      </c>
      <c r="H54" s="78"/>
      <c r="I54" s="82" t="n">
        <f aca="false">I50*$C53</f>
        <v>0</v>
      </c>
      <c r="J54" s="78"/>
      <c r="K54" s="82" t="n">
        <f aca="false">K50*$C53</f>
        <v>0</v>
      </c>
      <c r="L54" s="78"/>
      <c r="M54" s="82" t="n">
        <f aca="false">M50*$C53</f>
        <v>0</v>
      </c>
      <c r="N54" s="20" t="n">
        <f aca="false">E54+G54+I54+K54+M54</f>
        <v>163218.49509</v>
      </c>
    </row>
    <row r="55" customFormat="false" ht="15.75" hidden="false" customHeight="false" outlineLevel="0" collapsed="false">
      <c r="N55" s="20"/>
    </row>
    <row r="56" customFormat="false" ht="15.75" hidden="false" customHeight="false" outlineLevel="0" collapsed="false">
      <c r="N56" s="20"/>
    </row>
    <row r="57" customFormat="false" ht="15.75" hidden="false" customHeight="false" outlineLevel="0" collapsed="false">
      <c r="A57" s="8" t="s">
        <v>78</v>
      </c>
      <c r="B57" s="83"/>
      <c r="C57" s="83"/>
      <c r="D57" s="83"/>
      <c r="E57" s="20" t="n">
        <f aca="false">E48+E54</f>
        <v>509729.33419</v>
      </c>
      <c r="F57" s="83"/>
      <c r="G57" s="20" t="n">
        <f aca="false">G48+G54</f>
        <v>0</v>
      </c>
      <c r="H57" s="83"/>
      <c r="I57" s="20" t="n">
        <f aca="false">I48+I54</f>
        <v>0</v>
      </c>
      <c r="J57" s="83"/>
      <c r="K57" s="20" t="n">
        <f aca="false">K48+K54</f>
        <v>0</v>
      </c>
      <c r="L57" s="83"/>
      <c r="M57" s="20" t="n">
        <f aca="false">M48+M54</f>
        <v>0</v>
      </c>
      <c r="N57" s="20" t="n">
        <f aca="false">E57+G57+I57+K57+M57</f>
        <v>509729.33419</v>
      </c>
    </row>
  </sheetData>
  <mergeCells count="18">
    <mergeCell ref="D5:E5"/>
    <mergeCell ref="F5:G5"/>
    <mergeCell ref="H5:I5"/>
    <mergeCell ref="J5:K5"/>
    <mergeCell ref="L5:M5"/>
    <mergeCell ref="W6:X6"/>
    <mergeCell ref="Y6:Z6"/>
    <mergeCell ref="AA6:AB6"/>
    <mergeCell ref="AC6:AD6"/>
    <mergeCell ref="AE6:AF6"/>
    <mergeCell ref="W9:X9"/>
    <mergeCell ref="Y9:Z9"/>
    <mergeCell ref="AA9:AB9"/>
    <mergeCell ref="AC9:AD9"/>
    <mergeCell ref="AE9:AF9"/>
    <mergeCell ref="P18:S18"/>
    <mergeCell ref="V25:X25"/>
    <mergeCell ref="V26:Y26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2691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2014-09-25T15:44:03Z</dcterms:created>
  <dc:creator>Sally Helgeson</dc:creator>
  <dc:description/>
  <dc:language>en-US</dc:language>
  <cp:lastModifiedBy/>
  <cp:lastPrinted>2016-09-20T15:56:24Z</cp:lastPrinted>
  <dcterms:modified xsi:type="dcterms:W3CDTF">2017-05-08T14:10:44Z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