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/>
  </bookViews>
  <sheets>
    <sheet name="PI - Casanova" sheetId="1" r:id="rId1"/>
    <sheet name="Co-PI (1) - Lin" sheetId="3" r:id="rId2"/>
    <sheet name="Co-PI (2)" sheetId="4" state="hidden" r:id="rId3"/>
    <sheet name="Co-PI (3)" sheetId="6" state="hidden" r:id="rId4"/>
    <sheet name="TOTAL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1" i="1"/>
  <c r="E16" i="1"/>
  <c r="E20" i="1"/>
  <c r="E22" i="1"/>
  <c r="E25" i="1"/>
  <c r="E28" i="1"/>
  <c r="E31" i="1"/>
  <c r="E33" i="1"/>
  <c r="E41" i="1"/>
  <c r="E48" i="1"/>
  <c r="E50" i="1"/>
  <c r="E44" i="1"/>
  <c r="W11" i="6"/>
  <c r="W11" i="4"/>
  <c r="W11" i="3"/>
  <c r="V20" i="1"/>
  <c r="V21" i="1"/>
  <c r="W7" i="1"/>
  <c r="P7" i="4"/>
  <c r="V20" i="6"/>
  <c r="V20" i="4"/>
  <c r="I37" i="7"/>
  <c r="E36" i="7"/>
  <c r="E15" i="3"/>
  <c r="E27" i="3"/>
  <c r="V20" i="3"/>
  <c r="V21" i="3"/>
  <c r="W7" i="3"/>
  <c r="E9" i="3"/>
  <c r="E10" i="3"/>
  <c r="E11" i="3"/>
  <c r="E25" i="3"/>
  <c r="Y7" i="3"/>
  <c r="G9" i="3"/>
  <c r="G10" i="3"/>
  <c r="G11" i="3"/>
  <c r="G25" i="3"/>
  <c r="AA7" i="3"/>
  <c r="I9" i="3"/>
  <c r="I10" i="3"/>
  <c r="I11" i="3"/>
  <c r="I25" i="3"/>
  <c r="Y11" i="3"/>
  <c r="G15" i="3"/>
  <c r="G27" i="3"/>
  <c r="AA11" i="3"/>
  <c r="I15" i="3"/>
  <c r="I27" i="3"/>
  <c r="I39" i="7"/>
  <c r="S20" i="3"/>
  <c r="R21" i="6"/>
  <c r="R22" i="6"/>
  <c r="R23" i="6"/>
  <c r="R24" i="6"/>
  <c r="R25" i="6"/>
  <c r="S25" i="6"/>
  <c r="S24" i="6"/>
  <c r="S23" i="6"/>
  <c r="S22" i="6"/>
  <c r="S21" i="6"/>
  <c r="S20" i="6"/>
  <c r="R21" i="4"/>
  <c r="R22" i="4"/>
  <c r="R23" i="4"/>
  <c r="R24" i="4"/>
  <c r="R25" i="4"/>
  <c r="S25" i="4"/>
  <c r="S24" i="4"/>
  <c r="S23" i="4"/>
  <c r="S22" i="4"/>
  <c r="S21" i="4"/>
  <c r="S20" i="4"/>
  <c r="R21" i="3"/>
  <c r="R22" i="3"/>
  <c r="R23" i="3"/>
  <c r="R24" i="3"/>
  <c r="R25" i="3"/>
  <c r="S25" i="3"/>
  <c r="S24" i="3"/>
  <c r="S23" i="3"/>
  <c r="S22" i="3"/>
  <c r="S21" i="3"/>
  <c r="E17" i="3"/>
  <c r="Y13" i="3"/>
  <c r="G17" i="3"/>
  <c r="AA13" i="3"/>
  <c r="I17" i="3"/>
  <c r="AC13" i="3"/>
  <c r="K17" i="3"/>
  <c r="AE13" i="3"/>
  <c r="M17" i="3"/>
  <c r="N17" i="3"/>
  <c r="E18" i="3"/>
  <c r="Y14" i="3"/>
  <c r="G18" i="3"/>
  <c r="AA14" i="3"/>
  <c r="I18" i="3"/>
  <c r="AC14" i="3"/>
  <c r="K18" i="3"/>
  <c r="AE14" i="3"/>
  <c r="M18" i="3"/>
  <c r="N18" i="3"/>
  <c r="V18" i="3"/>
  <c r="Y20" i="3"/>
  <c r="Y19" i="3"/>
  <c r="Y18" i="3"/>
  <c r="AA20" i="3"/>
  <c r="AA19" i="3"/>
  <c r="AA18" i="3"/>
  <c r="AC20" i="3"/>
  <c r="AC19" i="3"/>
  <c r="AC18" i="3"/>
  <c r="AE20" i="3"/>
  <c r="AE19" i="3"/>
  <c r="AE18" i="3"/>
  <c r="E14" i="3"/>
  <c r="E16" i="3"/>
  <c r="E20" i="3"/>
  <c r="Y10" i="3"/>
  <c r="G14" i="3"/>
  <c r="Y12" i="3"/>
  <c r="G16" i="3"/>
  <c r="G20" i="3"/>
  <c r="AA10" i="3"/>
  <c r="I14" i="3"/>
  <c r="AA12" i="3"/>
  <c r="I16" i="3"/>
  <c r="I20" i="3"/>
  <c r="AC10" i="3"/>
  <c r="K14" i="3"/>
  <c r="AC11" i="3"/>
  <c r="K15" i="3"/>
  <c r="AC12" i="3"/>
  <c r="K16" i="3"/>
  <c r="K20" i="3"/>
  <c r="AE10" i="3"/>
  <c r="M14" i="3"/>
  <c r="AE11" i="3"/>
  <c r="M15" i="3"/>
  <c r="AE12" i="3"/>
  <c r="M16" i="3"/>
  <c r="M20" i="3"/>
  <c r="N20" i="3"/>
  <c r="E22" i="3"/>
  <c r="G22" i="3"/>
  <c r="I22" i="3"/>
  <c r="AC7" i="3"/>
  <c r="K9" i="3"/>
  <c r="K10" i="3"/>
  <c r="K11" i="3"/>
  <c r="K22" i="3"/>
  <c r="AE7" i="3"/>
  <c r="M9" i="3"/>
  <c r="M10" i="3"/>
  <c r="M11" i="3"/>
  <c r="M22" i="3"/>
  <c r="N22" i="3"/>
  <c r="E17" i="4"/>
  <c r="Y13" i="4"/>
  <c r="G17" i="4"/>
  <c r="AA13" i="4"/>
  <c r="I17" i="4"/>
  <c r="AC13" i="4"/>
  <c r="K17" i="4"/>
  <c r="AE13" i="4"/>
  <c r="M17" i="4"/>
  <c r="N17" i="4"/>
  <c r="E18" i="4"/>
  <c r="Y14" i="4"/>
  <c r="G18" i="4"/>
  <c r="AA14" i="4"/>
  <c r="I18" i="4"/>
  <c r="AC14" i="4"/>
  <c r="K18" i="4"/>
  <c r="AE14" i="4"/>
  <c r="M18" i="4"/>
  <c r="N18" i="4"/>
  <c r="V18" i="4"/>
  <c r="Y20" i="4"/>
  <c r="Y19" i="4"/>
  <c r="Y18" i="4"/>
  <c r="AA20" i="4"/>
  <c r="AA19" i="4"/>
  <c r="AA18" i="4"/>
  <c r="AC20" i="4"/>
  <c r="AC19" i="4"/>
  <c r="AC18" i="4"/>
  <c r="AE20" i="4"/>
  <c r="AE19" i="4"/>
  <c r="AE18" i="4"/>
  <c r="E14" i="4"/>
  <c r="E15" i="4"/>
  <c r="E16" i="4"/>
  <c r="E20" i="4"/>
  <c r="Y10" i="4"/>
  <c r="G14" i="4"/>
  <c r="Y11" i="4"/>
  <c r="G15" i="4"/>
  <c r="Y12" i="4"/>
  <c r="G16" i="4"/>
  <c r="G20" i="4"/>
  <c r="AA10" i="4"/>
  <c r="I14" i="4"/>
  <c r="AA11" i="4"/>
  <c r="I15" i="4"/>
  <c r="AA12" i="4"/>
  <c r="I16" i="4"/>
  <c r="I20" i="4"/>
  <c r="AC10" i="4"/>
  <c r="K14" i="4"/>
  <c r="AC11" i="4"/>
  <c r="K15" i="4"/>
  <c r="AC12" i="4"/>
  <c r="K16" i="4"/>
  <c r="K20" i="4"/>
  <c r="AE10" i="4"/>
  <c r="M14" i="4"/>
  <c r="AE11" i="4"/>
  <c r="M15" i="4"/>
  <c r="AE12" i="4"/>
  <c r="M16" i="4"/>
  <c r="M20" i="4"/>
  <c r="N20" i="4"/>
  <c r="V21" i="4"/>
  <c r="W7" i="4"/>
  <c r="E9" i="4"/>
  <c r="E10" i="4"/>
  <c r="E11" i="4"/>
  <c r="E22" i="4"/>
  <c r="Y7" i="4"/>
  <c r="G9" i="4"/>
  <c r="G10" i="4"/>
  <c r="G11" i="4"/>
  <c r="G22" i="4"/>
  <c r="AA7" i="4"/>
  <c r="I9" i="4"/>
  <c r="I10" i="4"/>
  <c r="I11" i="4"/>
  <c r="I22" i="4"/>
  <c r="AC7" i="4"/>
  <c r="K9" i="4"/>
  <c r="K10" i="4"/>
  <c r="K11" i="4"/>
  <c r="K22" i="4"/>
  <c r="AE7" i="4"/>
  <c r="M9" i="4"/>
  <c r="M10" i="4"/>
  <c r="M11" i="4"/>
  <c r="M22" i="4"/>
  <c r="N22" i="4"/>
  <c r="V21" i="6"/>
  <c r="W7" i="6"/>
  <c r="Y7" i="6"/>
  <c r="AA7" i="6"/>
  <c r="AC7" i="6"/>
  <c r="AE7" i="6"/>
  <c r="M10" i="6"/>
  <c r="T15" i="6"/>
  <c r="K10" i="6"/>
  <c r="S15" i="6"/>
  <c r="I10" i="6"/>
  <c r="R15" i="6"/>
  <c r="G10" i="6"/>
  <c r="Q15" i="6"/>
  <c r="E10" i="6"/>
  <c r="P15" i="6"/>
  <c r="M9" i="6"/>
  <c r="T11" i="6"/>
  <c r="K9" i="6"/>
  <c r="S11" i="6"/>
  <c r="I9" i="6"/>
  <c r="R11" i="6"/>
  <c r="G9" i="6"/>
  <c r="Y19" i="6"/>
  <c r="Q11" i="6"/>
  <c r="E9" i="6"/>
  <c r="P11" i="6"/>
  <c r="M11" i="6"/>
  <c r="Y20" i="6"/>
  <c r="AA20" i="6"/>
  <c r="AC20" i="6"/>
  <c r="AE20" i="6"/>
  <c r="T7" i="6"/>
  <c r="K11" i="6"/>
  <c r="S7" i="6"/>
  <c r="I11" i="6"/>
  <c r="R7" i="6"/>
  <c r="G11" i="6"/>
  <c r="Q7" i="6"/>
  <c r="E11" i="6"/>
  <c r="P7" i="6"/>
  <c r="T15" i="4"/>
  <c r="S15" i="4"/>
  <c r="R15" i="4"/>
  <c r="Q15" i="4"/>
  <c r="P15" i="4"/>
  <c r="T11" i="4"/>
  <c r="S11" i="4"/>
  <c r="R11" i="4"/>
  <c r="Q11" i="4"/>
  <c r="P11" i="4"/>
  <c r="T7" i="4"/>
  <c r="S7" i="4"/>
  <c r="R7" i="4"/>
  <c r="Q7" i="4"/>
  <c r="T15" i="3"/>
  <c r="S15" i="3"/>
  <c r="R15" i="3"/>
  <c r="Q15" i="3"/>
  <c r="P15" i="3"/>
  <c r="T11" i="3"/>
  <c r="S11" i="3"/>
  <c r="R11" i="3"/>
  <c r="Q11" i="3"/>
  <c r="P11" i="3"/>
  <c r="T7" i="3"/>
  <c r="S7" i="3"/>
  <c r="R7" i="3"/>
  <c r="Q7" i="3"/>
  <c r="P7" i="3"/>
  <c r="V18" i="1"/>
  <c r="E10" i="1"/>
  <c r="P15" i="1"/>
  <c r="Y7" i="1"/>
  <c r="AA7" i="1"/>
  <c r="AC7" i="1"/>
  <c r="K9" i="1"/>
  <c r="S11" i="1"/>
  <c r="I9" i="1"/>
  <c r="R11" i="1"/>
  <c r="G9" i="1"/>
  <c r="Y19" i="1"/>
  <c r="Q11" i="1"/>
  <c r="P11" i="1"/>
  <c r="AE7" i="1"/>
  <c r="M9" i="1"/>
  <c r="T11" i="1"/>
  <c r="M10" i="1"/>
  <c r="T15" i="1"/>
  <c r="K10" i="1"/>
  <c r="S15" i="1"/>
  <c r="I10" i="1"/>
  <c r="R15" i="1"/>
  <c r="G10" i="1"/>
  <c r="Q15" i="1"/>
  <c r="R21" i="1"/>
  <c r="S21" i="1"/>
  <c r="R22" i="1"/>
  <c r="S22" i="1"/>
  <c r="R23" i="1"/>
  <c r="S23" i="1"/>
  <c r="R24" i="1"/>
  <c r="S24" i="1"/>
  <c r="R25" i="1"/>
  <c r="S25" i="1"/>
  <c r="S20" i="1"/>
  <c r="K27" i="3"/>
  <c r="M27" i="3"/>
  <c r="N27" i="3"/>
  <c r="E28" i="3"/>
  <c r="G28" i="3"/>
  <c r="I28" i="3"/>
  <c r="K28" i="3"/>
  <c r="M28" i="3"/>
  <c r="N28" i="3"/>
  <c r="E29" i="3"/>
  <c r="G29" i="3"/>
  <c r="I29" i="3"/>
  <c r="K29" i="3"/>
  <c r="M29" i="3"/>
  <c r="N29" i="3"/>
  <c r="E30" i="3"/>
  <c r="G30" i="3"/>
  <c r="I30" i="3"/>
  <c r="K30" i="3"/>
  <c r="M30" i="3"/>
  <c r="N30" i="3"/>
  <c r="E26" i="3"/>
  <c r="E31" i="3"/>
  <c r="G26" i="3"/>
  <c r="G31" i="3"/>
  <c r="I26" i="3"/>
  <c r="I31" i="3"/>
  <c r="K25" i="3"/>
  <c r="K26" i="3"/>
  <c r="K31" i="3"/>
  <c r="M25" i="3"/>
  <c r="M26" i="3"/>
  <c r="M31" i="3"/>
  <c r="N31" i="3"/>
  <c r="E33" i="3"/>
  <c r="G33" i="3"/>
  <c r="I33" i="3"/>
  <c r="K33" i="3"/>
  <c r="M33" i="3"/>
  <c r="N33" i="3"/>
  <c r="Y20" i="1"/>
  <c r="AA20" i="1"/>
  <c r="AC20" i="1"/>
  <c r="AE20" i="1"/>
  <c r="AA19" i="1"/>
  <c r="AC19" i="1"/>
  <c r="AE19" i="1"/>
  <c r="AE18" i="1"/>
  <c r="AC18" i="1"/>
  <c r="AA18" i="1"/>
  <c r="Y18" i="1"/>
  <c r="M11" i="1"/>
  <c r="AA19" i="6"/>
  <c r="AC19" i="6"/>
  <c r="AE19" i="6"/>
  <c r="AE18" i="6"/>
  <c r="AC18" i="6"/>
  <c r="AA18" i="6"/>
  <c r="Y18" i="6"/>
  <c r="Y14" i="6"/>
  <c r="AA14" i="6"/>
  <c r="AC14" i="6"/>
  <c r="AE14" i="6"/>
  <c r="Y13" i="6"/>
  <c r="AA13" i="6"/>
  <c r="AC13" i="6"/>
  <c r="AE13" i="6"/>
  <c r="Y12" i="6"/>
  <c r="AA12" i="6"/>
  <c r="AC12" i="6"/>
  <c r="AE12" i="6"/>
  <c r="Y11" i="6"/>
  <c r="AA11" i="6"/>
  <c r="AC11" i="6"/>
  <c r="AE11" i="6"/>
  <c r="Y10" i="6"/>
  <c r="AA10" i="6"/>
  <c r="AC10" i="6"/>
  <c r="AE10" i="6"/>
  <c r="K11" i="1"/>
  <c r="I11" i="1"/>
  <c r="G11" i="1"/>
  <c r="T7" i="1"/>
  <c r="S7" i="1"/>
  <c r="Q7" i="1"/>
  <c r="R7" i="1"/>
  <c r="P7" i="1"/>
  <c r="E14" i="1"/>
  <c r="E15" i="1"/>
  <c r="E17" i="1"/>
  <c r="E18" i="1"/>
  <c r="E26" i="1"/>
  <c r="E27" i="1"/>
  <c r="E29" i="1"/>
  <c r="E30" i="1"/>
  <c r="E46" i="1"/>
  <c r="E54" i="1"/>
  <c r="E43" i="7"/>
  <c r="E39" i="7"/>
  <c r="E37" i="7"/>
  <c r="M46" i="6"/>
  <c r="M14" i="6"/>
  <c r="M15" i="6"/>
  <c r="M16" i="6"/>
  <c r="M17" i="6"/>
  <c r="M18" i="6"/>
  <c r="M20" i="6"/>
  <c r="M22" i="6"/>
  <c r="M26" i="6"/>
  <c r="M25" i="6"/>
  <c r="M27" i="6"/>
  <c r="M28" i="6"/>
  <c r="M29" i="6"/>
  <c r="M30" i="6"/>
  <c r="M31" i="6"/>
  <c r="M33" i="6"/>
  <c r="M41" i="6"/>
  <c r="M48" i="6"/>
  <c r="M50" i="6"/>
  <c r="K46" i="6"/>
  <c r="K14" i="6"/>
  <c r="K15" i="6"/>
  <c r="K16" i="6"/>
  <c r="K17" i="6"/>
  <c r="K18" i="6"/>
  <c r="K20" i="6"/>
  <c r="K22" i="6"/>
  <c r="K26" i="6"/>
  <c r="K25" i="6"/>
  <c r="K27" i="6"/>
  <c r="K28" i="6"/>
  <c r="K29" i="6"/>
  <c r="K30" i="6"/>
  <c r="K31" i="6"/>
  <c r="K33" i="6"/>
  <c r="K41" i="6"/>
  <c r="K48" i="6"/>
  <c r="K50" i="6"/>
  <c r="I46" i="6"/>
  <c r="I14" i="6"/>
  <c r="I15" i="6"/>
  <c r="I16" i="6"/>
  <c r="I17" i="6"/>
  <c r="I18" i="6"/>
  <c r="I20" i="6"/>
  <c r="I22" i="6"/>
  <c r="I26" i="6"/>
  <c r="I25" i="6"/>
  <c r="I27" i="6"/>
  <c r="I28" i="6"/>
  <c r="I29" i="6"/>
  <c r="I30" i="6"/>
  <c r="I31" i="6"/>
  <c r="I33" i="6"/>
  <c r="I41" i="6"/>
  <c r="I48" i="6"/>
  <c r="I50" i="6"/>
  <c r="G46" i="6"/>
  <c r="G14" i="6"/>
  <c r="G15" i="6"/>
  <c r="G16" i="6"/>
  <c r="G17" i="6"/>
  <c r="G18" i="6"/>
  <c r="G20" i="6"/>
  <c r="G22" i="6"/>
  <c r="G26" i="6"/>
  <c r="G25" i="6"/>
  <c r="G27" i="6"/>
  <c r="G28" i="6"/>
  <c r="G29" i="6"/>
  <c r="G30" i="6"/>
  <c r="G31" i="6"/>
  <c r="G33" i="6"/>
  <c r="G41" i="6"/>
  <c r="G48" i="6"/>
  <c r="G50" i="6"/>
  <c r="E46" i="6"/>
  <c r="E14" i="6"/>
  <c r="E15" i="6"/>
  <c r="E16" i="6"/>
  <c r="E17" i="6"/>
  <c r="E18" i="6"/>
  <c r="E20" i="6"/>
  <c r="E22" i="6"/>
  <c r="E26" i="6"/>
  <c r="E25" i="6"/>
  <c r="E27" i="6"/>
  <c r="E28" i="6"/>
  <c r="E29" i="6"/>
  <c r="E30" i="6"/>
  <c r="E31" i="6"/>
  <c r="E33" i="6"/>
  <c r="E41" i="6"/>
  <c r="E48" i="6"/>
  <c r="E50" i="6"/>
  <c r="M46" i="4"/>
  <c r="M26" i="4"/>
  <c r="M25" i="4"/>
  <c r="M27" i="4"/>
  <c r="M28" i="4"/>
  <c r="M29" i="4"/>
  <c r="M30" i="4"/>
  <c r="M31" i="4"/>
  <c r="M33" i="4"/>
  <c r="M41" i="4"/>
  <c r="M48" i="4"/>
  <c r="M50" i="4"/>
  <c r="K46" i="4"/>
  <c r="K26" i="4"/>
  <c r="K25" i="4"/>
  <c r="K27" i="4"/>
  <c r="K28" i="4"/>
  <c r="K29" i="4"/>
  <c r="K30" i="4"/>
  <c r="K31" i="4"/>
  <c r="K33" i="4"/>
  <c r="K41" i="4"/>
  <c r="K48" i="4"/>
  <c r="K50" i="4"/>
  <c r="I46" i="4"/>
  <c r="I26" i="4"/>
  <c r="I25" i="4"/>
  <c r="I27" i="4"/>
  <c r="I28" i="4"/>
  <c r="I29" i="4"/>
  <c r="I30" i="4"/>
  <c r="I31" i="4"/>
  <c r="I33" i="4"/>
  <c r="I41" i="4"/>
  <c r="I48" i="4"/>
  <c r="I50" i="4"/>
  <c r="G46" i="4"/>
  <c r="G26" i="4"/>
  <c r="G25" i="4"/>
  <c r="G27" i="4"/>
  <c r="G28" i="4"/>
  <c r="G29" i="4"/>
  <c r="G30" i="4"/>
  <c r="G31" i="4"/>
  <c r="G33" i="4"/>
  <c r="G41" i="4"/>
  <c r="G48" i="4"/>
  <c r="G50" i="4"/>
  <c r="E46" i="4"/>
  <c r="E26" i="4"/>
  <c r="E25" i="4"/>
  <c r="E27" i="4"/>
  <c r="E28" i="4"/>
  <c r="E29" i="4"/>
  <c r="E30" i="4"/>
  <c r="E31" i="4"/>
  <c r="E33" i="4"/>
  <c r="E41" i="4"/>
  <c r="E48" i="4"/>
  <c r="E50" i="4"/>
  <c r="M46" i="3"/>
  <c r="M41" i="3"/>
  <c r="M48" i="3"/>
  <c r="M50" i="3"/>
  <c r="K46" i="3"/>
  <c r="K41" i="3"/>
  <c r="K48" i="3"/>
  <c r="K50" i="3"/>
  <c r="I46" i="3"/>
  <c r="I41" i="3"/>
  <c r="I48" i="3"/>
  <c r="I50" i="3"/>
  <c r="G46" i="3"/>
  <c r="G41" i="3"/>
  <c r="G48" i="3"/>
  <c r="G50" i="3"/>
  <c r="E46" i="3"/>
  <c r="E41" i="3"/>
  <c r="E48" i="3"/>
  <c r="E50" i="3"/>
  <c r="Y10" i="1"/>
  <c r="AA10" i="1"/>
  <c r="AC10" i="1"/>
  <c r="AE10" i="1"/>
  <c r="M14" i="1"/>
  <c r="Y11" i="1"/>
  <c r="AA11" i="1"/>
  <c r="AC11" i="1"/>
  <c r="AE11" i="1"/>
  <c r="M15" i="1"/>
  <c r="Y12" i="1"/>
  <c r="AA12" i="1"/>
  <c r="AC12" i="1"/>
  <c r="AE12" i="1"/>
  <c r="M16" i="1"/>
  <c r="Y13" i="1"/>
  <c r="AA13" i="1"/>
  <c r="AC13" i="1"/>
  <c r="AE13" i="1"/>
  <c r="M17" i="1"/>
  <c r="Y14" i="1"/>
  <c r="AA14" i="1"/>
  <c r="AC14" i="1"/>
  <c r="AE14" i="1"/>
  <c r="M18" i="1"/>
  <c r="M20" i="1"/>
  <c r="M22" i="1"/>
  <c r="M26" i="1"/>
  <c r="M25" i="1"/>
  <c r="M27" i="1"/>
  <c r="M28" i="1"/>
  <c r="M29" i="1"/>
  <c r="M30" i="1"/>
  <c r="M31" i="1"/>
  <c r="M33" i="1"/>
  <c r="M46" i="1"/>
  <c r="M41" i="1"/>
  <c r="M48" i="1"/>
  <c r="M50" i="1"/>
  <c r="K14" i="1"/>
  <c r="K15" i="1"/>
  <c r="K16" i="1"/>
  <c r="K17" i="1"/>
  <c r="K18" i="1"/>
  <c r="K20" i="1"/>
  <c r="K22" i="1"/>
  <c r="K26" i="1"/>
  <c r="K25" i="1"/>
  <c r="K27" i="1"/>
  <c r="K28" i="1"/>
  <c r="K29" i="1"/>
  <c r="K30" i="1"/>
  <c r="K31" i="1"/>
  <c r="K33" i="1"/>
  <c r="K46" i="1"/>
  <c r="K41" i="1"/>
  <c r="K48" i="1"/>
  <c r="K50" i="1"/>
  <c r="I14" i="1"/>
  <c r="I15" i="1"/>
  <c r="I16" i="1"/>
  <c r="I17" i="1"/>
  <c r="I18" i="1"/>
  <c r="I20" i="1"/>
  <c r="I22" i="1"/>
  <c r="I26" i="1"/>
  <c r="I25" i="1"/>
  <c r="I27" i="1"/>
  <c r="I28" i="1"/>
  <c r="I29" i="1"/>
  <c r="I30" i="1"/>
  <c r="I31" i="1"/>
  <c r="I33" i="1"/>
  <c r="I46" i="1"/>
  <c r="I41" i="1"/>
  <c r="I48" i="1"/>
  <c r="I50" i="1"/>
  <c r="G46" i="1"/>
  <c r="G14" i="1"/>
  <c r="G15" i="1"/>
  <c r="G16" i="1"/>
  <c r="G17" i="1"/>
  <c r="G18" i="1"/>
  <c r="G20" i="1"/>
  <c r="G22" i="1"/>
  <c r="G26" i="1"/>
  <c r="G25" i="1"/>
  <c r="G27" i="1"/>
  <c r="G28" i="1"/>
  <c r="G29" i="1"/>
  <c r="G30" i="1"/>
  <c r="G31" i="1"/>
  <c r="G33" i="1"/>
  <c r="G41" i="1"/>
  <c r="G48" i="1"/>
  <c r="G50" i="1"/>
  <c r="E50" i="7"/>
  <c r="G50" i="7"/>
  <c r="I50" i="7"/>
  <c r="K50" i="7"/>
  <c r="M50" i="7"/>
  <c r="N50" i="7"/>
  <c r="E54" i="6"/>
  <c r="E57" i="6"/>
  <c r="G54" i="6"/>
  <c r="G57" i="6"/>
  <c r="I54" i="6"/>
  <c r="I57" i="6"/>
  <c r="K54" i="6"/>
  <c r="K57" i="6"/>
  <c r="M54" i="6"/>
  <c r="M57" i="6"/>
  <c r="N57" i="6"/>
  <c r="N54" i="6"/>
  <c r="N50" i="6"/>
  <c r="E54" i="4"/>
  <c r="E57" i="4"/>
  <c r="G54" i="4"/>
  <c r="G57" i="4"/>
  <c r="I54" i="4"/>
  <c r="I57" i="4"/>
  <c r="K54" i="4"/>
  <c r="K57" i="4"/>
  <c r="M54" i="4"/>
  <c r="M57" i="4"/>
  <c r="N57" i="4"/>
  <c r="N54" i="4"/>
  <c r="N50" i="4"/>
  <c r="N50" i="3"/>
  <c r="M54" i="3"/>
  <c r="M57" i="3"/>
  <c r="K54" i="3"/>
  <c r="K57" i="3"/>
  <c r="I54" i="3"/>
  <c r="I57" i="3"/>
  <c r="G54" i="3"/>
  <c r="G57" i="3"/>
  <c r="E54" i="3"/>
  <c r="E57" i="3"/>
  <c r="M54" i="1"/>
  <c r="M57" i="1"/>
  <c r="K54" i="1"/>
  <c r="K57" i="1"/>
  <c r="I54" i="1"/>
  <c r="I57" i="1"/>
  <c r="G54" i="1"/>
  <c r="G57" i="1"/>
  <c r="E57" i="1"/>
  <c r="N50" i="1"/>
  <c r="E57" i="7"/>
  <c r="G57" i="7"/>
  <c r="I57" i="7"/>
  <c r="K57" i="7"/>
  <c r="M57" i="7"/>
  <c r="N57" i="7"/>
  <c r="E54" i="7"/>
  <c r="G54" i="7"/>
  <c r="I54" i="7"/>
  <c r="K54" i="7"/>
  <c r="M54" i="7"/>
  <c r="N54" i="7"/>
  <c r="E48" i="7"/>
  <c r="G48" i="7"/>
  <c r="I48" i="7"/>
  <c r="K48" i="7"/>
  <c r="M48" i="7"/>
  <c r="N48" i="7"/>
  <c r="E46" i="7"/>
  <c r="G46" i="7"/>
  <c r="I46" i="7"/>
  <c r="K46" i="7"/>
  <c r="M46" i="7"/>
  <c r="N46" i="7"/>
  <c r="E45" i="7"/>
  <c r="K45" i="7"/>
  <c r="M45" i="7"/>
  <c r="N45" i="7"/>
  <c r="E44" i="7"/>
  <c r="G44" i="7"/>
  <c r="I44" i="7"/>
  <c r="K44" i="7"/>
  <c r="M44" i="7"/>
  <c r="N44" i="7"/>
  <c r="G43" i="7"/>
  <c r="I43" i="7"/>
  <c r="K43" i="7"/>
  <c r="M43" i="7"/>
  <c r="N43" i="7"/>
  <c r="E41" i="7"/>
  <c r="G41" i="7"/>
  <c r="I41" i="7"/>
  <c r="K41" i="7"/>
  <c r="M41" i="7"/>
  <c r="N41" i="7"/>
  <c r="E40" i="7"/>
  <c r="G40" i="7"/>
  <c r="I40" i="7"/>
  <c r="K40" i="7"/>
  <c r="M40" i="7"/>
  <c r="N40" i="7"/>
  <c r="G39" i="7"/>
  <c r="K39" i="7"/>
  <c r="M39" i="7"/>
  <c r="N39" i="7"/>
  <c r="E38" i="7"/>
  <c r="G38" i="7"/>
  <c r="I38" i="7"/>
  <c r="K38" i="7"/>
  <c r="M38" i="7"/>
  <c r="N38" i="7"/>
  <c r="G37" i="7"/>
  <c r="K37" i="7"/>
  <c r="M37" i="7"/>
  <c r="N37" i="7"/>
  <c r="G36" i="7"/>
  <c r="I36" i="7"/>
  <c r="K36" i="7"/>
  <c r="M36" i="7"/>
  <c r="N36" i="7"/>
  <c r="E33" i="7"/>
  <c r="G33" i="7"/>
  <c r="I33" i="7"/>
  <c r="K33" i="7"/>
  <c r="M33" i="7"/>
  <c r="N33" i="7"/>
  <c r="E31" i="7"/>
  <c r="G31" i="7"/>
  <c r="I31" i="7"/>
  <c r="K31" i="7"/>
  <c r="M31" i="7"/>
  <c r="N31" i="7"/>
  <c r="E30" i="7"/>
  <c r="G30" i="7"/>
  <c r="I30" i="7"/>
  <c r="K30" i="7"/>
  <c r="M30" i="7"/>
  <c r="N30" i="7"/>
  <c r="E29" i="7"/>
  <c r="G29" i="7"/>
  <c r="I29" i="7"/>
  <c r="K29" i="7"/>
  <c r="M29" i="7"/>
  <c r="N29" i="7"/>
  <c r="E28" i="7"/>
  <c r="G28" i="7"/>
  <c r="I28" i="7"/>
  <c r="K28" i="7"/>
  <c r="M28" i="7"/>
  <c r="N28" i="7"/>
  <c r="E27" i="7"/>
  <c r="G27" i="7"/>
  <c r="I27" i="7"/>
  <c r="K27" i="7"/>
  <c r="M27" i="7"/>
  <c r="N27" i="7"/>
  <c r="E26" i="7"/>
  <c r="G26" i="7"/>
  <c r="I26" i="7"/>
  <c r="K26" i="7"/>
  <c r="M26" i="7"/>
  <c r="N26" i="7"/>
  <c r="E25" i="7"/>
  <c r="G25" i="7"/>
  <c r="I25" i="7"/>
  <c r="K25" i="7"/>
  <c r="M25" i="7"/>
  <c r="N25" i="7"/>
  <c r="E22" i="7"/>
  <c r="G22" i="7"/>
  <c r="I22" i="7"/>
  <c r="K22" i="7"/>
  <c r="M22" i="7"/>
  <c r="N22" i="7"/>
  <c r="E20" i="7"/>
  <c r="G20" i="7"/>
  <c r="I20" i="7"/>
  <c r="K20" i="7"/>
  <c r="M20" i="7"/>
  <c r="N20" i="7"/>
  <c r="E18" i="7"/>
  <c r="G18" i="7"/>
  <c r="I18" i="7"/>
  <c r="K18" i="7"/>
  <c r="M18" i="7"/>
  <c r="N18" i="7"/>
  <c r="E17" i="7"/>
  <c r="G17" i="7"/>
  <c r="I17" i="7"/>
  <c r="K17" i="7"/>
  <c r="M17" i="7"/>
  <c r="N17" i="7"/>
  <c r="E16" i="7"/>
  <c r="G16" i="7"/>
  <c r="I16" i="7"/>
  <c r="K16" i="7"/>
  <c r="M16" i="7"/>
  <c r="N16" i="7"/>
  <c r="E15" i="7"/>
  <c r="G15" i="7"/>
  <c r="I15" i="7"/>
  <c r="K15" i="7"/>
  <c r="M15" i="7"/>
  <c r="N15" i="7"/>
  <c r="E14" i="7"/>
  <c r="G14" i="7"/>
  <c r="I14" i="7"/>
  <c r="K14" i="7"/>
  <c r="M14" i="7"/>
  <c r="N14" i="7"/>
  <c r="E11" i="7"/>
  <c r="G11" i="7"/>
  <c r="I11" i="7"/>
  <c r="K9" i="7"/>
  <c r="K10" i="7"/>
  <c r="K11" i="7"/>
  <c r="M11" i="7"/>
  <c r="N11" i="7"/>
  <c r="E10" i="7"/>
  <c r="G10" i="7"/>
  <c r="I10" i="7"/>
  <c r="M10" i="7"/>
  <c r="N10" i="7"/>
  <c r="E9" i="7"/>
  <c r="G9" i="7"/>
  <c r="I9" i="7"/>
  <c r="M9" i="7"/>
  <c r="N9" i="7"/>
  <c r="N48" i="6"/>
  <c r="N46" i="6"/>
  <c r="N45" i="6"/>
  <c r="N44" i="6"/>
  <c r="N43" i="6"/>
  <c r="N41" i="6"/>
  <c r="N40" i="6"/>
  <c r="N39" i="6"/>
  <c r="N38" i="6"/>
  <c r="N37" i="6"/>
  <c r="N36" i="6"/>
  <c r="N33" i="6"/>
  <c r="N31" i="6"/>
  <c r="N30" i="6"/>
  <c r="N29" i="6"/>
  <c r="N28" i="6"/>
  <c r="N27" i="6"/>
  <c r="N26" i="6"/>
  <c r="N25" i="6"/>
  <c r="N22" i="6"/>
  <c r="N20" i="6"/>
  <c r="N18" i="6"/>
  <c r="N17" i="6"/>
  <c r="N16" i="6"/>
  <c r="N15" i="6"/>
  <c r="N14" i="6"/>
  <c r="N11" i="6"/>
  <c r="N10" i="6"/>
  <c r="N9" i="6"/>
  <c r="N48" i="4"/>
  <c r="N46" i="4"/>
  <c r="N45" i="4"/>
  <c r="N44" i="4"/>
  <c r="N43" i="4"/>
  <c r="N41" i="4"/>
  <c r="N40" i="4"/>
  <c r="N39" i="4"/>
  <c r="N38" i="4"/>
  <c r="N37" i="4"/>
  <c r="N36" i="4"/>
  <c r="N33" i="4"/>
  <c r="N31" i="4"/>
  <c r="N30" i="4"/>
  <c r="N29" i="4"/>
  <c r="N28" i="4"/>
  <c r="N27" i="4"/>
  <c r="N26" i="4"/>
  <c r="N25" i="4"/>
  <c r="N16" i="4"/>
  <c r="N15" i="4"/>
  <c r="N14" i="4"/>
  <c r="N11" i="4"/>
  <c r="N10" i="4"/>
  <c r="N9" i="4"/>
  <c r="N57" i="3"/>
  <c r="N54" i="3"/>
  <c r="N48" i="3"/>
  <c r="N46" i="3"/>
  <c r="N45" i="3"/>
  <c r="N44" i="3"/>
  <c r="N43" i="3"/>
  <c r="N41" i="3"/>
  <c r="N40" i="3"/>
  <c r="N39" i="3"/>
  <c r="N38" i="3"/>
  <c r="N37" i="3"/>
  <c r="N36" i="3"/>
  <c r="N26" i="3"/>
  <c r="N25" i="3"/>
  <c r="N16" i="3"/>
  <c r="N15" i="3"/>
  <c r="N14" i="3"/>
  <c r="N11" i="3"/>
  <c r="N10" i="3"/>
  <c r="N9" i="3"/>
  <c r="N10" i="1"/>
  <c r="N11" i="1"/>
  <c r="N14" i="1"/>
  <c r="N15" i="1"/>
  <c r="N16" i="1"/>
  <c r="N17" i="1"/>
  <c r="N18" i="1"/>
  <c r="N20" i="1"/>
  <c r="N22" i="1"/>
  <c r="N25" i="1"/>
  <c r="N26" i="1"/>
  <c r="N27" i="1"/>
  <c r="N28" i="1"/>
  <c r="N29" i="1"/>
  <c r="N30" i="1"/>
  <c r="N31" i="1"/>
  <c r="N33" i="1"/>
  <c r="N36" i="1"/>
  <c r="N37" i="1"/>
  <c r="N38" i="1"/>
  <c r="N39" i="1"/>
  <c r="N40" i="1"/>
  <c r="N41" i="1"/>
  <c r="N43" i="1"/>
  <c r="N44" i="1"/>
  <c r="N45" i="1"/>
  <c r="N46" i="1"/>
  <c r="N48" i="1"/>
  <c r="N54" i="1"/>
  <c r="N57" i="1"/>
  <c r="N9" i="1"/>
  <c r="L11" i="7"/>
  <c r="J11" i="7"/>
  <c r="H11" i="7"/>
  <c r="F11" i="7"/>
  <c r="D11" i="7"/>
  <c r="L11" i="6"/>
  <c r="J11" i="6"/>
  <c r="H11" i="6"/>
  <c r="F11" i="6"/>
  <c r="D11" i="6"/>
  <c r="L11" i="4"/>
  <c r="J11" i="4"/>
  <c r="H11" i="4"/>
  <c r="F11" i="4"/>
  <c r="D11" i="4"/>
  <c r="L11" i="3"/>
  <c r="J11" i="3"/>
  <c r="H11" i="3"/>
  <c r="F11" i="3"/>
  <c r="D11" i="3"/>
  <c r="L11" i="1"/>
  <c r="J11" i="1"/>
  <c r="H11" i="1"/>
  <c r="F11" i="1"/>
  <c r="D11" i="1"/>
</calcChain>
</file>

<file path=xl/sharedStrings.xml><?xml version="1.0" encoding="utf-8"?>
<sst xmlns="http://schemas.openxmlformats.org/spreadsheetml/2006/main" count="586" uniqueCount="90">
  <si>
    <t>Salary</t>
  </si>
  <si>
    <t>Total Salary</t>
  </si>
  <si>
    <t>Months</t>
  </si>
  <si>
    <t>Year One</t>
  </si>
  <si>
    <t>Year Two</t>
  </si>
  <si>
    <t>Year Three</t>
  </si>
  <si>
    <t>Year Four</t>
  </si>
  <si>
    <t>Year Five</t>
  </si>
  <si>
    <t>OPS:</t>
  </si>
  <si>
    <t>Grad Student</t>
  </si>
  <si>
    <t>Post Doc</t>
  </si>
  <si>
    <t>Undergrad Student</t>
  </si>
  <si>
    <t>Teams Exempt</t>
  </si>
  <si>
    <t>Teams Non-Exempt</t>
  </si>
  <si>
    <t>Total OPS</t>
  </si>
  <si>
    <t>Total Wages</t>
  </si>
  <si>
    <t># of OPS</t>
  </si>
  <si>
    <t>Wages</t>
  </si>
  <si>
    <t>OPS Wages Info</t>
  </si>
  <si>
    <t xml:space="preserve">Faculty </t>
  </si>
  <si>
    <t>Fringe Rate</t>
  </si>
  <si>
    <t>Fringe Amt</t>
  </si>
  <si>
    <t>Total Fringe</t>
  </si>
  <si>
    <t>Total Wages &amp; Fringe</t>
  </si>
  <si>
    <t>Materials &amp; Supplies</t>
  </si>
  <si>
    <t>Publications</t>
  </si>
  <si>
    <t>Fabrication</t>
  </si>
  <si>
    <t>Domestic Travel</t>
  </si>
  <si>
    <t>Foreign Travel</t>
  </si>
  <si>
    <t>Total Expenses</t>
  </si>
  <si>
    <t>Tuition</t>
  </si>
  <si>
    <t>Equipment</t>
  </si>
  <si>
    <t>Subcontract</t>
  </si>
  <si>
    <t>Total Other</t>
  </si>
  <si>
    <t>IDC Rate</t>
  </si>
  <si>
    <t>Total IDC</t>
  </si>
  <si>
    <t>TOTAL COSTS:</t>
  </si>
  <si>
    <t>Effective Period</t>
  </si>
  <si>
    <t>8/16/16 - 8/15/17</t>
  </si>
  <si>
    <t>8/16/17 - 8/15/18</t>
  </si>
  <si>
    <t>8/16/18 - 8/15/19</t>
  </si>
  <si>
    <t>8/16/19 - 8/15/20</t>
  </si>
  <si>
    <t xml:space="preserve">Grad Student </t>
  </si>
  <si>
    <t>TOTAL</t>
  </si>
  <si>
    <t xml:space="preserve">            </t>
  </si>
  <si>
    <t>CUMULATIVE TOTAL</t>
  </si>
  <si>
    <t>CUMULATIVE TOTAL COSTS</t>
  </si>
  <si>
    <t>Annually</t>
  </si>
  <si>
    <t>INDIRECT COSTS:</t>
  </si>
  <si>
    <t>SALARY:</t>
  </si>
  <si>
    <t>FRINGES:</t>
  </si>
  <si>
    <t>EXPENSES:</t>
  </si>
  <si>
    <t>OTHER EXPENSES:</t>
  </si>
  <si>
    <t>Faculty Monthly Salary Info</t>
  </si>
  <si>
    <t>Monthly</t>
  </si>
  <si>
    <t>(Annual 9-mo)</t>
  </si>
  <si>
    <t>(12-mo equiv)</t>
  </si>
  <si>
    <t>(Mo. Salary)</t>
  </si>
  <si>
    <t xml:space="preserve"> </t>
  </si>
  <si>
    <t>Faculty 9-mo salary to 12-mo conversion (Enter the 9-Mo. annual in cell below)</t>
  </si>
  <si>
    <t>TUITION TABLE</t>
  </si>
  <si>
    <t>TOTAL DIRECT COST:</t>
  </si>
  <si>
    <t>TDC</t>
  </si>
  <si>
    <t>MODIFIED TOTAL DIRECT COST:</t>
  </si>
  <si>
    <t>MTDC</t>
  </si>
  <si>
    <t>Y1</t>
  </si>
  <si>
    <t>Y2</t>
  </si>
  <si>
    <t>Y3</t>
  </si>
  <si>
    <t>Y4</t>
  </si>
  <si>
    <t>Y5</t>
  </si>
  <si>
    <t>EFFORT (based on 9mth - 12mth conversion:</t>
  </si>
  <si>
    <t>EFFORT (based on 9mth):</t>
  </si>
  <si>
    <t>(3 month summer)</t>
  </si>
  <si>
    <t>Faculty 9-mo salary to 12-mo conversion (Enter the 9-Mo. annual in yellow cell below)</t>
  </si>
  <si>
    <t>8/16/20 - 8/15/21</t>
  </si>
  <si>
    <t>EFFORT (based on 3mth):</t>
  </si>
  <si>
    <t>MTDC Base</t>
  </si>
  <si>
    <t>8/16/21 - 8/15/22</t>
  </si>
  <si>
    <t xml:space="preserve">TITLE:  </t>
  </si>
  <si>
    <t xml:space="preserve">AGENCY:  </t>
  </si>
  <si>
    <t xml:space="preserve">DATES:  </t>
  </si>
  <si>
    <t>Faculty Name</t>
  </si>
  <si>
    <t>Faculty Calendar</t>
  </si>
  <si>
    <t>EFFORT (12mth conversion):</t>
  </si>
  <si>
    <t>OPS Student</t>
  </si>
  <si>
    <t>AGENCY:  SONY</t>
  </si>
  <si>
    <t>Dr. Casanova</t>
  </si>
  <si>
    <t>Dr. Jenshan Lin</t>
  </si>
  <si>
    <t>TITLE:  Multi-Sensor Robot Swarm for Human Rescue and Vital Signs Monitoring</t>
  </si>
  <si>
    <t>DATES:  4/1/2017- 3/31/2018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</si>
</sst>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64" formatCode="&quot;$&quot;#,##0.00"/>
    <numFmt numFmtId="165" formatCode="&quot;$&quot;#,##0"/>
    <numFmt numFmtId="166" formatCode="0.0"/>
    <numFmt numFmtId="167" formatCode="0.0%"/>
    <numFmt numFmtId="168" formatCode="&quot;$&quot;#,##0.00;[Red]&quot;$&quot;#,##0.00"/>
    <numFmt numFmtId="169" formatCode="&quot;$&quot;#,##0;[Red]&quot;$&quot;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rter Roman"/>
    </font>
    <font>
      <b/>
      <sz val="12"/>
      <color theme="1"/>
      <name val="Charter Roman"/>
    </font>
    <font>
      <b/>
      <sz val="16"/>
      <color theme="1"/>
      <name val="Charter Roman"/>
    </font>
    <font>
      <sz val="12"/>
      <color theme="1"/>
      <name val="Helvetica Neue"/>
    </font>
    <font>
      <b/>
      <u/>
      <sz val="12"/>
      <color theme="1"/>
      <name val="Charter Roman"/>
    </font>
    <font>
      <b/>
      <sz val="14"/>
      <color theme="1"/>
      <name val="Charter Roman"/>
    </font>
    <font>
      <sz val="14"/>
      <color theme="1"/>
      <name val="Charter Roman"/>
    </font>
    <font>
      <sz val="16"/>
      <color theme="1"/>
      <name val="Charter Roman"/>
    </font>
    <font>
      <sz val="12"/>
      <color rgb="FF000000"/>
      <name val="Charter Roman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7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9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NumberFormat="1" applyFont="1"/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0" xfId="0" applyNumberFormat="1" applyFont="1" applyAlignment="1">
      <alignment horizontal="center"/>
    </xf>
    <xf numFmtId="165" fontId="8" fillId="3" borderId="0" xfId="0" applyNumberFormat="1" applyFont="1" applyFill="1"/>
    <xf numFmtId="0" fontId="7" fillId="0" borderId="2" xfId="0" applyFont="1" applyBorder="1" applyAlignment="1">
      <alignment horizontal="center"/>
    </xf>
    <xf numFmtId="165" fontId="7" fillId="0" borderId="2" xfId="0" applyNumberFormat="1" applyFont="1" applyBorder="1"/>
    <xf numFmtId="0" fontId="7" fillId="0" borderId="2" xfId="0" applyNumberFormat="1" applyFont="1" applyBorder="1" applyAlignment="1">
      <alignment horizontal="center"/>
    </xf>
    <xf numFmtId="165" fontId="8" fillId="3" borderId="2" xfId="0" applyNumberFormat="1" applyFont="1" applyFill="1" applyBorder="1"/>
    <xf numFmtId="3" fontId="7" fillId="0" borderId="1" xfId="0" applyNumberFormat="1" applyFont="1" applyBorder="1"/>
    <xf numFmtId="0" fontId="8" fillId="0" borderId="0" xfId="0" applyFont="1" applyAlignment="1">
      <alignment horizontal="right"/>
    </xf>
    <xf numFmtId="165" fontId="8" fillId="0" borderId="0" xfId="0" applyNumberFormat="1" applyFont="1"/>
    <xf numFmtId="166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8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/>
    <xf numFmtId="165" fontId="7" fillId="0" borderId="0" xfId="0" applyNumberFormat="1" applyFont="1" applyBorder="1" applyAlignment="1">
      <alignment horizontal="center"/>
    </xf>
    <xf numFmtId="0" fontId="8" fillId="0" borderId="2" xfId="0" applyFont="1" applyBorder="1"/>
    <xf numFmtId="167" fontId="7" fillId="0" borderId="0" xfId="1" applyNumberFormat="1" applyFont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65" fontId="8" fillId="3" borderId="0" xfId="0" applyNumberFormat="1" applyFont="1" applyFill="1" applyBorder="1"/>
    <xf numFmtId="0" fontId="7" fillId="3" borderId="0" xfId="0" applyFont="1" applyFill="1"/>
    <xf numFmtId="0" fontId="7" fillId="0" borderId="0" xfId="0" applyFont="1" applyAlignment="1">
      <alignment horizontal="right"/>
    </xf>
    <xf numFmtId="0" fontId="7" fillId="0" borderId="2" xfId="0" applyFont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7" fillId="2" borderId="0" xfId="0" applyNumberFormat="1" applyFont="1" applyFill="1"/>
    <xf numFmtId="0" fontId="10" fillId="0" borderId="0" xfId="0" applyFont="1"/>
    <xf numFmtId="0" fontId="9" fillId="3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/>
    </xf>
    <xf numFmtId="165" fontId="7" fillId="0" borderId="2" xfId="0" applyNumberFormat="1" applyFont="1" applyBorder="1" applyAlignment="1">
      <alignment horizontal="right"/>
    </xf>
    <xf numFmtId="166" fontId="7" fillId="0" borderId="2" xfId="0" applyNumberFormat="1" applyFont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0" fontId="11" fillId="0" borderId="0" xfId="0" applyFont="1"/>
    <xf numFmtId="165" fontId="7" fillId="0" borderId="0" xfId="0" applyNumberFormat="1" applyFont="1" applyFill="1" applyBorder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Fill="1"/>
    <xf numFmtId="0" fontId="12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 wrapText="1"/>
    </xf>
    <xf numFmtId="164" fontId="8" fillId="3" borderId="0" xfId="0" applyNumberFormat="1" applyFont="1" applyFill="1"/>
    <xf numFmtId="164" fontId="8" fillId="3" borderId="2" xfId="0" applyNumberFormat="1" applyFont="1" applyFill="1" applyBorder="1" applyAlignment="1">
      <alignment horizontal="center"/>
    </xf>
    <xf numFmtId="164" fontId="8" fillId="3" borderId="0" xfId="0" applyNumberFormat="1" applyFont="1" applyFill="1" applyBorder="1"/>
    <xf numFmtId="0" fontId="8" fillId="4" borderId="0" xfId="0" applyFont="1" applyFill="1"/>
    <xf numFmtId="0" fontId="7" fillId="4" borderId="0" xfId="0" applyFont="1" applyFill="1"/>
    <xf numFmtId="165" fontId="8" fillId="4" borderId="0" xfId="0" applyNumberFormat="1" applyFont="1" applyFill="1"/>
    <xf numFmtId="0" fontId="8" fillId="5" borderId="0" xfId="0" applyFont="1" applyFill="1" applyAlignment="1">
      <alignment horizontal="right"/>
    </xf>
    <xf numFmtId="0" fontId="7" fillId="5" borderId="0" xfId="0" applyFont="1" applyFill="1"/>
    <xf numFmtId="165" fontId="8" fillId="5" borderId="0" xfId="0" applyNumberFormat="1" applyFont="1" applyFill="1"/>
    <xf numFmtId="0" fontId="8" fillId="5" borderId="0" xfId="0" applyFont="1" applyFill="1"/>
    <xf numFmtId="0" fontId="8" fillId="5" borderId="2" xfId="0" applyFont="1" applyFill="1" applyBorder="1" applyAlignment="1">
      <alignment horizontal="center"/>
    </xf>
    <xf numFmtId="0" fontId="8" fillId="4" borderId="0" xfId="0" applyFont="1" applyFill="1" applyAlignment="1">
      <alignment horizontal="righ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168" fontId="7" fillId="7" borderId="1" xfId="0" applyNumberFormat="1" applyFont="1" applyFill="1" applyBorder="1"/>
    <xf numFmtId="0" fontId="8" fillId="7" borderId="1" xfId="0" applyFont="1" applyFill="1" applyBorder="1"/>
    <xf numFmtId="165" fontId="7" fillId="7" borderId="1" xfId="0" applyNumberFormat="1" applyFont="1" applyFill="1" applyBorder="1"/>
    <xf numFmtId="168" fontId="7" fillId="0" borderId="0" xfId="0" applyNumberFormat="1" applyFont="1" applyBorder="1"/>
    <xf numFmtId="2" fontId="7" fillId="0" borderId="9" xfId="0" applyNumberFormat="1" applyFont="1" applyBorder="1"/>
    <xf numFmtId="0" fontId="7" fillId="0" borderId="10" xfId="0" applyFont="1" applyBorder="1"/>
    <xf numFmtId="0" fontId="14" fillId="8" borderId="6" xfId="0" applyFont="1" applyFill="1" applyBorder="1"/>
    <xf numFmtId="0" fontId="7" fillId="8" borderId="7" xfId="0" applyFont="1" applyFill="1" applyBorder="1"/>
    <xf numFmtId="0" fontId="7" fillId="8" borderId="8" xfId="0" applyFont="1" applyFill="1" applyBorder="1"/>
    <xf numFmtId="0" fontId="13" fillId="8" borderId="6" xfId="0" applyFont="1" applyFill="1" applyBorder="1"/>
    <xf numFmtId="0" fontId="13" fillId="8" borderId="7" xfId="0" applyFont="1" applyFill="1" applyBorder="1"/>
    <xf numFmtId="0" fontId="13" fillId="8" borderId="8" xfId="0" applyFont="1" applyFill="1" applyBorder="1"/>
    <xf numFmtId="0" fontId="13" fillId="9" borderId="11" xfId="0" applyFont="1" applyFill="1" applyBorder="1"/>
    <xf numFmtId="0" fontId="13" fillId="9" borderId="0" xfId="0" applyFont="1" applyFill="1" applyBorder="1"/>
    <xf numFmtId="0" fontId="13" fillId="9" borderId="12" xfId="0" applyFont="1" applyFill="1" applyBorder="1"/>
    <xf numFmtId="0" fontId="14" fillId="9" borderId="6" xfId="0" applyFont="1" applyFill="1" applyBorder="1"/>
    <xf numFmtId="0" fontId="7" fillId="9" borderId="7" xfId="0" applyFont="1" applyFill="1" applyBorder="1"/>
    <xf numFmtId="0" fontId="7" fillId="9" borderId="8" xfId="0" applyFont="1" applyFill="1" applyBorder="1"/>
    <xf numFmtId="169" fontId="7" fillId="0" borderId="13" xfId="0" applyNumberFormat="1" applyFont="1" applyFill="1" applyBorder="1"/>
    <xf numFmtId="169" fontId="7" fillId="0" borderId="10" xfId="0" applyNumberFormat="1" applyFont="1" applyFill="1" applyBorder="1"/>
    <xf numFmtId="169" fontId="7" fillId="0" borderId="1" xfId="0" applyNumberFormat="1" applyFont="1" applyFill="1" applyBorder="1"/>
    <xf numFmtId="168" fontId="7" fillId="0" borderId="1" xfId="0" applyNumberFormat="1" applyFont="1" applyFill="1" applyBorder="1"/>
    <xf numFmtId="0" fontId="7" fillId="0" borderId="1" xfId="0" applyFont="1" applyFill="1" applyBorder="1"/>
    <xf numFmtId="168" fontId="7" fillId="0" borderId="10" xfId="0" applyNumberFormat="1" applyFont="1" applyFill="1" applyBorder="1"/>
    <xf numFmtId="0" fontId="7" fillId="0" borderId="10" xfId="0" applyFont="1" applyFill="1" applyBorder="1"/>
    <xf numFmtId="168" fontId="7" fillId="6" borderId="13" xfId="0" applyNumberFormat="1" applyFont="1" applyFill="1" applyBorder="1"/>
    <xf numFmtId="0" fontId="7" fillId="6" borderId="13" xfId="0" applyFont="1" applyFill="1" applyBorder="1"/>
    <xf numFmtId="3" fontId="7" fillId="0" borderId="0" xfId="0" applyNumberFormat="1" applyFont="1" applyBorder="1"/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10" fillId="0" borderId="0" xfId="0" applyFont="1" applyBorder="1"/>
    <xf numFmtId="0" fontId="14" fillId="10" borderId="6" xfId="0" applyFont="1" applyFill="1" applyBorder="1"/>
    <xf numFmtId="0" fontId="7" fillId="10" borderId="7" xfId="0" applyFont="1" applyFill="1" applyBorder="1"/>
    <xf numFmtId="0" fontId="7" fillId="10" borderId="8" xfId="0" applyFont="1" applyFill="1" applyBorder="1"/>
    <xf numFmtId="0" fontId="13" fillId="10" borderId="6" xfId="0" applyFont="1" applyFill="1" applyBorder="1"/>
    <xf numFmtId="0" fontId="13" fillId="10" borderId="7" xfId="0" applyFont="1" applyFill="1" applyBorder="1"/>
    <xf numFmtId="0" fontId="13" fillId="10" borderId="8" xfId="0" applyFont="1" applyFill="1" applyBorder="1"/>
    <xf numFmtId="4" fontId="0" fillId="6" borderId="0" xfId="0" applyNumberFormat="1" applyFill="1"/>
    <xf numFmtId="168" fontId="15" fillId="11" borderId="13" xfId="0" applyNumberFormat="1" applyFont="1" applyFill="1" applyBorder="1"/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4" fontId="7" fillId="0" borderId="0" xfId="252" applyFont="1"/>
    <xf numFmtId="167" fontId="8" fillId="5" borderId="0" xfId="1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3" xfId="0" applyBorder="1" applyAlignment="1"/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</cellXfs>
  <cellStyles count="269">
    <cellStyle name="Currency" xfId="252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38"/>
  <sheetViews>
    <sheetView tabSelected="1" topLeftCell="A28" workbookViewId="0">
      <selection activeCell="Q53" sqref="Q5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5" width="12.6640625" customWidth="1"/>
    <col min="6" max="12" width="12.6640625" hidden="1" customWidth="1"/>
    <col min="13" max="13" width="14.33203125" hidden="1" customWidth="1"/>
    <col min="14" max="14" width="12" customWidth="1"/>
    <col min="17" max="17" width="9.1640625" customWidth="1"/>
    <col min="18" max="18" width="11.1640625" bestFit="1" customWidth="1"/>
    <col min="22" max="22" width="26.83203125" customWidth="1"/>
    <col min="25" max="32" width="10.83203125" customWidth="1"/>
  </cols>
  <sheetData>
    <row r="1" spans="1:33" s="2" customFormat="1" ht="16">
      <c r="A1" s="3" t="s">
        <v>88</v>
      </c>
    </row>
    <row r="2" spans="1:33" s="2" customFormat="1" ht="16">
      <c r="A2" s="3"/>
    </row>
    <row r="3" spans="1:33" s="2" customFormat="1" ht="16">
      <c r="A3" s="3" t="s">
        <v>85</v>
      </c>
    </row>
    <row r="4" spans="1:33" s="2" customFormat="1" ht="16">
      <c r="A4" s="3"/>
    </row>
    <row r="5" spans="1:33" s="2" customFormat="1" ht="21">
      <c r="A5" s="3" t="s">
        <v>89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83</v>
      </c>
      <c r="Q5" s="86"/>
      <c r="R5" s="86"/>
      <c r="S5" s="86"/>
      <c r="T5" s="87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86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>
        <f>E11/V20*100</f>
        <v>7.5000000000000009</v>
      </c>
      <c r="Q7" s="74">
        <f>G11/Y20*100</f>
        <v>0</v>
      </c>
      <c r="R7" s="74">
        <f>I11/AA20*100</f>
        <v>0</v>
      </c>
      <c r="S7" s="74">
        <f>K11/AC20*100</f>
        <v>0</v>
      </c>
      <c r="T7" s="74">
        <f>M11/AE20*100</f>
        <v>0</v>
      </c>
      <c r="V7" s="5"/>
      <c r="W7" s="72">
        <f>V21</f>
        <v>6692.3076923076915</v>
      </c>
      <c r="X7" s="5">
        <v>9</v>
      </c>
      <c r="Y7" s="72">
        <f>W7*1.03</f>
        <v>6893.076923076922</v>
      </c>
      <c r="Z7" s="5">
        <v>9</v>
      </c>
      <c r="AA7" s="72">
        <f>Y7*1.03</f>
        <v>7099.8692307692299</v>
      </c>
      <c r="AB7" s="5">
        <v>9</v>
      </c>
      <c r="AC7" s="72">
        <f>AA7*1.03</f>
        <v>7312.8653076923074</v>
      </c>
      <c r="AD7" s="5">
        <v>9</v>
      </c>
      <c r="AE7" s="72">
        <f>AC7*1.03</f>
        <v>7532.2512669230764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10">
        <v>0.9</v>
      </c>
      <c r="E9" s="9">
        <f>W7*D9</f>
        <v>6023.0769230769229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6023.0769230769229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47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109">
        <f t="shared" ref="D11:M11" si="0">SUM(D9:D10)</f>
        <v>0.9</v>
      </c>
      <c r="E11" s="18">
        <f t="shared" si="0"/>
        <v>6023.0769230769229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6023.0769230769229</v>
      </c>
      <c r="P11" s="74">
        <f>E9/V19*100</f>
        <v>10.038461538461538</v>
      </c>
      <c r="Q11" s="74">
        <f>G9/Y19*100</f>
        <v>0</v>
      </c>
      <c r="R11" s="74">
        <f>I9/V19*100</f>
        <v>0</v>
      </c>
      <c r="S11" s="74">
        <f>K9/V19*100</f>
        <v>0</v>
      </c>
      <c r="T11" s="74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84</v>
      </c>
      <c r="W12" s="6">
        <v>12500</v>
      </c>
      <c r="X12" s="5">
        <v>12</v>
      </c>
      <c r="Y12" s="6">
        <f t="shared" ref="Y12:Y14" si="1">W12*1.03</f>
        <v>12875</v>
      </c>
      <c r="Z12" s="16">
        <v>12</v>
      </c>
      <c r="AA12" s="6">
        <f t="shared" ref="AA12:AA14" si="2">Y12*1.03</f>
        <v>13261.25</v>
      </c>
      <c r="AB12" s="16">
        <v>12</v>
      </c>
      <c r="AC12" s="6">
        <f t="shared" ref="AC12:AC14" si="3">AA12*1.03</f>
        <v>13659.0875</v>
      </c>
      <c r="AD12" s="16">
        <v>12</v>
      </c>
      <c r="AE12" s="6">
        <f t="shared" ref="AE12:AE14" si="4">AC12*1.03</f>
        <v>14068.860124999999</v>
      </c>
      <c r="AF12" s="16">
        <v>12</v>
      </c>
    </row>
    <row r="13" spans="1:33" s="2" customFormat="1" ht="21">
      <c r="A13" s="3"/>
      <c r="C13" s="5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4">
        <f>E10/V18*100</f>
        <v>0</v>
      </c>
      <c r="Q15" s="74">
        <f>G10/V18*100</f>
        <v>0</v>
      </c>
      <c r="R15" s="74">
        <f>I10/V18*100</f>
        <v>0</v>
      </c>
      <c r="S15" s="74">
        <f>K10/V18*100</f>
        <v>0</v>
      </c>
      <c r="T15" s="74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1</v>
      </c>
      <c r="D16" s="19">
        <v>12</v>
      </c>
      <c r="E16" s="9">
        <f>W12/X12*D16*$C16</f>
        <v>12500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12500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73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7">
        <v>0</v>
      </c>
      <c r="E18" s="13">
        <f>W14/X14*D18*$C18</f>
        <v>0</v>
      </c>
      <c r="F18" s="47">
        <v>0</v>
      </c>
      <c r="G18" s="13">
        <f>Y14/Z14*F18*$C18</f>
        <v>0</v>
      </c>
      <c r="H18" s="47">
        <v>0</v>
      </c>
      <c r="I18" s="13">
        <f>AA14/AB14*H18*$C18</f>
        <v>0</v>
      </c>
      <c r="J18" s="47">
        <v>0</v>
      </c>
      <c r="K18" s="13">
        <f>AC14/AD14*J18*$C18</f>
        <v>0</v>
      </c>
      <c r="L18" s="47">
        <v>0</v>
      </c>
      <c r="M18" s="13">
        <f>AE14/AF14*L18*$C18</f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20307.692307692298</v>
      </c>
      <c r="W18" s="92" t="s">
        <v>72</v>
      </c>
      <c r="X18" s="92"/>
      <c r="Y18" s="90">
        <f>Y20-Y19</f>
        <v>20916.923076923063</v>
      </c>
      <c r="Z18" s="92"/>
      <c r="AA18" s="90">
        <f>AA20-AA19</f>
        <v>21544.430769230763</v>
      </c>
      <c r="AB18" s="92"/>
      <c r="AC18" s="90">
        <f>AC20-AC19</f>
        <v>22190.763692307693</v>
      </c>
      <c r="AD18" s="92"/>
      <c r="AE18" s="90">
        <f>AE20-AE19</f>
        <v>22856.486603076934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107">
        <v>60000</v>
      </c>
      <c r="W19" s="96" t="s">
        <v>55</v>
      </c>
      <c r="X19" s="96"/>
      <c r="Y19" s="88">
        <f>V19*1.03</f>
        <v>61800</v>
      </c>
      <c r="Z19" s="88"/>
      <c r="AA19" s="88">
        <f>Y19*1.03</f>
        <v>63654</v>
      </c>
      <c r="AB19" s="88"/>
      <c r="AC19" s="88">
        <f>AA19*1.03</f>
        <v>65563.62</v>
      </c>
      <c r="AD19" s="88"/>
      <c r="AE19" s="88">
        <f>AC19*1.03</f>
        <v>67530.528599999991</v>
      </c>
    </row>
    <row r="20" spans="1:31" s="2" customFormat="1" ht="16">
      <c r="A20" s="3"/>
      <c r="C20" s="17" t="s">
        <v>14</v>
      </c>
      <c r="D20" s="3"/>
      <c r="E20" s="18">
        <f>SUM(E14:E18)</f>
        <v>12500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12500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80307.692307692298</v>
      </c>
      <c r="W20" s="94" t="s">
        <v>56</v>
      </c>
      <c r="X20" s="94"/>
      <c r="Y20" s="89">
        <f>V20*1.03</f>
        <v>82716.923076923063</v>
      </c>
      <c r="Z20" s="89"/>
      <c r="AA20" s="89">
        <f>Y20*1.03</f>
        <v>85198.430769230763</v>
      </c>
      <c r="AB20" s="89"/>
      <c r="AC20" s="89">
        <f>AA20*1.03</f>
        <v>87754.383692307689</v>
      </c>
      <c r="AD20" s="89"/>
      <c r="AE20" s="89">
        <f>AC20*1.03</f>
        <v>90387.015203076924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5">R21/12</f>
        <v>989.40187500000013</v>
      </c>
      <c r="V21" s="70">
        <f>V20/12</f>
        <v>6692.3076923076915</v>
      </c>
      <c r="W21" s="71" t="s">
        <v>57</v>
      </c>
      <c r="X21" s="2" t="s">
        <v>58</v>
      </c>
    </row>
    <row r="22" spans="1:31" s="2" customFormat="1" ht="16">
      <c r="A22" s="3"/>
      <c r="C22" s="17" t="s">
        <v>15</v>
      </c>
      <c r="D22" s="3"/>
      <c r="E22" s="18">
        <f>E20+E11</f>
        <v>18523.076923076922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18523.076923076922</v>
      </c>
      <c r="P22" s="5" t="s">
        <v>40</v>
      </c>
      <c r="Q22" s="5"/>
      <c r="R22" s="69">
        <f t="shared" ref="R22:R25" si="6">R21*1.05</f>
        <v>12466.463625000002</v>
      </c>
      <c r="S22" s="69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6"/>
        <v>13089.786806250002</v>
      </c>
      <c r="S23" s="69">
        <f t="shared" si="5"/>
        <v>1090.8155671875002</v>
      </c>
    </row>
    <row r="24" spans="1:31" s="2" customFormat="1" ht="16">
      <c r="A24" s="3"/>
      <c r="C24" s="21" t="s">
        <v>20</v>
      </c>
      <c r="E24" s="52" t="s">
        <v>21</v>
      </c>
      <c r="G24" s="49" t="s">
        <v>21</v>
      </c>
      <c r="I24" s="49" t="s">
        <v>21</v>
      </c>
      <c r="K24" s="49" t="s">
        <v>21</v>
      </c>
      <c r="M24" s="49" t="s">
        <v>21</v>
      </c>
      <c r="N24" s="44"/>
      <c r="P24" s="5" t="s">
        <v>74</v>
      </c>
      <c r="Q24" s="5"/>
      <c r="R24" s="69">
        <f t="shared" si="6"/>
        <v>13744.276146562503</v>
      </c>
      <c r="S24" s="69">
        <f t="shared" si="5"/>
        <v>1145.3563455468752</v>
      </c>
      <c r="V24" s="111"/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1620.2076923076922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7">E25+G25+I25+K25+M25</f>
        <v>1620.2076923076922</v>
      </c>
      <c r="P25" s="5" t="s">
        <v>77</v>
      </c>
      <c r="Q25" s="5"/>
      <c r="R25" s="69">
        <f t="shared" si="6"/>
        <v>14431.489953890628</v>
      </c>
      <c r="S25" s="69">
        <f t="shared" si="5"/>
        <v>1202.624162824219</v>
      </c>
      <c r="V25" s="111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0</v>
      </c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312.5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312.5</v>
      </c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</row>
    <row r="30" spans="1:31" s="2" customFormat="1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7"/>
        <v>0</v>
      </c>
    </row>
    <row r="31" spans="1:31" s="2" customFormat="1" ht="16">
      <c r="A31" s="3"/>
      <c r="C31" s="17" t="s">
        <v>22</v>
      </c>
      <c r="D31" s="3"/>
      <c r="E31" s="18">
        <f>SUM(E25:E30)</f>
        <v>1932.7076923076922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1932.7076923076922</v>
      </c>
    </row>
    <row r="32" spans="1:31" s="2" customFormat="1" ht="16">
      <c r="A32" s="3"/>
      <c r="N32" s="11"/>
    </row>
    <row r="33" spans="1:24" s="2" customFormat="1" ht="16">
      <c r="A33" s="3"/>
      <c r="C33" s="31" t="s">
        <v>23</v>
      </c>
      <c r="D33" s="32"/>
      <c r="E33" s="33">
        <f>E22+E31</f>
        <v>20455.784615384615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20455.784615384615</v>
      </c>
      <c r="V33" s="41"/>
      <c r="W33" s="41"/>
      <c r="X33" s="41"/>
    </row>
    <row r="34" spans="1:24" s="2" customFormat="1" ht="16">
      <c r="A34" s="3"/>
      <c r="N34" s="11"/>
    </row>
    <row r="35" spans="1:24" s="2" customFormat="1" ht="16">
      <c r="A35" s="3"/>
      <c r="N35" s="34"/>
    </row>
    <row r="36" spans="1:24" s="2" customFormat="1" ht="16">
      <c r="A36" s="3" t="s">
        <v>51</v>
      </c>
      <c r="B36" s="2" t="s">
        <v>24</v>
      </c>
      <c r="E36" s="9">
        <v>9937.5</v>
      </c>
      <c r="G36" s="9">
        <v>0</v>
      </c>
      <c r="I36" s="9">
        <v>0</v>
      </c>
      <c r="K36" s="9">
        <v>0</v>
      </c>
      <c r="M36" s="9">
        <v>0</v>
      </c>
      <c r="N36" s="11">
        <f t="shared" ref="N36:N41" si="8">E36+G36+I36+K36+M36</f>
        <v>9937.5</v>
      </c>
    </row>
    <row r="37" spans="1:24" s="2" customFormat="1" ht="16">
      <c r="A37" s="3"/>
      <c r="B37" s="2" t="s">
        <v>25</v>
      </c>
      <c r="E37" s="9">
        <v>2500</v>
      </c>
      <c r="G37" s="9">
        <v>0</v>
      </c>
      <c r="I37" s="9">
        <v>0</v>
      </c>
      <c r="K37" s="9">
        <v>0</v>
      </c>
      <c r="M37" s="9">
        <v>0</v>
      </c>
      <c r="N37" s="11">
        <f t="shared" si="8"/>
        <v>2500</v>
      </c>
    </row>
    <row r="38" spans="1:24" s="2" customFormat="1" ht="16">
      <c r="A38" s="3"/>
      <c r="B38" s="2" t="s">
        <v>26</v>
      </c>
      <c r="E38" s="9">
        <v>0</v>
      </c>
      <c r="G38" s="9">
        <v>0</v>
      </c>
      <c r="I38" s="9">
        <v>0</v>
      </c>
      <c r="K38" s="9">
        <v>0</v>
      </c>
      <c r="M38" s="9">
        <v>0</v>
      </c>
      <c r="N38" s="11">
        <f t="shared" si="8"/>
        <v>0</v>
      </c>
    </row>
    <row r="39" spans="1:24" s="2" customFormat="1" ht="16">
      <c r="A39" s="3"/>
      <c r="B39" s="2" t="s">
        <v>27</v>
      </c>
      <c r="E39" s="9">
        <v>2500</v>
      </c>
      <c r="G39" s="9">
        <v>0</v>
      </c>
      <c r="I39" s="9">
        <v>0</v>
      </c>
      <c r="K39" s="9">
        <v>0</v>
      </c>
      <c r="M39" s="9">
        <v>0</v>
      </c>
      <c r="N39" s="11">
        <f t="shared" si="8"/>
        <v>2500</v>
      </c>
    </row>
    <row r="40" spans="1:24" s="2" customFormat="1" ht="16">
      <c r="A40" s="3"/>
      <c r="B40" s="2" t="s">
        <v>28</v>
      </c>
      <c r="D40" s="37"/>
      <c r="E40" s="13">
        <v>0</v>
      </c>
      <c r="F40" s="37"/>
      <c r="G40" s="13">
        <v>0</v>
      </c>
      <c r="H40" s="37"/>
      <c r="I40" s="13">
        <v>0</v>
      </c>
      <c r="J40" s="37"/>
      <c r="K40" s="13">
        <v>0</v>
      </c>
      <c r="L40" s="37"/>
      <c r="M40" s="13">
        <v>0</v>
      </c>
      <c r="N40" s="15">
        <f t="shared" si="8"/>
        <v>0</v>
      </c>
    </row>
    <row r="41" spans="1:24" s="2" customFormat="1" ht="16">
      <c r="A41" s="3"/>
      <c r="C41" s="31" t="s">
        <v>29</v>
      </c>
      <c r="D41" s="32"/>
      <c r="E41" s="33">
        <f>SUM(E36:E40)</f>
        <v>14937.5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8"/>
        <v>14937.5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50">
        <v>0</v>
      </c>
      <c r="G43" s="50">
        <v>0</v>
      </c>
      <c r="I43" s="50">
        <v>0</v>
      </c>
      <c r="K43" s="50">
        <v>0</v>
      </c>
      <c r="M43" s="50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D44" s="23"/>
      <c r="E44" s="27">
        <f>R21*C14</f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</row>
    <row r="45" spans="1:24" s="2" customFormat="1" ht="16">
      <c r="A45" s="3"/>
      <c r="B45" s="2" t="s">
        <v>32</v>
      </c>
      <c r="E45" s="13">
        <v>30000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30000</v>
      </c>
    </row>
    <row r="46" spans="1:24" s="2" customFormat="1" ht="16">
      <c r="A46" s="3"/>
      <c r="C46" s="31" t="s">
        <v>33</v>
      </c>
      <c r="D46" s="39"/>
      <c r="E46" s="33">
        <f>SUM(E43:E45)</f>
        <v>30000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30000</v>
      </c>
    </row>
    <row r="47" spans="1:24" s="2" customFormat="1" ht="16">
      <c r="A47" s="3"/>
      <c r="N47" s="11"/>
    </row>
    <row r="48" spans="1:24" s="2" customFormat="1" ht="16">
      <c r="A48" s="32" t="s">
        <v>61</v>
      </c>
      <c r="B48" s="39"/>
      <c r="C48" s="31" t="s">
        <v>62</v>
      </c>
      <c r="D48" s="32"/>
      <c r="E48" s="33">
        <f>E33+E41+E46</f>
        <v>65393.284615384619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65393.284615384619</v>
      </c>
    </row>
    <row r="49" spans="1:14" s="2" customFormat="1" ht="16">
      <c r="N49" s="11"/>
    </row>
    <row r="50" spans="1:14" s="2" customFormat="1" ht="16">
      <c r="A50" s="59" t="s">
        <v>63</v>
      </c>
      <c r="B50" s="60"/>
      <c r="C50" s="67" t="s">
        <v>76</v>
      </c>
      <c r="D50" s="60"/>
      <c r="E50" s="61">
        <f>E48-E46+25000</f>
        <v>60393.284615384619</v>
      </c>
      <c r="F50" s="60"/>
      <c r="G50" s="61">
        <f>G48-G46</f>
        <v>0</v>
      </c>
      <c r="H50" s="60"/>
      <c r="I50" s="61">
        <f>I48-I46</f>
        <v>0</v>
      </c>
      <c r="J50" s="60"/>
      <c r="K50" s="61">
        <f>K48-K46</f>
        <v>0</v>
      </c>
      <c r="L50" s="60"/>
      <c r="M50" s="61">
        <f>M48-M46</f>
        <v>0</v>
      </c>
      <c r="N50" s="11">
        <f>E50+G50+I50+K50+M50</f>
        <v>60393.284615384619</v>
      </c>
    </row>
    <row r="51" spans="1:14" s="2" customFormat="1" ht="16">
      <c r="A51" s="3"/>
      <c r="C51" s="3"/>
      <c r="E51" s="18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0.52500000000000002</v>
      </c>
      <c r="N53" s="11"/>
    </row>
    <row r="54" spans="1:14" s="2" customFormat="1" ht="16">
      <c r="C54" s="62" t="s">
        <v>35</v>
      </c>
      <c r="D54" s="63"/>
      <c r="E54" s="64">
        <f>E50*$C53</f>
        <v>31706.474423076925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31706.474423076925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97099.759038461547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97099.759038461547</v>
      </c>
    </row>
    <row r="58" spans="1:14" s="2" customFormat="1" ht="16"/>
    <row r="59" spans="1:14" s="2" customFormat="1" ht="16"/>
    <row r="60" spans="1:14" s="2" customFormat="1" ht="16"/>
    <row r="61" spans="1:14" s="2" customFormat="1" ht="16"/>
    <row r="62" spans="1:14" s="2" customFormat="1" ht="16"/>
    <row r="63" spans="1:14" s="2" customFormat="1" ht="16"/>
    <row r="64" spans="1:14" s="2" customFormat="1" ht="16"/>
    <row r="65" spans="1:34" s="2" customFormat="1" ht="16"/>
    <row r="66" spans="1:34" s="2" customFormat="1" ht="16"/>
    <row r="67" spans="1:34" s="2" customFormat="1" ht="16"/>
    <row r="68" spans="1:34" s="2" customFormat="1" ht="16"/>
    <row r="69" spans="1:34" s="2" customFormat="1" ht="16"/>
    <row r="70" spans="1:34" ht="16"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41"/>
      <c r="AH70" s="41"/>
    </row>
    <row r="71" spans="1:34" ht="16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2"/>
      <c r="Q71" s="2"/>
      <c r="R71" s="2"/>
      <c r="S71" s="2"/>
      <c r="T71" s="2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ht="16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2"/>
      <c r="Q72" s="2"/>
      <c r="R72" s="2"/>
      <c r="S72" s="2"/>
      <c r="T72" s="2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pans="1:3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1:3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pans="1:3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pans="1:3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pans="1:3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</row>
    <row r="237" spans="1:34">
      <c r="P237" s="41"/>
      <c r="Q237" s="41"/>
      <c r="R237" s="41"/>
      <c r="S237" s="41"/>
      <c r="T237" s="41"/>
    </row>
    <row r="238" spans="1:34">
      <c r="P238" s="41"/>
      <c r="Q238" s="41"/>
      <c r="R238" s="41"/>
      <c r="S238" s="41"/>
      <c r="T238" s="41"/>
    </row>
  </sheetData>
  <mergeCells count="16">
    <mergeCell ref="W6:X6"/>
    <mergeCell ref="P18:S18"/>
    <mergeCell ref="D5:E5"/>
    <mergeCell ref="F5:G5"/>
    <mergeCell ref="H5:I5"/>
    <mergeCell ref="J5:K5"/>
    <mergeCell ref="L5:M5"/>
    <mergeCell ref="W9:X9"/>
    <mergeCell ref="AE9:AF9"/>
    <mergeCell ref="Y6:Z6"/>
    <mergeCell ref="AA6:AB6"/>
    <mergeCell ref="AC6:AD6"/>
    <mergeCell ref="AE6:AF6"/>
    <mergeCell ref="Y9:Z9"/>
    <mergeCell ref="AA9:AB9"/>
    <mergeCell ref="AC9:AD9"/>
  </mergeCells>
  <phoneticPr fontId="6" type="noConversion"/>
  <pageMargins left="0.75" right="0.75" top="1" bottom="1" header="0.5" footer="0.5"/>
  <pageSetup scale="6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309"/>
  <sheetViews>
    <sheetView topLeftCell="A52" workbookViewId="0">
      <selection activeCell="B83" sqref="B8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5" width="12.6640625" customWidth="1"/>
    <col min="6" max="13" width="12.6640625" hidden="1" customWidth="1"/>
    <col min="14" max="14" width="14.16406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16">
      <c r="A1" s="3" t="s">
        <v>88</v>
      </c>
    </row>
    <row r="2" spans="1:33" s="2" customFormat="1" ht="16">
      <c r="A2" s="3"/>
    </row>
    <row r="3" spans="1:33" s="2" customFormat="1" ht="16">
      <c r="A3" s="3" t="s">
        <v>85</v>
      </c>
    </row>
    <row r="4" spans="1:33" s="2" customFormat="1" ht="16">
      <c r="A4" s="3"/>
    </row>
    <row r="5" spans="1:33" s="2" customFormat="1" ht="21">
      <c r="A5" s="3" t="s">
        <v>89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70</v>
      </c>
      <c r="Q5" s="86"/>
      <c r="R5" s="86"/>
      <c r="S5" s="86"/>
      <c r="T5" s="87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87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>
        <f>E11/V20*100</f>
        <v>0.83333333333333337</v>
      </c>
      <c r="Q7" s="74">
        <f>G11/Y20*100</f>
        <v>0</v>
      </c>
      <c r="R7" s="74">
        <f>I11/AA20*100</f>
        <v>0</v>
      </c>
      <c r="S7" s="74">
        <f>K11/AC20*100</f>
        <v>0</v>
      </c>
      <c r="T7" s="74">
        <f>M11/AE20*100</f>
        <v>0</v>
      </c>
      <c r="V7" s="5"/>
      <c r="W7" s="72">
        <f>V21</f>
        <v>14985.9095</v>
      </c>
      <c r="X7" s="5">
        <v>9</v>
      </c>
      <c r="Y7" s="72">
        <f>W7*1.03</f>
        <v>15435.486785000001</v>
      </c>
      <c r="Z7" s="5">
        <v>9</v>
      </c>
      <c r="AA7" s="72">
        <f>Y7*1.03</f>
        <v>15898.551388550002</v>
      </c>
      <c r="AB7" s="5">
        <v>9</v>
      </c>
      <c r="AC7" s="72">
        <f>AA7*1.03</f>
        <v>16375.507930206502</v>
      </c>
      <c r="AD7" s="5">
        <v>9</v>
      </c>
      <c r="AE7" s="72">
        <f>AC7*1.03</f>
        <v>16866.773168112697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9">
        <v>0.1</v>
      </c>
      <c r="E9" s="9">
        <f>W7*D9</f>
        <v>1498.59095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1498.59095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47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3">
        <f t="shared" ref="D11:M11" si="0">SUM(D9:D10)</f>
        <v>0.1</v>
      </c>
      <c r="E11" s="18">
        <f t="shared" si="0"/>
        <v>1498.59095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1498.59095</v>
      </c>
      <c r="P11" s="74">
        <f>E9/V19*100</f>
        <v>1.1153846153846154</v>
      </c>
      <c r="Q11" s="74">
        <f>G9/Y19*100</f>
        <v>0</v>
      </c>
      <c r="R11" s="74">
        <f>I9/V19*100</f>
        <v>0</v>
      </c>
      <c r="S11" s="74">
        <f>K9/V19*100</f>
        <v>0</v>
      </c>
      <c r="T11" s="74">
        <f>M9/V19*100</f>
        <v>0</v>
      </c>
      <c r="V11" s="5" t="s">
        <v>10</v>
      </c>
      <c r="W11" s="6">
        <f>'PI - Casanova'!W11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4">
        <f>E10/V18*100</f>
        <v>0</v>
      </c>
      <c r="Q15" s="74">
        <f>G10/V18*100</f>
        <v>0</v>
      </c>
      <c r="R15" s="74">
        <f>I10/V18*100</f>
        <v>0</v>
      </c>
      <c r="S15" s="74">
        <f>K10/V18*100</f>
        <v>0</v>
      </c>
      <c r="T15" s="74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" customHeight="1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7">
        <v>0</v>
      </c>
      <c r="E18" s="13">
        <f>W14/X14*D18*$C18</f>
        <v>0</v>
      </c>
      <c r="F18" s="47">
        <v>0</v>
      </c>
      <c r="G18" s="13">
        <f>Y14/Z14*F18*$C18</f>
        <v>0</v>
      </c>
      <c r="H18" s="47">
        <v>0</v>
      </c>
      <c r="I18" s="13">
        <f>AA14/AB14*H18*$C18</f>
        <v>0</v>
      </c>
      <c r="J18" s="47">
        <v>0</v>
      </c>
      <c r="K18" s="13">
        <f>AC14/AD14*J18*$C18</f>
        <v>0</v>
      </c>
      <c r="L18" s="47">
        <v>0</v>
      </c>
      <c r="M18" s="13">
        <f>AE14/AF14*L18*$C18</f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45474.483999999997</v>
      </c>
      <c r="W18" s="92" t="s">
        <v>72</v>
      </c>
      <c r="X18" s="92"/>
      <c r="Y18" s="90">
        <f>Y20-Y19</f>
        <v>46838.718519999995</v>
      </c>
      <c r="Z18" s="92"/>
      <c r="AA18" s="90">
        <f>AA20-AA19</f>
        <v>48243.880075599998</v>
      </c>
      <c r="AB18" s="92"/>
      <c r="AC18" s="90">
        <f>AC20-AC19</f>
        <v>49691.196477867983</v>
      </c>
      <c r="AD18" s="92"/>
      <c r="AE18" s="90">
        <f>AE20-AE19</f>
        <v>51181.932372204028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108">
        <v>134356.43</v>
      </c>
      <c r="W19" s="96" t="s">
        <v>55</v>
      </c>
      <c r="X19" s="96"/>
      <c r="Y19" s="88">
        <f>V19*1.03</f>
        <v>138387.12289999999</v>
      </c>
      <c r="Z19" s="88"/>
      <c r="AA19" s="88">
        <f>Y19*1.03</f>
        <v>142538.73658699999</v>
      </c>
      <c r="AB19" s="88"/>
      <c r="AC19" s="88">
        <f>AA19*1.03</f>
        <v>146814.89868461</v>
      </c>
      <c r="AD19" s="88"/>
      <c r="AE19" s="88">
        <f>AC19*1.03</f>
        <v>151219.34564514831</v>
      </c>
    </row>
    <row r="20" spans="1:31" s="2" customFormat="1" ht="16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179830.91399999999</v>
      </c>
      <c r="W20" s="94" t="s">
        <v>56</v>
      </c>
      <c r="X20" s="94"/>
      <c r="Y20" s="89">
        <f>V20*1.03</f>
        <v>185225.84141999998</v>
      </c>
      <c r="Z20" s="89"/>
      <c r="AA20" s="89">
        <f>Y20*1.03</f>
        <v>190782.61666259999</v>
      </c>
      <c r="AB20" s="89"/>
      <c r="AC20" s="89">
        <f>AA20*1.03</f>
        <v>196506.09516247798</v>
      </c>
      <c r="AD20" s="89"/>
      <c r="AE20" s="89">
        <f>AC20*1.03</f>
        <v>202401.27801735234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5">R21/12</f>
        <v>989.40187500000013</v>
      </c>
      <c r="V21" s="70">
        <f>V20/12</f>
        <v>14985.9095</v>
      </c>
      <c r="W21" s="71" t="s">
        <v>57</v>
      </c>
    </row>
    <row r="22" spans="1:31" s="2" customFormat="1" ht="16">
      <c r="A22" s="3"/>
      <c r="C22" s="17" t="s">
        <v>15</v>
      </c>
      <c r="D22" s="3"/>
      <c r="E22" s="18">
        <f>E20+E11</f>
        <v>1498.59095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1498.59095</v>
      </c>
      <c r="P22" s="5" t="s">
        <v>40</v>
      </c>
      <c r="Q22" s="5"/>
      <c r="R22" s="69">
        <f t="shared" ref="R22:R25" si="6">R21*1.05</f>
        <v>12466.463625000002</v>
      </c>
      <c r="S22" s="69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6"/>
        <v>13089.786806250002</v>
      </c>
      <c r="S23" s="69">
        <f t="shared" si="5"/>
        <v>1090.8155671875002</v>
      </c>
    </row>
    <row r="24" spans="1:31" s="2" customFormat="1" ht="16">
      <c r="A24" s="3"/>
      <c r="C24" s="21" t="s">
        <v>20</v>
      </c>
      <c r="E24" s="49" t="s">
        <v>21</v>
      </c>
      <c r="G24" s="49" t="s">
        <v>21</v>
      </c>
      <c r="I24" s="49" t="s">
        <v>21</v>
      </c>
      <c r="K24" s="49" t="s">
        <v>21</v>
      </c>
      <c r="M24" s="49" t="s">
        <v>21</v>
      </c>
      <c r="N24" s="44"/>
      <c r="P24" s="5" t="s">
        <v>74</v>
      </c>
      <c r="Q24" s="5"/>
      <c r="R24" s="69">
        <f t="shared" si="6"/>
        <v>13744.276146562503</v>
      </c>
      <c r="S24" s="69">
        <f t="shared" si="5"/>
        <v>1145.3563455468752</v>
      </c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403.12096555000005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7">E25+G25+I25+K25+M25</f>
        <v>403.12096555000005</v>
      </c>
      <c r="P25" s="5" t="s">
        <v>77</v>
      </c>
      <c r="Q25" s="5"/>
      <c r="R25" s="69">
        <f t="shared" si="6"/>
        <v>14431.489953890628</v>
      </c>
      <c r="S25" s="69">
        <f t="shared" si="5"/>
        <v>1202.624162824219</v>
      </c>
      <c r="V25" s="119"/>
      <c r="W25" s="119"/>
      <c r="X25" s="119"/>
      <c r="Y25" s="23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0</v>
      </c>
      <c r="V26" s="118"/>
      <c r="W26" s="118"/>
      <c r="X26" s="118"/>
      <c r="Y26" s="118"/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  <c r="V27" s="23"/>
      <c r="W27" s="23"/>
      <c r="X27" s="98"/>
      <c r="Y27" s="98"/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  <c r="V28" s="23"/>
      <c r="W28" s="23"/>
      <c r="X28" s="99"/>
      <c r="Y28" s="99"/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  <c r="V29" s="23"/>
      <c r="W29" s="23"/>
      <c r="X29" s="99"/>
      <c r="Y29" s="99"/>
    </row>
    <row r="30" spans="1:31" s="2" customFormat="1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7"/>
        <v>0</v>
      </c>
      <c r="V30" s="23"/>
      <c r="W30" s="23"/>
      <c r="X30" s="99"/>
      <c r="Y30" s="99"/>
    </row>
    <row r="31" spans="1:31" s="2" customFormat="1" ht="16">
      <c r="A31" s="3"/>
      <c r="C31" s="17" t="s">
        <v>22</v>
      </c>
      <c r="D31" s="3"/>
      <c r="E31" s="18">
        <f>SUM(E25:E30)</f>
        <v>403.12096555000005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403.12096555000005</v>
      </c>
      <c r="V31" s="23"/>
      <c r="W31" s="23"/>
      <c r="X31" s="99"/>
      <c r="Y31" s="99"/>
    </row>
    <row r="32" spans="1:31" s="2" customFormat="1" ht="16">
      <c r="A32" s="3"/>
      <c r="N32" s="11"/>
      <c r="V32" s="23"/>
      <c r="W32" s="23"/>
      <c r="X32" s="99"/>
      <c r="Y32" s="99"/>
    </row>
    <row r="33" spans="1:25" s="2" customFormat="1" ht="16">
      <c r="A33" s="3"/>
      <c r="C33" s="31" t="s">
        <v>23</v>
      </c>
      <c r="D33" s="32"/>
      <c r="E33" s="33">
        <f>E22+E31</f>
        <v>1901.71191555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1901.71191555</v>
      </c>
      <c r="V33" s="23"/>
      <c r="W33" s="23"/>
      <c r="X33" s="99"/>
      <c r="Y33" s="99"/>
    </row>
    <row r="34" spans="1:25" s="2" customFormat="1" ht="16">
      <c r="A34" s="3"/>
      <c r="N34" s="11"/>
      <c r="V34" s="23"/>
      <c r="W34" s="23"/>
      <c r="X34" s="23"/>
      <c r="Y34" s="23"/>
    </row>
    <row r="35" spans="1:25" s="2" customFormat="1" ht="16">
      <c r="A35" s="3"/>
      <c r="N35" s="34"/>
    </row>
    <row r="36" spans="1:25" s="2" customFormat="1" ht="16">
      <c r="A36" s="3" t="s">
        <v>51</v>
      </c>
      <c r="B36" s="2" t="s">
        <v>24</v>
      </c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8">E36+G36+I36+K36+M36</f>
        <v>0</v>
      </c>
    </row>
    <row r="37" spans="1:25" s="2" customFormat="1" ht="16">
      <c r="A37" s="3"/>
      <c r="B37" s="2" t="s">
        <v>25</v>
      </c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8"/>
        <v>0</v>
      </c>
    </row>
    <row r="38" spans="1:25" s="2" customFormat="1" ht="16">
      <c r="A38" s="3"/>
      <c r="B38" s="2" t="s">
        <v>26</v>
      </c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8"/>
        <v>0</v>
      </c>
    </row>
    <row r="39" spans="1:25" s="2" customFormat="1" ht="16">
      <c r="A39" s="3"/>
      <c r="B39" s="2" t="s">
        <v>27</v>
      </c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8"/>
        <v>0</v>
      </c>
    </row>
    <row r="40" spans="1:25" s="2" customFormat="1" ht="16">
      <c r="A40" s="3"/>
      <c r="B40" s="2" t="s">
        <v>28</v>
      </c>
      <c r="D40" s="37"/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8"/>
        <v>0</v>
      </c>
    </row>
    <row r="41" spans="1:25" s="2" customFormat="1" ht="16">
      <c r="A41" s="3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8"/>
        <v>0</v>
      </c>
    </row>
    <row r="42" spans="1:25" s="2" customFormat="1" ht="16">
      <c r="A42" s="3"/>
      <c r="N42" s="11"/>
    </row>
    <row r="43" spans="1:25" s="2" customFormat="1" ht="16">
      <c r="A43" s="3" t="s">
        <v>52</v>
      </c>
      <c r="B43" s="2" t="s">
        <v>31</v>
      </c>
      <c r="E43" s="50">
        <v>0</v>
      </c>
      <c r="G43" s="50">
        <v>0</v>
      </c>
      <c r="I43" s="50">
        <v>0</v>
      </c>
      <c r="K43" s="50">
        <v>0</v>
      </c>
      <c r="M43" s="50">
        <v>0</v>
      </c>
      <c r="N43" s="11">
        <f>E43+G43+I43+K43+M43</f>
        <v>0</v>
      </c>
    </row>
    <row r="44" spans="1:25" s="2" customFormat="1" ht="16">
      <c r="A44" s="3"/>
      <c r="B44" s="2" t="s">
        <v>30</v>
      </c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  <c r="O44" s="23"/>
    </row>
    <row r="45" spans="1:25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13"/>
    </row>
    <row r="46" spans="1:25" s="2" customFormat="1" ht="16">
      <c r="A46" s="3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</row>
    <row r="47" spans="1:25" s="2" customFormat="1" ht="16">
      <c r="A47" s="3"/>
      <c r="N47" s="11"/>
    </row>
    <row r="48" spans="1:25" s="2" customFormat="1" ht="16">
      <c r="A48" s="32" t="s">
        <v>61</v>
      </c>
      <c r="B48" s="39"/>
      <c r="C48" s="31" t="s">
        <v>62</v>
      </c>
      <c r="D48" s="32"/>
      <c r="E48" s="33">
        <f>E33+E41+E46</f>
        <v>1901.71191555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1901.71191555</v>
      </c>
    </row>
    <row r="49" spans="1:14" s="2" customFormat="1" ht="16">
      <c r="D49" s="3"/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9" t="s">
        <v>63</v>
      </c>
      <c r="B50" s="60"/>
      <c r="C50" s="67" t="s">
        <v>64</v>
      </c>
      <c r="D50" s="59"/>
      <c r="E50" s="61">
        <f>E48-E46</f>
        <v>1901.71191555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1901.71191555</v>
      </c>
    </row>
    <row r="51" spans="1:14" s="2" customFormat="1" ht="16">
      <c r="A51" s="3"/>
      <c r="C51" s="3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0.52500000000000002</v>
      </c>
      <c r="N53" s="11"/>
    </row>
    <row r="54" spans="1:14" s="2" customFormat="1" ht="16">
      <c r="C54" s="62" t="s">
        <v>35</v>
      </c>
      <c r="D54" s="63"/>
      <c r="E54" s="64">
        <f>E50*$C53</f>
        <v>998.39875566374997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998.39875566374997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2900.1106712137498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2900.1106712137498</v>
      </c>
    </row>
    <row r="58" spans="1:14" s="2" customFormat="1" ht="16"/>
    <row r="59" spans="1:14" s="2" customFormat="1" ht="16"/>
    <row r="60" spans="1:14" s="2" customFormat="1" ht="16"/>
    <row r="61" spans="1:14" s="2" customFormat="1" ht="16"/>
    <row r="62" spans="1:14" s="2" customFormat="1" ht="16">
      <c r="A62" s="118"/>
      <c r="B62" s="118"/>
      <c r="C62" s="118"/>
    </row>
    <row r="63" spans="1:14" s="2" customFormat="1" ht="16">
      <c r="A63" s="23"/>
      <c r="B63" s="98"/>
      <c r="C63" s="98"/>
    </row>
    <row r="64" spans="1:14" s="2" customFormat="1" ht="16">
      <c r="A64" s="23"/>
      <c r="B64" s="99"/>
      <c r="C64" s="99"/>
    </row>
    <row r="65" spans="1:32" s="2" customFormat="1" ht="16">
      <c r="A65" s="23"/>
      <c r="B65" s="99"/>
      <c r="C65" s="99"/>
    </row>
    <row r="66" spans="1:32" s="2" customFormat="1" ht="16">
      <c r="A66" s="23"/>
      <c r="B66" s="99"/>
      <c r="C66" s="99"/>
    </row>
    <row r="67" spans="1:32" s="2" customFormat="1" ht="16">
      <c r="A67" s="23"/>
      <c r="B67" s="99"/>
      <c r="C67" s="99"/>
    </row>
    <row r="68" spans="1:32" s="2" customFormat="1" ht="16">
      <c r="A68" s="23"/>
      <c r="B68" s="99"/>
      <c r="C68" s="99"/>
    </row>
    <row r="69" spans="1:32" s="2" customFormat="1" ht="16">
      <c r="A69" s="23"/>
      <c r="B69" s="99"/>
      <c r="C69" s="99"/>
    </row>
    <row r="70" spans="1:32" ht="16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spans="1:3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spans="1:3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spans="1:3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spans="1:3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spans="1:3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spans="1:3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1:3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spans="1:3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1:3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1:3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1:3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1:3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1:3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1:3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1:3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1:3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1:3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1:3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1:3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spans="1:3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spans="1:3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spans="1:3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spans="1:3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spans="1:3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 spans="1:3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spans="1:3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spans="1:3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spans="1:3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spans="1:3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spans="1:3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spans="1:3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spans="1:3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1:3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spans="1:3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spans="1:3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1:3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spans="1:3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1:3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spans="1:3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spans="1:3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spans="1:3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spans="1:3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spans="1:3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spans="1:3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spans="1:3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spans="1:3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spans="1:3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spans="1:3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spans="1:3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spans="1:3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spans="1:3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 spans="1:3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 spans="1:3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spans="1:3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 spans="1:3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 spans="1:3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</row>
    <row r="128" spans="1:3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spans="1:32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 spans="1:3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spans="1:3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 spans="1: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spans="1:3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 spans="1:3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spans="1:3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 spans="1:3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spans="1:3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spans="1:3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spans="1:3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 spans="1:3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spans="1:3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 spans="1:3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spans="1:3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 spans="1:3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spans="1:3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 spans="1:3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spans="1:3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 spans="1:3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 spans="1:3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spans="1:3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 spans="1:3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 spans="1:3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</row>
    <row r="153" spans="1:3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spans="1:3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 spans="1:3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spans="1:3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spans="1:3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spans="1:3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spans="1:3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spans="1:3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spans="1:32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spans="1:3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spans="1:32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spans="1:32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spans="1:32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spans="1:32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spans="1:32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spans="1:32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spans="1:32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spans="1:32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spans="1:32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spans="1:3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spans="1:32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spans="1:32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spans="1:32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spans="1:32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spans="1:32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spans="1:32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spans="1:32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spans="1:32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spans="1:32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spans="1:3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spans="1:32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spans="1:32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spans="1:32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spans="1:32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spans="1:32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spans="1:32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spans="1:32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spans="1:32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spans="1:32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spans="1:3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spans="1:32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spans="1:32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spans="1:32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spans="1:32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spans="1:32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spans="1:32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spans="1:32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spans="1:32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spans="1:32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spans="1:3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spans="1:32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spans="1:32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spans="1:32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spans="1:32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spans="1:32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spans="1:32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spans="1:32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spans="1:32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spans="1:32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spans="1:3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spans="1:32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spans="1:32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spans="1:32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spans="1:32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spans="1:32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spans="1:32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spans="1:3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spans="1:32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spans="1:3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spans="1:32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spans="1:32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spans="1:32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spans="1:32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spans="1:32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spans="1:32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spans="1:32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spans="1:32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spans="1:32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spans="1: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spans="1:32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spans="1:32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spans="1:32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spans="1:32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</row>
    <row r="237" spans="1:32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</row>
    <row r="238" spans="1:32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</row>
    <row r="239" spans="1:32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</row>
    <row r="240" spans="1:32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</row>
    <row r="241" spans="1: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</row>
    <row r="242" spans="1: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</row>
    <row r="243" spans="1: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</row>
    <row r="244" spans="1: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</row>
    <row r="245" spans="1: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</row>
    <row r="246" spans="1: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</row>
    <row r="247" spans="1: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</row>
    <row r="248" spans="1: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</row>
    <row r="249" spans="1: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</row>
    <row r="250" spans="1: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</row>
    <row r="251" spans="1: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</row>
    <row r="252" spans="1: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</row>
    <row r="253" spans="1: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</row>
    <row r="254" spans="1: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</row>
    <row r="255" spans="1: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</row>
    <row r="256" spans="1: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</row>
    <row r="257" spans="1: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</row>
    <row r="258" spans="1: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</row>
    <row r="259" spans="1: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</row>
    <row r="260" spans="1: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</row>
    <row r="261" spans="1: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</row>
    <row r="262" spans="1: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</row>
    <row r="263" spans="1: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</row>
    <row r="264" spans="1: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</row>
  </sheetData>
  <mergeCells count="19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6:X6"/>
    <mergeCell ref="AE9:AF9"/>
    <mergeCell ref="V25:X25"/>
    <mergeCell ref="W9:X9"/>
    <mergeCell ref="Y9:Z9"/>
    <mergeCell ref="AA9:AB9"/>
    <mergeCell ref="AC9:AD9"/>
    <mergeCell ref="V26:Y26"/>
    <mergeCell ref="P18:S18"/>
  </mergeCells>
  <phoneticPr fontId="6" type="noConversion"/>
  <pageMargins left="0.75" right="0.75" top="1" bottom="1" header="0.5" footer="0.5"/>
  <pageSetup scale="6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48"/>
  <sheetViews>
    <sheetView topLeftCell="A24" workbookViewId="0">
      <selection activeCell="D53" sqref="D5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332031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16">
      <c r="A1" s="3" t="s">
        <v>78</v>
      </c>
    </row>
    <row r="2" spans="1:33" s="2" customFormat="1" ht="16">
      <c r="A2" s="3"/>
    </row>
    <row r="3" spans="1:33" s="2" customFormat="1" ht="16">
      <c r="A3" s="3" t="s">
        <v>79</v>
      </c>
    </row>
    <row r="4" spans="1:33" s="2" customFormat="1" ht="16">
      <c r="A4" s="3"/>
    </row>
    <row r="5" spans="1:33" s="2" customFormat="1" ht="21">
      <c r="A5" s="3" t="s">
        <v>80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70</v>
      </c>
      <c r="Q5" s="86"/>
      <c r="R5" s="86"/>
      <c r="S5" s="86"/>
      <c r="T5" s="87"/>
    </row>
    <row r="6" spans="1:33" s="2" customFormat="1" ht="15" customHeight="1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81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 t="e">
        <f>E11/V20*100</f>
        <v>#DIV/0!</v>
      </c>
      <c r="Q7" s="74" t="e">
        <f>G11/Y20*100</f>
        <v>#DIV/0!</v>
      </c>
      <c r="R7" s="74" t="e">
        <f>I11/AA20*100</f>
        <v>#DIV/0!</v>
      </c>
      <c r="S7" s="74" t="e">
        <f>K11/AC20*100</f>
        <v>#DIV/0!</v>
      </c>
      <c r="T7" s="74" t="e">
        <f>M11/AE20*100</f>
        <v>#DIV/0!</v>
      </c>
      <c r="V7" s="5"/>
      <c r="W7" s="72">
        <f>V21</f>
        <v>0</v>
      </c>
      <c r="X7" s="5">
        <v>9</v>
      </c>
      <c r="Y7" s="72">
        <f>W7*1.03</f>
        <v>0</v>
      </c>
      <c r="Z7" s="5">
        <v>9</v>
      </c>
      <c r="AA7" s="72">
        <f>Y7*1.03</f>
        <v>0</v>
      </c>
      <c r="AB7" s="5">
        <v>9</v>
      </c>
      <c r="AC7" s="72">
        <f>AA7*1.03</f>
        <v>0</v>
      </c>
      <c r="AD7" s="5">
        <v>9</v>
      </c>
      <c r="AE7" s="72">
        <f>AC7*1.03</f>
        <v>0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9">
        <v>0</v>
      </c>
      <c r="E9" s="9">
        <f>W7*D9</f>
        <v>0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0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19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P11" s="74" t="e">
        <f>E9/V19*100</f>
        <v>#DIV/0!</v>
      </c>
      <c r="Q11" s="74" t="e">
        <f>G9/Y19*100</f>
        <v>#DIV/0!</v>
      </c>
      <c r="R11" s="74" t="e">
        <f>I9/V19*100</f>
        <v>#DIV/0!</v>
      </c>
      <c r="S11" s="74" t="e">
        <f>K9/V19*100</f>
        <v>#DIV/0!</v>
      </c>
      <c r="T11" s="74" t="e">
        <f>M9/V19*100</f>
        <v>#DIV/0!</v>
      </c>
      <c r="V11" s="5" t="s">
        <v>10</v>
      </c>
      <c r="W11" s="6">
        <f>'PI - Casanova'!W11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 t="shared" ref="G15:G18" si="5">Y11/Z11*F15*$C15</f>
        <v>0</v>
      </c>
      <c r="H15" s="19">
        <v>0</v>
      </c>
      <c r="I15" s="9">
        <f t="shared" ref="I15:I18" si="6">AA11/AB11*H15*$C15</f>
        <v>0</v>
      </c>
      <c r="J15" s="19">
        <v>0</v>
      </c>
      <c r="K15" s="9">
        <f t="shared" ref="K15:K18" si="7">AC11/AD11*J15*$C15</f>
        <v>0</v>
      </c>
      <c r="L15" s="19">
        <v>0</v>
      </c>
      <c r="M15" s="9">
        <f t="shared" ref="M15:M18" si="8">AE11/AF11*L15*$C15</f>
        <v>0</v>
      </c>
      <c r="N15" s="11">
        <f>E15+G15+I15+K15+M15</f>
        <v>0</v>
      </c>
      <c r="P15" s="74" t="e">
        <f>E10/V18*100</f>
        <v>#DIV/0!</v>
      </c>
      <c r="Q15" s="74" t="e">
        <f>G10/V18*100</f>
        <v>#DIV/0!</v>
      </c>
      <c r="R15" s="74" t="e">
        <f>I10/V18*100</f>
        <v>#DIV/0!</v>
      </c>
      <c r="S15" s="74" t="e">
        <f>K10/V18*100</f>
        <v>#DIV/0!</v>
      </c>
      <c r="T15" s="74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 t="shared" si="5"/>
        <v>0</v>
      </c>
      <c r="H16" s="19">
        <v>0</v>
      </c>
      <c r="I16" s="9">
        <f t="shared" si="6"/>
        <v>0</v>
      </c>
      <c r="J16" s="19">
        <v>0</v>
      </c>
      <c r="K16" s="9">
        <f t="shared" si="7"/>
        <v>0</v>
      </c>
      <c r="L16" s="19">
        <v>0</v>
      </c>
      <c r="M16" s="9">
        <f t="shared" si="8"/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 t="shared" si="5"/>
        <v>0</v>
      </c>
      <c r="H17" s="19">
        <v>0</v>
      </c>
      <c r="I17" s="9">
        <f t="shared" si="6"/>
        <v>0</v>
      </c>
      <c r="J17" s="19">
        <v>0</v>
      </c>
      <c r="K17" s="9">
        <f t="shared" si="7"/>
        <v>0</v>
      </c>
      <c r="L17" s="19">
        <v>0</v>
      </c>
      <c r="M17" s="9">
        <f t="shared" si="8"/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19">
        <v>0</v>
      </c>
      <c r="E18" s="13">
        <f>W14/X14*D18*$C18</f>
        <v>0</v>
      </c>
      <c r="F18" s="47">
        <v>0</v>
      </c>
      <c r="G18" s="13">
        <f t="shared" si="5"/>
        <v>0</v>
      </c>
      <c r="H18" s="47">
        <v>0</v>
      </c>
      <c r="I18" s="13">
        <f t="shared" si="6"/>
        <v>0</v>
      </c>
      <c r="J18" s="47">
        <v>0</v>
      </c>
      <c r="K18" s="13">
        <f t="shared" si="7"/>
        <v>0</v>
      </c>
      <c r="L18" s="47">
        <v>0</v>
      </c>
      <c r="M18" s="13">
        <f t="shared" si="8"/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0</v>
      </c>
      <c r="W18" s="92" t="s">
        <v>72</v>
      </c>
      <c r="X18" s="92"/>
      <c r="Y18" s="90">
        <f>Y20-Y19</f>
        <v>0</v>
      </c>
      <c r="Z18" s="92"/>
      <c r="AA18" s="90">
        <f>AA20-AA19</f>
        <v>0</v>
      </c>
      <c r="AB18" s="92"/>
      <c r="AC18" s="90">
        <f>AC20-AC19</f>
        <v>0</v>
      </c>
      <c r="AD18" s="92"/>
      <c r="AE18" s="90">
        <f>AE20-AE19</f>
        <v>0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95">
        <v>0</v>
      </c>
      <c r="W19" s="96" t="s">
        <v>55</v>
      </c>
      <c r="X19" s="96"/>
      <c r="Y19" s="88">
        <f>V19*1.03</f>
        <v>0</v>
      </c>
      <c r="Z19" s="88"/>
      <c r="AA19" s="88">
        <f>Y19*1.03</f>
        <v>0</v>
      </c>
      <c r="AB19" s="88"/>
      <c r="AC19" s="88">
        <f>AA19*1.03</f>
        <v>0</v>
      </c>
      <c r="AD19" s="88"/>
      <c r="AE19" s="88">
        <f>AC19*1.03</f>
        <v>0</v>
      </c>
    </row>
    <row r="20" spans="1:31" s="2" customFormat="1" ht="16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0</v>
      </c>
      <c r="W20" s="94" t="s">
        <v>56</v>
      </c>
      <c r="X20" s="94"/>
      <c r="Y20" s="89">
        <f>V20*1.03</f>
        <v>0</v>
      </c>
      <c r="Z20" s="89"/>
      <c r="AA20" s="89">
        <f>Y20*1.03</f>
        <v>0</v>
      </c>
      <c r="AB20" s="89"/>
      <c r="AC20" s="89">
        <f>AA20*1.03</f>
        <v>0</v>
      </c>
      <c r="AD20" s="89"/>
      <c r="AE20" s="89">
        <f>AC20*1.03</f>
        <v>0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9">R21/12</f>
        <v>989.40187500000013</v>
      </c>
      <c r="V21" s="70">
        <f>V20/12</f>
        <v>0</v>
      </c>
      <c r="W21" s="71" t="s">
        <v>57</v>
      </c>
    </row>
    <row r="22" spans="1:31" s="2" customFormat="1" ht="16">
      <c r="A22" s="3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P22" s="5" t="s">
        <v>40</v>
      </c>
      <c r="Q22" s="5"/>
      <c r="R22" s="69">
        <f t="shared" ref="R22:R25" si="10">R21*1.05</f>
        <v>12466.463625000002</v>
      </c>
      <c r="S22" s="69">
        <f t="shared" si="9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10"/>
        <v>13089.786806250002</v>
      </c>
      <c r="S23" s="69">
        <f t="shared" si="9"/>
        <v>1090.8155671875002</v>
      </c>
    </row>
    <row r="24" spans="1:31" s="2" customFormat="1" ht="16">
      <c r="A24" s="3"/>
      <c r="C24" s="21" t="s">
        <v>20</v>
      </c>
      <c r="E24" s="29" t="s">
        <v>21</v>
      </c>
      <c r="G24" s="29" t="s">
        <v>21</v>
      </c>
      <c r="I24" s="29" t="s">
        <v>21</v>
      </c>
      <c r="K24" s="29" t="s">
        <v>21</v>
      </c>
      <c r="M24" s="29" t="s">
        <v>21</v>
      </c>
      <c r="N24" s="48"/>
      <c r="P24" s="5" t="s">
        <v>74</v>
      </c>
      <c r="Q24" s="5"/>
      <c r="R24" s="69">
        <f t="shared" si="10"/>
        <v>13744.276146562503</v>
      </c>
      <c r="S24" s="69">
        <f t="shared" si="9"/>
        <v>1145.3563455468752</v>
      </c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0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11">E25+G25+I25+K25+M25</f>
        <v>0</v>
      </c>
      <c r="P25" s="5" t="s">
        <v>77</v>
      </c>
      <c r="Q25" s="5"/>
      <c r="R25" s="69">
        <f t="shared" si="10"/>
        <v>14431.489953890628</v>
      </c>
      <c r="S25" s="69">
        <f t="shared" si="9"/>
        <v>1202.624162824219</v>
      </c>
      <c r="V25" s="118"/>
      <c r="W25" s="118"/>
      <c r="X25" s="118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11"/>
        <v>0</v>
      </c>
      <c r="V26" s="23"/>
      <c r="W26" s="98"/>
      <c r="X26" s="98"/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11"/>
        <v>0</v>
      </c>
      <c r="V27" s="23"/>
      <c r="W27" s="99"/>
      <c r="X27" s="99"/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11"/>
        <v>0</v>
      </c>
      <c r="V28" s="23"/>
      <c r="W28" s="99"/>
      <c r="X28" s="99"/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11"/>
        <v>0</v>
      </c>
      <c r="V29" s="23"/>
      <c r="W29" s="99"/>
      <c r="X29" s="99"/>
    </row>
    <row r="30" spans="1:31" s="2" customFormat="1" ht="16">
      <c r="A30" s="3"/>
      <c r="B30" s="2" t="s">
        <v>13</v>
      </c>
      <c r="C30" s="30">
        <v>0.44800000000000001</v>
      </c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11"/>
        <v>0</v>
      </c>
      <c r="V30" s="23"/>
      <c r="W30" s="99"/>
      <c r="X30" s="99"/>
    </row>
    <row r="31" spans="1:31" s="2" customFormat="1" ht="16">
      <c r="A31" s="3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V31" s="23"/>
      <c r="W31" s="99"/>
      <c r="X31" s="99"/>
    </row>
    <row r="32" spans="1:31" s="2" customFormat="1" ht="16">
      <c r="A32" s="3"/>
      <c r="N32" s="11"/>
      <c r="V32" s="23"/>
      <c r="W32" s="99"/>
      <c r="X32" s="99"/>
    </row>
    <row r="33" spans="1:24" s="2" customFormat="1" ht="16">
      <c r="A33" s="3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V33" s="41"/>
      <c r="W33" s="41"/>
      <c r="X33" s="41"/>
    </row>
    <row r="34" spans="1:24" s="2" customFormat="1" ht="16">
      <c r="A34" s="3"/>
      <c r="N34" s="11"/>
    </row>
    <row r="35" spans="1:24" s="2" customFormat="1" ht="16">
      <c r="A35" s="3"/>
      <c r="N35" s="34"/>
    </row>
    <row r="36" spans="1:24" s="2" customFormat="1" ht="16">
      <c r="A36" s="3" t="s">
        <v>51</v>
      </c>
      <c r="B36" s="2" t="s">
        <v>24</v>
      </c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12">E36+G36+I36+K36+M36</f>
        <v>0</v>
      </c>
    </row>
    <row r="37" spans="1:24" s="2" customFormat="1" ht="16">
      <c r="A37" s="3"/>
      <c r="B37" s="2" t="s">
        <v>25</v>
      </c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12"/>
        <v>0</v>
      </c>
    </row>
    <row r="38" spans="1:24" s="2" customFormat="1" ht="16">
      <c r="A38" s="3"/>
      <c r="B38" s="2" t="s">
        <v>26</v>
      </c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12"/>
        <v>0</v>
      </c>
    </row>
    <row r="39" spans="1:24" s="2" customFormat="1" ht="16">
      <c r="A39" s="3"/>
      <c r="B39" s="2" t="s">
        <v>27</v>
      </c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12"/>
        <v>0</v>
      </c>
    </row>
    <row r="40" spans="1:24" s="2" customFormat="1" ht="16">
      <c r="A40" s="3"/>
      <c r="B40" s="2" t="s">
        <v>28</v>
      </c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12"/>
        <v>0</v>
      </c>
    </row>
    <row r="41" spans="1:24" s="2" customFormat="1" ht="16">
      <c r="A41" s="3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12"/>
        <v>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45">
        <v>0</v>
      </c>
      <c r="F43" s="45"/>
      <c r="G43" s="45">
        <v>0</v>
      </c>
      <c r="H43" s="45"/>
      <c r="I43" s="45">
        <v>0</v>
      </c>
      <c r="J43" s="45"/>
      <c r="K43" s="45">
        <v>0</v>
      </c>
      <c r="L43" s="45"/>
      <c r="M43" s="45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</row>
    <row r="47" spans="1:24" s="2" customFormat="1" ht="16">
      <c r="A47" s="3"/>
      <c r="N47" s="11"/>
    </row>
    <row r="48" spans="1:24" s="2" customFormat="1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</row>
    <row r="49" spans="1:14" s="2" customFormat="1" ht="16"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9" t="s">
        <v>63</v>
      </c>
      <c r="B50" s="60"/>
      <c r="C50" s="67" t="s">
        <v>64</v>
      </c>
      <c r="D50" s="60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</row>
    <row r="51" spans="1:14" s="2" customFormat="1" ht="16">
      <c r="A51" s="3"/>
      <c r="C51" s="3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</row>
    <row r="58" spans="1:14" s="2" customFormat="1" ht="16"/>
    <row r="59" spans="1:14" s="2" customFormat="1" ht="16"/>
    <row r="60" spans="1:14" s="2" customFormat="1" ht="16"/>
    <row r="61" spans="1:14" s="2" customFormat="1" ht="16">
      <c r="A61" s="23"/>
      <c r="B61" s="23"/>
      <c r="C61" s="23"/>
    </row>
    <row r="62" spans="1:14" s="2" customFormat="1" ht="16">
      <c r="A62" s="118"/>
      <c r="B62" s="118"/>
      <c r="C62" s="118"/>
    </row>
    <row r="63" spans="1:14" s="2" customFormat="1" ht="16">
      <c r="A63" s="23"/>
      <c r="B63" s="98"/>
      <c r="C63" s="98"/>
    </row>
    <row r="64" spans="1:14" s="2" customFormat="1" ht="16">
      <c r="A64" s="23"/>
      <c r="B64" s="99"/>
      <c r="C64" s="99"/>
    </row>
    <row r="65" spans="1:34" s="2" customFormat="1" ht="16">
      <c r="A65" s="23"/>
      <c r="B65" s="99"/>
      <c r="C65" s="99"/>
    </row>
    <row r="66" spans="1:34" s="2" customFormat="1" ht="16">
      <c r="A66" s="23"/>
      <c r="B66" s="99"/>
      <c r="C66" s="99"/>
    </row>
    <row r="67" spans="1:34" s="2" customFormat="1" ht="16">
      <c r="A67" s="23"/>
      <c r="B67" s="99"/>
      <c r="C67" s="99"/>
    </row>
    <row r="68" spans="1:34" s="2" customFormat="1" ht="16">
      <c r="A68" s="23"/>
      <c r="B68" s="99"/>
      <c r="C68" s="99"/>
    </row>
    <row r="69" spans="1:34" s="2" customFormat="1" ht="16">
      <c r="A69" s="23"/>
      <c r="B69" s="99"/>
      <c r="C69" s="99"/>
    </row>
    <row r="70" spans="1:34" ht="16">
      <c r="A70" s="100"/>
      <c r="B70" s="100"/>
      <c r="C70" s="100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41"/>
      <c r="AH70" s="41"/>
    </row>
    <row r="71" spans="1:34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pans="1:3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1:3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pans="1:3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pans="1:3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pans="1:3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G236" s="41"/>
      <c r="AH236" s="41"/>
    </row>
    <row r="237" spans="1:34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AG237" s="41"/>
      <c r="AH237" s="41"/>
    </row>
    <row r="238" spans="1:34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AG238" s="41"/>
      <c r="AH238" s="41"/>
    </row>
    <row r="239" spans="1:34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AG239" s="41"/>
      <c r="AH239" s="41"/>
    </row>
    <row r="240" spans="1:34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AG240" s="41"/>
      <c r="AH240" s="41"/>
    </row>
    <row r="241" spans="1:34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AG241" s="41"/>
      <c r="AH241" s="41"/>
    </row>
    <row r="242" spans="1:34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AG242" s="41"/>
      <c r="AH242" s="41"/>
    </row>
    <row r="243" spans="1:34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AG243" s="41"/>
      <c r="AH243" s="41"/>
    </row>
    <row r="244" spans="1:3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AG244" s="41"/>
      <c r="AH244" s="41"/>
    </row>
    <row r="245" spans="1:34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AG245" s="41"/>
      <c r="AH245" s="41"/>
    </row>
    <row r="246" spans="1:34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AG246" s="41"/>
      <c r="AH246" s="41"/>
    </row>
    <row r="247" spans="1:34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AG247" s="41"/>
      <c r="AH247" s="41"/>
    </row>
    <row r="248" spans="1:34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AG248" s="41"/>
      <c r="AH248" s="41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topLeftCell="A27" workbookViewId="0">
      <selection activeCell="D53" sqref="D5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16">
      <c r="A1" s="3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80</v>
      </c>
      <c r="B5" s="2"/>
      <c r="C5" s="2"/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O5" s="2"/>
      <c r="P5" s="85" t="s">
        <v>70</v>
      </c>
      <c r="Q5" s="86"/>
      <c r="R5" s="86"/>
      <c r="S5" s="86"/>
      <c r="T5" s="8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U6" s="2"/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">
      <c r="A7" s="3" t="s">
        <v>49</v>
      </c>
      <c r="B7" s="2" t="s">
        <v>81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4" t="e">
        <f>E11/V20*100</f>
        <v>#DIV/0!</v>
      </c>
      <c r="Q7" s="74" t="e">
        <f>G11/Y20*100</f>
        <v>#DIV/0!</v>
      </c>
      <c r="R7" s="74" t="e">
        <f>I11/AA20*100</f>
        <v>#DIV/0!</v>
      </c>
      <c r="S7" s="74" t="e">
        <f>K11/AC20*100</f>
        <v>#DIV/0!</v>
      </c>
      <c r="T7" s="74" t="e">
        <f>M11/AE20*100</f>
        <v>#DIV/0!</v>
      </c>
      <c r="U7" s="2"/>
      <c r="V7" s="5"/>
      <c r="W7" s="72">
        <f>V21</f>
        <v>0</v>
      </c>
      <c r="X7" s="5">
        <v>9</v>
      </c>
      <c r="Y7" s="72">
        <f>W7*1.03</f>
        <v>0</v>
      </c>
      <c r="Z7" s="5">
        <v>9</v>
      </c>
      <c r="AA7" s="72">
        <f>Y7*1.03</f>
        <v>0</v>
      </c>
      <c r="AB7" s="5">
        <v>9</v>
      </c>
      <c r="AC7" s="72">
        <f>AA7*1.03</f>
        <v>0</v>
      </c>
      <c r="AD7" s="5">
        <v>9</v>
      </c>
      <c r="AE7" s="72">
        <f>AC7*1.03</f>
        <v>0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5"/>
      <c r="Q8" s="75"/>
      <c r="R8" s="75"/>
      <c r="S8" s="75"/>
      <c r="T8" s="7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82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6" t="s">
        <v>71</v>
      </c>
      <c r="Q9" s="77"/>
      <c r="R9" s="77"/>
      <c r="S9" s="77"/>
      <c r="T9" s="78"/>
      <c r="U9" s="2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">
      <c r="A11" s="3"/>
      <c r="B11" s="2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4" t="e">
        <f>E9/V19*100</f>
        <v>#DIV/0!</v>
      </c>
      <c r="Q11" s="74" t="e">
        <f>G9/Y19*100</f>
        <v>#DIV/0!</v>
      </c>
      <c r="R11" s="74" t="e">
        <f>I9/V19*100</f>
        <v>#DIV/0!</v>
      </c>
      <c r="S11" s="74" t="e">
        <f>K9/V19*100</f>
        <v>#DIV/0!</v>
      </c>
      <c r="T11" s="74" t="e">
        <f>M9/V19*100</f>
        <v>#DIV/0!</v>
      </c>
      <c r="U11" s="2"/>
      <c r="V11" s="5" t="s">
        <v>10</v>
      </c>
      <c r="W11" s="6">
        <f>'PI - Casanova'!W11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5"/>
      <c r="Q12" s="75"/>
      <c r="R12" s="75"/>
      <c r="S12" s="75"/>
      <c r="T12" s="75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1" t="s">
        <v>75</v>
      </c>
      <c r="Q13" s="102"/>
      <c r="R13" s="102"/>
      <c r="S13" s="102"/>
      <c r="T13" s="103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8</v>
      </c>
      <c r="B14" s="2" t="s">
        <v>9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">
      <c r="A15" s="3"/>
      <c r="B15" s="2" t="s">
        <v>10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4" t="e">
        <f>E10/V18*100</f>
        <v>#DIV/0!</v>
      </c>
      <c r="Q15" s="74" t="e">
        <f>G10/V18*100</f>
        <v>#DIV/0!</v>
      </c>
      <c r="R15" s="74" t="e">
        <f>I10/V18*100</f>
        <v>#DIV/0!</v>
      </c>
      <c r="S15" s="74" t="e">
        <f>K10/V18*100</f>
        <v>#DIV/0!</v>
      </c>
      <c r="T15" s="74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">
      <c r="A16" s="3"/>
      <c r="B16" s="2" t="s">
        <v>11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">
      <c r="A17" s="3"/>
      <c r="B17" s="2" t="s">
        <v>12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">
      <c r="A18" s="3"/>
      <c r="B18" s="2" t="s">
        <v>13</v>
      </c>
      <c r="C18" s="24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14" t="s">
        <v>60</v>
      </c>
      <c r="Q18" s="115"/>
      <c r="R18" s="115"/>
      <c r="S18" s="116"/>
      <c r="T18" s="2"/>
      <c r="U18" s="2"/>
      <c r="V18" s="91">
        <v>0</v>
      </c>
      <c r="W18" s="92" t="s">
        <v>72</v>
      </c>
      <c r="X18" s="92"/>
      <c r="Y18" s="90">
        <f>Y20-Y19</f>
        <v>0</v>
      </c>
      <c r="Z18" s="92"/>
      <c r="AA18" s="90">
        <f>AA20-AA19</f>
        <v>0</v>
      </c>
      <c r="AB18" s="92"/>
      <c r="AC18" s="90">
        <f>AC20-AC19</f>
        <v>0</v>
      </c>
      <c r="AD18" s="92"/>
      <c r="AE18" s="90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">
      <c r="A19" s="3"/>
      <c r="B19" s="2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8" t="s">
        <v>47</v>
      </c>
      <c r="S19" s="68" t="s">
        <v>54</v>
      </c>
      <c r="T19" s="2"/>
      <c r="U19" s="2"/>
      <c r="V19" s="95">
        <v>0</v>
      </c>
      <c r="W19" s="96" t="s">
        <v>55</v>
      </c>
      <c r="X19" s="96"/>
      <c r="Y19" s="88">
        <f>V19*1.03</f>
        <v>0</v>
      </c>
      <c r="Z19" s="88"/>
      <c r="AA19" s="88">
        <f>Y19*1.03</f>
        <v>0</v>
      </c>
      <c r="AB19" s="88"/>
      <c r="AC19" s="88">
        <f>AA19*1.03</f>
        <v>0</v>
      </c>
      <c r="AD19" s="88"/>
      <c r="AE19" s="88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9">
        <v>11307.45</v>
      </c>
      <c r="S20" s="69">
        <f>R20/12</f>
        <v>942.28750000000002</v>
      </c>
      <c r="T20" s="2"/>
      <c r="U20" s="2"/>
      <c r="V20" s="93">
        <f>V19/1560*2088</f>
        <v>0</v>
      </c>
      <c r="W20" s="94" t="s">
        <v>56</v>
      </c>
      <c r="X20" s="94"/>
      <c r="Y20" s="89">
        <f>V20*1.03</f>
        <v>0</v>
      </c>
      <c r="Z20" s="89"/>
      <c r="AA20" s="89">
        <f>Y20*1.03</f>
        <v>0</v>
      </c>
      <c r="AB20" s="89"/>
      <c r="AC20" s="89">
        <f>AA20*1.03</f>
        <v>0</v>
      </c>
      <c r="AD20" s="89"/>
      <c r="AE20" s="89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9">
        <f>R20*1.05</f>
        <v>11872.822500000002</v>
      </c>
      <c r="S21" s="69">
        <f t="shared" ref="S21:S25" si="9">R21/12</f>
        <v>989.40187500000013</v>
      </c>
      <c r="T21" s="2"/>
      <c r="U21" s="2"/>
      <c r="V21" s="70">
        <f>V20/12</f>
        <v>0</v>
      </c>
      <c r="W21" s="71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9">
        <f t="shared" ref="R22:R25" si="10">R21*1.05</f>
        <v>12466.463625000002</v>
      </c>
      <c r="S22" s="69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9">
        <f t="shared" si="10"/>
        <v>13089.786806250002</v>
      </c>
      <c r="S23" s="69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4"/>
      <c r="O24" s="2"/>
      <c r="P24" s="5" t="s">
        <v>74</v>
      </c>
      <c r="Q24" s="5"/>
      <c r="R24" s="69">
        <f t="shared" si="10"/>
        <v>13744.276146562503</v>
      </c>
      <c r="S24" s="69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">
      <c r="A25" s="3" t="s">
        <v>50</v>
      </c>
      <c r="B25" s="2" t="s">
        <v>19</v>
      </c>
      <c r="C25" s="30">
        <v>0.26900000000000002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9">
        <f t="shared" si="10"/>
        <v>14431.489953890628</v>
      </c>
      <c r="S25" s="69">
        <f t="shared" si="9"/>
        <v>1202.624162824219</v>
      </c>
      <c r="T25" s="2"/>
      <c r="U25" s="2"/>
      <c r="V25" s="118"/>
      <c r="W25" s="118"/>
      <c r="X25" s="11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">
      <c r="A26" s="3"/>
      <c r="B26" s="2" t="s">
        <v>9</v>
      </c>
      <c r="C26" s="30">
        <v>0.20399999999999999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8"/>
      <c r="X26" s="98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">
      <c r="A27" s="3"/>
      <c r="B27" s="2" t="s">
        <v>10</v>
      </c>
      <c r="C27" s="30">
        <v>0.20399999999999999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9"/>
      <c r="X27" s="99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">
      <c r="A28" s="3"/>
      <c r="B28" s="2" t="s">
        <v>11</v>
      </c>
      <c r="C28" s="30">
        <v>2.5000000000000001E-2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9"/>
      <c r="X28" s="99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">
      <c r="A29" s="3"/>
      <c r="B29" s="2" t="s">
        <v>12</v>
      </c>
      <c r="C29" s="30">
        <v>0.36899999999999999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9"/>
      <c r="X29" s="99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9"/>
      <c r="X30" s="99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9"/>
      <c r="X31" s="99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9"/>
      <c r="X32" s="99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">
      <c r="A33" s="3"/>
      <c r="B33" s="2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1"/>
      <c r="W33" s="41"/>
      <c r="X33" s="4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">
      <c r="A36" s="3" t="s">
        <v>51</v>
      </c>
      <c r="B36" s="2" t="s">
        <v>24</v>
      </c>
      <c r="C36" s="2"/>
      <c r="D36" s="2"/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">
      <c r="A37" s="3"/>
      <c r="B37" s="2" t="s">
        <v>25</v>
      </c>
      <c r="C37" s="2"/>
      <c r="D37" s="2"/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">
      <c r="A38" s="3"/>
      <c r="B38" s="2" t="s">
        <v>26</v>
      </c>
      <c r="C38" s="2"/>
      <c r="D38" s="2"/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">
      <c r="A39" s="3"/>
      <c r="B39" s="2" t="s">
        <v>27</v>
      </c>
      <c r="C39" s="2"/>
      <c r="D39" s="2"/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">
      <c r="A40" s="3"/>
      <c r="B40" s="2" t="s">
        <v>28</v>
      </c>
      <c r="C40" s="23"/>
      <c r="D40" s="37"/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">
      <c r="A41" s="3"/>
      <c r="B41" s="2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">
      <c r="A43" s="3" t="s">
        <v>52</v>
      </c>
      <c r="B43" s="2" t="s">
        <v>31</v>
      </c>
      <c r="C43" s="2"/>
      <c r="D43" s="2"/>
      <c r="E43" s="45">
        <v>0</v>
      </c>
      <c r="F43" s="45"/>
      <c r="G43" s="45">
        <v>0</v>
      </c>
      <c r="H43" s="45"/>
      <c r="I43" s="45">
        <v>0</v>
      </c>
      <c r="J43" s="45"/>
      <c r="K43" s="45">
        <v>0</v>
      </c>
      <c r="L43" s="45"/>
      <c r="M43" s="45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">
      <c r="A44" s="3"/>
      <c r="B44" s="2" t="s">
        <v>30</v>
      </c>
      <c r="C44" s="2"/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6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6">
      <c r="A46" s="3"/>
      <c r="B46" s="2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6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6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6">
      <c r="A50" s="59" t="s">
        <v>63</v>
      </c>
      <c r="B50" s="60"/>
      <c r="C50" s="67" t="s">
        <v>64</v>
      </c>
      <c r="D50" s="60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6">
      <c r="A52" s="65" t="s">
        <v>48</v>
      </c>
      <c r="B52" s="63"/>
      <c r="C52" s="66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6">
      <c r="A53" s="2"/>
      <c r="B53" s="2"/>
      <c r="C53" s="112">
        <v>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6">
      <c r="A54" s="2"/>
      <c r="B54" s="2"/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6">
      <c r="A62" s="118"/>
      <c r="B62" s="118"/>
      <c r="C62" s="11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6">
      <c r="A63" s="23"/>
      <c r="B63" s="98"/>
      <c r="C63" s="9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6">
      <c r="A64" s="23"/>
      <c r="B64" s="99"/>
      <c r="C64" s="9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6">
      <c r="A65" s="23"/>
      <c r="B65" s="99"/>
      <c r="C65" s="9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6">
      <c r="A66" s="23"/>
      <c r="B66" s="99"/>
      <c r="C66" s="9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6">
      <c r="A67" s="23"/>
      <c r="B67" s="99"/>
      <c r="C67" s="9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6">
      <c r="A68" s="23"/>
      <c r="B68" s="99"/>
      <c r="C68" s="9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6">
      <c r="A69" s="23"/>
      <c r="B69" s="99"/>
      <c r="C69" s="9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AG459" s="41"/>
      <c r="AH459" s="41"/>
      <c r="AI459" s="41"/>
      <c r="AJ459" s="41"/>
      <c r="AK459" s="41"/>
      <c r="AL459" s="41"/>
      <c r="AM459" s="41"/>
      <c r="AN459" s="41"/>
    </row>
    <row r="460" spans="1:58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AG460" s="41"/>
      <c r="AH460" s="41"/>
      <c r="AI460" s="41"/>
      <c r="AJ460" s="41"/>
      <c r="AK460" s="41"/>
      <c r="AL460" s="41"/>
      <c r="AM460" s="41"/>
      <c r="AN460" s="41"/>
    </row>
    <row r="461" spans="1:58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AG461" s="41"/>
      <c r="AH461" s="41"/>
      <c r="AI461" s="41"/>
      <c r="AJ461" s="41"/>
      <c r="AK461" s="41"/>
      <c r="AL461" s="41"/>
      <c r="AM461" s="41"/>
      <c r="AN461" s="41"/>
    </row>
    <row r="462" spans="1:58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AG462" s="41"/>
      <c r="AH462" s="41"/>
      <c r="AI462" s="41"/>
      <c r="AJ462" s="41"/>
      <c r="AK462" s="41"/>
      <c r="AL462" s="41"/>
      <c r="AM462" s="41"/>
      <c r="AN462" s="41"/>
    </row>
    <row r="463" spans="1:58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AG463" s="41"/>
      <c r="AH463" s="41"/>
      <c r="AI463" s="41"/>
      <c r="AJ463" s="41"/>
      <c r="AK463" s="41"/>
      <c r="AL463" s="41"/>
      <c r="AM463" s="41"/>
      <c r="AN463" s="41"/>
    </row>
    <row r="464" spans="1:58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AG464" s="41"/>
      <c r="AH464" s="41"/>
      <c r="AI464" s="41"/>
      <c r="AJ464" s="41"/>
      <c r="AK464" s="41"/>
      <c r="AL464" s="41"/>
      <c r="AM464" s="41"/>
      <c r="AN464" s="41"/>
    </row>
    <row r="465" spans="1:40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AG465" s="41"/>
      <c r="AH465" s="41"/>
      <c r="AI465" s="41"/>
      <c r="AJ465" s="41"/>
      <c r="AK465" s="41"/>
      <c r="AL465" s="41"/>
      <c r="AM465" s="41"/>
      <c r="AN465" s="41"/>
    </row>
    <row r="466" spans="1:40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AG466" s="41"/>
      <c r="AH466" s="41"/>
      <c r="AI466" s="41"/>
      <c r="AJ466" s="41"/>
      <c r="AK466" s="41"/>
      <c r="AL466" s="41"/>
      <c r="AM466" s="41"/>
      <c r="AN466" s="41"/>
    </row>
    <row r="467" spans="1:40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AG467" s="41"/>
      <c r="AH467" s="41"/>
      <c r="AI467" s="41"/>
      <c r="AJ467" s="41"/>
      <c r="AK467" s="41"/>
      <c r="AL467" s="41"/>
      <c r="AM467" s="41"/>
      <c r="AN467" s="41"/>
    </row>
    <row r="468" spans="1:40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AG468" s="41"/>
      <c r="AH468" s="41"/>
      <c r="AI468" s="41"/>
      <c r="AJ468" s="41"/>
      <c r="AK468" s="41"/>
      <c r="AL468" s="41"/>
      <c r="AM468" s="41"/>
      <c r="AN468" s="41"/>
    </row>
    <row r="469" spans="1:40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AG469" s="41"/>
      <c r="AH469" s="41"/>
      <c r="AI469" s="41"/>
      <c r="AJ469" s="41"/>
      <c r="AK469" s="41"/>
      <c r="AL469" s="41"/>
      <c r="AM469" s="41"/>
      <c r="AN469" s="41"/>
    </row>
    <row r="470" spans="1:4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AG470" s="41"/>
      <c r="AH470" s="41"/>
      <c r="AI470" s="41"/>
      <c r="AJ470" s="41"/>
      <c r="AK470" s="41"/>
      <c r="AL470" s="41"/>
      <c r="AM470" s="41"/>
      <c r="AN470" s="41"/>
    </row>
    <row r="471" spans="1:40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AG471" s="41"/>
      <c r="AH471" s="41"/>
      <c r="AI471" s="41"/>
      <c r="AJ471" s="41"/>
      <c r="AK471" s="41"/>
      <c r="AL471" s="41"/>
      <c r="AM471" s="41"/>
      <c r="AN471" s="41"/>
    </row>
    <row r="472" spans="1:40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AG472" s="41"/>
      <c r="AH472" s="41"/>
      <c r="AI472" s="41"/>
      <c r="AJ472" s="41"/>
      <c r="AK472" s="41"/>
      <c r="AL472" s="41"/>
      <c r="AM472" s="41"/>
      <c r="AN472" s="41"/>
    </row>
    <row r="473" spans="1:40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AG473" s="41"/>
      <c r="AH473" s="41"/>
      <c r="AI473" s="41"/>
      <c r="AJ473" s="41"/>
      <c r="AK473" s="41"/>
      <c r="AL473" s="41"/>
      <c r="AM473" s="41"/>
      <c r="AN473" s="41"/>
    </row>
    <row r="474" spans="1:40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AG474" s="41"/>
      <c r="AH474" s="41"/>
      <c r="AI474" s="41"/>
      <c r="AJ474" s="41"/>
      <c r="AK474" s="41"/>
      <c r="AL474" s="41"/>
      <c r="AM474" s="41"/>
      <c r="AN474" s="41"/>
    </row>
    <row r="475" spans="1:40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AG475" s="41"/>
      <c r="AH475" s="41"/>
      <c r="AI475" s="41"/>
      <c r="AJ475" s="41"/>
      <c r="AK475" s="41"/>
      <c r="AL475" s="41"/>
      <c r="AM475" s="41"/>
      <c r="AN475" s="41"/>
    </row>
    <row r="476" spans="1:40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AG476" s="41"/>
      <c r="AH476" s="41"/>
      <c r="AI476" s="41"/>
      <c r="AJ476" s="41"/>
      <c r="AK476" s="41"/>
      <c r="AL476" s="41"/>
      <c r="AM476" s="41"/>
      <c r="AN476" s="41"/>
    </row>
    <row r="477" spans="1:40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AG477" s="41"/>
      <c r="AH477" s="41"/>
      <c r="AI477" s="41"/>
      <c r="AJ477" s="41"/>
      <c r="AK477" s="41"/>
      <c r="AL477" s="41"/>
      <c r="AM477" s="41"/>
      <c r="AN477" s="41"/>
    </row>
    <row r="478" spans="1:40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AG478" s="41"/>
      <c r="AH478" s="41"/>
      <c r="AI478" s="41"/>
      <c r="AJ478" s="41"/>
      <c r="AK478" s="41"/>
      <c r="AL478" s="41"/>
      <c r="AM478" s="41"/>
      <c r="AN478" s="41"/>
    </row>
    <row r="479" spans="1:40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AG479" s="41"/>
      <c r="AH479" s="41"/>
      <c r="AI479" s="41"/>
      <c r="AJ479" s="41"/>
      <c r="AK479" s="41"/>
      <c r="AL479" s="41"/>
      <c r="AM479" s="41"/>
      <c r="AN479" s="41"/>
    </row>
    <row r="480" spans="1:4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AG480" s="41"/>
      <c r="AH480" s="41"/>
      <c r="AI480" s="41"/>
      <c r="AJ480" s="41"/>
      <c r="AK480" s="41"/>
      <c r="AL480" s="41"/>
      <c r="AM480" s="41"/>
      <c r="AN480" s="41"/>
    </row>
    <row r="481" spans="1:40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AG481" s="41"/>
      <c r="AH481" s="41"/>
      <c r="AI481" s="41"/>
      <c r="AJ481" s="41"/>
      <c r="AK481" s="41"/>
      <c r="AL481" s="41"/>
      <c r="AM481" s="41"/>
      <c r="AN481" s="41"/>
    </row>
    <row r="482" spans="1:40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AG482" s="41"/>
      <c r="AH482" s="41"/>
      <c r="AI482" s="41"/>
      <c r="AJ482" s="41"/>
      <c r="AK482" s="41"/>
      <c r="AL482" s="41"/>
      <c r="AM482" s="41"/>
      <c r="AN482" s="41"/>
    </row>
    <row r="483" spans="1:40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AG483" s="41"/>
      <c r="AH483" s="41"/>
      <c r="AI483" s="41"/>
      <c r="AJ483" s="41"/>
      <c r="AK483" s="41"/>
      <c r="AL483" s="41"/>
      <c r="AM483" s="41"/>
      <c r="AN483" s="41"/>
    </row>
    <row r="484" spans="1:40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AG484" s="41"/>
      <c r="AH484" s="41"/>
      <c r="AI484" s="41"/>
      <c r="AJ484" s="41"/>
      <c r="AK484" s="41"/>
      <c r="AL484" s="41"/>
      <c r="AM484" s="41"/>
      <c r="AN484" s="41"/>
    </row>
    <row r="485" spans="1:40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AG485" s="41"/>
      <c r="AH485" s="41"/>
      <c r="AI485" s="41"/>
      <c r="AJ485" s="41"/>
      <c r="AK485" s="41"/>
      <c r="AL485" s="41"/>
      <c r="AM485" s="41"/>
      <c r="AN485" s="41"/>
    </row>
    <row r="486" spans="1:40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AG486" s="41"/>
      <c r="AH486" s="41"/>
      <c r="AI486" s="41"/>
      <c r="AJ486" s="41"/>
      <c r="AK486" s="41"/>
      <c r="AL486" s="41"/>
      <c r="AM486" s="41"/>
      <c r="AN486" s="41"/>
    </row>
    <row r="487" spans="1:40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AG487" s="41"/>
      <c r="AH487" s="41"/>
      <c r="AI487" s="41"/>
      <c r="AJ487" s="41"/>
      <c r="AK487" s="41"/>
      <c r="AL487" s="41"/>
      <c r="AM487" s="41"/>
      <c r="AN487" s="41"/>
    </row>
    <row r="488" spans="1:40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AG488" s="41"/>
      <c r="AH488" s="41"/>
      <c r="AI488" s="41"/>
      <c r="AJ488" s="41"/>
      <c r="AK488" s="41"/>
      <c r="AL488" s="41"/>
      <c r="AM488" s="41"/>
      <c r="AN488" s="41"/>
    </row>
    <row r="489" spans="1:40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AG489" s="41"/>
      <c r="AH489" s="41"/>
      <c r="AI489" s="41"/>
      <c r="AJ489" s="41"/>
      <c r="AK489" s="41"/>
      <c r="AL489" s="41"/>
      <c r="AM489" s="41"/>
      <c r="AN489" s="41"/>
    </row>
    <row r="490" spans="1:4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AG490" s="41"/>
      <c r="AH490" s="41"/>
      <c r="AI490" s="41"/>
      <c r="AJ490" s="41"/>
      <c r="AK490" s="41"/>
      <c r="AL490" s="41"/>
      <c r="AM490" s="41"/>
      <c r="AN490" s="41"/>
    </row>
    <row r="491" spans="1:40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AG491" s="41"/>
      <c r="AH491" s="41"/>
      <c r="AI491" s="41"/>
      <c r="AJ491" s="41"/>
      <c r="AK491" s="41"/>
      <c r="AL491" s="41"/>
      <c r="AM491" s="41"/>
      <c r="AN491" s="41"/>
    </row>
    <row r="492" spans="1:40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AG492" s="41"/>
      <c r="AH492" s="41"/>
      <c r="AI492" s="41"/>
      <c r="AJ492" s="41"/>
      <c r="AK492" s="41"/>
      <c r="AL492" s="41"/>
      <c r="AM492" s="41"/>
      <c r="AN492" s="41"/>
    </row>
    <row r="493" spans="1:40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AG493" s="41"/>
      <c r="AH493" s="41"/>
      <c r="AI493" s="41"/>
      <c r="AJ493" s="41"/>
      <c r="AK493" s="41"/>
      <c r="AL493" s="41"/>
      <c r="AM493" s="41"/>
      <c r="AN493" s="41"/>
    </row>
    <row r="494" spans="1:40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AG494" s="41"/>
      <c r="AH494" s="41"/>
      <c r="AI494" s="41"/>
      <c r="AJ494" s="41"/>
      <c r="AK494" s="41"/>
      <c r="AL494" s="41"/>
      <c r="AM494" s="41"/>
      <c r="AN494" s="41"/>
    </row>
    <row r="495" spans="1:40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AG495" s="41"/>
      <c r="AH495" s="41"/>
      <c r="AI495" s="41"/>
      <c r="AJ495" s="41"/>
      <c r="AK495" s="41"/>
      <c r="AL495" s="41"/>
      <c r="AM495" s="41"/>
      <c r="AN495" s="41"/>
    </row>
    <row r="496" spans="1:40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AG496" s="41"/>
      <c r="AH496" s="41"/>
      <c r="AI496" s="41"/>
      <c r="AJ496" s="41"/>
      <c r="AK496" s="41"/>
      <c r="AL496" s="41"/>
      <c r="AM496" s="41"/>
      <c r="AN496" s="41"/>
    </row>
    <row r="497" spans="1:40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AG497" s="41"/>
      <c r="AH497" s="41"/>
      <c r="AI497" s="41"/>
      <c r="AJ497" s="41"/>
      <c r="AK497" s="41"/>
      <c r="AL497" s="41"/>
      <c r="AM497" s="41"/>
      <c r="AN497" s="41"/>
    </row>
    <row r="498" spans="1:40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AG498" s="41"/>
      <c r="AH498" s="41"/>
      <c r="AI498" s="41"/>
      <c r="AJ498" s="41"/>
      <c r="AK498" s="41"/>
      <c r="AL498" s="41"/>
      <c r="AM498" s="41"/>
      <c r="AN498" s="41"/>
    </row>
    <row r="499" spans="1:40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AG499" s="41"/>
      <c r="AH499" s="41"/>
      <c r="AI499" s="41"/>
      <c r="AJ499" s="41"/>
      <c r="AK499" s="41"/>
      <c r="AL499" s="41"/>
      <c r="AM499" s="41"/>
      <c r="AN499" s="41"/>
    </row>
    <row r="500" spans="1:4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AG500" s="41"/>
      <c r="AH500" s="41"/>
      <c r="AI500" s="41"/>
      <c r="AJ500" s="41"/>
      <c r="AK500" s="41"/>
      <c r="AL500" s="41"/>
      <c r="AM500" s="41"/>
      <c r="AN500" s="41"/>
    </row>
    <row r="501" spans="1:40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AG501" s="41"/>
      <c r="AH501" s="41"/>
      <c r="AI501" s="41"/>
      <c r="AJ501" s="41"/>
      <c r="AK501" s="41"/>
      <c r="AL501" s="41"/>
      <c r="AM501" s="41"/>
      <c r="AN501" s="41"/>
    </row>
    <row r="502" spans="1:40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AG502" s="41"/>
      <c r="AH502" s="41"/>
      <c r="AI502" s="41"/>
      <c r="AJ502" s="41"/>
      <c r="AK502" s="41"/>
      <c r="AL502" s="41"/>
      <c r="AM502" s="41"/>
      <c r="AN502" s="41"/>
    </row>
    <row r="503" spans="1:40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AG503" s="41"/>
      <c r="AH503" s="41"/>
      <c r="AI503" s="41"/>
      <c r="AJ503" s="41"/>
      <c r="AK503" s="41"/>
      <c r="AL503" s="41"/>
      <c r="AM503" s="41"/>
      <c r="AN503" s="41"/>
    </row>
    <row r="504" spans="1:40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AG504" s="41"/>
      <c r="AH504" s="41"/>
      <c r="AI504" s="41"/>
      <c r="AJ504" s="41"/>
      <c r="AK504" s="41"/>
      <c r="AL504" s="41"/>
      <c r="AM504" s="41"/>
      <c r="AN504" s="41"/>
    </row>
    <row r="505" spans="1:40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AG505" s="41"/>
      <c r="AH505" s="41"/>
      <c r="AI505" s="41"/>
      <c r="AJ505" s="41"/>
      <c r="AK505" s="41"/>
      <c r="AL505" s="41"/>
      <c r="AM505" s="41"/>
      <c r="AN505" s="41"/>
    </row>
    <row r="506" spans="1:40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AG506" s="41"/>
      <c r="AH506" s="41"/>
      <c r="AI506" s="41"/>
      <c r="AJ506" s="41"/>
      <c r="AK506" s="41"/>
      <c r="AL506" s="41"/>
      <c r="AM506" s="41"/>
      <c r="AN506" s="41"/>
    </row>
    <row r="507" spans="1:40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AG507" s="41"/>
      <c r="AH507" s="41"/>
      <c r="AI507" s="41"/>
      <c r="AJ507" s="41"/>
      <c r="AK507" s="41"/>
      <c r="AL507" s="41"/>
      <c r="AM507" s="41"/>
      <c r="AN507" s="41"/>
    </row>
    <row r="508" spans="1:40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AG508" s="41"/>
      <c r="AH508" s="41"/>
      <c r="AI508" s="41"/>
      <c r="AJ508" s="41"/>
      <c r="AK508" s="41"/>
      <c r="AL508" s="41"/>
      <c r="AM508" s="41"/>
      <c r="AN508" s="41"/>
    </row>
    <row r="509" spans="1:40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AG509" s="41"/>
      <c r="AH509" s="41"/>
      <c r="AI509" s="41"/>
      <c r="AJ509" s="41"/>
      <c r="AK509" s="41"/>
      <c r="AL509" s="41"/>
      <c r="AM509" s="41"/>
      <c r="AN509" s="41"/>
    </row>
    <row r="510" spans="1:4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AG510" s="41"/>
      <c r="AH510" s="41"/>
      <c r="AI510" s="41"/>
      <c r="AJ510" s="41"/>
      <c r="AK510" s="41"/>
      <c r="AL510" s="41"/>
      <c r="AM510" s="41"/>
      <c r="AN510" s="41"/>
    </row>
    <row r="511" spans="1:40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AG511" s="41"/>
      <c r="AH511" s="41"/>
      <c r="AI511" s="41"/>
      <c r="AJ511" s="41"/>
      <c r="AK511" s="41"/>
      <c r="AL511" s="41"/>
      <c r="AM511" s="41"/>
      <c r="AN511" s="41"/>
    </row>
    <row r="512" spans="1:40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AG512" s="41"/>
      <c r="AH512" s="41"/>
      <c r="AI512" s="41"/>
      <c r="AJ512" s="41"/>
      <c r="AK512" s="41"/>
      <c r="AL512" s="41"/>
      <c r="AM512" s="41"/>
      <c r="AN512" s="41"/>
    </row>
    <row r="513" spans="1:40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AG513" s="41"/>
      <c r="AH513" s="41"/>
      <c r="AI513" s="41"/>
      <c r="AJ513" s="41"/>
      <c r="AK513" s="41"/>
      <c r="AL513" s="41"/>
      <c r="AM513" s="41"/>
      <c r="AN513" s="41"/>
    </row>
    <row r="514" spans="1:40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AG514" s="41"/>
      <c r="AH514" s="41"/>
      <c r="AI514" s="41"/>
      <c r="AJ514" s="41"/>
      <c r="AK514" s="41"/>
      <c r="AL514" s="41"/>
      <c r="AM514" s="41"/>
      <c r="AN514" s="41"/>
    </row>
    <row r="515" spans="1:40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AG515" s="41"/>
      <c r="AH515" s="41"/>
      <c r="AI515" s="41"/>
      <c r="AJ515" s="41"/>
      <c r="AK515" s="41"/>
      <c r="AL515" s="41"/>
      <c r="AM515" s="41"/>
      <c r="AN515" s="41"/>
    </row>
    <row r="516" spans="1:40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AG516" s="41"/>
      <c r="AH516" s="41"/>
      <c r="AI516" s="41"/>
      <c r="AJ516" s="41"/>
      <c r="AK516" s="41"/>
      <c r="AL516" s="41"/>
      <c r="AM516" s="41"/>
      <c r="AN516" s="41"/>
    </row>
    <row r="517" spans="1:40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AG517" s="41"/>
      <c r="AH517" s="41"/>
      <c r="AI517" s="41"/>
      <c r="AJ517" s="41"/>
      <c r="AK517" s="41"/>
      <c r="AL517" s="41"/>
      <c r="AM517" s="41"/>
      <c r="AN517" s="41"/>
    </row>
    <row r="518" spans="1:40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AG518" s="41"/>
      <c r="AH518" s="41"/>
      <c r="AI518" s="41"/>
      <c r="AJ518" s="41"/>
      <c r="AK518" s="41"/>
      <c r="AL518" s="41"/>
      <c r="AM518" s="41"/>
      <c r="AN518" s="41"/>
    </row>
    <row r="519" spans="1:40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AG519" s="41"/>
      <c r="AH519" s="41"/>
      <c r="AI519" s="41"/>
      <c r="AJ519" s="41"/>
      <c r="AK519" s="41"/>
      <c r="AL519" s="41"/>
      <c r="AM519" s="41"/>
      <c r="AN519" s="41"/>
    </row>
    <row r="520" spans="1:4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AG520" s="41"/>
      <c r="AH520" s="41"/>
      <c r="AI520" s="41"/>
      <c r="AJ520" s="41"/>
      <c r="AK520" s="41"/>
      <c r="AL520" s="41"/>
      <c r="AM520" s="41"/>
      <c r="AN520" s="41"/>
    </row>
    <row r="521" spans="1:40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AG521" s="41"/>
      <c r="AH521" s="41"/>
      <c r="AI521" s="41"/>
      <c r="AJ521" s="41"/>
      <c r="AK521" s="41"/>
      <c r="AL521" s="41"/>
      <c r="AM521" s="41"/>
      <c r="AN521" s="41"/>
    </row>
    <row r="522" spans="1:40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AG522" s="41"/>
      <c r="AH522" s="41"/>
      <c r="AI522" s="41"/>
      <c r="AJ522" s="41"/>
      <c r="AK522" s="41"/>
      <c r="AL522" s="41"/>
      <c r="AM522" s="41"/>
      <c r="AN522" s="41"/>
    </row>
    <row r="523" spans="1:40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AG523" s="41"/>
      <c r="AH523" s="41"/>
      <c r="AI523" s="41"/>
      <c r="AJ523" s="41"/>
      <c r="AK523" s="41"/>
      <c r="AL523" s="41"/>
      <c r="AM523" s="41"/>
      <c r="AN523" s="41"/>
    </row>
    <row r="524" spans="1:40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AG524" s="41"/>
      <c r="AH524" s="41"/>
      <c r="AI524" s="41"/>
      <c r="AJ524" s="41"/>
      <c r="AK524" s="41"/>
      <c r="AL524" s="41"/>
      <c r="AM524" s="41"/>
      <c r="AN524" s="41"/>
    </row>
    <row r="525" spans="1:40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AG525" s="41"/>
      <c r="AH525" s="41"/>
      <c r="AI525" s="41"/>
      <c r="AJ525" s="41"/>
      <c r="AK525" s="41"/>
      <c r="AL525" s="41"/>
      <c r="AM525" s="41"/>
      <c r="AN525" s="41"/>
    </row>
    <row r="526" spans="1:40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AG526" s="41"/>
      <c r="AH526" s="41"/>
      <c r="AI526" s="41"/>
      <c r="AJ526" s="41"/>
      <c r="AK526" s="41"/>
      <c r="AL526" s="41"/>
      <c r="AM526" s="41"/>
      <c r="AN526" s="41"/>
    </row>
    <row r="527" spans="1:40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AG527" s="41"/>
      <c r="AH527" s="41"/>
      <c r="AI527" s="41"/>
      <c r="AJ527" s="41"/>
      <c r="AK527" s="41"/>
      <c r="AL527" s="41"/>
      <c r="AM527" s="41"/>
      <c r="AN527" s="41"/>
    </row>
    <row r="528" spans="1:40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AG528" s="41"/>
      <c r="AH528" s="41"/>
      <c r="AI528" s="41"/>
      <c r="AJ528" s="41"/>
      <c r="AK528" s="41"/>
      <c r="AL528" s="41"/>
      <c r="AM528" s="41"/>
      <c r="AN528" s="41"/>
    </row>
    <row r="529" spans="1:40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AG529" s="41"/>
      <c r="AH529" s="41"/>
      <c r="AI529" s="41"/>
      <c r="AJ529" s="41"/>
      <c r="AK529" s="41"/>
      <c r="AL529" s="41"/>
      <c r="AM529" s="41"/>
      <c r="AN529" s="41"/>
    </row>
    <row r="530" spans="1:4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AG530" s="41"/>
      <c r="AH530" s="41"/>
      <c r="AI530" s="41"/>
      <c r="AJ530" s="41"/>
      <c r="AK530" s="41"/>
      <c r="AL530" s="41"/>
      <c r="AM530" s="41"/>
      <c r="AN530" s="41"/>
    </row>
    <row r="531" spans="1:40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AG531" s="41"/>
      <c r="AH531" s="41"/>
      <c r="AI531" s="41"/>
      <c r="AJ531" s="41"/>
      <c r="AK531" s="41"/>
      <c r="AL531" s="41"/>
      <c r="AM531" s="41"/>
      <c r="AN531" s="41"/>
    </row>
    <row r="532" spans="1:40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AG532" s="41"/>
      <c r="AH532" s="41"/>
      <c r="AI532" s="41"/>
      <c r="AJ532" s="41"/>
      <c r="AK532" s="41"/>
      <c r="AL532" s="41"/>
      <c r="AM532" s="41"/>
      <c r="AN532" s="41"/>
    </row>
    <row r="533" spans="1:40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AG533" s="41"/>
      <c r="AH533" s="41"/>
      <c r="AI533" s="41"/>
      <c r="AJ533" s="41"/>
      <c r="AK533" s="41"/>
      <c r="AL533" s="41"/>
      <c r="AM533" s="41"/>
      <c r="AN533" s="41"/>
    </row>
    <row r="534" spans="1:40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AG534" s="41"/>
      <c r="AH534" s="41"/>
      <c r="AI534" s="41"/>
      <c r="AJ534" s="41"/>
      <c r="AK534" s="41"/>
      <c r="AL534" s="41"/>
      <c r="AM534" s="41"/>
      <c r="AN534" s="41"/>
    </row>
    <row r="535" spans="1:40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AG535" s="41"/>
      <c r="AH535" s="41"/>
      <c r="AI535" s="41"/>
      <c r="AJ535" s="41"/>
      <c r="AK535" s="41"/>
      <c r="AL535" s="41"/>
      <c r="AM535" s="41"/>
      <c r="AN535" s="41"/>
    </row>
    <row r="536" spans="1:40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AG536" s="41"/>
      <c r="AH536" s="41"/>
      <c r="AI536" s="41"/>
      <c r="AJ536" s="41"/>
      <c r="AK536" s="41"/>
      <c r="AL536" s="41"/>
      <c r="AM536" s="41"/>
      <c r="AN536" s="41"/>
    </row>
    <row r="537" spans="1:40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AG537" s="41"/>
      <c r="AH537" s="41"/>
      <c r="AI537" s="41"/>
      <c r="AJ537" s="41"/>
      <c r="AK537" s="41"/>
      <c r="AL537" s="41"/>
      <c r="AM537" s="41"/>
      <c r="AN537" s="41"/>
    </row>
    <row r="538" spans="1:40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AG538" s="41"/>
      <c r="AH538" s="41"/>
      <c r="AI538" s="41"/>
      <c r="AJ538" s="41"/>
      <c r="AK538" s="41"/>
      <c r="AL538" s="41"/>
      <c r="AM538" s="41"/>
      <c r="AN538" s="41"/>
    </row>
    <row r="539" spans="1:40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AG539" s="41"/>
      <c r="AH539" s="41"/>
      <c r="AI539" s="41"/>
      <c r="AJ539" s="41"/>
      <c r="AK539" s="41"/>
      <c r="AL539" s="41"/>
      <c r="AM539" s="41"/>
      <c r="AN539" s="41"/>
    </row>
    <row r="540" spans="1: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AG540" s="41"/>
      <c r="AH540" s="41"/>
      <c r="AI540" s="41"/>
      <c r="AJ540" s="41"/>
      <c r="AK540" s="41"/>
      <c r="AL540" s="41"/>
      <c r="AM540" s="41"/>
      <c r="AN540" s="41"/>
    </row>
    <row r="541" spans="1:40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AG541" s="41"/>
      <c r="AH541" s="41"/>
      <c r="AI541" s="41"/>
      <c r="AJ541" s="41"/>
      <c r="AK541" s="41"/>
      <c r="AL541" s="41"/>
      <c r="AM541" s="41"/>
      <c r="AN541" s="41"/>
    </row>
    <row r="542" spans="1:40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AG542" s="41"/>
      <c r="AH542" s="41"/>
      <c r="AI542" s="41"/>
      <c r="AJ542" s="41"/>
      <c r="AK542" s="41"/>
      <c r="AL542" s="41"/>
      <c r="AM542" s="41"/>
      <c r="AN542" s="41"/>
    </row>
    <row r="543" spans="1:40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AG543" s="41"/>
      <c r="AH543" s="41"/>
      <c r="AI543" s="41"/>
      <c r="AJ543" s="41"/>
      <c r="AK543" s="41"/>
      <c r="AL543" s="41"/>
      <c r="AM543" s="41"/>
      <c r="AN543" s="41"/>
    </row>
    <row r="544" spans="1:40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AG544" s="41"/>
      <c r="AH544" s="41"/>
      <c r="AI544" s="41"/>
      <c r="AJ544" s="41"/>
      <c r="AK544" s="41"/>
      <c r="AL544" s="41"/>
      <c r="AM544" s="41"/>
      <c r="AN544" s="41"/>
    </row>
    <row r="545" spans="1:40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AG545" s="41"/>
      <c r="AH545" s="41"/>
      <c r="AI545" s="41"/>
      <c r="AJ545" s="41"/>
      <c r="AK545" s="41"/>
      <c r="AL545" s="41"/>
      <c r="AM545" s="41"/>
      <c r="AN545" s="41"/>
    </row>
    <row r="546" spans="1:40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AG546" s="41"/>
      <c r="AH546" s="41"/>
      <c r="AI546" s="41"/>
      <c r="AJ546" s="41"/>
      <c r="AK546" s="41"/>
      <c r="AL546" s="41"/>
      <c r="AM546" s="41"/>
      <c r="AN546" s="41"/>
    </row>
    <row r="547" spans="1:40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AG547" s="41"/>
      <c r="AH547" s="41"/>
      <c r="AI547" s="41"/>
      <c r="AJ547" s="41"/>
      <c r="AK547" s="41"/>
      <c r="AL547" s="41"/>
      <c r="AM547" s="41"/>
      <c r="AN547" s="41"/>
    </row>
    <row r="548" spans="1:40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AG548" s="41"/>
      <c r="AH548" s="41"/>
      <c r="AI548" s="41"/>
      <c r="AJ548" s="41"/>
      <c r="AK548" s="41"/>
      <c r="AL548" s="41"/>
      <c r="AM548" s="41"/>
      <c r="AN548" s="41"/>
    </row>
    <row r="549" spans="1:40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AG549" s="41"/>
      <c r="AH549" s="41"/>
      <c r="AI549" s="41"/>
      <c r="AJ549" s="41"/>
      <c r="AK549" s="41"/>
      <c r="AL549" s="41"/>
      <c r="AM549" s="41"/>
      <c r="AN549" s="41"/>
    </row>
    <row r="550" spans="1:4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AG550" s="41"/>
      <c r="AH550" s="41"/>
      <c r="AI550" s="41"/>
      <c r="AJ550" s="41"/>
      <c r="AK550" s="41"/>
      <c r="AL550" s="41"/>
      <c r="AM550" s="41"/>
      <c r="AN550" s="41"/>
    </row>
    <row r="551" spans="1:40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AG551" s="41"/>
      <c r="AH551" s="41"/>
      <c r="AI551" s="41"/>
      <c r="AJ551" s="41"/>
      <c r="AK551" s="41"/>
      <c r="AL551" s="41"/>
      <c r="AM551" s="41"/>
      <c r="AN551" s="41"/>
    </row>
    <row r="552" spans="1:40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AG552" s="41"/>
      <c r="AH552" s="41"/>
      <c r="AI552" s="41"/>
      <c r="AJ552" s="41"/>
      <c r="AK552" s="41"/>
      <c r="AL552" s="41"/>
      <c r="AM552" s="41"/>
      <c r="AN552" s="41"/>
    </row>
    <row r="553" spans="1:40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AG553" s="41"/>
      <c r="AH553" s="41"/>
      <c r="AI553" s="41"/>
      <c r="AJ553" s="41"/>
      <c r="AK553" s="41"/>
      <c r="AL553" s="41"/>
      <c r="AM553" s="41"/>
      <c r="AN553" s="41"/>
    </row>
    <row r="554" spans="1:40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AG554" s="41"/>
      <c r="AH554" s="41"/>
      <c r="AI554" s="41"/>
      <c r="AJ554" s="41"/>
      <c r="AK554" s="41"/>
      <c r="AL554" s="41"/>
      <c r="AM554" s="41"/>
      <c r="AN554" s="41"/>
    </row>
    <row r="555" spans="1:40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AG555" s="41"/>
      <c r="AH555" s="41"/>
      <c r="AI555" s="41"/>
      <c r="AJ555" s="41"/>
      <c r="AK555" s="41"/>
      <c r="AL555" s="41"/>
      <c r="AM555" s="41"/>
      <c r="AN555" s="41"/>
    </row>
    <row r="556" spans="1:40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AG556" s="41"/>
      <c r="AH556" s="41"/>
      <c r="AI556" s="41"/>
      <c r="AJ556" s="41"/>
      <c r="AK556" s="41"/>
      <c r="AL556" s="41"/>
      <c r="AM556" s="41"/>
      <c r="AN556" s="41"/>
    </row>
    <row r="557" spans="1:40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AG557" s="41"/>
      <c r="AH557" s="41"/>
      <c r="AI557" s="41"/>
      <c r="AJ557" s="41"/>
      <c r="AK557" s="41"/>
      <c r="AL557" s="41"/>
      <c r="AM557" s="41"/>
      <c r="AN557" s="41"/>
    </row>
    <row r="558" spans="1:40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AG558" s="41"/>
      <c r="AH558" s="41"/>
      <c r="AI558" s="41"/>
      <c r="AJ558" s="41"/>
      <c r="AK558" s="41"/>
      <c r="AL558" s="41"/>
      <c r="AM558" s="41"/>
      <c r="AN558" s="41"/>
    </row>
    <row r="559" spans="1:40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AG559" s="41"/>
      <c r="AH559" s="41"/>
      <c r="AI559" s="41"/>
      <c r="AJ559" s="41"/>
      <c r="AK559" s="41"/>
      <c r="AL559" s="41"/>
      <c r="AM559" s="41"/>
      <c r="AN559" s="41"/>
    </row>
    <row r="560" spans="1:4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AG560" s="41"/>
      <c r="AH560" s="41"/>
      <c r="AI560" s="41"/>
      <c r="AJ560" s="41"/>
      <c r="AK560" s="41"/>
      <c r="AL560" s="41"/>
      <c r="AM560" s="41"/>
      <c r="AN560" s="41"/>
    </row>
    <row r="561" spans="1:40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AG561" s="41"/>
      <c r="AH561" s="41"/>
      <c r="AI561" s="41"/>
      <c r="AJ561" s="41"/>
      <c r="AK561" s="41"/>
      <c r="AL561" s="41"/>
      <c r="AM561" s="41"/>
      <c r="AN561" s="41"/>
    </row>
    <row r="562" spans="1:40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AG562" s="41"/>
      <c r="AH562" s="41"/>
      <c r="AI562" s="41"/>
      <c r="AJ562" s="41"/>
      <c r="AK562" s="41"/>
      <c r="AL562" s="41"/>
      <c r="AM562" s="41"/>
      <c r="AN562" s="41"/>
    </row>
    <row r="563" spans="1:40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AG563" s="41"/>
      <c r="AH563" s="41"/>
      <c r="AI563" s="41"/>
      <c r="AJ563" s="41"/>
      <c r="AK563" s="41"/>
      <c r="AL563" s="41"/>
      <c r="AM563" s="41"/>
      <c r="AN563" s="41"/>
    </row>
    <row r="564" spans="1:40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AG564" s="41"/>
      <c r="AH564" s="41"/>
      <c r="AI564" s="41"/>
      <c r="AJ564" s="41"/>
      <c r="AK564" s="41"/>
      <c r="AL564" s="41"/>
      <c r="AM564" s="41"/>
      <c r="AN564" s="41"/>
    </row>
    <row r="565" spans="1:40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AG565" s="41"/>
      <c r="AH565" s="41"/>
      <c r="AI565" s="41"/>
      <c r="AJ565" s="41"/>
      <c r="AK565" s="41"/>
      <c r="AL565" s="41"/>
      <c r="AM565" s="41"/>
      <c r="AN565" s="41"/>
    </row>
    <row r="566" spans="1:40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AG566" s="41"/>
      <c r="AH566" s="41"/>
      <c r="AI566" s="41"/>
      <c r="AJ566" s="41"/>
      <c r="AK566" s="41"/>
      <c r="AL566" s="41"/>
      <c r="AM566" s="41"/>
      <c r="AN566" s="41"/>
    </row>
    <row r="567" spans="1:40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AG567" s="41"/>
      <c r="AH567" s="41"/>
      <c r="AI567" s="41"/>
      <c r="AJ567" s="41"/>
      <c r="AK567" s="41"/>
      <c r="AL567" s="41"/>
      <c r="AM567" s="41"/>
      <c r="AN567" s="41"/>
    </row>
    <row r="568" spans="1:40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AG568" s="41"/>
      <c r="AH568" s="41"/>
      <c r="AI568" s="41"/>
      <c r="AJ568" s="41"/>
      <c r="AK568" s="41"/>
      <c r="AL568" s="41"/>
      <c r="AM568" s="41"/>
      <c r="AN568" s="41"/>
    </row>
    <row r="569" spans="1:40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AG569" s="41"/>
      <c r="AH569" s="41"/>
      <c r="AI569" s="41"/>
      <c r="AJ569" s="41"/>
      <c r="AK569" s="41"/>
      <c r="AL569" s="41"/>
      <c r="AM569" s="41"/>
      <c r="AN569" s="41"/>
    </row>
    <row r="570" spans="1:4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AG570" s="41"/>
      <c r="AH570" s="41"/>
      <c r="AI570" s="41"/>
      <c r="AJ570" s="41"/>
      <c r="AK570" s="41"/>
      <c r="AL570" s="41"/>
      <c r="AM570" s="41"/>
      <c r="AN570" s="41"/>
    </row>
    <row r="571" spans="1:40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AG571" s="41"/>
      <c r="AH571" s="41"/>
      <c r="AI571" s="41"/>
      <c r="AJ571" s="41"/>
      <c r="AK571" s="41"/>
      <c r="AL571" s="41"/>
      <c r="AM571" s="41"/>
      <c r="AN571" s="41"/>
    </row>
    <row r="572" spans="1:40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AG572" s="41"/>
      <c r="AH572" s="41"/>
      <c r="AI572" s="41"/>
      <c r="AJ572" s="41"/>
      <c r="AK572" s="41"/>
      <c r="AL572" s="41"/>
      <c r="AM572" s="41"/>
      <c r="AN572" s="41"/>
    </row>
    <row r="573" spans="1:40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AG573" s="41"/>
      <c r="AH573" s="41"/>
      <c r="AI573" s="41"/>
      <c r="AJ573" s="41"/>
      <c r="AK573" s="41"/>
      <c r="AL573" s="41"/>
      <c r="AM573" s="41"/>
      <c r="AN573" s="41"/>
    </row>
    <row r="574" spans="1:40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AG574" s="41"/>
      <c r="AH574" s="41"/>
      <c r="AI574" s="41"/>
      <c r="AJ574" s="41"/>
      <c r="AK574" s="41"/>
      <c r="AL574" s="41"/>
      <c r="AM574" s="41"/>
      <c r="AN574" s="41"/>
    </row>
    <row r="575" spans="1:40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AG575" s="41"/>
      <c r="AH575" s="41"/>
      <c r="AI575" s="41"/>
      <c r="AJ575" s="41"/>
      <c r="AK575" s="41"/>
      <c r="AL575" s="41"/>
      <c r="AM575" s="41"/>
      <c r="AN575" s="41"/>
    </row>
    <row r="576" spans="1:40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AG576" s="41"/>
      <c r="AH576" s="41"/>
      <c r="AI576" s="41"/>
      <c r="AJ576" s="41"/>
      <c r="AK576" s="41"/>
      <c r="AL576" s="41"/>
      <c r="AM576" s="41"/>
      <c r="AN576" s="41"/>
    </row>
    <row r="577" spans="1:40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AG577" s="41"/>
      <c r="AH577" s="41"/>
      <c r="AI577" s="41"/>
      <c r="AJ577" s="41"/>
      <c r="AK577" s="41"/>
      <c r="AL577" s="41"/>
      <c r="AM577" s="41"/>
      <c r="AN577" s="41"/>
    </row>
    <row r="578" spans="1:40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AG578" s="41"/>
      <c r="AH578" s="41"/>
      <c r="AI578" s="41"/>
      <c r="AJ578" s="41"/>
      <c r="AK578" s="41"/>
      <c r="AL578" s="41"/>
      <c r="AM578" s="41"/>
      <c r="AN578" s="41"/>
    </row>
    <row r="579" spans="1:40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AG579" s="41"/>
      <c r="AH579" s="41"/>
      <c r="AI579" s="41"/>
      <c r="AJ579" s="41"/>
      <c r="AK579" s="41"/>
      <c r="AL579" s="41"/>
      <c r="AM579" s="41"/>
      <c r="AN579" s="41"/>
    </row>
    <row r="580" spans="1:4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AG580" s="41"/>
      <c r="AH580" s="41"/>
      <c r="AI580" s="41"/>
      <c r="AJ580" s="41"/>
      <c r="AK580" s="41"/>
      <c r="AL580" s="41"/>
      <c r="AM580" s="41"/>
      <c r="AN580" s="41"/>
    </row>
    <row r="581" spans="1:40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AG581" s="41"/>
      <c r="AH581" s="41"/>
      <c r="AI581" s="41"/>
      <c r="AJ581" s="41"/>
      <c r="AK581" s="41"/>
      <c r="AL581" s="41"/>
      <c r="AM581" s="41"/>
      <c r="AN581" s="41"/>
    </row>
    <row r="582" spans="1:40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AG582" s="41"/>
      <c r="AH582" s="41"/>
      <c r="AI582" s="41"/>
      <c r="AJ582" s="41"/>
      <c r="AK582" s="41"/>
      <c r="AL582" s="41"/>
      <c r="AM582" s="41"/>
      <c r="AN582" s="41"/>
    </row>
    <row r="583" spans="1:40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AG583" s="41"/>
      <c r="AH583" s="41"/>
      <c r="AI583" s="41"/>
      <c r="AJ583" s="41"/>
      <c r="AK583" s="41"/>
      <c r="AL583" s="41"/>
      <c r="AM583" s="41"/>
      <c r="AN583" s="41"/>
    </row>
    <row r="584" spans="1:40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AG584" s="41"/>
      <c r="AH584" s="41"/>
      <c r="AI584" s="41"/>
      <c r="AJ584" s="41"/>
      <c r="AK584" s="41"/>
      <c r="AL584" s="41"/>
      <c r="AM584" s="41"/>
      <c r="AN584" s="41"/>
    </row>
    <row r="585" spans="1:40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AG585" s="41"/>
      <c r="AH585" s="41"/>
      <c r="AI585" s="41"/>
      <c r="AJ585" s="41"/>
      <c r="AK585" s="41"/>
      <c r="AL585" s="41"/>
      <c r="AM585" s="41"/>
      <c r="AN585" s="41"/>
    </row>
    <row r="586" spans="1:40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AG586" s="41"/>
      <c r="AH586" s="41"/>
      <c r="AI586" s="41"/>
      <c r="AJ586" s="41"/>
      <c r="AK586" s="41"/>
      <c r="AL586" s="41"/>
      <c r="AM586" s="41"/>
      <c r="AN586" s="41"/>
    </row>
    <row r="587" spans="1:40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AG587" s="41"/>
      <c r="AH587" s="41"/>
      <c r="AI587" s="41"/>
      <c r="AJ587" s="41"/>
      <c r="AK587" s="41"/>
      <c r="AL587" s="41"/>
      <c r="AM587" s="41"/>
      <c r="AN587" s="41"/>
    </row>
    <row r="588" spans="1:40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AG588" s="41"/>
      <c r="AH588" s="41"/>
      <c r="AI588" s="41"/>
      <c r="AJ588" s="41"/>
      <c r="AK588" s="41"/>
      <c r="AL588" s="41"/>
      <c r="AM588" s="41"/>
      <c r="AN588" s="41"/>
    </row>
    <row r="589" spans="1:40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AG589" s="41"/>
      <c r="AH589" s="41"/>
      <c r="AI589" s="41"/>
      <c r="AJ589" s="41"/>
      <c r="AK589" s="41"/>
      <c r="AL589" s="41"/>
      <c r="AM589" s="41"/>
      <c r="AN589" s="41"/>
    </row>
    <row r="590" spans="1:4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AG590" s="41"/>
      <c r="AH590" s="41"/>
      <c r="AI590" s="41"/>
      <c r="AJ590" s="41"/>
      <c r="AK590" s="41"/>
      <c r="AL590" s="41"/>
      <c r="AM590" s="41"/>
      <c r="AN590" s="41"/>
    </row>
    <row r="591" spans="1:40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AG591" s="41"/>
      <c r="AH591" s="41"/>
      <c r="AI591" s="41"/>
      <c r="AJ591" s="41"/>
      <c r="AK591" s="41"/>
      <c r="AL591" s="41"/>
      <c r="AM591" s="41"/>
      <c r="AN591" s="41"/>
    </row>
    <row r="592" spans="1:40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AG592" s="41"/>
      <c r="AH592" s="41"/>
      <c r="AI592" s="41"/>
      <c r="AJ592" s="41"/>
      <c r="AK592" s="41"/>
      <c r="AL592" s="41"/>
      <c r="AM592" s="41"/>
      <c r="AN592" s="41"/>
    </row>
    <row r="593" spans="1:40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AG593" s="41"/>
      <c r="AH593" s="41"/>
      <c r="AI593" s="41"/>
      <c r="AJ593" s="41"/>
      <c r="AK593" s="41"/>
      <c r="AL593" s="41"/>
      <c r="AM593" s="41"/>
      <c r="AN593" s="41"/>
    </row>
    <row r="594" spans="1:40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AG594" s="41"/>
      <c r="AH594" s="41"/>
      <c r="AI594" s="41"/>
      <c r="AJ594" s="41"/>
      <c r="AK594" s="41"/>
      <c r="AL594" s="41"/>
      <c r="AM594" s="41"/>
      <c r="AN594" s="41"/>
    </row>
    <row r="595" spans="1:40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AG595" s="41"/>
      <c r="AH595" s="41"/>
      <c r="AI595" s="41"/>
      <c r="AJ595" s="41"/>
      <c r="AK595" s="41"/>
      <c r="AL595" s="41"/>
      <c r="AM595" s="41"/>
      <c r="AN595" s="41"/>
    </row>
    <row r="596" spans="1:40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AG596" s="41"/>
      <c r="AH596" s="41"/>
      <c r="AI596" s="41"/>
      <c r="AJ596" s="41"/>
      <c r="AK596" s="41"/>
      <c r="AL596" s="41"/>
      <c r="AM596" s="41"/>
      <c r="AN596" s="41"/>
    </row>
    <row r="597" spans="1:40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AG597" s="41"/>
      <c r="AH597" s="41"/>
      <c r="AI597" s="41"/>
      <c r="AJ597" s="41"/>
      <c r="AK597" s="41"/>
      <c r="AL597" s="41"/>
      <c r="AM597" s="41"/>
      <c r="AN597" s="41"/>
    </row>
    <row r="598" spans="1:40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AG598" s="41"/>
      <c r="AH598" s="41"/>
      <c r="AI598" s="41"/>
      <c r="AJ598" s="41"/>
      <c r="AK598" s="41"/>
      <c r="AL598" s="41"/>
      <c r="AM598" s="41"/>
      <c r="AN598" s="41"/>
    </row>
    <row r="599" spans="1:40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AG599" s="41"/>
      <c r="AH599" s="41"/>
      <c r="AI599" s="41"/>
      <c r="AJ599" s="41"/>
      <c r="AK599" s="41"/>
      <c r="AL599" s="41"/>
      <c r="AM599" s="41"/>
      <c r="AN599" s="41"/>
    </row>
    <row r="600" spans="1:4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AG600" s="41"/>
      <c r="AH600" s="41"/>
      <c r="AI600" s="41"/>
      <c r="AJ600" s="41"/>
      <c r="AK600" s="41"/>
      <c r="AL600" s="41"/>
      <c r="AM600" s="41"/>
      <c r="AN600" s="41"/>
    </row>
    <row r="601" spans="1:40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AG601" s="41"/>
      <c r="AH601" s="41"/>
      <c r="AI601" s="41"/>
      <c r="AJ601" s="41"/>
      <c r="AK601" s="41"/>
      <c r="AL601" s="41"/>
      <c r="AM601" s="41"/>
      <c r="AN601" s="41"/>
    </row>
    <row r="602" spans="1:40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AG602" s="41"/>
      <c r="AH602" s="41"/>
      <c r="AI602" s="41"/>
      <c r="AJ602" s="41"/>
      <c r="AK602" s="41"/>
      <c r="AL602" s="41"/>
      <c r="AM602" s="41"/>
      <c r="AN602" s="41"/>
    </row>
    <row r="603" spans="1:40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AG603" s="41"/>
      <c r="AH603" s="41"/>
      <c r="AI603" s="41"/>
      <c r="AJ603" s="41"/>
      <c r="AK603" s="41"/>
      <c r="AL603" s="41"/>
      <c r="AM603" s="41"/>
      <c r="AN603" s="41"/>
    </row>
    <row r="604" spans="1:40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AG604" s="41"/>
      <c r="AH604" s="41"/>
      <c r="AI604" s="41"/>
      <c r="AJ604" s="41"/>
      <c r="AK604" s="41"/>
      <c r="AL604" s="41"/>
      <c r="AM604" s="41"/>
      <c r="AN604" s="41"/>
    </row>
    <row r="605" spans="1:40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AG605" s="41"/>
      <c r="AH605" s="41"/>
      <c r="AI605" s="41"/>
      <c r="AJ605" s="41"/>
      <c r="AK605" s="41"/>
      <c r="AL605" s="41"/>
      <c r="AM605" s="41"/>
      <c r="AN605" s="41"/>
    </row>
    <row r="606" spans="1:40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AG606" s="41"/>
      <c r="AH606" s="41"/>
      <c r="AI606" s="41"/>
      <c r="AJ606" s="41"/>
      <c r="AK606" s="41"/>
      <c r="AL606" s="41"/>
      <c r="AM606" s="41"/>
      <c r="AN606" s="41"/>
    </row>
    <row r="607" spans="1:40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AG607" s="41"/>
      <c r="AH607" s="41"/>
      <c r="AI607" s="41"/>
      <c r="AJ607" s="41"/>
      <c r="AK607" s="41"/>
      <c r="AL607" s="41"/>
      <c r="AM607" s="41"/>
      <c r="AN607" s="41"/>
    </row>
    <row r="608" spans="1:40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AG608" s="41"/>
      <c r="AH608" s="41"/>
      <c r="AI608" s="41"/>
      <c r="AJ608" s="41"/>
      <c r="AK608" s="41"/>
      <c r="AL608" s="41"/>
      <c r="AM608" s="41"/>
      <c r="AN608" s="41"/>
    </row>
    <row r="609" spans="1:40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AG609" s="41"/>
      <c r="AH609" s="41"/>
      <c r="AI609" s="41"/>
      <c r="AJ609" s="41"/>
      <c r="AK609" s="41"/>
      <c r="AL609" s="41"/>
      <c r="AM609" s="41"/>
      <c r="AN609" s="41"/>
    </row>
    <row r="610" spans="1:4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AG610" s="41"/>
      <c r="AH610" s="41"/>
      <c r="AI610" s="41"/>
      <c r="AJ610" s="41"/>
      <c r="AK610" s="41"/>
      <c r="AL610" s="41"/>
      <c r="AM610" s="41"/>
      <c r="AN610" s="41"/>
    </row>
    <row r="611" spans="1:40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AG611" s="41"/>
      <c r="AH611" s="41"/>
      <c r="AI611" s="41"/>
      <c r="AJ611" s="41"/>
      <c r="AK611" s="41"/>
      <c r="AL611" s="41"/>
      <c r="AM611" s="41"/>
      <c r="AN611" s="41"/>
    </row>
    <row r="612" spans="1:40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AG612" s="41"/>
      <c r="AH612" s="41"/>
      <c r="AI612" s="41"/>
      <c r="AJ612" s="41"/>
      <c r="AK612" s="41"/>
      <c r="AL612" s="41"/>
      <c r="AM612" s="41"/>
      <c r="AN612" s="41"/>
    </row>
    <row r="613" spans="1:40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AG613" s="41"/>
      <c r="AH613" s="41"/>
      <c r="AI613" s="41"/>
      <c r="AJ613" s="41"/>
      <c r="AK613" s="41"/>
      <c r="AL613" s="41"/>
      <c r="AM613" s="41"/>
      <c r="AN613" s="41"/>
    </row>
    <row r="614" spans="1:40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AG614" s="41"/>
      <c r="AH614" s="41"/>
      <c r="AI614" s="41"/>
      <c r="AJ614" s="41"/>
      <c r="AK614" s="41"/>
      <c r="AL614" s="41"/>
      <c r="AM614" s="41"/>
      <c r="AN614" s="41"/>
    </row>
    <row r="615" spans="1:40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AG615" s="41"/>
      <c r="AH615" s="41"/>
      <c r="AI615" s="41"/>
      <c r="AJ615" s="41"/>
      <c r="AK615" s="41"/>
      <c r="AL615" s="41"/>
      <c r="AM615" s="41"/>
      <c r="AN615" s="41"/>
    </row>
    <row r="616" spans="1:40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AG616" s="41"/>
      <c r="AH616" s="41"/>
      <c r="AI616" s="41"/>
      <c r="AJ616" s="41"/>
      <c r="AK616" s="41"/>
      <c r="AL616" s="41"/>
      <c r="AM616" s="41"/>
      <c r="AN616" s="41"/>
    </row>
    <row r="617" spans="1:40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AG617" s="41"/>
      <c r="AH617" s="41"/>
      <c r="AI617" s="41"/>
      <c r="AJ617" s="41"/>
      <c r="AK617" s="41"/>
      <c r="AL617" s="41"/>
      <c r="AM617" s="41"/>
      <c r="AN617" s="41"/>
    </row>
    <row r="618" spans="1:40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AG618" s="41"/>
      <c r="AH618" s="41"/>
      <c r="AI618" s="41"/>
      <c r="AJ618" s="41"/>
      <c r="AK618" s="41"/>
      <c r="AL618" s="41"/>
      <c r="AM618" s="41"/>
      <c r="AN618" s="41"/>
    </row>
    <row r="619" spans="1:40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AG619" s="41"/>
      <c r="AH619" s="41"/>
      <c r="AI619" s="41"/>
      <c r="AJ619" s="41"/>
      <c r="AK619" s="41"/>
      <c r="AL619" s="41"/>
      <c r="AM619" s="41"/>
      <c r="AN619" s="41"/>
    </row>
    <row r="620" spans="1:4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AG620" s="41"/>
      <c r="AH620" s="41"/>
      <c r="AI620" s="41"/>
      <c r="AJ620" s="41"/>
      <c r="AK620" s="41"/>
      <c r="AL620" s="41"/>
      <c r="AM620" s="41"/>
      <c r="AN620" s="41"/>
    </row>
    <row r="621" spans="1:40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AG621" s="41"/>
      <c r="AH621" s="41"/>
      <c r="AI621" s="41"/>
      <c r="AJ621" s="41"/>
      <c r="AK621" s="41"/>
      <c r="AL621" s="41"/>
      <c r="AM621" s="41"/>
      <c r="AN621" s="41"/>
    </row>
    <row r="622" spans="1:40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AG622" s="41"/>
      <c r="AH622" s="41"/>
      <c r="AI622" s="41"/>
      <c r="AJ622" s="41"/>
      <c r="AK622" s="41"/>
      <c r="AL622" s="41"/>
      <c r="AM622" s="41"/>
      <c r="AN622" s="41"/>
    </row>
    <row r="623" spans="1:40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AG623" s="41"/>
      <c r="AH623" s="41"/>
      <c r="AI623" s="41"/>
      <c r="AJ623" s="41"/>
      <c r="AK623" s="41"/>
      <c r="AL623" s="41"/>
      <c r="AM623" s="41"/>
      <c r="AN623" s="41"/>
    </row>
    <row r="624" spans="1:40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AG624" s="41"/>
      <c r="AH624" s="41"/>
      <c r="AI624" s="41"/>
      <c r="AJ624" s="41"/>
      <c r="AK624" s="41"/>
      <c r="AL624" s="41"/>
      <c r="AM624" s="41"/>
      <c r="AN624" s="41"/>
    </row>
    <row r="625" spans="1:40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AG625" s="41"/>
      <c r="AH625" s="41"/>
      <c r="AI625" s="41"/>
      <c r="AJ625" s="41"/>
      <c r="AK625" s="41"/>
      <c r="AL625" s="41"/>
      <c r="AM625" s="41"/>
      <c r="AN625" s="41"/>
    </row>
    <row r="626" spans="1:40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AG626" s="41"/>
      <c r="AH626" s="41"/>
      <c r="AI626" s="41"/>
      <c r="AJ626" s="41"/>
      <c r="AK626" s="41"/>
      <c r="AL626" s="41"/>
      <c r="AM626" s="41"/>
      <c r="AN626" s="41"/>
    </row>
    <row r="627" spans="1:40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AG627" s="41"/>
      <c r="AH627" s="41"/>
      <c r="AI627" s="41"/>
      <c r="AJ627" s="41"/>
      <c r="AK627" s="41"/>
      <c r="AL627" s="41"/>
      <c r="AM627" s="41"/>
      <c r="AN627" s="41"/>
    </row>
    <row r="628" spans="1:40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AG628" s="41"/>
      <c r="AH628" s="41"/>
      <c r="AI628" s="41"/>
      <c r="AJ628" s="41"/>
      <c r="AK628" s="41"/>
      <c r="AL628" s="41"/>
      <c r="AM628" s="41"/>
      <c r="AN628" s="41"/>
    </row>
    <row r="629" spans="1:40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AG629" s="41"/>
      <c r="AH629" s="41"/>
      <c r="AI629" s="41"/>
      <c r="AJ629" s="41"/>
      <c r="AK629" s="41"/>
      <c r="AL629" s="41"/>
      <c r="AM629" s="41"/>
      <c r="AN629" s="41"/>
    </row>
    <row r="630" spans="1:4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AG630" s="41"/>
      <c r="AH630" s="41"/>
      <c r="AI630" s="41"/>
      <c r="AJ630" s="41"/>
      <c r="AK630" s="41"/>
      <c r="AL630" s="41"/>
      <c r="AM630" s="41"/>
      <c r="AN630" s="41"/>
    </row>
    <row r="631" spans="1:40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AG631" s="41"/>
      <c r="AH631" s="41"/>
      <c r="AI631" s="41"/>
      <c r="AJ631" s="41"/>
      <c r="AK631" s="41"/>
      <c r="AL631" s="41"/>
      <c r="AM631" s="41"/>
      <c r="AN631" s="41"/>
    </row>
    <row r="632" spans="1:40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AG632" s="41"/>
      <c r="AH632" s="41"/>
      <c r="AI632" s="41"/>
      <c r="AJ632" s="41"/>
      <c r="AK632" s="41"/>
      <c r="AL632" s="41"/>
      <c r="AM632" s="41"/>
      <c r="AN632" s="41"/>
    </row>
    <row r="633" spans="1:40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AG633" s="41"/>
      <c r="AH633" s="41"/>
      <c r="AI633" s="41"/>
      <c r="AJ633" s="41"/>
      <c r="AK633" s="41"/>
      <c r="AL633" s="41"/>
      <c r="AM633" s="41"/>
      <c r="AN633" s="41"/>
    </row>
    <row r="634" spans="1:40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AG634" s="41"/>
      <c r="AH634" s="41"/>
      <c r="AI634" s="41"/>
      <c r="AJ634" s="41"/>
      <c r="AK634" s="41"/>
      <c r="AL634" s="41"/>
      <c r="AM634" s="41"/>
      <c r="AN634" s="41"/>
    </row>
    <row r="635" spans="1:40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AG635" s="41"/>
      <c r="AH635" s="41"/>
      <c r="AI635" s="41"/>
      <c r="AJ635" s="41"/>
      <c r="AK635" s="41"/>
      <c r="AL635" s="41"/>
      <c r="AM635" s="41"/>
      <c r="AN635" s="41"/>
    </row>
    <row r="636" spans="1:40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AG636" s="41"/>
      <c r="AH636" s="41"/>
      <c r="AI636" s="41"/>
      <c r="AJ636" s="41"/>
      <c r="AK636" s="41"/>
      <c r="AL636" s="41"/>
      <c r="AM636" s="41"/>
      <c r="AN636" s="41"/>
    </row>
    <row r="637" spans="1:40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AG637" s="41"/>
      <c r="AH637" s="41"/>
      <c r="AI637" s="41"/>
      <c r="AJ637" s="41"/>
      <c r="AK637" s="41"/>
      <c r="AL637" s="41"/>
      <c r="AM637" s="41"/>
      <c r="AN637" s="41"/>
    </row>
    <row r="638" spans="1:40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AG638" s="41"/>
      <c r="AH638" s="41"/>
      <c r="AI638" s="41"/>
      <c r="AJ638" s="41"/>
      <c r="AK638" s="41"/>
      <c r="AL638" s="41"/>
      <c r="AM638" s="41"/>
      <c r="AN638" s="41"/>
    </row>
    <row r="639" spans="1:40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AG639" s="41"/>
      <c r="AH639" s="41"/>
      <c r="AI639" s="41"/>
      <c r="AJ639" s="41"/>
      <c r="AK639" s="41"/>
      <c r="AL639" s="41"/>
      <c r="AM639" s="41"/>
      <c r="AN639" s="41"/>
    </row>
    <row r="640" spans="1: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AG640" s="41"/>
      <c r="AH640" s="41"/>
      <c r="AI640" s="41"/>
      <c r="AJ640" s="41"/>
      <c r="AK640" s="41"/>
      <c r="AL640" s="41"/>
      <c r="AM640" s="41"/>
      <c r="AN640" s="41"/>
    </row>
    <row r="641" spans="1:40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AG641" s="41"/>
      <c r="AH641" s="41"/>
      <c r="AI641" s="41"/>
      <c r="AJ641" s="41"/>
      <c r="AK641" s="41"/>
      <c r="AL641" s="41"/>
      <c r="AM641" s="41"/>
      <c r="AN641" s="41"/>
    </row>
    <row r="642" spans="1:40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AG642" s="41"/>
      <c r="AH642" s="41"/>
      <c r="AI642" s="41"/>
      <c r="AJ642" s="41"/>
      <c r="AK642" s="41"/>
      <c r="AL642" s="41"/>
      <c r="AM642" s="41"/>
      <c r="AN642" s="41"/>
    </row>
    <row r="643" spans="1:40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AG643" s="41"/>
      <c r="AH643" s="41"/>
      <c r="AI643" s="41"/>
      <c r="AJ643" s="41"/>
      <c r="AK643" s="41"/>
      <c r="AL643" s="41"/>
      <c r="AM643" s="41"/>
      <c r="AN643" s="41"/>
    </row>
    <row r="644" spans="1:40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AG644" s="41"/>
      <c r="AH644" s="41"/>
      <c r="AI644" s="41"/>
      <c r="AJ644" s="41"/>
      <c r="AK644" s="41"/>
      <c r="AL644" s="41"/>
      <c r="AM644" s="41"/>
      <c r="AN644" s="41"/>
    </row>
    <row r="645" spans="1:40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AG645" s="41"/>
      <c r="AH645" s="41"/>
      <c r="AI645" s="41"/>
      <c r="AJ645" s="41"/>
      <c r="AK645" s="41"/>
      <c r="AL645" s="41"/>
      <c r="AM645" s="41"/>
      <c r="AN645" s="41"/>
    </row>
    <row r="646" spans="1:40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AG646" s="41"/>
      <c r="AH646" s="41"/>
      <c r="AI646" s="41"/>
      <c r="AJ646" s="41"/>
      <c r="AK646" s="41"/>
      <c r="AL646" s="41"/>
      <c r="AM646" s="41"/>
      <c r="AN646" s="41"/>
    </row>
    <row r="647" spans="1:40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AG647" s="41"/>
      <c r="AH647" s="41"/>
      <c r="AI647" s="41"/>
      <c r="AJ647" s="41"/>
      <c r="AK647" s="41"/>
      <c r="AL647" s="41"/>
      <c r="AM647" s="41"/>
      <c r="AN647" s="41"/>
    </row>
    <row r="648" spans="1:40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AG648" s="41"/>
      <c r="AH648" s="41"/>
      <c r="AI648" s="41"/>
      <c r="AJ648" s="41"/>
      <c r="AK648" s="41"/>
      <c r="AL648" s="41"/>
      <c r="AM648" s="41"/>
      <c r="AN648" s="41"/>
    </row>
    <row r="649" spans="1:40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AG649" s="41"/>
      <c r="AH649" s="41"/>
      <c r="AI649" s="41"/>
      <c r="AJ649" s="41"/>
      <c r="AK649" s="41"/>
      <c r="AL649" s="41"/>
      <c r="AM649" s="41"/>
      <c r="AN649" s="41"/>
    </row>
    <row r="650" spans="1:4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AG650" s="41"/>
      <c r="AH650" s="41"/>
      <c r="AI650" s="41"/>
      <c r="AJ650" s="41"/>
      <c r="AK650" s="41"/>
      <c r="AL650" s="41"/>
      <c r="AM650" s="41"/>
      <c r="AN650" s="41"/>
    </row>
    <row r="651" spans="1:40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AG651" s="41"/>
      <c r="AH651" s="41"/>
      <c r="AI651" s="41"/>
      <c r="AJ651" s="41"/>
      <c r="AK651" s="41"/>
      <c r="AL651" s="41"/>
      <c r="AM651" s="41"/>
      <c r="AN651" s="41"/>
    </row>
    <row r="652" spans="1:40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AG652" s="41"/>
      <c r="AH652" s="41"/>
      <c r="AI652" s="41"/>
      <c r="AJ652" s="41"/>
      <c r="AK652" s="41"/>
      <c r="AL652" s="41"/>
      <c r="AM652" s="41"/>
      <c r="AN652" s="41"/>
    </row>
    <row r="653" spans="1:40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AG653" s="41"/>
      <c r="AH653" s="41"/>
      <c r="AI653" s="41"/>
      <c r="AJ653" s="41"/>
      <c r="AK653" s="41"/>
      <c r="AL653" s="41"/>
      <c r="AM653" s="41"/>
      <c r="AN653" s="41"/>
    </row>
    <row r="654" spans="1:40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AG654" s="41"/>
      <c r="AH654" s="41"/>
      <c r="AI654" s="41"/>
      <c r="AJ654" s="41"/>
      <c r="AK654" s="41"/>
      <c r="AL654" s="41"/>
      <c r="AM654" s="41"/>
      <c r="AN654" s="41"/>
    </row>
    <row r="655" spans="1:40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AG655" s="41"/>
      <c r="AH655" s="41"/>
      <c r="AI655" s="41"/>
      <c r="AJ655" s="41"/>
      <c r="AK655" s="41"/>
      <c r="AL655" s="41"/>
      <c r="AM655" s="41"/>
      <c r="AN655" s="41"/>
    </row>
    <row r="656" spans="1:40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AG656" s="41"/>
      <c r="AH656" s="41"/>
      <c r="AI656" s="41"/>
      <c r="AJ656" s="41"/>
      <c r="AK656" s="41"/>
      <c r="AL656" s="41"/>
      <c r="AM656" s="41"/>
      <c r="AN656" s="41"/>
    </row>
    <row r="657" spans="1:40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AG657" s="41"/>
      <c r="AH657" s="41"/>
      <c r="AI657" s="41"/>
      <c r="AJ657" s="41"/>
      <c r="AK657" s="41"/>
      <c r="AL657" s="41"/>
      <c r="AM657" s="41"/>
      <c r="AN657" s="41"/>
    </row>
    <row r="658" spans="1:40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AG658" s="41"/>
      <c r="AH658" s="41"/>
      <c r="AI658" s="41"/>
      <c r="AJ658" s="41"/>
      <c r="AK658" s="41"/>
      <c r="AL658" s="41"/>
      <c r="AM658" s="41"/>
      <c r="AN658" s="41"/>
    </row>
    <row r="659" spans="1:40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AG659" s="41"/>
      <c r="AH659" s="41"/>
      <c r="AI659" s="41"/>
      <c r="AJ659" s="41"/>
      <c r="AK659" s="41"/>
      <c r="AL659" s="41"/>
      <c r="AM659" s="41"/>
      <c r="AN659" s="41"/>
    </row>
    <row r="660" spans="1:4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AG660" s="41"/>
      <c r="AH660" s="41"/>
      <c r="AI660" s="41"/>
      <c r="AJ660" s="41"/>
      <c r="AK660" s="41"/>
      <c r="AL660" s="41"/>
      <c r="AM660" s="41"/>
      <c r="AN660" s="41"/>
    </row>
    <row r="661" spans="1:40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AG661" s="41"/>
      <c r="AH661" s="41"/>
      <c r="AI661" s="41"/>
      <c r="AJ661" s="41"/>
      <c r="AK661" s="41"/>
      <c r="AL661" s="41"/>
      <c r="AM661" s="41"/>
      <c r="AN661" s="41"/>
    </row>
    <row r="662" spans="1:40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AG662" s="41"/>
      <c r="AH662" s="41"/>
      <c r="AI662" s="41"/>
      <c r="AJ662" s="41"/>
      <c r="AK662" s="41"/>
      <c r="AL662" s="41"/>
      <c r="AM662" s="41"/>
      <c r="AN662" s="41"/>
    </row>
    <row r="663" spans="1:40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AG663" s="41"/>
      <c r="AH663" s="41"/>
      <c r="AI663" s="41"/>
      <c r="AJ663" s="41"/>
      <c r="AK663" s="41"/>
      <c r="AL663" s="41"/>
      <c r="AM663" s="41"/>
      <c r="AN663" s="41"/>
    </row>
    <row r="664" spans="1:40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AG664" s="41"/>
      <c r="AH664" s="41"/>
      <c r="AI664" s="41"/>
      <c r="AJ664" s="41"/>
      <c r="AK664" s="41"/>
      <c r="AL664" s="41"/>
      <c r="AM664" s="41"/>
      <c r="AN664" s="41"/>
    </row>
    <row r="665" spans="1:40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AG665" s="41"/>
      <c r="AH665" s="41"/>
      <c r="AI665" s="41"/>
      <c r="AJ665" s="41"/>
      <c r="AK665" s="41"/>
      <c r="AL665" s="41"/>
      <c r="AM665" s="41"/>
      <c r="AN665" s="41"/>
    </row>
    <row r="666" spans="1:40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AG666" s="41"/>
      <c r="AH666" s="41"/>
      <c r="AI666" s="41"/>
      <c r="AJ666" s="41"/>
      <c r="AK666" s="41"/>
      <c r="AL666" s="41"/>
      <c r="AM666" s="41"/>
      <c r="AN666" s="41"/>
    </row>
    <row r="667" spans="1:40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AG667" s="41"/>
      <c r="AH667" s="41"/>
      <c r="AI667" s="41"/>
      <c r="AJ667" s="41"/>
      <c r="AK667" s="41"/>
      <c r="AL667" s="41"/>
      <c r="AM667" s="41"/>
      <c r="AN667" s="41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212"/>
  <sheetViews>
    <sheetView workbookViewId="0">
      <selection activeCell="A61" sqref="A61"/>
    </sheetView>
  </sheetViews>
  <sheetFormatPr baseColWidth="10" defaultColWidth="11.1640625" defaultRowHeight="15" x14ac:dyDescent="0"/>
  <cols>
    <col min="1" max="1" width="30.6640625" customWidth="1"/>
    <col min="2" max="2" width="21.6640625" customWidth="1"/>
    <col min="3" max="3" width="29.83203125" customWidth="1"/>
    <col min="4" max="5" width="12.6640625" customWidth="1"/>
    <col min="6" max="13" width="12.6640625" hidden="1" customWidth="1"/>
    <col min="14" max="14" width="18.6640625" style="1" customWidth="1"/>
    <col min="21" max="21" width="25" customWidth="1"/>
    <col min="22" max="22" width="12.1640625" customWidth="1"/>
  </cols>
  <sheetData>
    <row r="1" spans="1:62" ht="16">
      <c r="A1" s="3" t="s">
        <v>88</v>
      </c>
      <c r="B1" s="2"/>
      <c r="C1" s="2"/>
      <c r="D1" s="2"/>
      <c r="E1" s="2"/>
      <c r="F1" s="2" t="s">
        <v>44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6">
      <c r="A3" s="3" t="s">
        <v>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2">
      <c r="A5" s="3" t="s">
        <v>89</v>
      </c>
      <c r="B5" s="2"/>
      <c r="C5" s="2"/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55" t="s">
        <v>45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6" customHeight="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3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16">
      <c r="A7" s="3" t="s">
        <v>49</v>
      </c>
      <c r="B7" s="2"/>
      <c r="C7" s="2"/>
      <c r="D7" s="2" t="s">
        <v>2</v>
      </c>
      <c r="E7" s="2" t="s">
        <v>0</v>
      </c>
      <c r="F7" s="2" t="s">
        <v>2</v>
      </c>
      <c r="G7" s="2" t="s">
        <v>0</v>
      </c>
      <c r="H7" s="7" t="s">
        <v>2</v>
      </c>
      <c r="I7" s="2" t="s">
        <v>0</v>
      </c>
      <c r="J7" s="7" t="s">
        <v>2</v>
      </c>
      <c r="K7" s="2" t="s">
        <v>0</v>
      </c>
      <c r="L7" s="7" t="s">
        <v>2</v>
      </c>
      <c r="M7" s="2" t="s">
        <v>0</v>
      </c>
      <c r="N7" s="4"/>
      <c r="O7" s="2"/>
      <c r="P7" s="2"/>
      <c r="Q7" s="2"/>
      <c r="R7" s="2"/>
      <c r="S7" s="2"/>
      <c r="T7" s="2"/>
      <c r="U7" s="23"/>
      <c r="V7" s="27"/>
      <c r="W7" s="23"/>
      <c r="X7" s="27"/>
      <c r="Y7" s="23"/>
      <c r="Z7" s="27"/>
      <c r="AA7" s="23"/>
      <c r="AB7" s="27"/>
      <c r="AC7" s="23"/>
      <c r="AD7" s="27"/>
      <c r="AE7" s="2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ht="16">
      <c r="A8" s="3"/>
      <c r="B8" s="2"/>
      <c r="C8" s="2"/>
      <c r="D8" s="2"/>
      <c r="E8" s="2"/>
      <c r="F8" s="2"/>
      <c r="G8" s="2"/>
      <c r="H8" s="7"/>
      <c r="I8" s="2"/>
      <c r="J8" s="7"/>
      <c r="K8" s="2"/>
      <c r="L8" s="7"/>
      <c r="M8" s="2"/>
      <c r="N8" s="4"/>
      <c r="O8" s="2"/>
      <c r="P8" s="2"/>
      <c r="Q8" s="2"/>
      <c r="R8" s="2"/>
      <c r="S8" s="2"/>
      <c r="T8" s="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16">
      <c r="A9" s="3"/>
      <c r="B9" s="2" t="s">
        <v>82</v>
      </c>
      <c r="C9" s="2"/>
      <c r="D9" s="8">
        <v>0</v>
      </c>
      <c r="E9" s="9">
        <f>'PI - Casanova'!E9+'Co-PI (1) - Lin'!E9+'Co-PI (2)'!E9+'Co-PI (3)'!E9</f>
        <v>7521.6678730769227</v>
      </c>
      <c r="F9" s="10">
        <v>0</v>
      </c>
      <c r="G9" s="9">
        <f>'PI - Casanova'!G9+'Co-PI (1) - Lin'!G9+'Co-PI (2)'!G9+'Co-PI (3)'!G9</f>
        <v>0</v>
      </c>
      <c r="H9" s="10">
        <v>0</v>
      </c>
      <c r="I9" s="9">
        <f>'PI - Casanova'!I9+'Co-PI (1) - Lin'!I9+'Co-PI (2)'!I9+'Co-PI (3)'!I9</f>
        <v>0</v>
      </c>
      <c r="J9" s="10">
        <v>0</v>
      </c>
      <c r="K9" s="9">
        <f>'PI - Casanova'!K9+'Co-PI (1) - Lin'!K9+'Co-PI (2)'!K9+'Co-PI (3)'!K9</f>
        <v>0</v>
      </c>
      <c r="L9" s="10">
        <v>0</v>
      </c>
      <c r="M9" s="9">
        <f>'PI - Casanova'!M9+'Co-PI (1) - Lin'!M9+'Co-PI (2)'!M9+'Co-PI (3)'!M9</f>
        <v>0</v>
      </c>
      <c r="N9" s="11">
        <f>E9+G9+I9+K9+M9</f>
        <v>7521.6678730769227</v>
      </c>
      <c r="O9" s="2"/>
      <c r="P9" s="2"/>
      <c r="Q9" s="2"/>
      <c r="R9" s="2"/>
      <c r="S9" s="2"/>
      <c r="T9" s="2"/>
      <c r="U9" s="23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16">
      <c r="A10" s="3"/>
      <c r="B10" s="2"/>
      <c r="C10" s="2"/>
      <c r="D10" s="12">
        <v>0</v>
      </c>
      <c r="E10" s="13">
        <f>'PI - Casanova'!E10+'Co-PI (1) - Lin'!E10+'Co-PI (2)'!E10+'Co-PI (3)'!E10</f>
        <v>0</v>
      </c>
      <c r="F10" s="14">
        <v>0</v>
      </c>
      <c r="G10" s="13">
        <f>'PI - Casanova'!G10+'Co-PI (1) - Lin'!G10+'Co-PI (2)'!G10+'Co-PI (3)'!G10</f>
        <v>0</v>
      </c>
      <c r="H10" s="14">
        <v>0</v>
      </c>
      <c r="I10" s="13">
        <f>'PI - Casanova'!I10+'Co-PI (1) - Lin'!I10+'Co-PI (2)'!I10+'Co-PI (3)'!I10</f>
        <v>0</v>
      </c>
      <c r="J10" s="14">
        <v>0</v>
      </c>
      <c r="K10" s="13">
        <f>'PI - Casanova'!K10+'Co-PI (1) - Lin'!K10+'Co-PI (2)'!K10+'Co-PI (3)'!K10</f>
        <v>0</v>
      </c>
      <c r="L10" s="14">
        <v>0</v>
      </c>
      <c r="M10" s="13">
        <f>'PI - Casanova'!M10+'Co-PI (1) - Lin'!M10+'Co-PI (2)'!M10+'Co-PI (3)'!M10</f>
        <v>0</v>
      </c>
      <c r="N10" s="15">
        <f>E10+G10+I10+K10+M10</f>
        <v>0</v>
      </c>
      <c r="O10" s="2"/>
      <c r="P10" s="2"/>
      <c r="Q10" s="2"/>
      <c r="R10" s="2"/>
      <c r="S10" s="2"/>
      <c r="T10" s="2"/>
      <c r="U10" s="23"/>
      <c r="V10" s="27"/>
      <c r="W10" s="97"/>
      <c r="X10" s="27"/>
      <c r="Y10" s="97"/>
      <c r="Z10" s="27"/>
      <c r="AA10" s="97"/>
      <c r="AB10" s="27"/>
      <c r="AC10" s="97"/>
      <c r="AD10" s="27"/>
      <c r="AE10" s="97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ht="16">
      <c r="A11" s="3"/>
      <c r="B11" s="2"/>
      <c r="C11" s="36" t="s">
        <v>1</v>
      </c>
      <c r="D11" s="22">
        <f>SUM(D9:D10)</f>
        <v>0</v>
      </c>
      <c r="E11" s="9">
        <f>'PI - Casanova'!E11+'Co-PI (1) - Lin'!E11+'Co-PI (2)'!E11+'Co-PI (3)'!E11</f>
        <v>7521.6678730769227</v>
      </c>
      <c r="F11" s="10">
        <f>SUM(F9:F10)</f>
        <v>0</v>
      </c>
      <c r="G11" s="9">
        <f>'PI - Casanova'!G11+'Co-PI (1) - Lin'!G11+'Co-PI (2)'!G11+'Co-PI (3)'!G11</f>
        <v>0</v>
      </c>
      <c r="H11" s="10">
        <f>SUM(H9:H10)</f>
        <v>0</v>
      </c>
      <c r="I11" s="9">
        <f>'PI - Casanova'!I11+'Co-PI (1) - Lin'!I11+'Co-PI (2)'!I11+'Co-PI (3)'!I11</f>
        <v>0</v>
      </c>
      <c r="J11" s="10">
        <f>SUM(J9:J10)</f>
        <v>0</v>
      </c>
      <c r="K11" s="9">
        <f>SUM(K9:K10)</f>
        <v>0</v>
      </c>
      <c r="L11" s="10">
        <f>SUM(L9:L10)</f>
        <v>0</v>
      </c>
      <c r="M11" s="9">
        <f>'PI - Casanova'!M11+'Co-PI (1) - Lin'!M11+'Co-PI (2)'!M11+'Co-PI (3)'!M11</f>
        <v>0</v>
      </c>
      <c r="N11" s="11">
        <f>E11+G11+I11+K11+M11</f>
        <v>7521.6678730769227</v>
      </c>
      <c r="O11" s="2"/>
      <c r="P11" s="2"/>
      <c r="Q11" s="2"/>
      <c r="R11" s="2"/>
      <c r="S11" s="2"/>
      <c r="T11" s="2"/>
      <c r="U11" s="23"/>
      <c r="V11" s="27"/>
      <c r="W11" s="23"/>
      <c r="X11" s="27"/>
      <c r="Y11" s="23"/>
      <c r="Z11" s="27"/>
      <c r="AA11" s="23"/>
      <c r="AB11" s="27"/>
      <c r="AC11" s="23"/>
      <c r="AD11" s="27"/>
      <c r="AE11" s="97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ht="16">
      <c r="A12" s="3"/>
      <c r="B12" s="2"/>
      <c r="C12" s="2"/>
      <c r="D12" s="19"/>
      <c r="E12" s="20"/>
      <c r="F12" s="10"/>
      <c r="G12" s="20"/>
      <c r="H12" s="10"/>
      <c r="I12" s="20"/>
      <c r="J12" s="10"/>
      <c r="K12" s="20"/>
      <c r="L12" s="10"/>
      <c r="M12" s="20"/>
      <c r="N12" s="56"/>
      <c r="O12" s="2"/>
      <c r="P12" s="2"/>
      <c r="Q12" s="2"/>
      <c r="R12" s="2"/>
      <c r="S12" s="2"/>
      <c r="T12" s="2"/>
      <c r="U12" s="23"/>
      <c r="V12" s="27"/>
      <c r="W12" s="23"/>
      <c r="X12" s="27"/>
      <c r="Y12" s="97"/>
      <c r="Z12" s="27"/>
      <c r="AA12" s="97"/>
      <c r="AB12" s="27"/>
      <c r="AC12" s="97"/>
      <c r="AD12" s="27"/>
      <c r="AE12" s="97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ht="16">
      <c r="A13" s="3"/>
      <c r="B13" s="2"/>
      <c r="C13" s="12" t="s">
        <v>16</v>
      </c>
      <c r="D13" s="2" t="s">
        <v>2</v>
      </c>
      <c r="E13" s="2" t="s">
        <v>17</v>
      </c>
      <c r="F13" s="7" t="s">
        <v>2</v>
      </c>
      <c r="G13" s="2" t="s">
        <v>17</v>
      </c>
      <c r="H13" s="7" t="s">
        <v>2</v>
      </c>
      <c r="I13" s="2" t="s">
        <v>17</v>
      </c>
      <c r="J13" s="7" t="s">
        <v>2</v>
      </c>
      <c r="K13" s="2" t="s">
        <v>17</v>
      </c>
      <c r="L13" s="7" t="s">
        <v>2</v>
      </c>
      <c r="M13" s="2" t="s">
        <v>17</v>
      </c>
      <c r="N13" s="56"/>
      <c r="O13" s="2"/>
      <c r="P13" s="2"/>
      <c r="Q13" s="2"/>
      <c r="R13" s="2"/>
      <c r="S13" s="2"/>
      <c r="T13" s="2"/>
      <c r="U13" s="23"/>
      <c r="V13" s="27"/>
      <c r="W13" s="23"/>
      <c r="X13" s="27"/>
      <c r="Y13" s="23"/>
      <c r="Z13" s="27"/>
      <c r="AA13" s="23"/>
      <c r="AB13" s="27"/>
      <c r="AC13" s="23"/>
      <c r="AD13" s="27"/>
      <c r="AE13" s="97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6">
      <c r="A14" s="3" t="s">
        <v>8</v>
      </c>
      <c r="B14" s="2" t="s">
        <v>42</v>
      </c>
      <c r="C14" s="8">
        <v>0</v>
      </c>
      <c r="D14" s="22">
        <v>0</v>
      </c>
      <c r="E14" s="9">
        <f>'PI - Casanova'!E14+'Co-PI (1) - Lin'!E14+'Co-PI (2)'!E14+'Co-PI (3)'!E14</f>
        <v>0</v>
      </c>
      <c r="F14" s="10">
        <v>0</v>
      </c>
      <c r="G14" s="9">
        <f>'PI - Casanova'!G14+'Co-PI (1) - Lin'!G14+'Co-PI (2)'!G14+'Co-PI (3)'!G14</f>
        <v>0</v>
      </c>
      <c r="H14" s="10">
        <v>0</v>
      </c>
      <c r="I14" s="9">
        <f>'PI - Casanova'!I14+'Co-PI (1) - Lin'!I14+'Co-PI (2)'!I14+'Co-PI (3)'!I14</f>
        <v>0</v>
      </c>
      <c r="J14" s="10">
        <v>0</v>
      </c>
      <c r="K14" s="9">
        <f>'PI - Casanova'!K14+'Co-PI (1) - Lin'!K14+'Co-PI (2)'!K14+'Co-PI (3)'!K14</f>
        <v>0</v>
      </c>
      <c r="L14" s="10">
        <v>0</v>
      </c>
      <c r="M14" s="9">
        <f>'PI - Casanova'!M14+'Co-PI (1) - Lin'!M14+'Co-PI (2)'!M14+'Co-PI (3)'!M14</f>
        <v>0</v>
      </c>
      <c r="N14" s="11">
        <f>E14+G14+I14+K14+M14</f>
        <v>0</v>
      </c>
      <c r="O14" s="2"/>
      <c r="P14" s="2"/>
      <c r="Q14" s="2"/>
      <c r="R14" s="2"/>
      <c r="S14" s="2"/>
      <c r="T14" s="2"/>
      <c r="U14" s="23"/>
      <c r="V14" s="27"/>
      <c r="W14" s="23"/>
      <c r="X14" s="27"/>
      <c r="Y14" s="97"/>
      <c r="Z14" s="27"/>
      <c r="AA14" s="97"/>
      <c r="AB14" s="27"/>
      <c r="AC14" s="97"/>
      <c r="AD14" s="27"/>
      <c r="AE14" s="97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ht="16">
      <c r="A15" s="3"/>
      <c r="B15" s="2" t="s">
        <v>10</v>
      </c>
      <c r="C15" s="8">
        <v>0</v>
      </c>
      <c r="D15" s="22">
        <v>0</v>
      </c>
      <c r="E15" s="9">
        <f>'PI - Casanova'!E15+'Co-PI (1) - Lin'!E15+'Co-PI (2)'!E15+'Co-PI (3)'!E15</f>
        <v>0</v>
      </c>
      <c r="F15" s="10">
        <v>0</v>
      </c>
      <c r="G15" s="9">
        <f>'PI - Casanova'!G15+'Co-PI (1) - Lin'!G15+'Co-PI (2)'!G15+'Co-PI (3)'!G15</f>
        <v>0</v>
      </c>
      <c r="H15" s="10">
        <v>0</v>
      </c>
      <c r="I15" s="9">
        <f>'PI - Casanova'!I15+'Co-PI (1) - Lin'!I15+'Co-PI (2)'!I15+'Co-PI (3)'!I15</f>
        <v>0</v>
      </c>
      <c r="J15" s="10">
        <v>0</v>
      </c>
      <c r="K15" s="9">
        <f>'PI - Casanova'!K15+'Co-PI (1) - Lin'!K15+'Co-PI (2)'!K15+'Co-PI (3)'!K15</f>
        <v>0</v>
      </c>
      <c r="L15" s="10">
        <v>0</v>
      </c>
      <c r="M15" s="9">
        <f>'PI - Casanova'!M15+'Co-PI (1) - Lin'!M15+'Co-PI (2)'!M15+'Co-PI (3)'!M15</f>
        <v>0</v>
      </c>
      <c r="N15" s="11">
        <f>E15+G15+I15+K15+M15</f>
        <v>0</v>
      </c>
      <c r="O15" s="2"/>
      <c r="P15" s="2"/>
      <c r="Q15" s="2"/>
      <c r="R15" s="2"/>
      <c r="S15" s="2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ht="16">
      <c r="A16" s="3"/>
      <c r="B16" s="2" t="s">
        <v>11</v>
      </c>
      <c r="C16" s="8">
        <v>0</v>
      </c>
      <c r="D16" s="22">
        <v>0</v>
      </c>
      <c r="E16" s="9">
        <f>'PI - Casanova'!E16+'Co-PI (1) - Lin'!E16+'Co-PI (2)'!E16+'Co-PI (3)'!E16</f>
        <v>12500</v>
      </c>
      <c r="F16" s="10">
        <v>0</v>
      </c>
      <c r="G16" s="9">
        <f>'PI - Casanova'!G16+'Co-PI (1) - Lin'!G16+'Co-PI (2)'!G16+'Co-PI (3)'!G16</f>
        <v>0</v>
      </c>
      <c r="H16" s="10">
        <v>0</v>
      </c>
      <c r="I16" s="9">
        <f>'PI - Casanova'!I16+'Co-PI (1) - Lin'!I16+'Co-PI (2)'!I16+'Co-PI (3)'!I16</f>
        <v>0</v>
      </c>
      <c r="J16" s="10">
        <v>0</v>
      </c>
      <c r="K16" s="9">
        <f>'PI - Casanova'!K16+'Co-PI (1) - Lin'!K16+'Co-PI (2)'!K16+'Co-PI (3)'!K16</f>
        <v>0</v>
      </c>
      <c r="L16" s="10">
        <v>0</v>
      </c>
      <c r="M16" s="9">
        <f>'PI - Casanova'!M16+'Co-PI (1) - Lin'!M16+'Co-PI (2)'!M16+'Co-PI (3)'!M16</f>
        <v>0</v>
      </c>
      <c r="N16" s="11">
        <f>E16+G16+I16+K16+M16</f>
        <v>12500</v>
      </c>
      <c r="O16" s="2"/>
      <c r="P16" s="2"/>
      <c r="Q16" s="2"/>
      <c r="R16" s="2"/>
      <c r="S16" s="2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ht="16">
      <c r="A17" s="3"/>
      <c r="B17" s="2" t="s">
        <v>12</v>
      </c>
      <c r="C17" s="8">
        <v>0</v>
      </c>
      <c r="D17" s="22">
        <v>0</v>
      </c>
      <c r="E17" s="9">
        <f>'PI - Casanova'!E17+'Co-PI (1) - Lin'!E17+'Co-PI (2)'!E17+'Co-PI (3)'!E17</f>
        <v>0</v>
      </c>
      <c r="F17" s="10">
        <v>0</v>
      </c>
      <c r="G17" s="9">
        <f>'PI - Casanova'!G17+'Co-PI (1) - Lin'!G17+'Co-PI (2)'!G17+'Co-PI (3)'!G17</f>
        <v>0</v>
      </c>
      <c r="H17" s="10">
        <v>0</v>
      </c>
      <c r="I17" s="9">
        <f>'PI - Casanova'!I17+'Co-PI (1) - Lin'!I17+'Co-PI (2)'!I17+'Co-PI (3)'!I17</f>
        <v>0</v>
      </c>
      <c r="J17" s="10">
        <v>0</v>
      </c>
      <c r="K17" s="9">
        <f>'PI - Casanova'!K17+'Co-PI (1) - Lin'!K17+'Co-PI (2)'!K17+'Co-PI (3)'!K17</f>
        <v>0</v>
      </c>
      <c r="L17" s="10">
        <v>0</v>
      </c>
      <c r="M17" s="9">
        <f>'PI - Casanova'!M17+'Co-PI (1) - Lin'!M17+'Co-PI (2)'!M17+'Co-PI (3)'!M17</f>
        <v>0</v>
      </c>
      <c r="N17" s="11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16">
      <c r="A18" s="3"/>
      <c r="B18" s="2" t="s">
        <v>13</v>
      </c>
      <c r="C18" s="24">
        <v>0</v>
      </c>
      <c r="D18" s="25">
        <v>0</v>
      </c>
      <c r="E18" s="13">
        <f>'PI - Casanova'!E18+'Co-PI (1) - Lin'!E18+'Co-PI (2)'!E18+'Co-PI (3)'!E18</f>
        <v>0</v>
      </c>
      <c r="F18" s="14">
        <v>0</v>
      </c>
      <c r="G18" s="13">
        <f>'PI - Casanova'!G18+'Co-PI (1) - Lin'!G18+'Co-PI (2)'!G18+'Co-PI (3)'!G18</f>
        <v>0</v>
      </c>
      <c r="H18" s="14">
        <v>0</v>
      </c>
      <c r="I18" s="13">
        <f>'PI - Casanova'!I18+'Co-PI (1) - Lin'!I18+'Co-PI (2)'!I18+'Co-PI (3)'!I18</f>
        <v>0</v>
      </c>
      <c r="J18" s="14">
        <v>0</v>
      </c>
      <c r="K18" s="13">
        <f>'PI - Casanova'!K18+'Co-PI (1) - Lin'!K18+'Co-PI (2)'!K18+'Co-PI (3)'!K18</f>
        <v>0</v>
      </c>
      <c r="L18" s="14">
        <v>0</v>
      </c>
      <c r="M18" s="13">
        <f>'PI - Casanova'!M18+'Co-PI (1) - Lin'!M18+'Co-PI (2)'!M18+'Co-PI (3)'!M18</f>
        <v>0</v>
      </c>
      <c r="N18" s="15">
        <f>E18+G18+I18+K18+M18</f>
        <v>0</v>
      </c>
      <c r="O18" s="2"/>
      <c r="P18" s="2"/>
      <c r="Q18" s="2"/>
      <c r="R18" s="2"/>
      <c r="S18" s="2"/>
      <c r="T18" s="2"/>
      <c r="U18" s="23"/>
      <c r="V18" s="2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ht="16">
      <c r="A19" s="3"/>
      <c r="B19" s="2"/>
      <c r="C19" s="24"/>
      <c r="D19" s="26"/>
      <c r="E19" s="27"/>
      <c r="F19" s="28"/>
      <c r="G19" s="27"/>
      <c r="H19" s="28"/>
      <c r="I19" s="27"/>
      <c r="J19" s="28"/>
      <c r="K19" s="27"/>
      <c r="L19" s="28"/>
      <c r="M19" s="27"/>
      <c r="N19" s="11"/>
      <c r="O19" s="2"/>
      <c r="P19" s="2"/>
      <c r="Q19" s="2"/>
      <c r="R19" s="2"/>
      <c r="S19" s="2"/>
      <c r="T19" s="2"/>
      <c r="U19" s="73"/>
      <c r="V19" s="2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1" customFormat="1" ht="16">
      <c r="A20" s="3"/>
      <c r="B20" s="2"/>
      <c r="C20" s="36" t="s">
        <v>14</v>
      </c>
      <c r="D20" s="2"/>
      <c r="E20" s="9">
        <f>'PI - Casanova'!E20+'Co-PI (1) - Lin'!E20+'Co-PI (2)'!E20+'Co-PI (3)'!E20</f>
        <v>12500</v>
      </c>
      <c r="F20" s="9"/>
      <c r="G20" s="9">
        <f>'PI - Casanova'!G20+'Co-PI (1) - Lin'!G20+'Co-PI (2)'!G20+'Co-PI (3)'!G20</f>
        <v>0</v>
      </c>
      <c r="H20" s="9"/>
      <c r="I20" s="9">
        <f>'PI - Casanova'!I20+'Co-PI (1) - Lin'!I20+'Co-PI (2)'!I20+'Co-PI (3)'!I20</f>
        <v>0</v>
      </c>
      <c r="J20" s="9"/>
      <c r="K20" s="9">
        <f>'PI - Casanova'!K20+'Co-PI (1) - Lin'!K20+'Co-PI (2)'!K20+'Co-PI (3)'!K20</f>
        <v>0</v>
      </c>
      <c r="L20" s="9"/>
      <c r="M20" s="9">
        <f>'PI - Casanova'!M20+'Co-PI (1) - Lin'!M20+'Co-PI (2)'!M20+'Co-PI (3)'!M20</f>
        <v>0</v>
      </c>
      <c r="N20" s="11">
        <f>E20+G20+I20+K20+M20</f>
        <v>12500</v>
      </c>
      <c r="O20" s="2"/>
      <c r="P20" s="2"/>
      <c r="Q20" s="2"/>
      <c r="R20" s="2"/>
      <c r="S20" s="2"/>
      <c r="T20" s="2"/>
      <c r="U20" s="73"/>
      <c r="V20" s="2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16">
      <c r="A21" s="3"/>
      <c r="B21" s="2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11"/>
      <c r="O21" s="2"/>
      <c r="P21" s="2"/>
      <c r="Q21" s="2"/>
      <c r="R21" s="2"/>
      <c r="S21" s="2"/>
      <c r="T21" s="2"/>
      <c r="U21" s="73"/>
      <c r="V21" s="2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1" customFormat="1" ht="16">
      <c r="A22" s="3"/>
      <c r="B22" s="2"/>
      <c r="C22" s="36" t="s">
        <v>15</v>
      </c>
      <c r="D22" s="2"/>
      <c r="E22" s="9">
        <f>'PI - Casanova'!E22+'Co-PI (1) - Lin'!E22+'Co-PI (2)'!E22+'Co-PI (3)'!E22</f>
        <v>20021.667873076924</v>
      </c>
      <c r="F22" s="9"/>
      <c r="G22" s="9">
        <f>'PI - Casanova'!G22+'Co-PI (1) - Lin'!G22+'Co-PI (2)'!G22+'Co-PI (3)'!G22</f>
        <v>0</v>
      </c>
      <c r="H22" s="9"/>
      <c r="I22" s="9">
        <f>'PI - Casanova'!I22+'Co-PI (1) - Lin'!I22+'Co-PI (2)'!I22+'Co-PI (3)'!I22</f>
        <v>0</v>
      </c>
      <c r="J22" s="9"/>
      <c r="K22" s="9">
        <f>'PI - Casanova'!K22+'Co-PI (1) - Lin'!K22+'Co-PI (2)'!K22+'Co-PI (3)'!K22</f>
        <v>0</v>
      </c>
      <c r="L22" s="9"/>
      <c r="M22" s="9">
        <f>'PI - Casanova'!M22+'Co-PI (1) - Lin'!M22+'Co-PI (2)'!M22+'Co-PI (3)'!M22</f>
        <v>0</v>
      </c>
      <c r="N22" s="11">
        <f>E22+G22+I22+K22+M22</f>
        <v>20021.667873076924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ht="16">
      <c r="A24" s="3"/>
      <c r="B24" s="2"/>
      <c r="C24" s="12" t="s">
        <v>20</v>
      </c>
      <c r="D24" s="2"/>
      <c r="E24" s="37" t="s">
        <v>21</v>
      </c>
      <c r="F24" s="2"/>
      <c r="G24" s="37" t="s">
        <v>21</v>
      </c>
      <c r="H24" s="2"/>
      <c r="I24" s="37" t="s">
        <v>21</v>
      </c>
      <c r="J24" s="2"/>
      <c r="K24" s="37" t="s">
        <v>21</v>
      </c>
      <c r="L24" s="2"/>
      <c r="M24" s="37" t="s">
        <v>21</v>
      </c>
      <c r="N24" s="5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6">
      <c r="A25" s="3" t="s">
        <v>50</v>
      </c>
      <c r="B25" s="2" t="s">
        <v>19</v>
      </c>
      <c r="C25" s="30">
        <v>0.26900000000000002</v>
      </c>
      <c r="D25" s="2"/>
      <c r="E25" s="9">
        <f>'PI - Casanova'!E25+'Co-PI (1) - Lin'!E25+'Co-PI (2)'!E25+'Co-PI (3)'!E25</f>
        <v>2023.3286578576922</v>
      </c>
      <c r="F25" s="9"/>
      <c r="G25" s="9">
        <f>'PI - Casanova'!G25+'Co-PI (1) - Lin'!G25+'Co-PI (2)'!G25+'Co-PI (3)'!G25</f>
        <v>0</v>
      </c>
      <c r="H25" s="9"/>
      <c r="I25" s="9">
        <f>'PI - Casanova'!I25+'Co-PI (1) - Lin'!I25+'Co-PI (2)'!I25+'Co-PI (3)'!I25</f>
        <v>0</v>
      </c>
      <c r="J25" s="9"/>
      <c r="K25" s="9">
        <f>'PI - Casanova'!K25+'Co-PI (1) - Lin'!K25+'Co-PI (2)'!K25+'Co-PI (3)'!K25</f>
        <v>0</v>
      </c>
      <c r="L25" s="9"/>
      <c r="M25" s="9">
        <f>'PI - Casanova'!M25+'Co-PI (1) - Lin'!M25+'Co-PI (2)'!M25+'Co-PI (3)'!M25</f>
        <v>0</v>
      </c>
      <c r="N25" s="11">
        <f t="shared" ref="N25:N31" si="0">E25+G25+I25+K25+M25</f>
        <v>2023.3286578576922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6">
      <c r="A26" s="3"/>
      <c r="B26" s="2" t="s">
        <v>9</v>
      </c>
      <c r="C26" s="30">
        <v>0.20399999999999999</v>
      </c>
      <c r="D26" s="2"/>
      <c r="E26" s="9">
        <f>'PI - Casanova'!E26+'Co-PI (1) - Lin'!E26+'Co-PI (2)'!E26+'Co-PI (3)'!E26</f>
        <v>0</v>
      </c>
      <c r="F26" s="9"/>
      <c r="G26" s="9">
        <f>'PI - Casanova'!G26+'Co-PI (1) - Lin'!G26+'Co-PI (2)'!G26+'Co-PI (3)'!G26</f>
        <v>0</v>
      </c>
      <c r="H26" s="9"/>
      <c r="I26" s="9">
        <f>'PI - Casanova'!I26+'Co-PI (1) - Lin'!I26+'Co-PI (2)'!I26+'Co-PI (3)'!I26</f>
        <v>0</v>
      </c>
      <c r="J26" s="9"/>
      <c r="K26" s="9">
        <f>'PI - Casanova'!K26+'Co-PI (1) - Lin'!K26+'Co-PI (2)'!K26+'Co-PI (3)'!K26</f>
        <v>0</v>
      </c>
      <c r="L26" s="9"/>
      <c r="M26" s="9">
        <f>'PI - Casanova'!M26+'Co-PI (1) - Lin'!M26+'Co-PI (2)'!M26+'Co-PI (3)'!M26</f>
        <v>0</v>
      </c>
      <c r="N26" s="11">
        <f t="shared" si="0"/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16">
      <c r="A27" s="3"/>
      <c r="B27" s="2" t="s">
        <v>10</v>
      </c>
      <c r="C27" s="30">
        <v>0.20399999999999999</v>
      </c>
      <c r="D27" s="2"/>
      <c r="E27" s="9">
        <f>'PI - Casanova'!E27+'Co-PI (1) - Lin'!E27+'Co-PI (2)'!E27+'Co-PI (3)'!E27</f>
        <v>0</v>
      </c>
      <c r="F27" s="9"/>
      <c r="G27" s="9">
        <f>'PI - Casanova'!G27+'Co-PI (1) - Lin'!G27+'Co-PI (2)'!G27+'Co-PI (3)'!G27</f>
        <v>0</v>
      </c>
      <c r="H27" s="9"/>
      <c r="I27" s="9">
        <f>'PI - Casanova'!I27+'Co-PI (1) - Lin'!I27+'Co-PI (2)'!I27+'Co-PI (3)'!I27</f>
        <v>0</v>
      </c>
      <c r="J27" s="9"/>
      <c r="K27" s="9">
        <f>'PI - Casanova'!K27+'Co-PI (1) - Lin'!K27+'Co-PI (2)'!K27+'Co-PI (3)'!K27</f>
        <v>0</v>
      </c>
      <c r="L27" s="9"/>
      <c r="M27" s="9">
        <f>'PI - Casanova'!M27+'Co-PI (1) - Lin'!M27+'Co-PI (2)'!M27+'Co-PI (3)'!M27</f>
        <v>0</v>
      </c>
      <c r="N27" s="11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6">
      <c r="A28" s="3"/>
      <c r="B28" s="2" t="s">
        <v>11</v>
      </c>
      <c r="C28" s="30">
        <v>2.5000000000000001E-2</v>
      </c>
      <c r="D28" s="2"/>
      <c r="E28" s="9">
        <f>'PI - Casanova'!E28+'Co-PI (1) - Lin'!E28+'Co-PI (2)'!E28+'Co-PI (3)'!E28</f>
        <v>312.5</v>
      </c>
      <c r="F28" s="9"/>
      <c r="G28" s="9">
        <f>'PI - Casanova'!G28+'Co-PI (1) - Lin'!G28+'Co-PI (2)'!G28+'Co-PI (3)'!G28</f>
        <v>0</v>
      </c>
      <c r="H28" s="9"/>
      <c r="I28" s="9">
        <f>'PI - Casanova'!I28+'Co-PI (1) - Lin'!I28+'Co-PI (2)'!I28+'Co-PI (3)'!I28</f>
        <v>0</v>
      </c>
      <c r="J28" s="9"/>
      <c r="K28" s="9">
        <f>'PI - Casanova'!K28+'Co-PI (1) - Lin'!K28+'Co-PI (2)'!K28+'Co-PI (3)'!K28</f>
        <v>0</v>
      </c>
      <c r="L28" s="9"/>
      <c r="M28" s="9">
        <f>'PI - Casanova'!M28+'Co-PI (1) - Lin'!M28+'Co-PI (2)'!M28+'Co-PI (3)'!M28</f>
        <v>0</v>
      </c>
      <c r="N28" s="11">
        <f t="shared" si="0"/>
        <v>312.5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6">
      <c r="A29" s="3"/>
      <c r="B29" s="2" t="s">
        <v>12</v>
      </c>
      <c r="C29" s="30">
        <v>0.36899999999999999</v>
      </c>
      <c r="D29" s="2"/>
      <c r="E29" s="9">
        <f>'PI - Casanova'!E29+'Co-PI (1) - Lin'!E29+'Co-PI (2)'!E29+'Co-PI (3)'!E29</f>
        <v>0</v>
      </c>
      <c r="F29" s="9"/>
      <c r="G29" s="9">
        <f>'PI - Casanova'!G29+'Co-PI (1) - Lin'!G29+'Co-PI (2)'!G29+'Co-PI (3)'!G29</f>
        <v>0</v>
      </c>
      <c r="H29" s="9"/>
      <c r="I29" s="9">
        <f>'PI - Casanova'!I29+'Co-PI (1) - Lin'!I29+'Co-PI (2)'!I29+'Co-PI (3)'!I29</f>
        <v>0</v>
      </c>
      <c r="J29" s="9"/>
      <c r="K29" s="9">
        <f>'PI - Casanova'!K29+'Co-PI (1) - Lin'!K29+'Co-PI (2)'!K29+'Co-PI (3)'!K29</f>
        <v>0</v>
      </c>
      <c r="L29" s="9"/>
      <c r="M29" s="9">
        <f>'PI - Casanova'!M29+'Co-PI (1) - Lin'!M29+'Co-PI (2)'!M29+'Co-PI (3)'!M29</f>
        <v>0</v>
      </c>
      <c r="N29" s="11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16">
      <c r="A30" s="3"/>
      <c r="B30" s="2" t="s">
        <v>13</v>
      </c>
      <c r="C30" s="30">
        <v>0.44800000000000001</v>
      </c>
      <c r="D30" s="2"/>
      <c r="E30" s="13">
        <f>'PI - Casanova'!E30+'Co-PI (1) - Lin'!E30+'Co-PI (2)'!E30+'Co-PI (3)'!E30</f>
        <v>0</v>
      </c>
      <c r="F30" s="13"/>
      <c r="G30" s="13">
        <f>'PI - Casanova'!G30+'Co-PI (1) - Lin'!G30+'Co-PI (2)'!G30+'Co-PI (3)'!G30</f>
        <v>0</v>
      </c>
      <c r="H30" s="13"/>
      <c r="I30" s="13">
        <f>'PI - Casanova'!I30+'Co-PI (1) - Lin'!I30+'Co-PI (2)'!I30+'Co-PI (3)'!I30</f>
        <v>0</v>
      </c>
      <c r="J30" s="13"/>
      <c r="K30" s="13">
        <f>'PI - Casanova'!K30+'Co-PI (1) - Lin'!K30+'Co-PI (2)'!K30+'Co-PI (3)'!K30</f>
        <v>0</v>
      </c>
      <c r="L30" s="13"/>
      <c r="M30" s="13">
        <f>'PI - Casanova'!M30+'Co-PI (1) - Lin'!M30+'Co-PI (2)'!M30+'Co-PI (3)'!M30</f>
        <v>0</v>
      </c>
      <c r="N30" s="15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6">
      <c r="A31" s="3"/>
      <c r="B31" s="2"/>
      <c r="C31" s="36" t="s">
        <v>22</v>
      </c>
      <c r="D31" s="2"/>
      <c r="E31" s="9">
        <f>'PI - Casanova'!E31+'Co-PI (1) - Lin'!E31+'Co-PI (2)'!E31+'Co-PI (3)'!E31</f>
        <v>2335.8286578576922</v>
      </c>
      <c r="F31" s="9"/>
      <c r="G31" s="9">
        <f>'PI - Casanova'!G31+'Co-PI (1) - Lin'!G31+'Co-PI (2)'!G31+'Co-PI (3)'!G31</f>
        <v>0</v>
      </c>
      <c r="H31" s="9"/>
      <c r="I31" s="9">
        <f>'PI - Casanova'!I31+'Co-PI (1) - Lin'!I31+'Co-PI (2)'!I31+'Co-PI (3)'!I31</f>
        <v>0</v>
      </c>
      <c r="J31" s="9"/>
      <c r="K31" s="9">
        <f>'PI - Casanova'!K31+'Co-PI (1) - Lin'!K31+'Co-PI (2)'!K31+'Co-PI (3)'!K31</f>
        <v>0</v>
      </c>
      <c r="L31" s="9"/>
      <c r="M31" s="9">
        <f>'PI - Casanova'!M31+'Co-PI (1) - Lin'!M31+'Co-PI (2)'!M31+'Co-PI (3)'!M31</f>
        <v>0</v>
      </c>
      <c r="N31" s="11">
        <f t="shared" si="0"/>
        <v>2335.8286578576922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1" customFormat="1" ht="16">
      <c r="A33" s="3"/>
      <c r="B33" s="2"/>
      <c r="C33" s="38" t="s">
        <v>23</v>
      </c>
      <c r="D33" s="39"/>
      <c r="E33" s="40">
        <f>'PI - Casanova'!E33+'Co-PI (1) - Lin'!E33+'Co-PI (2)'!E33+'Co-PI (3)'!E33</f>
        <v>22357.496530934615</v>
      </c>
      <c r="F33" s="40"/>
      <c r="G33" s="40">
        <f>'PI - Casanova'!G33+'Co-PI (1) - Lin'!G33+'Co-PI (2)'!G33+'Co-PI (3)'!G33</f>
        <v>0</v>
      </c>
      <c r="H33" s="40"/>
      <c r="I33" s="40">
        <f>'PI - Casanova'!I33+'Co-PI (1) - Lin'!I33+'Co-PI (2)'!I33+'Co-PI (3)'!I33</f>
        <v>0</v>
      </c>
      <c r="J33" s="40"/>
      <c r="K33" s="40">
        <f>'PI - Casanova'!K33+'Co-PI (1) - Lin'!K33+'Co-PI (2)'!K33+'Co-PI (3)'!K33</f>
        <v>0</v>
      </c>
      <c r="L33" s="40"/>
      <c r="M33" s="40">
        <f>'PI - Casanova'!M33+'Co-PI (1) - Lin'!M33+'Co-PI (2)'!M33+'Co-PI (3)'!M33</f>
        <v>0</v>
      </c>
      <c r="N33" s="11">
        <f>E33+G33+I33+K33+M33</f>
        <v>22357.496530934615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ht="16">
      <c r="A36" s="3" t="s">
        <v>51</v>
      </c>
      <c r="B36" s="2" t="s">
        <v>24</v>
      </c>
      <c r="C36" s="2"/>
      <c r="D36" s="2"/>
      <c r="E36" s="9">
        <f>'PI - Casanova'!E36+'Co-PI (1) - Lin'!E36+'Co-PI (2)'!E36+'Co-PI (3)'!E36</f>
        <v>9937.5</v>
      </c>
      <c r="F36" s="9"/>
      <c r="G36" s="9">
        <f>'PI - Casanova'!G36+'Co-PI (1) - Lin'!G36+'Co-PI (2)'!G36+'Co-PI (3)'!G36</f>
        <v>0</v>
      </c>
      <c r="H36" s="9"/>
      <c r="I36" s="9">
        <f>'PI - Casanova'!I36+'Co-PI (1) - Lin'!I36+'Co-PI (2)'!I36+'Co-PI (3)'!I36</f>
        <v>0</v>
      </c>
      <c r="J36" s="9"/>
      <c r="K36" s="9">
        <f>'PI - Casanova'!K36+'Co-PI (1) - Lin'!K36+'Co-PI (2)'!K36+'Co-PI (3)'!K36</f>
        <v>0</v>
      </c>
      <c r="L36" s="9"/>
      <c r="M36" s="9">
        <f>'PI - Casanova'!M36+'Co-PI (1) - Lin'!M36+'Co-PI (2)'!M36+'Co-PI (3)'!M36</f>
        <v>0</v>
      </c>
      <c r="N36" s="11">
        <f t="shared" ref="N36:N41" si="1">E36+G36+I36+K36+M36</f>
        <v>9937.5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ht="16">
      <c r="A37" s="3"/>
      <c r="B37" s="2" t="s">
        <v>25</v>
      </c>
      <c r="C37" s="2"/>
      <c r="D37" s="2"/>
      <c r="E37" s="9">
        <f>'PI - Casanova'!E37+'Co-PI (1) - Lin'!E37+'Co-PI (2)'!E37+'Co-PI (3)'!E37</f>
        <v>2500</v>
      </c>
      <c r="F37" s="9"/>
      <c r="G37" s="9">
        <f>'PI - Casanova'!G37+'Co-PI (1) - Lin'!G37+'Co-PI (2)'!G37+'Co-PI (3)'!G37</f>
        <v>0</v>
      </c>
      <c r="H37" s="9"/>
      <c r="I37" s="9">
        <f>'PI - Casanova'!I37+'Co-PI (1) - Lin'!I37+'Co-PI (2)'!I37+'Co-PI (3)'!I37</f>
        <v>0</v>
      </c>
      <c r="J37" s="9"/>
      <c r="K37" s="9">
        <f>'PI - Casanova'!K37+'Co-PI (1) - Lin'!K37+'Co-PI (2)'!K37+'Co-PI (3)'!K37</f>
        <v>0</v>
      </c>
      <c r="L37" s="9"/>
      <c r="M37" s="9">
        <f>'PI - Casanova'!M37+'Co-PI (1) - Lin'!M37+'Co-PI (2)'!M37+'Co-PI (3)'!M37</f>
        <v>0</v>
      </c>
      <c r="N37" s="11">
        <f t="shared" si="1"/>
        <v>2500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ht="16">
      <c r="A38" s="3"/>
      <c r="B38" s="2" t="s">
        <v>26</v>
      </c>
      <c r="C38" s="2"/>
      <c r="D38" s="2"/>
      <c r="E38" s="9">
        <f>'PI - Casanova'!E38+'Co-PI (1) - Lin'!E38+'Co-PI (2)'!E38+'Co-PI (3)'!E38</f>
        <v>0</v>
      </c>
      <c r="F38" s="9"/>
      <c r="G38" s="9">
        <f>'PI - Casanova'!G38+'Co-PI (1) - Lin'!G38+'Co-PI (2)'!G38+'Co-PI (3)'!G38</f>
        <v>0</v>
      </c>
      <c r="H38" s="9"/>
      <c r="I38" s="9">
        <f>'PI - Casanova'!I38+'Co-PI (1) - Lin'!I38+'Co-PI (2)'!I38+'Co-PI (3)'!I38</f>
        <v>0</v>
      </c>
      <c r="J38" s="9"/>
      <c r="K38" s="9">
        <f>'PI - Casanova'!K38+'Co-PI (1) - Lin'!K38+'Co-PI (2)'!K38+'Co-PI (3)'!K38</f>
        <v>0</v>
      </c>
      <c r="L38" s="9"/>
      <c r="M38" s="9">
        <f>'PI - Casanova'!M38+'Co-PI (1) - Lin'!M38+'Co-PI (2)'!M38+'Co-PI (3)'!M38</f>
        <v>0</v>
      </c>
      <c r="N38" s="11">
        <f t="shared" si="1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ht="16">
      <c r="A39" s="3"/>
      <c r="B39" s="2" t="s">
        <v>27</v>
      </c>
      <c r="C39" s="2"/>
      <c r="D39" s="2"/>
      <c r="E39" s="9">
        <f>'PI - Casanova'!E39+'Co-PI (1) - Lin'!E39+'Co-PI (2)'!E39+'Co-PI (3)'!E39</f>
        <v>2500</v>
      </c>
      <c r="F39" s="9"/>
      <c r="G39" s="9">
        <f>'PI - Casanova'!G39+'Co-PI (1) - Lin'!G39+'Co-PI (2)'!G39+'Co-PI (3)'!G39</f>
        <v>0</v>
      </c>
      <c r="H39" s="9"/>
      <c r="I39" s="9">
        <f>'PI - Casanova'!I39+'Co-PI (1) - Lin'!I39+'Co-PI (2)'!I39+'Co-PI (3)'!I39</f>
        <v>0</v>
      </c>
      <c r="J39" s="9"/>
      <c r="K39" s="9">
        <f>'PI - Casanova'!K39+'Co-PI (1) - Lin'!K39+'Co-PI (2)'!K39+'Co-PI (3)'!K39</f>
        <v>0</v>
      </c>
      <c r="L39" s="9"/>
      <c r="M39" s="9">
        <f>'PI - Casanova'!M39+'Co-PI (1) - Lin'!M39+'Co-PI (2)'!M39+'Co-PI (3)'!M39</f>
        <v>0</v>
      </c>
      <c r="N39" s="11">
        <f t="shared" si="1"/>
        <v>2500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ht="16">
      <c r="A40" s="3"/>
      <c r="B40" s="2" t="s">
        <v>28</v>
      </c>
      <c r="C40" s="2"/>
      <c r="D40" s="2"/>
      <c r="E40" s="13">
        <f>'PI - Casanova'!E40+'Co-PI (1) - Lin'!E40+'Co-PI (2)'!E40+'Co-PI (3)'!E40</f>
        <v>0</v>
      </c>
      <c r="F40" s="13"/>
      <c r="G40" s="13">
        <f>'PI - Casanova'!G40+'Co-PI (1) - Lin'!G40+'Co-PI (2)'!G40+'Co-PI (3)'!G40</f>
        <v>0</v>
      </c>
      <c r="H40" s="13"/>
      <c r="I40" s="13">
        <f>'PI - Casanova'!I40+'Co-PI (1) - Lin'!I40+'Co-PI (2)'!I40+'Co-PI (3)'!I40</f>
        <v>0</v>
      </c>
      <c r="J40" s="13"/>
      <c r="K40" s="13">
        <f>'PI - Casanova'!K40+'Co-PI (1) - Lin'!K40+'Co-PI (2)'!K40+'Co-PI (3)'!K40</f>
        <v>0</v>
      </c>
      <c r="L40" s="13"/>
      <c r="M40" s="13">
        <f>'PI - Casanova'!M40+'Co-PI (1) - Lin'!M40+'Co-PI (2)'!M40+'Co-PI (3)'!M40</f>
        <v>0</v>
      </c>
      <c r="N40" s="15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1" customFormat="1" ht="16">
      <c r="A41" s="3"/>
      <c r="B41" s="2"/>
      <c r="C41" s="38" t="s">
        <v>29</v>
      </c>
      <c r="D41" s="39"/>
      <c r="E41" s="40">
        <f>'PI - Casanova'!E41+'Co-PI (1) - Lin'!E41+'Co-PI (2)'!E41+'Co-PI (3)'!E41</f>
        <v>14937.5</v>
      </c>
      <c r="F41" s="40"/>
      <c r="G41" s="40">
        <f>'PI - Casanova'!G41+'Co-PI (1) - Lin'!G41+'Co-PI (2)'!G41+'Co-PI (3)'!G41</f>
        <v>0</v>
      </c>
      <c r="H41" s="40"/>
      <c r="I41" s="40">
        <f>'PI - Casanova'!I41+'Co-PI (1) - Lin'!I41+'Co-PI (2)'!I41+'Co-PI (3)'!I41</f>
        <v>0</v>
      </c>
      <c r="J41" s="40"/>
      <c r="K41" s="40">
        <f>'PI - Casanova'!K41+'Co-PI (1) - Lin'!K41+'Co-PI (2)'!K41+'Co-PI (3)'!K41</f>
        <v>0</v>
      </c>
      <c r="L41" s="40"/>
      <c r="M41" s="40">
        <f>'PI - Casanova'!M41+'Co-PI (1) - Lin'!M41+'Co-PI (2)'!M41+'Co-PI (3)'!M41</f>
        <v>0</v>
      </c>
      <c r="N41" s="11">
        <f t="shared" si="1"/>
        <v>14937.5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ht="16">
      <c r="A42" s="3"/>
      <c r="B42" s="2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ht="16">
      <c r="A43" s="3" t="s">
        <v>52</v>
      </c>
      <c r="B43" s="2" t="s">
        <v>31</v>
      </c>
      <c r="C43" s="2"/>
      <c r="D43" s="2"/>
      <c r="E43" s="9">
        <f>'PI - Casanova'!E43+'Co-PI (1) - Lin'!E43+'Co-PI (2)'!E43+'Co-PI (3)'!E43</f>
        <v>0</v>
      </c>
      <c r="F43" s="9"/>
      <c r="G43" s="9">
        <f>'PI - Casanova'!G43+'Co-PI (1) - Lin'!G43+'Co-PI (2)'!G43+'Co-PI (3)'!G43</f>
        <v>0</v>
      </c>
      <c r="H43" s="9"/>
      <c r="I43" s="9">
        <f>'PI - Casanova'!I43+'Co-PI (1) - Lin'!I43+'Co-PI (2)'!I43+'Co-PI (3)'!I43</f>
        <v>0</v>
      </c>
      <c r="J43" s="9"/>
      <c r="K43" s="9">
        <f>'PI - Casanova'!K43+'Co-PI (1) - Lin'!K43+'Co-PI (2)'!K43+'Co-PI (3)'!K43</f>
        <v>0</v>
      </c>
      <c r="L43" s="9"/>
      <c r="M43" s="9">
        <f>'PI - Casanova'!M43+'Co-PI (1) - Lin'!M43+'Co-PI (2)'!M43+'Co-PI (3)'!M43</f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ht="16">
      <c r="A44" s="2"/>
      <c r="B44" s="2" t="s">
        <v>30</v>
      </c>
      <c r="C44" s="2"/>
      <c r="D44" s="2"/>
      <c r="E44" s="27">
        <f>'PI - Casanova'!E44+'Co-PI (1) - Lin'!E44+'Co-PI (2)'!E44+'Co-PI (3)'!E44</f>
        <v>0</v>
      </c>
      <c r="F44" s="27"/>
      <c r="G44" s="27">
        <f>'PI - Casanova'!G44+'Co-PI (1) - Lin'!G44+'Co-PI (2)'!G44+'Co-PI (3)'!G44</f>
        <v>0</v>
      </c>
      <c r="H44" s="27"/>
      <c r="I44" s="27">
        <f>'PI - Casanova'!I44+'Co-PI (1) - Lin'!I44+'Co-PI (2)'!I44+'Co-PI (3)'!I44</f>
        <v>0</v>
      </c>
      <c r="J44" s="27"/>
      <c r="K44" s="27">
        <f>'PI - Casanova'!K44+'Co-PI (1) - Lin'!K44+'Co-PI (2)'!K44+'Co-PI (3)'!K44</f>
        <v>0</v>
      </c>
      <c r="L44" s="27"/>
      <c r="M44" s="27">
        <f>'PI - Casanova'!M44+'Co-PI (1) - Lin'!M44+'Co-PI (2)'!M44+'Co-PI (3)'!M44</f>
        <v>0</v>
      </c>
      <c r="N44" s="34">
        <f>E44+G44+I44+K44+M44</f>
        <v>0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ht="16">
      <c r="A45" s="2"/>
      <c r="B45" s="2" t="s">
        <v>32</v>
      </c>
      <c r="C45" s="2"/>
      <c r="D45" s="2"/>
      <c r="E45" s="13">
        <f>'PI - Casanova'!E45+'Co-PI (1) - Lin'!E45+'Co-PI (2)'!E45+'Co-PI (3)'!E45</f>
        <v>30000</v>
      </c>
      <c r="F45" s="13"/>
      <c r="G45" s="13">
        <v>0</v>
      </c>
      <c r="H45" s="13"/>
      <c r="I45" s="13">
        <v>0</v>
      </c>
      <c r="J45" s="13"/>
      <c r="K45" s="13">
        <f>'PI - Casanova'!K45+'Co-PI (1) - Lin'!K45+'Co-PI (2)'!K45+'Co-PI (3)'!K45</f>
        <v>0</v>
      </c>
      <c r="L45" s="13"/>
      <c r="M45" s="13">
        <f>'PI - Casanova'!M45+'Co-PI (1) - Lin'!M45+'Co-PI (2)'!M45+'Co-PI (3)'!M45</f>
        <v>0</v>
      </c>
      <c r="N45" s="15">
        <f>E45+G45+I45+K45+M45</f>
        <v>30000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1" customFormat="1" ht="16">
      <c r="A46" s="2"/>
      <c r="B46" s="2"/>
      <c r="C46" s="38" t="s">
        <v>33</v>
      </c>
      <c r="D46" s="39"/>
      <c r="E46" s="40">
        <f>'PI - Casanova'!E46+'Co-PI (1) - Lin'!E46+'Co-PI (2)'!E46+'Co-PI (3)'!E46</f>
        <v>30000</v>
      </c>
      <c r="F46" s="40"/>
      <c r="G46" s="40">
        <f>'PI - Casanova'!G46+'Co-PI (1) - Lin'!G46+'Co-PI (2)'!G46+'Co-PI (3)'!G46</f>
        <v>0</v>
      </c>
      <c r="H46" s="40"/>
      <c r="I46" s="40">
        <f>'PI - Casanova'!I46+'Co-PI (1) - Lin'!I46+'Co-PI (2)'!I46+'Co-PI (3)'!I46</f>
        <v>0</v>
      </c>
      <c r="J46" s="40"/>
      <c r="K46" s="40">
        <f>'PI - Casanova'!K46+'Co-PI (1) - Lin'!K46+'Co-PI (2)'!K46+'Co-PI (3)'!K46</f>
        <v>0</v>
      </c>
      <c r="L46" s="40"/>
      <c r="M46" s="40">
        <f>'PI - Casanova'!M46+'Co-PI (1) - Lin'!M46+'Co-PI (2)'!M46+'Co-PI (3)'!M46</f>
        <v>0</v>
      </c>
      <c r="N46" s="11">
        <f>E46+G46+I46+K46+M46</f>
        <v>30000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1" customFormat="1" ht="27" customHeight="1">
      <c r="A48" s="32" t="s">
        <v>61</v>
      </c>
      <c r="B48" s="39"/>
      <c r="C48" s="31" t="s">
        <v>62</v>
      </c>
      <c r="D48" s="32"/>
      <c r="E48" s="33">
        <f>'PI - Casanova'!E48+'Co-PI (1) - Lin'!E48+'Co-PI (2)'!E48+'Co-PI (3)'!E48</f>
        <v>67294.996530934615</v>
      </c>
      <c r="F48" s="33"/>
      <c r="G48" s="33">
        <f>'PI - Casanova'!G48+'Co-PI (1) - Lin'!G48+'Co-PI (2)'!G48+'Co-PI (3)'!G48</f>
        <v>0</v>
      </c>
      <c r="H48" s="33"/>
      <c r="I48" s="33">
        <f>'PI - Casanova'!I48+'Co-PI (1) - Lin'!I48+'Co-PI (2)'!I48+'Co-PI (3)'!I48</f>
        <v>0</v>
      </c>
      <c r="J48" s="33"/>
      <c r="K48" s="33">
        <f>'PI - Casanova'!K48+'Co-PI (1) - Lin'!K48+'Co-PI (2)'!K48+'Co-PI (3)'!K48</f>
        <v>0</v>
      </c>
      <c r="L48" s="33"/>
      <c r="M48" s="33">
        <f>'PI - Casanova'!M48+'Co-PI (1) - Lin'!M48+'Co-PI (2)'!M48+'Co-PI (3)'!M48</f>
        <v>0</v>
      </c>
      <c r="N48" s="11">
        <f>E48+G48+I48+K48+M48</f>
        <v>67294.996530934615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" customFormat="1" ht="16">
      <c r="A49" s="2"/>
      <c r="B49" s="2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s="1" customFormat="1" ht="16">
      <c r="A50" s="59" t="s">
        <v>63</v>
      </c>
      <c r="B50" s="60"/>
      <c r="C50" s="67" t="s">
        <v>64</v>
      </c>
      <c r="D50" s="60"/>
      <c r="E50" s="61">
        <f>'PI - Casanova'!E50+'Co-PI (1) - Lin'!E50+'Co-PI (2)'!E50+'Co-PI (3)'!E50</f>
        <v>62294.996530934615</v>
      </c>
      <c r="F50" s="61"/>
      <c r="G50" s="61">
        <f>'PI - Casanova'!G50+'Co-PI (1) - Lin'!G50+'Co-PI (2)'!G50+'Co-PI (3)'!G50</f>
        <v>0</v>
      </c>
      <c r="H50" s="61"/>
      <c r="I50" s="61">
        <f>'PI - Casanova'!I50+'Co-PI (1) - Lin'!I50+'Co-PI (2)'!I50+'Co-PI (3)'!I50</f>
        <v>0</v>
      </c>
      <c r="J50" s="61"/>
      <c r="K50" s="61">
        <f>'PI - Casanova'!K50+'Co-PI (1) - Lin'!K50+'Co-PI (2)'!K50+'Co-PI (3)'!K50</f>
        <v>0</v>
      </c>
      <c r="L50" s="61"/>
      <c r="M50" s="61">
        <f>'PI - Casanova'!M50+'Co-PI (1) - Lin'!M50+'Co-PI (2)'!M50+'Co-PI (3)'!M50</f>
        <v>0</v>
      </c>
      <c r="N50" s="11">
        <f>E50+G50+I50+K50+M50</f>
        <v>62294.996530934615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5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ht="16">
      <c r="A52" s="65" t="s">
        <v>48</v>
      </c>
      <c r="B52" s="63"/>
      <c r="C52" s="66" t="s">
        <v>34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5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ht="16">
      <c r="A53" s="2"/>
      <c r="B53" s="2"/>
      <c r="C53" s="112">
        <v>0.52500000000000002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5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1" customFormat="1" ht="16">
      <c r="A54" s="2"/>
      <c r="B54" s="2"/>
      <c r="C54" s="62" t="s">
        <v>35</v>
      </c>
      <c r="D54" s="63"/>
      <c r="E54" s="64">
        <f>'PI - Casanova'!E54+'Co-PI (1) - Lin'!E54+'Co-PI (2)'!E54+'Co-PI (3)'!E54</f>
        <v>32704.873178740676</v>
      </c>
      <c r="F54" s="64"/>
      <c r="G54" s="64">
        <f>'PI - Casanova'!G54+'Co-PI (1) - Lin'!G54+'Co-PI (2)'!G54+'Co-PI (3)'!G54</f>
        <v>0</v>
      </c>
      <c r="H54" s="64"/>
      <c r="I54" s="64">
        <f>'PI - Casanova'!I54+'Co-PI (1) - Lin'!I54+'Co-PI (2)'!I54+'Co-PI (3)'!I54</f>
        <v>0</v>
      </c>
      <c r="J54" s="64"/>
      <c r="K54" s="64">
        <f>'PI - Casanova'!K54+'Co-PI (1) - Lin'!K54+'Co-PI (2)'!K54+'Co-PI (3)'!K54</f>
        <v>0</v>
      </c>
      <c r="L54" s="64"/>
      <c r="M54" s="64">
        <f>'PI - Casanova'!M54+'Co-PI (1) - Lin'!M54+'Co-PI (2)'!M54+'Co-PI (3)'!M54</f>
        <v>0</v>
      </c>
      <c r="N54" s="11">
        <f>E54+G54+I54+K54+M54</f>
        <v>32704.873178740676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1" customFormat="1" ht="18">
      <c r="A57" s="53"/>
      <c r="B57" s="53"/>
      <c r="C57" s="54" t="s">
        <v>46</v>
      </c>
      <c r="D57" s="4"/>
      <c r="E57" s="11">
        <f>'PI - Casanova'!E57+'Co-PI (1) - Lin'!E57+'Co-PI (2)'!E57+'Co-PI (3)'!E57</f>
        <v>99999.869709675302</v>
      </c>
      <c r="F57" s="11"/>
      <c r="G57" s="11">
        <f>'PI - Casanova'!G57+'Co-PI (1) - Lin'!G57+'Co-PI (2)'!G57+'Co-PI (3)'!G57</f>
        <v>0</v>
      </c>
      <c r="H57" s="11"/>
      <c r="I57" s="11">
        <f>'PI - Casanova'!I57+'Co-PI (1) - Lin'!I57+'Co-PI (2)'!I57+'Co-PI (3)'!I57</f>
        <v>0</v>
      </c>
      <c r="J57" s="11"/>
      <c r="K57" s="11">
        <f>'PI - Casanova'!K57+'Co-PI (1) - Lin'!K57+'Co-PI (2)'!K57+'Co-PI (3)'!K57</f>
        <v>0</v>
      </c>
      <c r="L57" s="11"/>
      <c r="M57" s="11">
        <f>'PI - Casanova'!M57+'Co-PI (1) - Lin'!M57+'Co-PI (2)'!M57+'Co-PI (3)'!M57</f>
        <v>0</v>
      </c>
      <c r="N57" s="11">
        <f>E57+G57+I57+K57+M57</f>
        <v>99999.869709675302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1:62" ht="16">
      <c r="A58" s="2"/>
      <c r="B58" s="2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ht="16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ht="16">
      <c r="A62" s="118"/>
      <c r="B62" s="118"/>
      <c r="C62" s="118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ht="16">
      <c r="A63" s="23"/>
      <c r="B63" s="98"/>
      <c r="C63" s="98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6">
      <c r="A64" s="23"/>
      <c r="B64" s="99"/>
      <c r="C64" s="99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6">
      <c r="A65" s="23"/>
      <c r="B65" s="99"/>
      <c r="C65" s="99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6">
      <c r="A66" s="23"/>
      <c r="B66" s="99"/>
      <c r="C66" s="99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6">
      <c r="A67" s="23"/>
      <c r="B67" s="99"/>
      <c r="C67" s="99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6">
      <c r="A68" s="23"/>
      <c r="B68" s="99"/>
      <c r="C68" s="99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6">
      <c r="A69" s="23"/>
      <c r="B69" s="99"/>
      <c r="C69" s="99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62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62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62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62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</sheetData>
  <mergeCells count="16">
    <mergeCell ref="D5:E5"/>
    <mergeCell ref="F5:G5"/>
    <mergeCell ref="H5:I5"/>
    <mergeCell ref="J5:K5"/>
    <mergeCell ref="L5:M5"/>
    <mergeCell ref="A62:C62"/>
    <mergeCell ref="X6:Y6"/>
    <mergeCell ref="Z6:AA6"/>
    <mergeCell ref="AB6:AC6"/>
    <mergeCell ref="AD6:AE6"/>
    <mergeCell ref="V6:W6"/>
    <mergeCell ref="V9:W9"/>
    <mergeCell ref="X9:Y9"/>
    <mergeCell ref="Z9:AA9"/>
    <mergeCell ref="AB9:AC9"/>
    <mergeCell ref="AD9:AE9"/>
  </mergeCells>
  <phoneticPr fontId="6" type="noConversion"/>
  <pageMargins left="0.75" right="0.75" top="1" bottom="1" header="0.5" footer="0.5"/>
  <pageSetup scale="6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 - Casanova</vt:lpstr>
      <vt:lpstr>Co-PI (1) - Lin</vt:lpstr>
      <vt:lpstr>Co-PI (2)</vt:lpstr>
      <vt:lpstr>Co-PI (3)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Helgeson</dc:creator>
  <cp:lastModifiedBy>Sally Helgeson</cp:lastModifiedBy>
  <cp:lastPrinted>2016-09-21T18:41:28Z</cp:lastPrinted>
  <dcterms:created xsi:type="dcterms:W3CDTF">2014-09-25T15:44:03Z</dcterms:created>
  <dcterms:modified xsi:type="dcterms:W3CDTF">2016-09-21T18:43:33Z</dcterms:modified>
</cp:coreProperties>
</file>