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PI " sheetId="1" state="visible" r:id="rId2"/>
    <sheet name="Co-PI (1)" sheetId="2" state="visible" r:id="rId3"/>
    <sheet name="Co-PI (2)" sheetId="3" state="visible" r:id="rId4"/>
    <sheet name="Co-PI (3)" sheetId="4" state="visible" r:id="rId5"/>
    <sheet name="TOT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<sst xmlns="http://schemas.openxmlformats.org/spreadsheetml/2006/main" count="587" uniqueCount="90">
  <si>
    <t xml:space="preserve">TITLE:  TBD</t>
  </si>
  <si>
    <t xml:space="preserve">AGENCY:  SONY</t>
  </si>
  <si>
    <t xml:space="preserve">DATES:  TBD</t>
  </si>
  <si>
    <t xml:space="preserve">Year One</t>
  </si>
  <si>
    <t xml:space="preserve">Year Two</t>
  </si>
  <si>
    <t xml:space="preserve">Year Three</t>
  </si>
  <si>
    <t xml:space="preserve">Year Four</t>
  </si>
  <si>
    <t xml:space="preserve">Year Five</t>
  </si>
  <si>
    <t xml:space="preserve">TOTAL</t>
  </si>
  <si>
    <t xml:space="preserve">EFFORT (12mth conversion):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</si>
  <si>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</si>
  <si>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</si>
  <si>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</si>
  <si>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</si>
  <si>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</si>
  <si>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Faculty Monthly Salary Info</t>
  </si>
  <si>
    <t xml:space="preserve">SALARY:</t>
  </si>
  <si>
    <t xml:space="preserve">Dr. Casanova</t>
  </si>
  <si>
    <t xml:space="preserve">Months</t>
  </si>
  <si>
    <t xml:space="preserve">Salary</t>
  </si>
  <si>
    <t xml:space="preserve">Faculty Calendar</t>
  </si>
  <si>
    <t xml:space="preserve">EFFORT (based on 9mth):</t>
  </si>
  <si>
    <t xml:space="preserve">OPS Wages Info</t>
  </si>
  <si>
    <t xml:space="preserve">Grad Student</t>
  </si>
  <si>
    <t xml:space="preserve">Total Salary</t>
  </si>
  <si>
    <t xml:space="preserve">Post Doc</t>
  </si>
  <si>
    <t xml:space="preserve">OPS Student</t>
  </si>
  <si>
    <t xml:space="preserve"># of OPS</t>
  </si>
  <si>
    <t xml:space="preserve">Wages</t>
  </si>
  <si>
    <t xml:space="preserve">EFFORT (based on 3mth):</t>
  </si>
  <si>
    <t xml:space="preserve">Teams Exempt</t>
  </si>
  <si>
    <t xml:space="preserve">OPS:</t>
  </si>
  <si>
    <t xml:space="preserve">Teams Non-Exempt</t>
  </si>
  <si>
    <t xml:space="preserve">Undergrad Student</t>
  </si>
  <si>
    <t xml:space="preserve">Faculty 9-mo salary to 12-mo conversion (Enter the 9-Mo. annual in yellow cell below)</t>
  </si>
  <si>
    <t xml:space="preserve">TUITION TABLE</t>
  </si>
  <si>
    <t xml:space="preserve">(3 month summer)</t>
  </si>
  <si>
    <t xml:space="preserve">Effective Period</t>
  </si>
  <si>
    <t xml:space="preserve">Annually</t>
  </si>
  <si>
    <t xml:space="preserve">Monthly</t>
  </si>
  <si>
    <t xml:space="preserve">(Annual 9-mo)</t>
  </si>
  <si>
    <t xml:space="preserve">Total OPS</t>
  </si>
  <si>
    <t xml:space="preserve">8/16/16 - 8/15/17</t>
  </si>
  <si>
    <t xml:space="preserve">(12-mo equiv)</t>
  </si>
  <si>
    <t xml:space="preserve">8/16/17 - 8/15/18</t>
  </si>
  <si>
    <t xml:space="preserve">(Mo. Salary)</t>
  </si>
  <si>
    <t xml:space="preserve"> </t>
  </si>
  <si>
    <t xml:space="preserve">Total Wages</t>
  </si>
  <si>
    <t xml:space="preserve">8/16/18 - 8/15/19</t>
  </si>
  <si>
    <t xml:space="preserve">8/16/19 - 8/15/20</t>
  </si>
  <si>
    <t xml:space="preserve">Fringe Rate</t>
  </si>
  <si>
    <t xml:space="preserve">Fringe Amt</t>
  </si>
  <si>
    <t xml:space="preserve">8/16/20 - 8/15/21</t>
  </si>
  <si>
    <t xml:space="preserve">FRINGES:</t>
  </si>
  <si>
    <t xml:space="preserve">Faculty </t>
  </si>
  <si>
    <t xml:space="preserve">8/16/21 - 8/15/22</t>
  </si>
  <si>
    <t xml:space="preserve">Total Fringe</t>
  </si>
  <si>
    <t xml:space="preserve">Total Wages &amp; Fringe</t>
  </si>
  <si>
    <t xml:space="preserve">EXPENSES:</t>
  </si>
  <si>
    <t xml:space="preserve">Materials &amp; Supplies</t>
  </si>
  <si>
    <t xml:space="preserve">Publications</t>
  </si>
  <si>
    <t xml:space="preserve">Fabrication</t>
  </si>
  <si>
    <t xml:space="preserve">Domestic Travel</t>
  </si>
  <si>
    <t xml:space="preserve">Foreign Travel</t>
  </si>
  <si>
    <t xml:space="preserve">Total Expenses</t>
  </si>
  <si>
    <t xml:space="preserve">OTHER EXPENSES:</t>
  </si>
  <si>
    <t xml:space="preserve">Equipment</t>
  </si>
  <si>
    <t xml:space="preserve">Tuition</t>
  </si>
  <si>
    <t xml:space="preserve">Subcontract</t>
  </si>
  <si>
    <t xml:space="preserve">Total Other</t>
  </si>
  <si>
    <t xml:space="preserve">TOTAL DIRECT COST:</t>
  </si>
  <si>
    <t xml:space="preserve">TDC</t>
  </si>
  <si>
    <t xml:space="preserve">MODIFIED TOTAL DIRECT COST:</t>
  </si>
  <si>
    <t xml:space="preserve">MTDC Base</t>
  </si>
  <si>
    <t xml:space="preserve">INDIRECT COSTS:</t>
  </si>
  <si>
    <t xml:space="preserve">IDC Rate</t>
  </si>
  <si>
    <t xml:space="preserve">Total IDC</t>
  </si>
  <si>
    <t xml:space="preserve">TOTAL COSTS:</t>
  </si>
  <si>
    <t xml:space="preserve">TITLE:  </t>
  </si>
  <si>
    <t xml:space="preserve">AGENCY:  </t>
  </si>
  <si>
    <t xml:space="preserve">DATES:  </t>
  </si>
  <si>
    <t xml:space="preserve">EFFORT (based on 9mth - 12mth conversion:</t>
  </si>
  <si>
    <t xml:space="preserve">Faculty Name</t>
  </si>
  <si>
    <t xml:space="preserve">James D. Ellis</t>
  </si>
  <si>
    <t xml:space="preserve">Faculty 9-mo salary to 12-mo conversion (Enter the 9-Mo. annual in cell below)</t>
  </si>
  <si>
    <t xml:space="preserve">MTDC</t>
  </si>
  <si>
    <t xml:space="preserve">            </t>
  </si>
  <si>
    <t xml:space="preserve">CUMULATIVE TOTAL</t>
  </si>
  <si>
    <t xml:space="preserve">Grad Student </t>
  </si>
  <si>
    <t xml:space="preserve">CUMULATIVE TOTAL COSTS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</si>
</sst>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"/>
    <numFmt numFmtId="166" formatCode="\$#,##0"/>
    <numFmt numFmtId="167" formatCode="0.0"/>
    <numFmt numFmtId="168" formatCode="#,##0"/>
    <numFmt numFmtId="169" formatCode="\$#,##0.00"/>
    <numFmt numFmtId="170" formatCode="\$#,##0.00;[RED]\$#,##0.00"/>
    <numFmt numFmtId="171" formatCode="\$#,##0;[RED]\$#,##0"/>
    <numFmt numFmtId="172" formatCode="#,##0.00"/>
    <numFmt numFmtId="173" formatCode="_-\$* #,##0.00_-;&quot;-$&quot;* #,##0.00_-;_-\$* \-??_-;_-@_-"/>
    <numFmt numFmtId="174" formatCode="0%"/>
    <numFmt numFmtId="175" formatCode="0.0%"/>
    <numFmt numFmtId="176" formatCode="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harter Roman"/>
      <family val="0"/>
      <charset val="1"/>
    </font>
    <font>
      <sz val="12"/>
      <color rgb="FF000000"/>
      <name val="Charter Roman"/>
      <family val="0"/>
      <charset val="1"/>
    </font>
    <font>
      <b val="true"/>
      <sz val="16"/>
      <color rgb="FF000000"/>
      <name val="Charter Roman"/>
      <family val="0"/>
      <charset val="1"/>
    </font>
    <font>
      <sz val="16"/>
      <color rgb="FF000000"/>
      <name val="Charter Roman"/>
      <family val="0"/>
      <charset val="1"/>
    </font>
    <font>
      <sz val="14"/>
      <color rgb="FF000000"/>
      <name val="Charter Roman"/>
      <family val="0"/>
      <charset val="1"/>
    </font>
    <font>
      <b val="true"/>
      <u val="single"/>
      <sz val="12"/>
      <color rgb="FF000000"/>
      <name val="Charter Roman"/>
      <family val="0"/>
      <charset val="1"/>
    </font>
    <font>
      <sz val="12"/>
      <color rgb="FF000000"/>
      <name val="Helvetica Neue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harter Roman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C1DA"/>
        <bgColor rgb="FFC6D9F1"/>
      </patternFill>
    </fill>
    <fill>
      <patternFill patternType="solid">
        <fgColor rgb="FFFC92FF"/>
        <bgColor rgb="FFCC99FF"/>
      </patternFill>
    </fill>
    <fill>
      <patternFill patternType="solid">
        <fgColor rgb="FFFCD5B5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FCD5B5"/>
      </patternFill>
    </fill>
    <fill>
      <patternFill patternType="solid">
        <fgColor rgb="FFB7DEE8"/>
        <bgColor rgb="FFC6D9F1"/>
      </patternFill>
    </fill>
    <fill>
      <patternFill patternType="solid">
        <fgColor rgb="FFF6F796"/>
        <bgColor rgb="FFFCD5B5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4" fillId="1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2DCDB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796"/>
      <rgbColor rgb="FFB7DEE8"/>
      <rgbColor rgb="FFFC92FF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.75"/>
  <cols>
    <col collapsed="false" hidden="false" max="1" min="1" style="0" width="37.4093023255814"/>
    <col collapsed="false" hidden="false" max="3" min="2" style="0" width="28.7953488372093"/>
    <col collapsed="false" hidden="false" max="5" min="4" style="0" width="14.8883720930233"/>
    <col collapsed="false" hidden="true" max="13" min="6" style="0" width="0"/>
    <col collapsed="false" hidden="false" max="14" min="14" style="0" width="13.906976744186"/>
    <col collapsed="false" hidden="false" max="17" min="17" style="0" width="10.8279069767442"/>
    <col collapsed="false" hidden="false" max="22" min="22" style="0" width="32.6093023255814"/>
    <col collapsed="false" hidden="false" max="32" min="25" style="0" width="9.6"/>
  </cols>
  <sheetData>
    <row r="1" s="2" customFormat="true" ht="15.75" hidden="false" customHeight="false" outlineLevel="0" collapsed="false">
      <c r="A1" s="1" t="s">
        <v>0</v>
      </c>
    </row>
    <row r="2" s="2" customFormat="true" ht="15.75" hidden="false" customHeight="false" outlineLevel="0" collapsed="false">
      <c r="A2" s="1"/>
    </row>
    <row r="3" s="2" customFormat="true" ht="15.75" hidden="false" customHeight="false" outlineLevel="0" collapsed="false">
      <c r="A3" s="1" t="s">
        <v>1</v>
      </c>
    </row>
    <row r="4" s="2" customFormat="true" ht="15.75" hidden="false" customHeight="false" outlineLevel="0" collapsed="false">
      <c r="A4" s="1"/>
    </row>
    <row r="5" customFormat="false" ht="20.25" hidden="false" customHeight="false" outlineLevel="0" collapsed="false">
      <c r="A5" s="1" t="s">
        <v>2</v>
      </c>
      <c r="B5" s="2"/>
      <c r="C5" s="2"/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4" t="s">
        <v>8</v>
      </c>
      <c r="P5" s="5" t="s">
        <v>9</v>
      </c>
      <c r="Q5" s="6"/>
      <c r="R5" s="6"/>
      <c r="S5" s="6"/>
      <c r="T5" s="7"/>
    </row>
    <row r="6" customFormat="false" ht="18" hidden="false" customHeight="false" outlineLevel="0" collapsed="false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P6" s="9" t="s">
        <v>10</v>
      </c>
      <c r="Q6" s="10" t="s">
        <v>11</v>
      </c>
      <c r="R6" s="10" t="s">
        <v>12</v>
      </c>
      <c r="S6" s="10" t="s">
        <v>13</v>
      </c>
      <c r="T6" s="11" t="s">
        <v>14</v>
      </c>
      <c r="V6" s="12" t="s">
        <v>15</v>
      </c>
      <c r="W6" s="13" t="s">
        <v>3</v>
      </c>
      <c r="X6" s="13"/>
      <c r="Y6" s="13" t="s">
        <v>4</v>
      </c>
      <c r="Z6" s="13"/>
      <c r="AA6" s="13" t="s">
        <v>5</v>
      </c>
      <c r="AB6" s="13"/>
      <c r="AC6" s="13" t="s">
        <v>6</v>
      </c>
      <c r="AD6" s="13"/>
      <c r="AE6" s="13" t="s">
        <v>7</v>
      </c>
      <c r="AF6" s="13"/>
    </row>
    <row r="7" customFormat="false" ht="15.75" hidden="false" customHeight="false" outlineLevel="0" collapsed="false">
      <c r="A7" s="1" t="s">
        <v>16</v>
      </c>
      <c r="B7" s="2" t="s">
        <v>17</v>
      </c>
      <c r="C7" s="2"/>
      <c r="D7" s="1" t="s">
        <v>18</v>
      </c>
      <c r="E7" s="1" t="s">
        <v>19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8"/>
      <c r="O7" s="2"/>
      <c r="P7" s="14" t="n">
        <f aca="false">E11/V20*100</f>
        <v>15</v>
      </c>
      <c r="Q7" s="14" t="n">
        <f aca="false">G11/Y20*100</f>
        <v>0</v>
      </c>
      <c r="R7" s="14" t="n">
        <f aca="false">I11/AA20*100</f>
        <v>0</v>
      </c>
      <c r="S7" s="14" t="n">
        <f aca="false">K11/AC20*100</f>
        <v>0</v>
      </c>
      <c r="T7" s="14" t="n">
        <f aca="false">M11/AE20*100</f>
        <v>0</v>
      </c>
      <c r="U7" s="2"/>
      <c r="V7" s="12"/>
      <c r="W7" s="15" t="n">
        <f aca="false">V21</f>
        <v>6692.30769230769</v>
      </c>
      <c r="X7" s="12" t="n">
        <v>9</v>
      </c>
      <c r="Y7" s="15" t="n">
        <f aca="false">W7*1.03</f>
        <v>6893.07692307692</v>
      </c>
      <c r="Z7" s="12" t="n">
        <v>9</v>
      </c>
      <c r="AA7" s="15" t="n">
        <f aca="false">Y7*1.03</f>
        <v>7099.86923076923</v>
      </c>
      <c r="AB7" s="12" t="n">
        <v>9</v>
      </c>
      <c r="AC7" s="15" t="n">
        <f aca="false">AA7*1.03</f>
        <v>7312.86530769231</v>
      </c>
      <c r="AD7" s="12" t="n">
        <v>9</v>
      </c>
      <c r="AE7" s="15" t="n">
        <f aca="false">AC7*1.03</f>
        <v>7532.25126692308</v>
      </c>
      <c r="AF7" s="12" t="n">
        <v>9</v>
      </c>
    </row>
    <row r="8" customFormat="false" ht="15.75" hidden="false" customHeight="false" outlineLevel="0" collapsed="false">
      <c r="A8" s="1"/>
      <c r="C8" s="2"/>
      <c r="N8" s="8"/>
      <c r="O8" s="2"/>
      <c r="P8" s="16"/>
      <c r="Q8" s="16"/>
      <c r="R8" s="16"/>
      <c r="S8" s="16"/>
      <c r="T8" s="16"/>
      <c r="U8" s="2"/>
    </row>
    <row r="9" customFormat="false" ht="20.25" hidden="false" customHeight="false" outlineLevel="0" collapsed="false">
      <c r="A9" s="1"/>
      <c r="B9" s="2" t="s">
        <v>20</v>
      </c>
      <c r="C9" s="2"/>
      <c r="D9" s="17" t="n">
        <f aca="false">0.1*18</f>
        <v>1.8</v>
      </c>
      <c r="E9" s="18" t="n">
        <f aca="false">W7*D9</f>
        <v>12046.1538461538</v>
      </c>
      <c r="F9" s="19" t="n">
        <v>0</v>
      </c>
      <c r="G9" s="18" t="n">
        <f aca="false">Y7*F9</f>
        <v>0</v>
      </c>
      <c r="H9" s="19" t="n">
        <v>0</v>
      </c>
      <c r="I9" s="18" t="n">
        <f aca="false">AA7*H9</f>
        <v>0</v>
      </c>
      <c r="J9" s="19" t="n">
        <v>0</v>
      </c>
      <c r="K9" s="18" t="n">
        <f aca="false">AC7*J9</f>
        <v>0</v>
      </c>
      <c r="L9" s="19" t="n">
        <v>0</v>
      </c>
      <c r="M9" s="18" t="n">
        <f aca="false">AE7*L9</f>
        <v>0</v>
      </c>
      <c r="N9" s="20" t="n">
        <f aca="false">E9+G9+I9+K9+M9</f>
        <v>12046.1538461538</v>
      </c>
      <c r="O9" s="2"/>
      <c r="P9" s="21" t="s">
        <v>21</v>
      </c>
      <c r="Q9" s="22"/>
      <c r="R9" s="22"/>
      <c r="S9" s="22"/>
      <c r="T9" s="23"/>
      <c r="U9" s="2"/>
      <c r="V9" s="12" t="s">
        <v>22</v>
      </c>
      <c r="W9" s="13" t="s">
        <v>3</v>
      </c>
      <c r="X9" s="13"/>
      <c r="Y9" s="13" t="s">
        <v>4</v>
      </c>
      <c r="Z9" s="13"/>
      <c r="AA9" s="13" t="s">
        <v>5</v>
      </c>
      <c r="AB9" s="13"/>
      <c r="AC9" s="13" t="s">
        <v>6</v>
      </c>
      <c r="AD9" s="13"/>
      <c r="AE9" s="13" t="s">
        <v>7</v>
      </c>
      <c r="AF9" s="13"/>
    </row>
    <row r="10" customFormat="false" ht="18" hidden="false" customHeight="false" outlineLevel="0" collapsed="false">
      <c r="A10" s="1"/>
      <c r="C10" s="2"/>
      <c r="D10" s="24" t="n">
        <v>0</v>
      </c>
      <c r="E10" s="25" t="n">
        <f aca="false">W7*D10</f>
        <v>0</v>
      </c>
      <c r="F10" s="24" t="n">
        <v>0</v>
      </c>
      <c r="G10" s="25" t="n">
        <f aca="false">Y7*F10</f>
        <v>0</v>
      </c>
      <c r="H10" s="24" t="n">
        <v>0</v>
      </c>
      <c r="I10" s="25" t="n">
        <f aca="false">AA7*H10</f>
        <v>0</v>
      </c>
      <c r="J10" s="24" t="n">
        <v>0</v>
      </c>
      <c r="K10" s="25" t="n">
        <f aca="false">AC7*J10</f>
        <v>0</v>
      </c>
      <c r="L10" s="24" t="n">
        <v>0</v>
      </c>
      <c r="M10" s="25" t="n">
        <f aca="false">AE7*L10</f>
        <v>0</v>
      </c>
      <c r="N10" s="26" t="n">
        <f aca="false">E10+G10+I10+K10+M10</f>
        <v>0</v>
      </c>
      <c r="O10" s="2"/>
      <c r="P10" s="27" t="s">
        <v>10</v>
      </c>
      <c r="Q10" s="28" t="s">
        <v>11</v>
      </c>
      <c r="R10" s="28" t="s">
        <v>12</v>
      </c>
      <c r="S10" s="28" t="s">
        <v>13</v>
      </c>
      <c r="T10" s="29" t="s">
        <v>14</v>
      </c>
      <c r="U10" s="2"/>
      <c r="V10" s="12" t="s">
        <v>23</v>
      </c>
      <c r="W10" s="30" t="n">
        <v>25000</v>
      </c>
      <c r="X10" s="31" t="n">
        <v>12</v>
      </c>
      <c r="Y10" s="30" t="n">
        <f aca="false">W10*1.03</f>
        <v>25750</v>
      </c>
      <c r="Z10" s="31" t="n">
        <v>12</v>
      </c>
      <c r="AA10" s="30" t="n">
        <f aca="false">Y10*1.03</f>
        <v>26522.5</v>
      </c>
      <c r="AB10" s="31" t="n">
        <v>12</v>
      </c>
      <c r="AC10" s="30" t="n">
        <f aca="false">AA10*1.03</f>
        <v>27318.175</v>
      </c>
      <c r="AD10" s="31" t="n">
        <v>12</v>
      </c>
      <c r="AE10" s="30" t="n">
        <f aca="false">AC10*1.03</f>
        <v>28137.72025</v>
      </c>
      <c r="AF10" s="31" t="n">
        <v>12</v>
      </c>
    </row>
    <row r="11" customFormat="false" ht="15.75" hidden="false" customHeight="false" outlineLevel="0" collapsed="false">
      <c r="A11" s="1"/>
      <c r="C11" s="32" t="s">
        <v>24</v>
      </c>
      <c r="D11" s="33" t="n">
        <f aca="false">SUM(D9:D10)</f>
        <v>1.8</v>
      </c>
      <c r="E11" s="34" t="n">
        <f aca="false">SUM(E9:E10)</f>
        <v>12046.1538461538</v>
      </c>
      <c r="F11" s="35" t="n">
        <f aca="false">SUM(F9:F10)</f>
        <v>0</v>
      </c>
      <c r="G11" s="34" t="n">
        <f aca="false">SUM(G9:G10)</f>
        <v>0</v>
      </c>
      <c r="H11" s="35" t="n">
        <f aca="false">SUM(H9:H10)</f>
        <v>0</v>
      </c>
      <c r="I11" s="34" t="n">
        <f aca="false">SUM(I9:I10)</f>
        <v>0</v>
      </c>
      <c r="J11" s="35" t="n">
        <f aca="false">SUM(J9:J10)</f>
        <v>0</v>
      </c>
      <c r="K11" s="34" t="n">
        <f aca="false">SUM(K9:K10)</f>
        <v>0</v>
      </c>
      <c r="L11" s="35" t="n">
        <f aca="false">SUM(L9:L10)</f>
        <v>0</v>
      </c>
      <c r="M11" s="34" t="n">
        <f aca="false">SUM(M9:M10)</f>
        <v>0</v>
      </c>
      <c r="N11" s="20" t="n">
        <f aca="false">E11+G11+I11+K11+M11</f>
        <v>12046.1538461538</v>
      </c>
      <c r="O11" s="2"/>
      <c r="P11" s="14" t="n">
        <f aca="false">E9/V19*100</f>
        <v>20.0769230769231</v>
      </c>
      <c r="Q11" s="14" t="n">
        <f aca="false">G9/Y19*100</f>
        <v>0</v>
      </c>
      <c r="R11" s="14" t="n">
        <f aca="false">I9/V19*100</f>
        <v>0</v>
      </c>
      <c r="S11" s="14" t="n">
        <f aca="false">K9/V19*100</f>
        <v>0</v>
      </c>
      <c r="T11" s="14" t="n">
        <f aca="false">M9/V19*100</f>
        <v>0</v>
      </c>
      <c r="U11" s="2"/>
      <c r="V11" s="12" t="s">
        <v>25</v>
      </c>
      <c r="W11" s="30" t="n">
        <v>48000</v>
      </c>
      <c r="X11" s="12" t="n">
        <v>12</v>
      </c>
      <c r="Y11" s="30" t="n">
        <f aca="false">W11*1.03</f>
        <v>49440</v>
      </c>
      <c r="Z11" s="12" t="n">
        <v>12</v>
      </c>
      <c r="AA11" s="30" t="n">
        <f aca="false">Y11*1.03</f>
        <v>50923.2</v>
      </c>
      <c r="AB11" s="12" t="n">
        <v>12</v>
      </c>
      <c r="AC11" s="30" t="n">
        <f aca="false">AA11*1.03</f>
        <v>52450.896</v>
      </c>
      <c r="AD11" s="12" t="n">
        <v>12</v>
      </c>
      <c r="AE11" s="30" t="n">
        <f aca="false">AC11*1.03</f>
        <v>54024.42288</v>
      </c>
      <c r="AF11" s="31" t="n">
        <v>12</v>
      </c>
    </row>
    <row r="12" customFormat="false" ht="15.75" hidden="false" customHeight="false" outlineLevel="0" collapsed="false">
      <c r="A12" s="1"/>
      <c r="D12" s="19"/>
      <c r="E12" s="36"/>
      <c r="F12" s="19"/>
      <c r="G12" s="36"/>
      <c r="H12" s="19"/>
      <c r="I12" s="36"/>
      <c r="J12" s="19"/>
      <c r="K12" s="36"/>
      <c r="L12" s="19"/>
      <c r="M12" s="36"/>
      <c r="N12" s="20"/>
      <c r="O12" s="2"/>
      <c r="P12" s="16"/>
      <c r="Q12" s="16"/>
      <c r="R12" s="16"/>
      <c r="S12" s="16"/>
      <c r="T12" s="16"/>
      <c r="U12" s="2"/>
      <c r="V12" s="12" t="s">
        <v>26</v>
      </c>
      <c r="W12" s="30" t="n">
        <v>21000</v>
      </c>
      <c r="X12" s="12" t="n">
        <v>12</v>
      </c>
      <c r="Y12" s="30" t="n">
        <f aca="false">W12*1.03</f>
        <v>21630</v>
      </c>
      <c r="Z12" s="31" t="n">
        <v>12</v>
      </c>
      <c r="AA12" s="30" t="n">
        <f aca="false">Y12*1.03</f>
        <v>22278.9</v>
      </c>
      <c r="AB12" s="31" t="n">
        <v>12</v>
      </c>
      <c r="AC12" s="30" t="n">
        <f aca="false">AA12*1.03</f>
        <v>22947.267</v>
      </c>
      <c r="AD12" s="31" t="n">
        <v>12</v>
      </c>
      <c r="AE12" s="30" t="n">
        <f aca="false">AC12*1.03</f>
        <v>23635.68501</v>
      </c>
      <c r="AF12" s="31" t="n">
        <v>12</v>
      </c>
    </row>
    <row r="13" customFormat="false" ht="20.25" hidden="false" customHeight="false" outlineLevel="0" collapsed="false">
      <c r="A13" s="1"/>
      <c r="C13" s="37" t="s">
        <v>27</v>
      </c>
      <c r="D13" s="1" t="s">
        <v>18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28</v>
      </c>
      <c r="J13" s="1" t="s">
        <v>18</v>
      </c>
      <c r="K13" s="1" t="s">
        <v>28</v>
      </c>
      <c r="L13" s="1" t="s">
        <v>18</v>
      </c>
      <c r="M13" s="1" t="s">
        <v>28</v>
      </c>
      <c r="N13" s="20"/>
      <c r="O13" s="2"/>
      <c r="P13" s="38" t="s">
        <v>29</v>
      </c>
      <c r="Q13" s="39"/>
      <c r="R13" s="39"/>
      <c r="S13" s="39"/>
      <c r="T13" s="40"/>
      <c r="U13" s="2"/>
      <c r="V13" s="12" t="s">
        <v>30</v>
      </c>
      <c r="W13" s="30" t="n">
        <v>10000</v>
      </c>
      <c r="X13" s="12" t="n">
        <v>12</v>
      </c>
      <c r="Y13" s="30" t="n">
        <f aca="false">W13*1.03</f>
        <v>10300</v>
      </c>
      <c r="Z13" s="12" t="n">
        <v>12</v>
      </c>
      <c r="AA13" s="30" t="n">
        <f aca="false">Y13*1.03</f>
        <v>10609</v>
      </c>
      <c r="AB13" s="12" t="n">
        <v>12</v>
      </c>
      <c r="AC13" s="30" t="n">
        <f aca="false">AA13*1.03</f>
        <v>10927.27</v>
      </c>
      <c r="AD13" s="12" t="n">
        <v>12</v>
      </c>
      <c r="AE13" s="30" t="n">
        <f aca="false">AC13*1.03</f>
        <v>11255.0881</v>
      </c>
      <c r="AF13" s="31" t="n">
        <v>12</v>
      </c>
    </row>
    <row r="14" customFormat="false" ht="17.35" hidden="false" customHeight="false" outlineLevel="0" collapsed="false">
      <c r="A14" s="1" t="s">
        <v>31</v>
      </c>
      <c r="B14" s="2" t="s">
        <v>23</v>
      </c>
      <c r="C14" s="41" t="n">
        <v>0</v>
      </c>
      <c r="D14" s="19" t="n">
        <v>0</v>
      </c>
      <c r="E14" s="18" t="n">
        <f aca="false">W10/X10*D14*$C14</f>
        <v>0</v>
      </c>
      <c r="F14" s="19" t="n">
        <v>0</v>
      </c>
      <c r="G14" s="18" t="n">
        <f aca="false">Y10/Z10*F14*$C14</f>
        <v>0</v>
      </c>
      <c r="H14" s="19" t="n">
        <v>0</v>
      </c>
      <c r="I14" s="18" t="n">
        <f aca="false">AA10/AB10*H14*$C14</f>
        <v>0</v>
      </c>
      <c r="J14" s="19" t="n">
        <v>0</v>
      </c>
      <c r="K14" s="18" t="n">
        <f aca="false">AC10/AD10*J14*$C14</f>
        <v>0</v>
      </c>
      <c r="L14" s="19" t="n">
        <v>0</v>
      </c>
      <c r="M14" s="18" t="n">
        <f aca="false">AE10/AF10*L14*$C14</f>
        <v>0</v>
      </c>
      <c r="N14" s="20" t="n">
        <f aca="false">E14+G14+I14+K14+M14</f>
        <v>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2" t="s">
        <v>32</v>
      </c>
      <c r="W14" s="30" t="n">
        <v>10000</v>
      </c>
      <c r="X14" s="12" t="n">
        <v>12</v>
      </c>
      <c r="Y14" s="30" t="n">
        <f aca="false">W14*1.03</f>
        <v>10300</v>
      </c>
      <c r="Z14" s="31" t="n">
        <v>12</v>
      </c>
      <c r="AA14" s="30" t="n">
        <f aca="false">Y14*1.03</f>
        <v>10609</v>
      </c>
      <c r="AB14" s="31" t="n">
        <v>12</v>
      </c>
      <c r="AC14" s="30" t="n">
        <f aca="false">AA14*1.03</f>
        <v>10927.27</v>
      </c>
      <c r="AD14" s="31" t="n">
        <v>12</v>
      </c>
      <c r="AE14" s="30" t="n">
        <f aca="false">AC14*1.03</f>
        <v>11255.0881</v>
      </c>
      <c r="AF14" s="31" t="n">
        <v>12</v>
      </c>
    </row>
    <row r="15" customFormat="false" ht="15.75" hidden="false" customHeight="false" outlineLevel="0" collapsed="false">
      <c r="A15" s="1"/>
      <c r="B15" s="2" t="s">
        <v>25</v>
      </c>
      <c r="C15" s="41" t="n">
        <v>0</v>
      </c>
      <c r="D15" s="19" t="n">
        <v>0</v>
      </c>
      <c r="E15" s="18" t="n">
        <f aca="false">W11/X11*D15*$C15</f>
        <v>0</v>
      </c>
      <c r="F15" s="19" t="n">
        <v>0</v>
      </c>
      <c r="G15" s="18" t="n">
        <f aca="false">Y11/Z11*F15*$C15</f>
        <v>0</v>
      </c>
      <c r="H15" s="19" t="n">
        <v>0</v>
      </c>
      <c r="I15" s="18" t="n">
        <f aca="false">AA11/AB11*H15*$C15</f>
        <v>0</v>
      </c>
      <c r="J15" s="19" t="n">
        <v>0</v>
      </c>
      <c r="K15" s="18" t="n">
        <f aca="false">AC11/AD11*J15*$C15</f>
        <v>0</v>
      </c>
      <c r="L15" s="19" t="n">
        <v>0</v>
      </c>
      <c r="M15" s="18" t="n">
        <f aca="false">AE11/AF11*L15*$C15</f>
        <v>0</v>
      </c>
      <c r="N15" s="20" t="n">
        <f aca="false">E15+G15+I15+K15+M15</f>
        <v>0</v>
      </c>
      <c r="O15" s="2"/>
      <c r="P15" s="14" t="n">
        <f aca="false">E10/V18*100</f>
        <v>0</v>
      </c>
      <c r="Q15" s="14" t="n">
        <f aca="false">G10/V18*100</f>
        <v>0</v>
      </c>
      <c r="R15" s="14" t="n">
        <f aca="false">I10/V18*100</f>
        <v>0</v>
      </c>
      <c r="S15" s="14" t="n">
        <f aca="false">K10/V18*100</f>
        <v>0</v>
      </c>
      <c r="T15" s="14" t="n">
        <f aca="false">M10/V18*100</f>
        <v>0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</row>
    <row r="16" customFormat="false" ht="15" hidden="false" customHeight="false" outlineLevel="0" collapsed="false">
      <c r="A16" s="1"/>
      <c r="B16" s="2" t="s">
        <v>33</v>
      </c>
      <c r="C16" s="41" t="n">
        <v>1</v>
      </c>
      <c r="D16" s="19" t="n">
        <v>18</v>
      </c>
      <c r="E16" s="18" t="n">
        <f aca="false">W12/X12*D16*$C16</f>
        <v>31500</v>
      </c>
      <c r="F16" s="19" t="n">
        <v>0</v>
      </c>
      <c r="G16" s="18" t="n">
        <f aca="false">Y12/Z12*F16*$C16</f>
        <v>0</v>
      </c>
      <c r="H16" s="19" t="n">
        <v>0</v>
      </c>
      <c r="I16" s="18" t="n">
        <f aca="false">AA12/AB12*H16*$C16</f>
        <v>0</v>
      </c>
      <c r="J16" s="19" t="n">
        <v>0</v>
      </c>
      <c r="K16" s="18" t="n">
        <f aca="false">AC12/AD12*J16*$C16</f>
        <v>0</v>
      </c>
      <c r="L16" s="19" t="n">
        <v>0</v>
      </c>
      <c r="M16" s="18" t="n">
        <f aca="false">AE12/AF12*L16*$C16</f>
        <v>0</v>
      </c>
      <c r="N16" s="20" t="n">
        <f aca="false">E16+G16+I16+K16+M16</f>
        <v>31500</v>
      </c>
      <c r="O16" s="2"/>
      <c r="P16" s="16"/>
      <c r="Q16" s="16"/>
      <c r="R16" s="16"/>
      <c r="S16" s="16"/>
      <c r="T16" s="16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</row>
    <row r="17" customFormat="false" ht="15.75" hidden="false" customHeight="false" outlineLevel="0" collapsed="false">
      <c r="A17" s="1"/>
      <c r="B17" s="2" t="s">
        <v>30</v>
      </c>
      <c r="C17" s="41" t="n">
        <v>0</v>
      </c>
      <c r="D17" s="19" t="n">
        <v>0</v>
      </c>
      <c r="E17" s="18" t="n">
        <f aca="false">W13/X13*D17*$C17</f>
        <v>0</v>
      </c>
      <c r="F17" s="19" t="n">
        <v>0</v>
      </c>
      <c r="G17" s="18" t="n">
        <f aca="false">Y13/Z13*F17*$C17</f>
        <v>0</v>
      </c>
      <c r="H17" s="19" t="n">
        <v>0</v>
      </c>
      <c r="I17" s="18" t="n">
        <f aca="false">AA13/AB13*H17*$C17</f>
        <v>0</v>
      </c>
      <c r="J17" s="19" t="n">
        <v>0</v>
      </c>
      <c r="K17" s="18" t="n">
        <f aca="false">AC13/AD13*J17*$C17</f>
        <v>0</v>
      </c>
      <c r="L17" s="19" t="n">
        <v>0</v>
      </c>
      <c r="M17" s="18" t="n">
        <f aca="false">AE13/AF13*L17*$C17</f>
        <v>0</v>
      </c>
      <c r="N17" s="20" t="n">
        <f aca="false">E17+G17+I17+K17+M17</f>
        <v>0</v>
      </c>
      <c r="O17" s="2"/>
      <c r="V17" s="45" t="s">
        <v>34</v>
      </c>
      <c r="W17" s="45"/>
      <c r="X17" s="45"/>
      <c r="Y17" s="45"/>
      <c r="Z17" s="45"/>
    </row>
    <row r="18" customFormat="false" ht="15.75" hidden="false" customHeight="false" outlineLevel="0" collapsed="false">
      <c r="A18" s="1"/>
      <c r="B18" s="2" t="s">
        <v>32</v>
      </c>
      <c r="C18" s="46" t="n">
        <v>0</v>
      </c>
      <c r="D18" s="24" t="n">
        <v>0</v>
      </c>
      <c r="E18" s="25" t="n">
        <f aca="false">W14/X14*D18*$C18</f>
        <v>0</v>
      </c>
      <c r="F18" s="24" t="n">
        <v>0</v>
      </c>
      <c r="G18" s="25" t="n">
        <f aca="false">Y14/Z14*F18*$C18</f>
        <v>0</v>
      </c>
      <c r="H18" s="24" t="n">
        <v>0</v>
      </c>
      <c r="I18" s="25" t="n">
        <f aca="false">AA14/AB14*H18*$C18</f>
        <v>0</v>
      </c>
      <c r="J18" s="24" t="n">
        <v>0</v>
      </c>
      <c r="K18" s="25" t="n">
        <f aca="false">AC14/AD14*J18*$C18</f>
        <v>0</v>
      </c>
      <c r="L18" s="24" t="n">
        <v>0</v>
      </c>
      <c r="M18" s="25" t="n">
        <f aca="false">AE14/AF14*L18*$C18</f>
        <v>0</v>
      </c>
      <c r="N18" s="26" t="n">
        <f aca="false">E18+G18+I18+K18+M18</f>
        <v>0</v>
      </c>
      <c r="O18" s="2"/>
      <c r="P18" s="13" t="s">
        <v>35</v>
      </c>
      <c r="Q18" s="13"/>
      <c r="R18" s="13"/>
      <c r="S18" s="13"/>
      <c r="V18" s="47" t="n">
        <f aca="false">V20-V19</f>
        <v>20307.6923076923</v>
      </c>
      <c r="W18" s="12" t="s">
        <v>36</v>
      </c>
      <c r="X18" s="12"/>
      <c r="Y18" s="48" t="n">
        <f aca="false">Y20-Y19</f>
        <v>20916.9230769231</v>
      </c>
      <c r="Z18" s="12"/>
      <c r="AA18" s="48" t="n">
        <f aca="false">AA20-AA19</f>
        <v>21544.4307692308</v>
      </c>
      <c r="AB18" s="12"/>
      <c r="AC18" s="48" t="n">
        <f aca="false">AC20-AC19</f>
        <v>22190.7636923077</v>
      </c>
      <c r="AD18" s="12"/>
      <c r="AE18" s="48" t="n">
        <f aca="false">AE20-AE19</f>
        <v>22856.4866030769</v>
      </c>
    </row>
    <row r="19" customFormat="false" ht="15.75" hidden="false" customHeight="false" outlineLevel="0" collapsed="false">
      <c r="A19" s="1"/>
      <c r="C19" s="46"/>
      <c r="D19" s="49"/>
      <c r="E19" s="50"/>
      <c r="F19" s="49"/>
      <c r="G19" s="50"/>
      <c r="H19" s="49"/>
      <c r="I19" s="50"/>
      <c r="J19" s="49"/>
      <c r="K19" s="50"/>
      <c r="L19" s="49"/>
      <c r="M19" s="50"/>
      <c r="N19" s="20"/>
      <c r="O19" s="2"/>
      <c r="P19" s="12" t="s">
        <v>37</v>
      </c>
      <c r="Q19" s="12"/>
      <c r="R19" s="51" t="s">
        <v>38</v>
      </c>
      <c r="S19" s="51" t="s">
        <v>39</v>
      </c>
      <c r="V19" s="52" t="n">
        <v>60000</v>
      </c>
      <c r="W19" s="53" t="s">
        <v>40</v>
      </c>
      <c r="X19" s="53"/>
      <c r="Y19" s="54" t="n">
        <f aca="false">V19*1.03</f>
        <v>61800</v>
      </c>
      <c r="Z19" s="54"/>
      <c r="AA19" s="54" t="n">
        <f aca="false">Y19*1.03</f>
        <v>63654</v>
      </c>
      <c r="AB19" s="54"/>
      <c r="AC19" s="54" t="n">
        <f aca="false">AA19*1.03</f>
        <v>65563.62</v>
      </c>
      <c r="AD19" s="54"/>
      <c r="AE19" s="54" t="n">
        <f aca="false">AC19*1.03</f>
        <v>67530.5286</v>
      </c>
    </row>
    <row r="20" customFormat="false" ht="15.75" hidden="false" customHeight="false" outlineLevel="0" collapsed="false">
      <c r="A20" s="1"/>
      <c r="C20" s="32" t="s">
        <v>41</v>
      </c>
      <c r="D20" s="1"/>
      <c r="E20" s="34" t="n">
        <f aca="false">SUM(E14:E18)</f>
        <v>31500</v>
      </c>
      <c r="F20" s="1"/>
      <c r="G20" s="34" t="n">
        <f aca="false">SUM(G14:G18)</f>
        <v>0</v>
      </c>
      <c r="H20" s="1"/>
      <c r="I20" s="34" t="n">
        <f aca="false">SUM(I14:I18)</f>
        <v>0</v>
      </c>
      <c r="J20" s="1"/>
      <c r="K20" s="34" t="n">
        <f aca="false">SUM(K14:K18)</f>
        <v>0</v>
      </c>
      <c r="L20" s="1"/>
      <c r="M20" s="34" t="n">
        <f aca="false">SUM(M14:M18)</f>
        <v>0</v>
      </c>
      <c r="N20" s="20" t="n">
        <f aca="false">E20+G20+I20+K20+M20</f>
        <v>31500</v>
      </c>
      <c r="O20" s="2"/>
      <c r="P20" s="12" t="s">
        <v>42</v>
      </c>
      <c r="Q20" s="12"/>
      <c r="R20" s="55" t="n">
        <v>11307.45</v>
      </c>
      <c r="S20" s="55" t="n">
        <f aca="false">R20/12</f>
        <v>942.2875</v>
      </c>
      <c r="V20" s="56" t="n">
        <f aca="false">V19/1560*2088</f>
        <v>80307.6923076923</v>
      </c>
      <c r="W20" s="16" t="s">
        <v>43</v>
      </c>
      <c r="X20" s="16"/>
      <c r="Y20" s="57" t="n">
        <f aca="false">V20*1.03</f>
        <v>82716.9230769231</v>
      </c>
      <c r="Z20" s="57"/>
      <c r="AA20" s="57" t="n">
        <f aca="false">Y20*1.03</f>
        <v>85198.4307692308</v>
      </c>
      <c r="AB20" s="57"/>
      <c r="AC20" s="57" t="n">
        <f aca="false">AA20*1.03</f>
        <v>87754.3836923077</v>
      </c>
      <c r="AD20" s="57"/>
      <c r="AE20" s="57" t="n">
        <f aca="false">AC20*1.03</f>
        <v>90387.0152030769</v>
      </c>
    </row>
    <row r="21" customFormat="false" ht="15.75" hidden="false" customHeight="false" outlineLevel="0" collapsed="false">
      <c r="A21" s="1"/>
      <c r="N21" s="20"/>
      <c r="O21" s="2"/>
      <c r="P21" s="12" t="s">
        <v>44</v>
      </c>
      <c r="Q21" s="12"/>
      <c r="R21" s="55" t="n">
        <f aca="false">R20*1.05</f>
        <v>11872.8225</v>
      </c>
      <c r="S21" s="55" t="n">
        <f aca="false">R21/12</f>
        <v>989.401875</v>
      </c>
      <c r="V21" s="58" t="n">
        <f aca="false">V20/12</f>
        <v>6692.30769230769</v>
      </c>
      <c r="W21" s="59" t="s">
        <v>45</v>
      </c>
      <c r="X21" s="2" t="s">
        <v>46</v>
      </c>
    </row>
    <row r="22" customFormat="false" ht="15.75" hidden="false" customHeight="false" outlineLevel="0" collapsed="false">
      <c r="A22" s="1"/>
      <c r="C22" s="32" t="s">
        <v>47</v>
      </c>
      <c r="D22" s="1"/>
      <c r="E22" s="34" t="n">
        <f aca="false">E20+E11</f>
        <v>43546.1538461539</v>
      </c>
      <c r="F22" s="34"/>
      <c r="G22" s="34" t="n">
        <f aca="false">G20+G11</f>
        <v>0</v>
      </c>
      <c r="H22" s="34"/>
      <c r="I22" s="34" t="n">
        <f aca="false">I20+I11</f>
        <v>0</v>
      </c>
      <c r="J22" s="34"/>
      <c r="K22" s="34" t="n">
        <f aca="false">K20+K11</f>
        <v>0</v>
      </c>
      <c r="L22" s="34"/>
      <c r="M22" s="34" t="n">
        <f aca="false">M20+M11</f>
        <v>0</v>
      </c>
      <c r="N22" s="20" t="n">
        <f aca="false">E22+G22+I22+K22+M22</f>
        <v>43546.1538461539</v>
      </c>
      <c r="O22" s="2"/>
      <c r="P22" s="12" t="s">
        <v>48</v>
      </c>
      <c r="Q22" s="12"/>
      <c r="R22" s="55" t="n">
        <f aca="false">R21*1.05</f>
        <v>12466.463625</v>
      </c>
      <c r="S22" s="55" t="n">
        <f aca="false">R22/12</f>
        <v>1038.87196875</v>
      </c>
    </row>
    <row r="23" customFormat="false" ht="15.75" hidden="false" customHeight="false" outlineLevel="0" collapsed="false">
      <c r="A23" s="1"/>
      <c r="N23" s="20"/>
      <c r="O23" s="2"/>
      <c r="P23" s="12" t="s">
        <v>49</v>
      </c>
      <c r="Q23" s="12"/>
      <c r="R23" s="55" t="n">
        <f aca="false">R22*1.05</f>
        <v>13089.78680625</v>
      </c>
      <c r="S23" s="55" t="n">
        <f aca="false">R23/12</f>
        <v>1090.8155671875</v>
      </c>
    </row>
    <row r="24" customFormat="false" ht="15.75" hidden="false" customHeight="false" outlineLevel="0" collapsed="false">
      <c r="A24" s="1"/>
      <c r="C24" s="60" t="s">
        <v>50</v>
      </c>
      <c r="E24" s="61" t="s">
        <v>51</v>
      </c>
      <c r="G24" s="62" t="s">
        <v>51</v>
      </c>
      <c r="I24" s="62" t="s">
        <v>51</v>
      </c>
      <c r="K24" s="62" t="s">
        <v>51</v>
      </c>
      <c r="M24" s="62" t="s">
        <v>51</v>
      </c>
      <c r="N24" s="63"/>
      <c r="O24" s="2"/>
      <c r="P24" s="12" t="s">
        <v>52</v>
      </c>
      <c r="Q24" s="12"/>
      <c r="R24" s="55" t="n">
        <f aca="false">R23*1.05</f>
        <v>13744.2761465625</v>
      </c>
      <c r="S24" s="55" t="n">
        <f aca="false">R24/12</f>
        <v>1145.35634554688</v>
      </c>
      <c r="V24" s="64"/>
    </row>
    <row r="25" customFormat="false" ht="15.75" hidden="false" customHeight="false" outlineLevel="0" collapsed="false">
      <c r="A25" s="1" t="s">
        <v>53</v>
      </c>
      <c r="B25" s="2" t="s">
        <v>54</v>
      </c>
      <c r="C25" s="65" t="n">
        <v>0.269</v>
      </c>
      <c r="E25" s="18" t="n">
        <f aca="false">E11*$C25</f>
        <v>3240.41538461538</v>
      </c>
      <c r="G25" s="18" t="n">
        <f aca="false">G11*$C25</f>
        <v>0</v>
      </c>
      <c r="I25" s="18" t="n">
        <f aca="false">I11*$C25</f>
        <v>0</v>
      </c>
      <c r="K25" s="18" t="n">
        <f aca="false">K11*$C25</f>
        <v>0</v>
      </c>
      <c r="M25" s="18" t="n">
        <f aca="false">M11*$C25</f>
        <v>0</v>
      </c>
      <c r="N25" s="20" t="n">
        <f aca="false">E25+G25+I25+K25+M25</f>
        <v>3240.41538461538</v>
      </c>
      <c r="O25" s="2"/>
      <c r="P25" s="12" t="s">
        <v>55</v>
      </c>
      <c r="Q25" s="12"/>
      <c r="R25" s="55" t="n">
        <f aca="false">R24*1.05</f>
        <v>14431.4899538906</v>
      </c>
      <c r="S25" s="55" t="n">
        <f aca="false">R25/12</f>
        <v>1202.62416282422</v>
      </c>
      <c r="V25" s="64"/>
    </row>
    <row r="26" customFormat="false" ht="15.75" hidden="false" customHeight="false" outlineLevel="0" collapsed="false">
      <c r="A26" s="1"/>
      <c r="B26" s="2" t="s">
        <v>23</v>
      </c>
      <c r="C26" s="65" t="n">
        <v>0.204</v>
      </c>
      <c r="E26" s="18" t="n">
        <f aca="false">E14*$C26</f>
        <v>0</v>
      </c>
      <c r="G26" s="18" t="n">
        <f aca="false">G14*$C26</f>
        <v>0</v>
      </c>
      <c r="I26" s="18" t="n">
        <f aca="false">I14*$C26</f>
        <v>0</v>
      </c>
      <c r="K26" s="18" t="n">
        <f aca="false">K14*$C26</f>
        <v>0</v>
      </c>
      <c r="M26" s="18" t="n">
        <f aca="false">M14*$C26</f>
        <v>0</v>
      </c>
      <c r="N26" s="20" t="n">
        <f aca="false">E26+G26+I26+K26+M26</f>
        <v>0</v>
      </c>
      <c r="O26" s="2"/>
    </row>
    <row r="27" customFormat="false" ht="15.75" hidden="false" customHeight="false" outlineLevel="0" collapsed="false">
      <c r="A27" s="1"/>
      <c r="B27" s="2" t="s">
        <v>25</v>
      </c>
      <c r="C27" s="65" t="n">
        <v>0.204</v>
      </c>
      <c r="E27" s="18" t="n">
        <f aca="false">E15*$C27</f>
        <v>0</v>
      </c>
      <c r="G27" s="18" t="n">
        <f aca="false">G15*$C27</f>
        <v>0</v>
      </c>
      <c r="I27" s="18" t="n">
        <f aca="false">I15*$C27</f>
        <v>0</v>
      </c>
      <c r="K27" s="18" t="n">
        <f aca="false">K15*$C27</f>
        <v>0</v>
      </c>
      <c r="M27" s="18" t="n">
        <f aca="false">M15*$C27</f>
        <v>0</v>
      </c>
      <c r="N27" s="20" t="n">
        <f aca="false">E27+G27+I27+K27+M27</f>
        <v>0</v>
      </c>
      <c r="O27" s="2"/>
    </row>
    <row r="28" customFormat="false" ht="15.75" hidden="false" customHeight="false" outlineLevel="0" collapsed="false">
      <c r="A28" s="1"/>
      <c r="B28" s="2" t="s">
        <v>33</v>
      </c>
      <c r="C28" s="65" t="n">
        <v>0.025</v>
      </c>
      <c r="E28" s="18" t="n">
        <f aca="false">E16*$C28</f>
        <v>787.5</v>
      </c>
      <c r="G28" s="18" t="n">
        <f aca="false">G16*$C28</f>
        <v>0</v>
      </c>
      <c r="I28" s="18" t="n">
        <f aca="false">I16*$C28</f>
        <v>0</v>
      </c>
      <c r="K28" s="18" t="n">
        <f aca="false">K16*$C28</f>
        <v>0</v>
      </c>
      <c r="M28" s="18" t="n">
        <f aca="false">M16*$C28</f>
        <v>0</v>
      </c>
      <c r="N28" s="20" t="n">
        <f aca="false">E28+G28+I28+K28+M28</f>
        <v>787.5</v>
      </c>
      <c r="O28" s="2"/>
    </row>
    <row r="29" customFormat="false" ht="15.75" hidden="false" customHeight="false" outlineLevel="0" collapsed="false">
      <c r="A29" s="1"/>
      <c r="B29" s="2" t="s">
        <v>30</v>
      </c>
      <c r="C29" s="65" t="n">
        <v>0.369</v>
      </c>
      <c r="E29" s="18" t="n">
        <f aca="false">E17*$C29</f>
        <v>0</v>
      </c>
      <c r="G29" s="18" t="n">
        <f aca="false">G17*$C29</f>
        <v>0</v>
      </c>
      <c r="I29" s="18" t="n">
        <f aca="false">I17*$C29</f>
        <v>0</v>
      </c>
      <c r="K29" s="18" t="n">
        <f aca="false">K17*$C29</f>
        <v>0</v>
      </c>
      <c r="M29" s="18" t="n">
        <f aca="false">M17*$C29</f>
        <v>0</v>
      </c>
      <c r="N29" s="20" t="n">
        <f aca="false">E29+G29+I29+K29+M29</f>
        <v>0</v>
      </c>
      <c r="O29" s="2"/>
    </row>
    <row r="30" customFormat="false" ht="15.75" hidden="false" customHeight="false" outlineLevel="0" collapsed="false">
      <c r="A30" s="1"/>
      <c r="B30" s="2" t="s">
        <v>32</v>
      </c>
      <c r="C30" s="65" t="n">
        <v>0.448</v>
      </c>
      <c r="D30" s="66"/>
      <c r="E30" s="25" t="n">
        <f aca="false">E18*$C30</f>
        <v>0</v>
      </c>
      <c r="F30" s="66"/>
      <c r="G30" s="25" t="n">
        <f aca="false">G18*$C30</f>
        <v>0</v>
      </c>
      <c r="H30" s="66"/>
      <c r="I30" s="25" t="n">
        <f aca="false">I18*$C30</f>
        <v>0</v>
      </c>
      <c r="J30" s="66"/>
      <c r="K30" s="25" t="n">
        <f aca="false">K18*$C30</f>
        <v>0</v>
      </c>
      <c r="L30" s="66"/>
      <c r="M30" s="25" t="n">
        <f aca="false">M18*$C30</f>
        <v>0</v>
      </c>
      <c r="N30" s="26" t="n">
        <f aca="false">E30+G30+I30+K30+M30</f>
        <v>0</v>
      </c>
      <c r="O30" s="2"/>
    </row>
    <row r="31" customFormat="false" ht="15.75" hidden="false" customHeight="false" outlineLevel="0" collapsed="false">
      <c r="A31" s="1"/>
      <c r="C31" s="32" t="s">
        <v>56</v>
      </c>
      <c r="D31" s="1"/>
      <c r="E31" s="34" t="n">
        <f aca="false">SUM(E25:E30)</f>
        <v>4027.91538461538</v>
      </c>
      <c r="F31" s="1"/>
      <c r="G31" s="34" t="n">
        <f aca="false">SUM(G25:G30)</f>
        <v>0</v>
      </c>
      <c r="H31" s="1"/>
      <c r="I31" s="34" t="n">
        <f aca="false">SUM(I25:I30)</f>
        <v>0</v>
      </c>
      <c r="J31" s="1"/>
      <c r="K31" s="34" t="n">
        <f aca="false">SUM(K25:K30)</f>
        <v>0</v>
      </c>
      <c r="L31" s="1"/>
      <c r="M31" s="34" t="n">
        <f aca="false">SUM(M25:M30)</f>
        <v>0</v>
      </c>
      <c r="N31" s="20" t="n">
        <f aca="false">E31+G31+I31+K31+M31</f>
        <v>4027.91538461538</v>
      </c>
      <c r="O31" s="2"/>
    </row>
    <row r="32" customFormat="false" ht="15.75" hidden="false" customHeight="false" outlineLevel="0" collapsed="false">
      <c r="A32" s="1"/>
      <c r="N32" s="20"/>
      <c r="O32" s="2"/>
    </row>
    <row r="33" customFormat="false" ht="15.75" hidden="false" customHeight="false" outlineLevel="0" collapsed="false">
      <c r="A33" s="1"/>
      <c r="C33" s="67" t="s">
        <v>57</v>
      </c>
      <c r="D33" s="68"/>
      <c r="E33" s="69" t="n">
        <f aca="false">E22+E31</f>
        <v>47574.0692307692</v>
      </c>
      <c r="F33" s="69"/>
      <c r="G33" s="69" t="n">
        <f aca="false">G22+G31</f>
        <v>0</v>
      </c>
      <c r="H33" s="68"/>
      <c r="I33" s="69" t="n">
        <f aca="false">I22+I31</f>
        <v>0</v>
      </c>
      <c r="J33" s="69"/>
      <c r="K33" s="69" t="n">
        <f aca="false">K22+K31</f>
        <v>0</v>
      </c>
      <c r="L33" s="69"/>
      <c r="M33" s="69" t="n">
        <f aca="false">M22+M31</f>
        <v>0</v>
      </c>
      <c r="N33" s="20" t="n">
        <f aca="false">E33+G33+I33+K33+M33</f>
        <v>47574.0692307692</v>
      </c>
      <c r="O33" s="2"/>
      <c r="V33" s="70"/>
      <c r="W33" s="70"/>
      <c r="X33" s="70"/>
    </row>
    <row r="34" customFormat="false" ht="15.75" hidden="false" customHeight="false" outlineLevel="0" collapsed="false">
      <c r="A34" s="1"/>
      <c r="N34" s="20"/>
      <c r="O34" s="2"/>
    </row>
    <row r="35" customFormat="false" ht="15.75" hidden="false" customHeight="false" outlineLevel="0" collapsed="false">
      <c r="A35" s="1"/>
      <c r="N35" s="71"/>
      <c r="O35" s="2"/>
    </row>
    <row r="36" customFormat="false" ht="15.75" hidden="false" customHeight="false" outlineLevel="0" collapsed="false">
      <c r="A36" s="1" t="s">
        <v>58</v>
      </c>
      <c r="B36" s="2" t="s">
        <v>59</v>
      </c>
      <c r="E36" s="18" t="n">
        <f aca="false">35*500+5000</f>
        <v>22500</v>
      </c>
      <c r="G36" s="18" t="n">
        <v>0</v>
      </c>
      <c r="I36" s="18" t="n">
        <v>0</v>
      </c>
      <c r="K36" s="18" t="n">
        <v>0</v>
      </c>
      <c r="M36" s="18" t="n">
        <v>0</v>
      </c>
      <c r="N36" s="20" t="n">
        <f aca="false">E36+G36+I36+K36+M36</f>
        <v>22500</v>
      </c>
      <c r="O36" s="2"/>
    </row>
    <row r="37" customFormat="false" ht="15.75" hidden="false" customHeight="false" outlineLevel="0" collapsed="false">
      <c r="A37" s="1"/>
      <c r="B37" s="2" t="s">
        <v>60</v>
      </c>
      <c r="E37" s="18" t="n">
        <v>1000</v>
      </c>
      <c r="G37" s="18" t="n">
        <v>0</v>
      </c>
      <c r="I37" s="18" t="n">
        <v>0</v>
      </c>
      <c r="K37" s="18" t="n">
        <v>0</v>
      </c>
      <c r="M37" s="18" t="n">
        <v>0</v>
      </c>
      <c r="N37" s="20" t="n">
        <f aca="false">E37+G37+I37+K37+M37</f>
        <v>1000</v>
      </c>
      <c r="O37" s="2"/>
    </row>
    <row r="38" customFormat="false" ht="15.75" hidden="false" customHeight="false" outlineLevel="0" collapsed="false">
      <c r="A38" s="1"/>
      <c r="B38" s="2" t="s">
        <v>61</v>
      </c>
      <c r="E38" s="18" t="n">
        <v>0</v>
      </c>
      <c r="G38" s="18" t="n">
        <v>0</v>
      </c>
      <c r="I38" s="18" t="n">
        <v>0</v>
      </c>
      <c r="K38" s="18" t="n">
        <v>0</v>
      </c>
      <c r="M38" s="18" t="n">
        <v>0</v>
      </c>
      <c r="N38" s="20" t="n">
        <f aca="false">E38+G38+I38+K38+M38</f>
        <v>0</v>
      </c>
      <c r="O38" s="2"/>
    </row>
    <row r="39" customFormat="false" ht="15.75" hidden="false" customHeight="false" outlineLevel="0" collapsed="false">
      <c r="A39" s="1"/>
      <c r="B39" s="2" t="s">
        <v>62</v>
      </c>
      <c r="E39" s="18" t="n">
        <v>1000</v>
      </c>
      <c r="G39" s="18" t="n">
        <v>0</v>
      </c>
      <c r="I39" s="18" t="n">
        <v>0</v>
      </c>
      <c r="K39" s="18" t="n">
        <v>0</v>
      </c>
      <c r="M39" s="18" t="n">
        <v>0</v>
      </c>
      <c r="N39" s="20" t="n">
        <f aca="false">E39+G39+I39+K39+M39</f>
        <v>1000</v>
      </c>
      <c r="O39" s="2"/>
    </row>
    <row r="40" customFormat="false" ht="15.75" hidden="false" customHeight="false" outlineLevel="0" collapsed="false">
      <c r="A40" s="1"/>
      <c r="B40" s="2" t="s">
        <v>63</v>
      </c>
      <c r="D40" s="66"/>
      <c r="E40" s="25" t="n">
        <v>0</v>
      </c>
      <c r="F40" s="66"/>
      <c r="G40" s="25" t="n">
        <v>0</v>
      </c>
      <c r="H40" s="66"/>
      <c r="I40" s="25" t="n">
        <v>0</v>
      </c>
      <c r="J40" s="66"/>
      <c r="K40" s="25" t="n">
        <v>0</v>
      </c>
      <c r="L40" s="66"/>
      <c r="M40" s="25" t="n">
        <v>0</v>
      </c>
      <c r="N40" s="26" t="n">
        <f aca="false">E40+G40+I40+K40+M40</f>
        <v>0</v>
      </c>
      <c r="O40" s="2"/>
    </row>
    <row r="41" customFormat="false" ht="15.75" hidden="false" customHeight="false" outlineLevel="0" collapsed="false">
      <c r="A41" s="1"/>
      <c r="C41" s="67" t="s">
        <v>64</v>
      </c>
      <c r="D41" s="68"/>
      <c r="E41" s="69" t="n">
        <f aca="false">SUM(E36:E40)</f>
        <v>24500</v>
      </c>
      <c r="F41" s="68"/>
      <c r="G41" s="69" t="n">
        <f aca="false">SUM(G36:G40)</f>
        <v>0</v>
      </c>
      <c r="H41" s="68"/>
      <c r="I41" s="69" t="n">
        <f aca="false">SUM(I36:I40)</f>
        <v>0</v>
      </c>
      <c r="J41" s="68"/>
      <c r="K41" s="69" t="n">
        <f aca="false">SUM(K36:K40)</f>
        <v>0</v>
      </c>
      <c r="L41" s="68"/>
      <c r="M41" s="69" t="n">
        <f aca="false">SUM(M36:M40)</f>
        <v>0</v>
      </c>
      <c r="N41" s="20" t="n">
        <f aca="false">E41+G41+I41+K41+M41</f>
        <v>24500</v>
      </c>
    </row>
    <row r="42" customFormat="false" ht="15.75" hidden="false" customHeight="false" outlineLevel="0" collapsed="false">
      <c r="A42" s="1"/>
      <c r="N42" s="20"/>
    </row>
    <row r="43" customFormat="false" ht="15.75" hidden="false" customHeight="false" outlineLevel="0" collapsed="false">
      <c r="A43" s="1" t="s">
        <v>65</v>
      </c>
      <c r="B43" s="2" t="s">
        <v>66</v>
      </c>
      <c r="E43" s="50" t="n">
        <v>0</v>
      </c>
      <c r="G43" s="50" t="n">
        <v>0</v>
      </c>
      <c r="I43" s="50" t="n">
        <v>0</v>
      </c>
      <c r="K43" s="50" t="n">
        <v>0</v>
      </c>
      <c r="M43" s="50" t="n">
        <v>0</v>
      </c>
      <c r="N43" s="20" t="n">
        <f aca="false">E43+G43+I43+K43+M43</f>
        <v>0</v>
      </c>
    </row>
    <row r="44" customFormat="false" ht="15.75" hidden="false" customHeight="false" outlineLevel="0" collapsed="false">
      <c r="A44" s="1"/>
      <c r="B44" s="2" t="s">
        <v>67</v>
      </c>
      <c r="D44" s="45"/>
      <c r="E44" s="50" t="n">
        <f aca="false">R21*C14</f>
        <v>0</v>
      </c>
      <c r="F44" s="50"/>
      <c r="G44" s="50" t="n">
        <v>0</v>
      </c>
      <c r="H44" s="50"/>
      <c r="I44" s="50" t="n">
        <v>0</v>
      </c>
      <c r="J44" s="50"/>
      <c r="K44" s="50" t="n">
        <v>0</v>
      </c>
      <c r="L44" s="50"/>
      <c r="M44" s="50" t="n">
        <v>0</v>
      </c>
      <c r="N44" s="71" t="n">
        <f aca="false">E44+G44+I44+K44+M44</f>
        <v>0</v>
      </c>
    </row>
    <row r="45" customFormat="false" ht="15.75" hidden="false" customHeight="false" outlineLevel="0" collapsed="false">
      <c r="A45" s="1"/>
      <c r="B45" s="2" t="s">
        <v>68</v>
      </c>
      <c r="E45" s="25" t="n">
        <v>0</v>
      </c>
      <c r="F45" s="25"/>
      <c r="G45" s="25" t="n">
        <v>0</v>
      </c>
      <c r="H45" s="25"/>
      <c r="I45" s="25" t="n">
        <v>0</v>
      </c>
      <c r="J45" s="25"/>
      <c r="K45" s="25" t="n">
        <v>0</v>
      </c>
      <c r="L45" s="25"/>
      <c r="M45" s="25" t="n">
        <v>0</v>
      </c>
      <c r="N45" s="26" t="n">
        <f aca="false">E45+G45+I45+K45+M45</f>
        <v>0</v>
      </c>
    </row>
    <row r="46" customFormat="false" ht="15.75" hidden="false" customHeight="false" outlineLevel="0" collapsed="false">
      <c r="A46" s="1"/>
      <c r="C46" s="67" t="s">
        <v>69</v>
      </c>
      <c r="D46" s="72"/>
      <c r="E46" s="69" t="n">
        <f aca="false">SUM(E43:E45)</f>
        <v>0</v>
      </c>
      <c r="F46" s="72"/>
      <c r="G46" s="69" t="n">
        <f aca="false">SUM(G43:G45)</f>
        <v>0</v>
      </c>
      <c r="H46" s="72"/>
      <c r="I46" s="69" t="n">
        <f aca="false">SUM(I43:I45)</f>
        <v>0</v>
      </c>
      <c r="J46" s="72"/>
      <c r="K46" s="69" t="n">
        <f aca="false">SUM(K43:K45)</f>
        <v>0</v>
      </c>
      <c r="L46" s="72"/>
      <c r="M46" s="69" t="n">
        <f aca="false">SUM(M43:M45)</f>
        <v>0</v>
      </c>
      <c r="N46" s="20" t="n">
        <f aca="false">E46+G46+I46+K46+M46</f>
        <v>0</v>
      </c>
    </row>
    <row r="47" customFormat="false" ht="15.75" hidden="false" customHeight="false" outlineLevel="0" collapsed="false">
      <c r="A47" s="1"/>
      <c r="N47" s="20"/>
    </row>
    <row r="48" customFormat="false" ht="15.75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E33+E41+E46</f>
        <v>72074.0692307692</v>
      </c>
      <c r="F48" s="68"/>
      <c r="G48" s="69" t="n">
        <f aca="false">G33+G41+G46</f>
        <v>0</v>
      </c>
      <c r="H48" s="68"/>
      <c r="I48" s="69" t="n">
        <f aca="false">I33+I41+I46</f>
        <v>0</v>
      </c>
      <c r="J48" s="68"/>
      <c r="K48" s="69" t="n">
        <f aca="false">K33+K41+K46</f>
        <v>0</v>
      </c>
      <c r="L48" s="68"/>
      <c r="M48" s="69" t="n">
        <f aca="false">M33+M41+M46</f>
        <v>0</v>
      </c>
      <c r="N48" s="20" t="n">
        <f aca="false">E48+G48+I48+K48+M48</f>
        <v>72074.0692307692</v>
      </c>
    </row>
    <row r="49" customFormat="false" ht="15.75" hidden="false" customHeight="false" outlineLevel="0" collapsed="false">
      <c r="N49" s="20"/>
    </row>
    <row r="50" customFormat="false" ht="15.75" hidden="false" customHeight="false" outlineLevel="0" collapsed="false">
      <c r="A50" s="73" t="s">
        <v>72</v>
      </c>
      <c r="B50" s="74"/>
      <c r="C50" s="75" t="s">
        <v>73</v>
      </c>
      <c r="D50" s="74"/>
      <c r="E50" s="76" t="n">
        <f aca="false">E48-E46</f>
        <v>72074.0692307692</v>
      </c>
      <c r="F50" s="74"/>
      <c r="G50" s="76" t="n">
        <f aca="false">G48-G46</f>
        <v>0</v>
      </c>
      <c r="H50" s="74"/>
      <c r="I50" s="76" t="n">
        <f aca="false">I48-I46</f>
        <v>0</v>
      </c>
      <c r="J50" s="74"/>
      <c r="K50" s="76" t="n">
        <f aca="false">K48-K46</f>
        <v>0</v>
      </c>
      <c r="L50" s="74"/>
      <c r="M50" s="76" t="n">
        <f aca="false">M48-M46</f>
        <v>0</v>
      </c>
      <c r="N50" s="20" t="n">
        <f aca="false">E50+G50+I50+K50+M50</f>
        <v>72074.0692307692</v>
      </c>
    </row>
    <row r="51" customFormat="false" ht="15.75" hidden="false" customHeight="false" outlineLevel="0" collapsed="false">
      <c r="A51" s="1"/>
      <c r="C51" s="1"/>
      <c r="E51" s="34"/>
      <c r="N51" s="20"/>
    </row>
    <row r="52" customFormat="false" ht="15.75" hidden="false" customHeight="false" outlineLevel="0" collapsed="false">
      <c r="A52" s="77" t="s">
        <v>74</v>
      </c>
      <c r="B52" s="78"/>
      <c r="C52" s="79" t="s">
        <v>75</v>
      </c>
      <c r="N52" s="20"/>
    </row>
    <row r="53" customFormat="false" ht="15.75" hidden="false" customHeight="false" outlineLevel="0" collapsed="false">
      <c r="C53" s="80" t="n">
        <v>0</v>
      </c>
      <c r="N53" s="20"/>
    </row>
    <row r="54" customFormat="false" ht="15.75" hidden="false" customHeight="false" outlineLevel="0" collapsed="false">
      <c r="C54" s="81" t="s">
        <v>76</v>
      </c>
      <c r="D54" s="78"/>
      <c r="E54" s="82" t="n">
        <f aca="false">E50*$C53</f>
        <v>0</v>
      </c>
      <c r="F54" s="78"/>
      <c r="G54" s="82" t="n">
        <f aca="false">G50*$C53</f>
        <v>0</v>
      </c>
      <c r="H54" s="78"/>
      <c r="I54" s="82" t="n">
        <f aca="false">I50*$C53</f>
        <v>0</v>
      </c>
      <c r="J54" s="78"/>
      <c r="K54" s="82" t="n">
        <f aca="false">K50*$C53</f>
        <v>0</v>
      </c>
      <c r="L54" s="78"/>
      <c r="M54" s="82" t="n">
        <f aca="false">M50*$C53</f>
        <v>0</v>
      </c>
      <c r="N54" s="20" t="n">
        <f aca="false">E54+G54+I54+K54+M54</f>
        <v>0</v>
      </c>
    </row>
    <row r="55" customFormat="false" ht="15.75" hidden="false" customHeight="false" outlineLevel="0" collapsed="false">
      <c r="N55" s="20"/>
    </row>
    <row r="56" customFormat="false" ht="15.75" hidden="false" customHeight="false" outlineLevel="0" collapsed="false">
      <c r="N56" s="20"/>
    </row>
    <row r="57" customFormat="false" ht="15.75" hidden="false" customHeight="false" outlineLevel="0" collapsed="false">
      <c r="A57" s="8" t="s">
        <v>77</v>
      </c>
      <c r="B57" s="83"/>
      <c r="C57" s="83"/>
      <c r="D57" s="83"/>
      <c r="E57" s="20" t="n">
        <f aca="false">E48+E54</f>
        <v>72074.0692307692</v>
      </c>
      <c r="F57" s="83"/>
      <c r="G57" s="20" t="n">
        <f aca="false">G48+G54</f>
        <v>0</v>
      </c>
      <c r="H57" s="83"/>
      <c r="I57" s="20" t="n">
        <f aca="false">I48+I54</f>
        <v>0</v>
      </c>
      <c r="J57" s="83"/>
      <c r="K57" s="20" t="n">
        <f aca="false">K48+K54</f>
        <v>0</v>
      </c>
      <c r="L57" s="83"/>
      <c r="M57" s="20" t="n">
        <f aca="false">M48+M54</f>
        <v>0</v>
      </c>
      <c r="N57" s="20" t="n">
        <f aca="false">E57+G57+I57+K57+M57</f>
        <v>72074.0692307692</v>
      </c>
    </row>
  </sheetData>
  <mergeCells count="16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5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0" activeCellId="0" sqref="D10"/>
    </sheetView>
  </sheetViews>
  <sheetFormatPr defaultRowHeight="15.75"/>
  <cols>
    <col collapsed="false" hidden="false" max="1" min="1" style="0" width="37.4093023255814"/>
    <col collapsed="false" hidden="false" max="3" min="2" style="0" width="28.7953488372093"/>
    <col collapsed="false" hidden="false" max="13" min="4" style="0" width="14.8883720930233"/>
    <col collapsed="false" hidden="false" max="14" min="14" style="0" width="16.9813953488372"/>
    <col collapsed="false" hidden="false" max="22" min="22" style="0" width="32.6093023255814"/>
    <col collapsed="false" hidden="false" max="24" min="24" style="0" width="13.046511627907"/>
    <col collapsed="false" hidden="false" max="32" min="25" style="0" width="9.6"/>
  </cols>
  <sheetData>
    <row r="1" s="2" customFormat="true" ht="15.75" hidden="false" customHeight="false" outlineLevel="0" collapsed="false">
      <c r="A1" s="1" t="s">
        <v>78</v>
      </c>
    </row>
    <row r="2" s="2" customFormat="true" ht="15.75" hidden="false" customHeight="false" outlineLevel="0" collapsed="false">
      <c r="A2" s="1"/>
    </row>
    <row r="3" s="2" customFormat="true" ht="15.75" hidden="false" customHeight="false" outlineLevel="0" collapsed="false">
      <c r="A3" s="1" t="s">
        <v>79</v>
      </c>
    </row>
    <row r="4" s="2" customFormat="true" ht="15.75" hidden="false" customHeight="false" outlineLevel="0" collapsed="false">
      <c r="A4" s="1"/>
    </row>
    <row r="5" customFormat="false" ht="20.25" hidden="false" customHeight="false" outlineLevel="0" collapsed="false">
      <c r="A5" s="1" t="s">
        <v>80</v>
      </c>
      <c r="B5" s="2"/>
      <c r="C5" s="2"/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4" t="s">
        <v>8</v>
      </c>
      <c r="P5" s="5" t="s">
        <v>81</v>
      </c>
      <c r="Q5" s="6"/>
      <c r="R5" s="6"/>
      <c r="S5" s="6"/>
      <c r="T5" s="7"/>
    </row>
    <row r="6" customFormat="false" ht="18" hidden="false" customHeight="false" outlineLevel="0" collapsed="false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P6" s="9" t="s">
        <v>10</v>
      </c>
      <c r="Q6" s="10" t="s">
        <v>11</v>
      </c>
      <c r="R6" s="10" t="s">
        <v>12</v>
      </c>
      <c r="S6" s="10" t="s">
        <v>13</v>
      </c>
      <c r="T6" s="11" t="s">
        <v>14</v>
      </c>
      <c r="V6" s="12" t="s">
        <v>15</v>
      </c>
      <c r="W6" s="13" t="s">
        <v>3</v>
      </c>
      <c r="X6" s="13"/>
      <c r="Y6" s="13" t="s">
        <v>4</v>
      </c>
      <c r="Z6" s="13"/>
      <c r="AA6" s="13" t="s">
        <v>5</v>
      </c>
      <c r="AB6" s="13"/>
      <c r="AC6" s="13" t="s">
        <v>6</v>
      </c>
      <c r="AD6" s="13"/>
      <c r="AE6" s="13" t="s">
        <v>7</v>
      </c>
      <c r="AF6" s="13"/>
    </row>
    <row r="7" customFormat="false" ht="15.75" hidden="false" customHeight="false" outlineLevel="0" collapsed="false">
      <c r="A7" s="1" t="s">
        <v>16</v>
      </c>
      <c r="B7" s="2" t="s">
        <v>82</v>
      </c>
      <c r="C7" s="2" t="s">
        <v>83</v>
      </c>
      <c r="D7" s="1" t="s">
        <v>18</v>
      </c>
      <c r="E7" s="1" t="s">
        <v>19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8"/>
      <c r="O7" s="2"/>
      <c r="P7" s="14" t="n">
        <f aca="false">E11/V20*100</f>
        <v>5.95378504198421</v>
      </c>
      <c r="Q7" s="14" t="n">
        <f aca="false">G11/Y20*100</f>
        <v>0</v>
      </c>
      <c r="R7" s="14" t="n">
        <f aca="false">I11/AA20*100</f>
        <v>0</v>
      </c>
      <c r="S7" s="14" t="n">
        <f aca="false">K11/AC20*100</f>
        <v>0</v>
      </c>
      <c r="T7" s="14" t="n">
        <f aca="false">M11/AE20*100</f>
        <v>0</v>
      </c>
      <c r="U7" s="2"/>
      <c r="V7" s="12"/>
      <c r="W7" s="15" t="n">
        <f aca="false">V21</f>
        <v>9923.06666666667</v>
      </c>
      <c r="X7" s="12" t="n">
        <v>9</v>
      </c>
      <c r="Y7" s="15" t="n">
        <f aca="false">W7*1.03</f>
        <v>10220.7586666667</v>
      </c>
      <c r="Z7" s="12" t="n">
        <v>9</v>
      </c>
      <c r="AA7" s="15" t="n">
        <f aca="false">Y7*1.03</f>
        <v>10527.3814266667</v>
      </c>
      <c r="AB7" s="12" t="n">
        <v>9</v>
      </c>
      <c r="AC7" s="15" t="n">
        <f aca="false">AA7*1.03</f>
        <v>10843.2028694667</v>
      </c>
      <c r="AD7" s="12" t="n">
        <v>9</v>
      </c>
      <c r="AE7" s="15" t="n">
        <f aca="false">AC7*1.03</f>
        <v>11168.4989555507</v>
      </c>
      <c r="AF7" s="12" t="n">
        <v>9</v>
      </c>
    </row>
    <row r="8" customFormat="false" ht="15.75" hidden="false" customHeight="false" outlineLevel="0" collapsed="false">
      <c r="A8" s="1"/>
      <c r="N8" s="8"/>
      <c r="O8" s="2"/>
      <c r="P8" s="16"/>
      <c r="Q8" s="16"/>
      <c r="R8" s="16"/>
      <c r="S8" s="16"/>
      <c r="T8" s="16"/>
      <c r="U8" s="2"/>
    </row>
    <row r="9" customFormat="false" ht="20.25" hidden="false" customHeight="false" outlineLevel="0" collapsed="false">
      <c r="A9" s="1"/>
      <c r="B9" s="2" t="s">
        <v>20</v>
      </c>
      <c r="D9" s="19" t="n">
        <v>0.9</v>
      </c>
      <c r="E9" s="18" t="n">
        <f aca="false">W7*D9</f>
        <v>8930.76</v>
      </c>
      <c r="F9" s="19" t="n">
        <v>0</v>
      </c>
      <c r="G9" s="18" t="n">
        <f aca="false">Y7*F9</f>
        <v>0</v>
      </c>
      <c r="H9" s="19" t="n">
        <v>0</v>
      </c>
      <c r="I9" s="18" t="n">
        <f aca="false">AA7*H9</f>
        <v>0</v>
      </c>
      <c r="J9" s="19" t="n">
        <v>0</v>
      </c>
      <c r="K9" s="18" t="n">
        <f aca="false">AC7*J9</f>
        <v>0</v>
      </c>
      <c r="L9" s="19" t="n">
        <v>0</v>
      </c>
      <c r="M9" s="18" t="n">
        <f aca="false">AE7*L9</f>
        <v>0</v>
      </c>
      <c r="N9" s="20" t="n">
        <f aca="false">E9+G9+I9+K9+M9</f>
        <v>8930.76</v>
      </c>
      <c r="O9" s="2"/>
      <c r="P9" s="21" t="s">
        <v>21</v>
      </c>
      <c r="Q9" s="22"/>
      <c r="R9" s="22"/>
      <c r="S9" s="22"/>
      <c r="T9" s="23"/>
      <c r="U9" s="2"/>
      <c r="V9" s="12" t="s">
        <v>22</v>
      </c>
      <c r="W9" s="13" t="s">
        <v>3</v>
      </c>
      <c r="X9" s="13"/>
      <c r="Y9" s="13" t="s">
        <v>4</v>
      </c>
      <c r="Z9" s="13"/>
      <c r="AA9" s="13" t="s">
        <v>5</v>
      </c>
      <c r="AB9" s="13"/>
      <c r="AC9" s="13" t="s">
        <v>6</v>
      </c>
      <c r="AD9" s="13"/>
      <c r="AE9" s="13" t="s">
        <v>7</v>
      </c>
      <c r="AF9" s="13"/>
    </row>
    <row r="10" customFormat="false" ht="18" hidden="false" customHeight="false" outlineLevel="0" collapsed="false">
      <c r="A10" s="1"/>
      <c r="D10" s="24" t="n">
        <v>0</v>
      </c>
      <c r="E10" s="25" t="n">
        <f aca="false">W7*D10</f>
        <v>0</v>
      </c>
      <c r="F10" s="24" t="n">
        <v>0</v>
      </c>
      <c r="G10" s="25" t="n">
        <f aca="false">Y7*F10</f>
        <v>0</v>
      </c>
      <c r="H10" s="24" t="n">
        <v>0</v>
      </c>
      <c r="I10" s="25" t="n">
        <f aca="false">AA7*H10</f>
        <v>0</v>
      </c>
      <c r="J10" s="24" t="n">
        <v>0</v>
      </c>
      <c r="K10" s="25" t="n">
        <f aca="false">AC7*J10</f>
        <v>0</v>
      </c>
      <c r="L10" s="24" t="n">
        <v>0</v>
      </c>
      <c r="M10" s="25" t="n">
        <f aca="false">AE7*L10</f>
        <v>0</v>
      </c>
      <c r="N10" s="26" t="n">
        <f aca="false">E10+G10+I10+K10+M10</f>
        <v>0</v>
      </c>
      <c r="O10" s="2"/>
      <c r="P10" s="27" t="s">
        <v>10</v>
      </c>
      <c r="Q10" s="28" t="s">
        <v>11</v>
      </c>
      <c r="R10" s="28" t="s">
        <v>12</v>
      </c>
      <c r="S10" s="28" t="s">
        <v>13</v>
      </c>
      <c r="T10" s="29" t="s">
        <v>14</v>
      </c>
      <c r="U10" s="2"/>
      <c r="V10" s="12" t="s">
        <v>23</v>
      </c>
      <c r="W10" s="30" t="n">
        <v>25000</v>
      </c>
      <c r="X10" s="31" t="n">
        <v>12</v>
      </c>
      <c r="Y10" s="30" t="n">
        <f aca="false">W10*1.03</f>
        <v>25750</v>
      </c>
      <c r="Z10" s="31" t="n">
        <v>12</v>
      </c>
      <c r="AA10" s="30" t="n">
        <f aca="false">Y10*1.03</f>
        <v>26522.5</v>
      </c>
      <c r="AB10" s="31" t="n">
        <v>12</v>
      </c>
      <c r="AC10" s="30" t="n">
        <f aca="false">AA10*1.03</f>
        <v>27318.175</v>
      </c>
      <c r="AD10" s="31" t="n">
        <v>12</v>
      </c>
      <c r="AE10" s="30" t="n">
        <f aca="false">AC10*1.03</f>
        <v>28137.72025</v>
      </c>
      <c r="AF10" s="31" t="n">
        <v>12</v>
      </c>
    </row>
    <row r="11" customFormat="false" ht="15.75" hidden="false" customHeight="false" outlineLevel="0" collapsed="false">
      <c r="A11" s="1"/>
      <c r="C11" s="32" t="s">
        <v>24</v>
      </c>
      <c r="D11" s="35" t="n">
        <f aca="false">SUM(D9:D10)</f>
        <v>0.9</v>
      </c>
      <c r="E11" s="34" t="n">
        <f aca="false">SUM(E9:E10)</f>
        <v>8930.76</v>
      </c>
      <c r="F11" s="35" t="n">
        <f aca="false">SUM(F9:F10)</f>
        <v>0</v>
      </c>
      <c r="G11" s="34" t="n">
        <f aca="false">SUM(G9:G10)</f>
        <v>0</v>
      </c>
      <c r="H11" s="35" t="n">
        <f aca="false">SUM(H9:H10)</f>
        <v>0</v>
      </c>
      <c r="I11" s="34" t="n">
        <f aca="false">SUM(I9:I10)</f>
        <v>0</v>
      </c>
      <c r="J11" s="35" t="n">
        <f aca="false">SUM(J9:J10)</f>
        <v>0</v>
      </c>
      <c r="K11" s="34" t="n">
        <f aca="false">SUM(K9:K10)</f>
        <v>0</v>
      </c>
      <c r="L11" s="35" t="n">
        <f aca="false">SUM(L9:L10)</f>
        <v>0</v>
      </c>
      <c r="M11" s="34" t="n">
        <f aca="false">SUM(M9:M10)</f>
        <v>0</v>
      </c>
      <c r="N11" s="20" t="n">
        <f aca="false">E11+G11+I11+K11+M11</f>
        <v>8930.76</v>
      </c>
      <c r="O11" s="2"/>
      <c r="P11" s="14" t="n">
        <f aca="false">E9/V19*100</f>
        <v>7.96891228696351</v>
      </c>
      <c r="Q11" s="14" t="n">
        <f aca="false">G9/Y19*100</f>
        <v>0</v>
      </c>
      <c r="R11" s="14" t="n">
        <f aca="false">I9/V19*100</f>
        <v>0</v>
      </c>
      <c r="S11" s="14" t="n">
        <f aca="false">K9/V19*100</f>
        <v>0</v>
      </c>
      <c r="T11" s="14" t="n">
        <f aca="false">M9/V19*100</f>
        <v>0</v>
      </c>
      <c r="U11" s="2"/>
      <c r="V11" s="12" t="s">
        <v>25</v>
      </c>
      <c r="W11" s="30" t="n">
        <f aca="false">'PI '!W11</f>
        <v>48000</v>
      </c>
      <c r="X11" s="12" t="n">
        <v>12</v>
      </c>
      <c r="Y11" s="30" t="n">
        <f aca="false">W11*1.03</f>
        <v>49440</v>
      </c>
      <c r="Z11" s="12" t="n">
        <v>12</v>
      </c>
      <c r="AA11" s="30" t="n">
        <f aca="false">Y11*1.03</f>
        <v>50923.2</v>
      </c>
      <c r="AB11" s="12" t="n">
        <v>12</v>
      </c>
      <c r="AC11" s="30" t="n">
        <f aca="false">AA11*1.03</f>
        <v>52450.896</v>
      </c>
      <c r="AD11" s="12" t="n">
        <v>12</v>
      </c>
      <c r="AE11" s="30" t="n">
        <f aca="false">AC11*1.03</f>
        <v>54024.42288</v>
      </c>
      <c r="AF11" s="31" t="n">
        <v>12</v>
      </c>
    </row>
    <row r="12" customFormat="false" ht="15.75" hidden="false" customHeight="false" outlineLevel="0" collapsed="false">
      <c r="A12" s="1"/>
      <c r="D12" s="19"/>
      <c r="E12" s="36"/>
      <c r="F12" s="19"/>
      <c r="G12" s="36"/>
      <c r="H12" s="19"/>
      <c r="I12" s="36"/>
      <c r="J12" s="19"/>
      <c r="K12" s="36"/>
      <c r="L12" s="19"/>
      <c r="M12" s="36"/>
      <c r="N12" s="20"/>
      <c r="O12" s="2"/>
      <c r="P12" s="16"/>
      <c r="Q12" s="16"/>
      <c r="R12" s="16"/>
      <c r="S12" s="16"/>
      <c r="T12" s="16"/>
      <c r="U12" s="2"/>
      <c r="V12" s="12" t="s">
        <v>33</v>
      </c>
      <c r="W12" s="30" t="n">
        <v>8000</v>
      </c>
      <c r="X12" s="12" t="n">
        <v>12</v>
      </c>
      <c r="Y12" s="30" t="n">
        <f aca="false">W12*1.03</f>
        <v>8240</v>
      </c>
      <c r="Z12" s="31" t="n">
        <v>12</v>
      </c>
      <c r="AA12" s="30" t="n">
        <f aca="false">Y12*1.03</f>
        <v>8487.2</v>
      </c>
      <c r="AB12" s="31" t="n">
        <v>12</v>
      </c>
      <c r="AC12" s="30" t="n">
        <f aca="false">AA12*1.03</f>
        <v>8741.816</v>
      </c>
      <c r="AD12" s="31" t="n">
        <v>12</v>
      </c>
      <c r="AE12" s="30" t="n">
        <f aca="false">AC12*1.03</f>
        <v>9004.07048</v>
      </c>
      <c r="AF12" s="31" t="n">
        <v>12</v>
      </c>
    </row>
    <row r="13" customFormat="false" ht="20.25" hidden="false" customHeight="false" outlineLevel="0" collapsed="false">
      <c r="A13" s="1"/>
      <c r="C13" s="60" t="s">
        <v>27</v>
      </c>
      <c r="D13" s="1" t="s">
        <v>18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28</v>
      </c>
      <c r="J13" s="1" t="s">
        <v>18</v>
      </c>
      <c r="K13" s="1" t="s">
        <v>28</v>
      </c>
      <c r="L13" s="1" t="s">
        <v>18</v>
      </c>
      <c r="M13" s="1" t="s">
        <v>28</v>
      </c>
      <c r="N13" s="20"/>
      <c r="O13" s="2"/>
      <c r="P13" s="38" t="s">
        <v>29</v>
      </c>
      <c r="Q13" s="39"/>
      <c r="R13" s="39"/>
      <c r="S13" s="39"/>
      <c r="T13" s="40"/>
      <c r="U13" s="2"/>
      <c r="V13" s="12" t="s">
        <v>30</v>
      </c>
      <c r="W13" s="30" t="n">
        <v>10000</v>
      </c>
      <c r="X13" s="12" t="n">
        <v>12</v>
      </c>
      <c r="Y13" s="30" t="n">
        <f aca="false">W13*1.03</f>
        <v>10300</v>
      </c>
      <c r="Z13" s="12" t="n">
        <v>12</v>
      </c>
      <c r="AA13" s="30" t="n">
        <f aca="false">Y13*1.03</f>
        <v>10609</v>
      </c>
      <c r="AB13" s="12" t="n">
        <v>12</v>
      </c>
      <c r="AC13" s="30" t="n">
        <f aca="false">AA13*1.03</f>
        <v>10927.27</v>
      </c>
      <c r="AD13" s="12" t="n">
        <v>12</v>
      </c>
      <c r="AE13" s="30" t="n">
        <f aca="false">AC13*1.03</f>
        <v>11255.0881</v>
      </c>
      <c r="AF13" s="31" t="n">
        <v>12</v>
      </c>
    </row>
    <row r="14" customFormat="false" ht="18" hidden="false" customHeight="false" outlineLevel="0" collapsed="false">
      <c r="A14" s="1" t="s">
        <v>31</v>
      </c>
      <c r="B14" s="2" t="s">
        <v>23</v>
      </c>
      <c r="C14" s="41" t="n">
        <v>0</v>
      </c>
      <c r="D14" s="19" t="n">
        <v>0</v>
      </c>
      <c r="E14" s="18" t="n">
        <f aca="false">W10/X10*D14*$C14</f>
        <v>0</v>
      </c>
      <c r="F14" s="19" t="n">
        <v>0</v>
      </c>
      <c r="G14" s="18" t="n">
        <f aca="false">Y10/Z10*F14*$C14</f>
        <v>0</v>
      </c>
      <c r="H14" s="19" t="n">
        <v>0</v>
      </c>
      <c r="I14" s="18" t="n">
        <f aca="false">AA10/AB10*H14*$C14</f>
        <v>0</v>
      </c>
      <c r="J14" s="19" t="n">
        <v>0</v>
      </c>
      <c r="K14" s="18" t="n">
        <f aca="false">AC10/AD10*J14*$C14</f>
        <v>0</v>
      </c>
      <c r="L14" s="19" t="n">
        <v>0</v>
      </c>
      <c r="M14" s="18" t="n">
        <f aca="false">AE10/AF10*L14*$C14</f>
        <v>0</v>
      </c>
      <c r="N14" s="20" t="n">
        <f aca="false">E14+G14+I14+K14+M14</f>
        <v>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2" t="s">
        <v>32</v>
      </c>
      <c r="W14" s="30" t="n">
        <v>10000</v>
      </c>
      <c r="X14" s="12" t="n">
        <v>12</v>
      </c>
      <c r="Y14" s="30" t="n">
        <f aca="false">W14*1.03</f>
        <v>10300</v>
      </c>
      <c r="Z14" s="31" t="n">
        <v>12</v>
      </c>
      <c r="AA14" s="30" t="n">
        <f aca="false">Y14*1.03</f>
        <v>10609</v>
      </c>
      <c r="AB14" s="31" t="n">
        <v>12</v>
      </c>
      <c r="AC14" s="30" t="n">
        <f aca="false">AA14*1.03</f>
        <v>10927.27</v>
      </c>
      <c r="AD14" s="31" t="n">
        <v>12</v>
      </c>
      <c r="AE14" s="30" t="n">
        <f aca="false">AC14*1.03</f>
        <v>11255.0881</v>
      </c>
      <c r="AF14" s="31" t="n">
        <v>12</v>
      </c>
    </row>
    <row r="15" customFormat="false" ht="15.75" hidden="false" customHeight="false" outlineLevel="0" collapsed="false">
      <c r="A15" s="1"/>
      <c r="B15" s="2" t="s">
        <v>25</v>
      </c>
      <c r="C15" s="41" t="n">
        <v>0</v>
      </c>
      <c r="D15" s="19" t="n">
        <v>0</v>
      </c>
      <c r="E15" s="18" t="n">
        <f aca="false">W11/X11*D15*$C15</f>
        <v>0</v>
      </c>
      <c r="F15" s="19" t="n">
        <v>0</v>
      </c>
      <c r="G15" s="18" t="n">
        <f aca="false">Y11/Z11*F15*$C15</f>
        <v>0</v>
      </c>
      <c r="H15" s="19" t="n">
        <v>0</v>
      </c>
      <c r="I15" s="18" t="n">
        <f aca="false">AA11/AB11*H15*$C15</f>
        <v>0</v>
      </c>
      <c r="J15" s="19" t="n">
        <v>0</v>
      </c>
      <c r="K15" s="18" t="n">
        <f aca="false">AC11/AD11*J15*$C15</f>
        <v>0</v>
      </c>
      <c r="L15" s="19" t="n">
        <v>0</v>
      </c>
      <c r="M15" s="18" t="n">
        <f aca="false">AE11/AF11*L15*$C15</f>
        <v>0</v>
      </c>
      <c r="N15" s="20" t="n">
        <f aca="false">E15+G15+I15+K15+M15</f>
        <v>0</v>
      </c>
      <c r="O15" s="2"/>
      <c r="P15" s="14" t="n">
        <f aca="false">E10/V18*100</f>
        <v>0</v>
      </c>
      <c r="Q15" s="14" t="n">
        <f aca="false">G10/V18*100</f>
        <v>0</v>
      </c>
      <c r="R15" s="14" t="n">
        <f aca="false">I10/V18*100</f>
        <v>0</v>
      </c>
      <c r="S15" s="14" t="n">
        <f aca="false">K10/V18*100</f>
        <v>0</v>
      </c>
      <c r="T15" s="14" t="n">
        <f aca="false">M10/V18*100</f>
        <v>0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</row>
    <row r="16" customFormat="false" ht="15.75" hidden="false" customHeight="false" outlineLevel="0" collapsed="false">
      <c r="A16" s="1"/>
      <c r="B16" s="2" t="s">
        <v>33</v>
      </c>
      <c r="C16" s="41" t="n">
        <v>1</v>
      </c>
      <c r="D16" s="19" t="n">
        <v>18</v>
      </c>
      <c r="E16" s="18" t="n">
        <f aca="false">W12/X12*D16*$C16</f>
        <v>12000</v>
      </c>
      <c r="F16" s="19" t="n">
        <v>0</v>
      </c>
      <c r="G16" s="18" t="n">
        <f aca="false">Y12/Z12*F16*$C16</f>
        <v>0</v>
      </c>
      <c r="H16" s="19" t="n">
        <v>0</v>
      </c>
      <c r="I16" s="18" t="n">
        <f aca="false">AA12/AB12*H16*$C16</f>
        <v>0</v>
      </c>
      <c r="J16" s="19" t="n">
        <v>0</v>
      </c>
      <c r="K16" s="18" t="n">
        <f aca="false">AC12/AD12*J16*$C16</f>
        <v>0</v>
      </c>
      <c r="L16" s="19" t="n">
        <v>0</v>
      </c>
      <c r="M16" s="18" t="n">
        <f aca="false">AE12/AF12*L16*$C16</f>
        <v>0</v>
      </c>
      <c r="N16" s="20" t="n">
        <f aca="false">E16+G16+I16+K16+M16</f>
        <v>12000</v>
      </c>
      <c r="O16" s="2"/>
      <c r="P16" s="16"/>
      <c r="Q16" s="16"/>
      <c r="R16" s="16"/>
      <c r="S16" s="16"/>
      <c r="T16" s="16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</row>
    <row r="17" customFormat="false" ht="15" hidden="false" customHeight="true" outlineLevel="0" collapsed="false">
      <c r="A17" s="1"/>
      <c r="B17" s="2" t="s">
        <v>30</v>
      </c>
      <c r="C17" s="41" t="n">
        <v>0</v>
      </c>
      <c r="D17" s="19" t="n">
        <v>0</v>
      </c>
      <c r="E17" s="18" t="n">
        <f aca="false">W13/X13*D17*$C17</f>
        <v>0</v>
      </c>
      <c r="F17" s="19" t="n">
        <v>0</v>
      </c>
      <c r="G17" s="18" t="n">
        <f aca="false">Y13/Z13*F17*$C17</f>
        <v>0</v>
      </c>
      <c r="H17" s="19" t="n">
        <v>0</v>
      </c>
      <c r="I17" s="18" t="n">
        <f aca="false">AA13/AB13*H17*$C17</f>
        <v>0</v>
      </c>
      <c r="J17" s="19" t="n">
        <v>0</v>
      </c>
      <c r="K17" s="18" t="n">
        <f aca="false">AC13/AD13*J17*$C17</f>
        <v>0</v>
      </c>
      <c r="L17" s="19" t="n">
        <v>0</v>
      </c>
      <c r="M17" s="18" t="n">
        <f aca="false">AE13/AF13*L17*$C17</f>
        <v>0</v>
      </c>
      <c r="N17" s="20" t="n">
        <f aca="false">E17+G17+I17+K17+M17</f>
        <v>0</v>
      </c>
      <c r="O17" s="2"/>
      <c r="V17" s="45" t="s">
        <v>84</v>
      </c>
      <c r="W17" s="45"/>
      <c r="X17" s="45"/>
      <c r="Y17" s="45"/>
      <c r="Z17" s="45"/>
    </row>
    <row r="18" customFormat="false" ht="15.75" hidden="false" customHeight="false" outlineLevel="0" collapsed="false">
      <c r="A18" s="1"/>
      <c r="B18" s="2" t="s">
        <v>32</v>
      </c>
      <c r="C18" s="46" t="n">
        <v>0</v>
      </c>
      <c r="D18" s="24" t="n">
        <v>0</v>
      </c>
      <c r="E18" s="25" t="n">
        <f aca="false">W14/X14*D18*$C18</f>
        <v>0</v>
      </c>
      <c r="F18" s="24" t="n">
        <v>0</v>
      </c>
      <c r="G18" s="25" t="n">
        <f aca="false">Y14/Z14*F18*$C18</f>
        <v>0</v>
      </c>
      <c r="H18" s="24" t="n">
        <v>0</v>
      </c>
      <c r="I18" s="25" t="n">
        <f aca="false">AA14/AB14*H18*$C18</f>
        <v>0</v>
      </c>
      <c r="J18" s="24" t="n">
        <v>0</v>
      </c>
      <c r="K18" s="25" t="n">
        <f aca="false">AC14/AD14*J18*$C18</f>
        <v>0</v>
      </c>
      <c r="L18" s="24" t="n">
        <v>0</v>
      </c>
      <c r="M18" s="25" t="n">
        <f aca="false">AE14/AF14*L18*$C18</f>
        <v>0</v>
      </c>
      <c r="N18" s="26" t="n">
        <f aca="false">E18+G18+I18+K18+M18</f>
        <v>0</v>
      </c>
      <c r="O18" s="2"/>
      <c r="P18" s="13" t="s">
        <v>35</v>
      </c>
      <c r="Q18" s="13"/>
      <c r="R18" s="13"/>
      <c r="S18" s="13"/>
      <c r="V18" s="47" t="n">
        <f aca="false">V20-V19</f>
        <v>37931.3846153846</v>
      </c>
      <c r="W18" s="12" t="s">
        <v>36</v>
      </c>
      <c r="X18" s="12"/>
      <c r="Y18" s="48" t="n">
        <f aca="false">Y20-Y19</f>
        <v>39069.3261538462</v>
      </c>
      <c r="Z18" s="12"/>
      <c r="AA18" s="48" t="n">
        <f aca="false">AA20-AA19</f>
        <v>40241.4059384616</v>
      </c>
      <c r="AB18" s="12"/>
      <c r="AC18" s="48" t="n">
        <f aca="false">AC20-AC19</f>
        <v>41448.6481166154</v>
      </c>
      <c r="AD18" s="12"/>
      <c r="AE18" s="48" t="n">
        <f aca="false">AE20-AE19</f>
        <v>42692.1075601139</v>
      </c>
    </row>
    <row r="19" customFormat="false" ht="15.75" hidden="false" customHeight="false" outlineLevel="0" collapsed="false">
      <c r="A19" s="1"/>
      <c r="C19" s="46"/>
      <c r="D19" s="49"/>
      <c r="E19" s="50"/>
      <c r="F19" s="49"/>
      <c r="G19" s="50"/>
      <c r="H19" s="49"/>
      <c r="I19" s="50"/>
      <c r="J19" s="49"/>
      <c r="K19" s="50"/>
      <c r="L19" s="49"/>
      <c r="M19" s="50"/>
      <c r="N19" s="20"/>
      <c r="O19" s="2"/>
      <c r="P19" s="12" t="s">
        <v>37</v>
      </c>
      <c r="Q19" s="12"/>
      <c r="R19" s="51" t="s">
        <v>38</v>
      </c>
      <c r="S19" s="51" t="s">
        <v>39</v>
      </c>
      <c r="V19" s="84" t="n">
        <v>112070</v>
      </c>
      <c r="W19" s="53" t="s">
        <v>40</v>
      </c>
      <c r="X19" s="53"/>
      <c r="Y19" s="54" t="n">
        <f aca="false">V19*1.03</f>
        <v>115432.1</v>
      </c>
      <c r="Z19" s="54"/>
      <c r="AA19" s="54" t="n">
        <f aca="false">Y19*1.03</f>
        <v>118895.063</v>
      </c>
      <c r="AB19" s="54"/>
      <c r="AC19" s="54" t="n">
        <f aca="false">AA19*1.03</f>
        <v>122461.91489</v>
      </c>
      <c r="AD19" s="54"/>
      <c r="AE19" s="54" t="n">
        <f aca="false">AC19*1.03</f>
        <v>126135.7723367</v>
      </c>
    </row>
    <row r="20" customFormat="false" ht="15.75" hidden="false" customHeight="false" outlineLevel="0" collapsed="false">
      <c r="A20" s="1"/>
      <c r="C20" s="32" t="s">
        <v>41</v>
      </c>
      <c r="D20" s="1"/>
      <c r="E20" s="34" t="n">
        <f aca="false">SUM(E14:E18)</f>
        <v>12000</v>
      </c>
      <c r="F20" s="1"/>
      <c r="G20" s="34" t="n">
        <f aca="false">SUM(G14:G18)</f>
        <v>0</v>
      </c>
      <c r="H20" s="1"/>
      <c r="I20" s="34" t="n">
        <f aca="false">SUM(I14:I18)</f>
        <v>0</v>
      </c>
      <c r="J20" s="1"/>
      <c r="K20" s="34" t="n">
        <f aca="false">SUM(K14:K18)</f>
        <v>0</v>
      </c>
      <c r="L20" s="1"/>
      <c r="M20" s="34" t="n">
        <f aca="false">SUM(M14:M18)</f>
        <v>0</v>
      </c>
      <c r="N20" s="20" t="n">
        <f aca="false">E20+G20+I20+K20+M20</f>
        <v>12000</v>
      </c>
      <c r="O20" s="2"/>
      <c r="P20" s="12" t="s">
        <v>42</v>
      </c>
      <c r="Q20" s="12"/>
      <c r="R20" s="55" t="n">
        <v>11307.45</v>
      </c>
      <c r="S20" s="55" t="n">
        <f aca="false">R20/12</f>
        <v>942.2875</v>
      </c>
      <c r="V20" s="56" t="n">
        <f aca="false">V19/1560*2088</f>
        <v>150001.384615385</v>
      </c>
      <c r="W20" s="16" t="s">
        <v>43</v>
      </c>
      <c r="X20" s="16"/>
      <c r="Y20" s="57" t="n">
        <f aca="false">V20*1.03</f>
        <v>154501.426153846</v>
      </c>
      <c r="Z20" s="57"/>
      <c r="AA20" s="57" t="n">
        <f aca="false">Y20*1.03</f>
        <v>159136.468938462</v>
      </c>
      <c r="AB20" s="57"/>
      <c r="AC20" s="57" t="n">
        <f aca="false">AA20*1.03</f>
        <v>163910.563006615</v>
      </c>
      <c r="AD20" s="57"/>
      <c r="AE20" s="57" t="n">
        <f aca="false">AC20*1.03</f>
        <v>168827.879896814</v>
      </c>
    </row>
    <row r="21" customFormat="false" ht="15.75" hidden="false" customHeight="false" outlineLevel="0" collapsed="false">
      <c r="A21" s="1"/>
      <c r="N21" s="20"/>
      <c r="O21" s="2"/>
      <c r="P21" s="12" t="s">
        <v>44</v>
      </c>
      <c r="Q21" s="12"/>
      <c r="R21" s="55" t="n">
        <f aca="false">R20*1.05</f>
        <v>11872.8225</v>
      </c>
      <c r="S21" s="55" t="n">
        <f aca="false">R21/12</f>
        <v>989.401875</v>
      </c>
      <c r="V21" s="58" t="n">
        <f aca="false">5953.84/0.05/12</f>
        <v>9923.06666666667</v>
      </c>
      <c r="W21" s="59" t="s">
        <v>45</v>
      </c>
    </row>
    <row r="22" customFormat="false" ht="15.75" hidden="false" customHeight="false" outlineLevel="0" collapsed="false">
      <c r="A22" s="1"/>
      <c r="C22" s="32" t="s">
        <v>47</v>
      </c>
      <c r="D22" s="1"/>
      <c r="E22" s="34" t="n">
        <f aca="false">E20+E11</f>
        <v>20930.76</v>
      </c>
      <c r="F22" s="34"/>
      <c r="G22" s="34" t="n">
        <f aca="false">G20+G11</f>
        <v>0</v>
      </c>
      <c r="H22" s="34"/>
      <c r="I22" s="34" t="n">
        <f aca="false">I20+I11</f>
        <v>0</v>
      </c>
      <c r="J22" s="34"/>
      <c r="K22" s="34" t="n">
        <f aca="false">K20+K11</f>
        <v>0</v>
      </c>
      <c r="L22" s="34"/>
      <c r="M22" s="34" t="n">
        <f aca="false">M20+M11</f>
        <v>0</v>
      </c>
      <c r="N22" s="20" t="n">
        <f aca="false">E22+G22+I22+K22+M22</f>
        <v>20930.76</v>
      </c>
      <c r="O22" s="2"/>
      <c r="P22" s="12" t="s">
        <v>48</v>
      </c>
      <c r="Q22" s="12"/>
      <c r="R22" s="55" t="n">
        <f aca="false">R21*1.05</f>
        <v>12466.463625</v>
      </c>
      <c r="S22" s="55" t="n">
        <f aca="false">R22/12</f>
        <v>1038.87196875</v>
      </c>
    </row>
    <row r="23" customFormat="false" ht="15.75" hidden="false" customHeight="false" outlineLevel="0" collapsed="false">
      <c r="A23" s="1"/>
      <c r="N23" s="20"/>
      <c r="O23" s="2"/>
      <c r="P23" s="12" t="s">
        <v>49</v>
      </c>
      <c r="Q23" s="12"/>
      <c r="R23" s="55" t="n">
        <f aca="false">R22*1.05</f>
        <v>13089.78680625</v>
      </c>
      <c r="S23" s="55" t="n">
        <f aca="false">R23/12</f>
        <v>1090.8155671875</v>
      </c>
    </row>
    <row r="24" customFormat="false" ht="15.75" hidden="false" customHeight="false" outlineLevel="0" collapsed="false">
      <c r="A24" s="1"/>
      <c r="C24" s="60" t="s">
        <v>50</v>
      </c>
      <c r="E24" s="62" t="s">
        <v>51</v>
      </c>
      <c r="G24" s="62" t="s">
        <v>51</v>
      </c>
      <c r="I24" s="62" t="s">
        <v>51</v>
      </c>
      <c r="K24" s="62" t="s">
        <v>51</v>
      </c>
      <c r="M24" s="62" t="s">
        <v>51</v>
      </c>
      <c r="N24" s="63"/>
      <c r="O24" s="2"/>
      <c r="P24" s="12" t="s">
        <v>52</v>
      </c>
      <c r="Q24" s="12"/>
      <c r="R24" s="55" t="n">
        <f aca="false">R23*1.05</f>
        <v>13744.2761465625</v>
      </c>
      <c r="S24" s="55" t="n">
        <f aca="false">R24/12</f>
        <v>1145.35634554688</v>
      </c>
    </row>
    <row r="25" customFormat="false" ht="15.75" hidden="false" customHeight="false" outlineLevel="0" collapsed="false">
      <c r="A25" s="1" t="s">
        <v>53</v>
      </c>
      <c r="B25" s="2" t="s">
        <v>54</v>
      </c>
      <c r="C25" s="65" t="n">
        <v>0.269</v>
      </c>
      <c r="E25" s="18" t="n">
        <f aca="false">E11*$C25</f>
        <v>2402.37444</v>
      </c>
      <c r="G25" s="18" t="n">
        <f aca="false">G11*$C25</f>
        <v>0</v>
      </c>
      <c r="I25" s="18" t="n">
        <f aca="false">I11*$C25</f>
        <v>0</v>
      </c>
      <c r="K25" s="18" t="n">
        <f aca="false">K11*$C25</f>
        <v>0</v>
      </c>
      <c r="M25" s="18" t="n">
        <f aca="false">M11*$C25</f>
        <v>0</v>
      </c>
      <c r="N25" s="20" t="n">
        <f aca="false">E25+G25+I25+K25+M25</f>
        <v>2402.37444</v>
      </c>
      <c r="O25" s="2"/>
      <c r="P25" s="12" t="s">
        <v>55</v>
      </c>
      <c r="Q25" s="12"/>
      <c r="R25" s="55" t="n">
        <f aca="false">R24*1.05</f>
        <v>14431.4899538906</v>
      </c>
      <c r="S25" s="55" t="n">
        <f aca="false">R25/12</f>
        <v>1202.62416282422</v>
      </c>
      <c r="V25" s="46"/>
      <c r="W25" s="46"/>
      <c r="X25" s="46"/>
      <c r="Y25" s="45"/>
    </row>
    <row r="26" customFormat="false" ht="15.75" hidden="false" customHeight="false" outlineLevel="0" collapsed="false">
      <c r="A26" s="1"/>
      <c r="B26" s="2" t="s">
        <v>23</v>
      </c>
      <c r="C26" s="65" t="n">
        <v>0.204</v>
      </c>
      <c r="E26" s="18" t="n">
        <f aca="false">E14*$C26</f>
        <v>0</v>
      </c>
      <c r="G26" s="18" t="n">
        <f aca="false">G14*$C26</f>
        <v>0</v>
      </c>
      <c r="I26" s="18" t="n">
        <f aca="false">I14*$C26</f>
        <v>0</v>
      </c>
      <c r="K26" s="18" t="n">
        <f aca="false">K14*$C26</f>
        <v>0</v>
      </c>
      <c r="M26" s="18" t="n">
        <f aca="false">M14*$C26</f>
        <v>0</v>
      </c>
      <c r="N26" s="20" t="n">
        <f aca="false">E26+G26+I26+K26+M26</f>
        <v>0</v>
      </c>
      <c r="O26" s="2"/>
      <c r="V26" s="46"/>
      <c r="W26" s="46"/>
      <c r="X26" s="46"/>
      <c r="Y26" s="46"/>
    </row>
    <row r="27" customFormat="false" ht="15.75" hidden="false" customHeight="false" outlineLevel="0" collapsed="false">
      <c r="A27" s="1"/>
      <c r="B27" s="2" t="s">
        <v>25</v>
      </c>
      <c r="C27" s="65" t="n">
        <v>0.204</v>
      </c>
      <c r="E27" s="18" t="n">
        <f aca="false">E15*$C27</f>
        <v>0</v>
      </c>
      <c r="G27" s="18" t="n">
        <f aca="false">G15*$C27</f>
        <v>0</v>
      </c>
      <c r="I27" s="18" t="n">
        <f aca="false">I15*$C27</f>
        <v>0</v>
      </c>
      <c r="K27" s="18" t="n">
        <f aca="false">K15*$C27</f>
        <v>0</v>
      </c>
      <c r="M27" s="18" t="n">
        <f aca="false">M15*$C27</f>
        <v>0</v>
      </c>
      <c r="N27" s="20" t="n">
        <f aca="false">E27+G27+I27+K27+M27</f>
        <v>0</v>
      </c>
      <c r="O27" s="2"/>
      <c r="V27" s="45"/>
      <c r="W27" s="45"/>
      <c r="X27" s="85"/>
      <c r="Y27" s="85"/>
    </row>
    <row r="28" customFormat="false" ht="15.75" hidden="false" customHeight="false" outlineLevel="0" collapsed="false">
      <c r="A28" s="1"/>
      <c r="B28" s="2" t="s">
        <v>33</v>
      </c>
      <c r="C28" s="65" t="n">
        <v>0.025</v>
      </c>
      <c r="E28" s="18" t="n">
        <f aca="false">E16*$C28</f>
        <v>300</v>
      </c>
      <c r="G28" s="18" t="n">
        <f aca="false">G16*$C28</f>
        <v>0</v>
      </c>
      <c r="I28" s="18" t="n">
        <f aca="false">I16*$C28</f>
        <v>0</v>
      </c>
      <c r="K28" s="18" t="n">
        <f aca="false">K16*$C28</f>
        <v>0</v>
      </c>
      <c r="M28" s="18" t="n">
        <f aca="false">M16*$C28</f>
        <v>0</v>
      </c>
      <c r="N28" s="20" t="n">
        <f aca="false">E28+G28+I28+K28+M28</f>
        <v>300</v>
      </c>
      <c r="O28" s="2"/>
      <c r="V28" s="45"/>
      <c r="W28" s="45"/>
      <c r="X28" s="86"/>
      <c r="Y28" s="86"/>
    </row>
    <row r="29" customFormat="false" ht="15.75" hidden="false" customHeight="false" outlineLevel="0" collapsed="false">
      <c r="A29" s="1"/>
      <c r="B29" s="2" t="s">
        <v>30</v>
      </c>
      <c r="C29" s="65" t="n">
        <v>0.369</v>
      </c>
      <c r="E29" s="18" t="n">
        <f aca="false">E17*$C29</f>
        <v>0</v>
      </c>
      <c r="G29" s="18" t="n">
        <f aca="false">G17*$C29</f>
        <v>0</v>
      </c>
      <c r="I29" s="18" t="n">
        <f aca="false">I17*$C29</f>
        <v>0</v>
      </c>
      <c r="K29" s="18" t="n">
        <f aca="false">K17*$C29</f>
        <v>0</v>
      </c>
      <c r="M29" s="18" t="n">
        <f aca="false">M17*$C29</f>
        <v>0</v>
      </c>
      <c r="N29" s="20" t="n">
        <f aca="false">E29+G29+I29+K29+M29</f>
        <v>0</v>
      </c>
      <c r="O29" s="2"/>
      <c r="V29" s="45"/>
      <c r="W29" s="45"/>
      <c r="X29" s="86"/>
      <c r="Y29" s="86"/>
    </row>
    <row r="30" customFormat="false" ht="15.75" hidden="false" customHeight="false" outlineLevel="0" collapsed="false">
      <c r="A30" s="1"/>
      <c r="B30" s="2" t="s">
        <v>32</v>
      </c>
      <c r="C30" s="65" t="n">
        <v>0.448</v>
      </c>
      <c r="D30" s="66"/>
      <c r="E30" s="25" t="n">
        <f aca="false">E18*$C30</f>
        <v>0</v>
      </c>
      <c r="F30" s="66"/>
      <c r="G30" s="25" t="n">
        <f aca="false">G18*$C30</f>
        <v>0</v>
      </c>
      <c r="H30" s="66"/>
      <c r="I30" s="25" t="n">
        <f aca="false">I18*$C30</f>
        <v>0</v>
      </c>
      <c r="J30" s="66"/>
      <c r="K30" s="25" t="n">
        <f aca="false">K18*$C30</f>
        <v>0</v>
      </c>
      <c r="L30" s="66"/>
      <c r="M30" s="25" t="n">
        <f aca="false">M18*$C30</f>
        <v>0</v>
      </c>
      <c r="N30" s="26" t="n">
        <f aca="false">E30+G30+I30+K30+M30</f>
        <v>0</v>
      </c>
      <c r="O30" s="2"/>
      <c r="V30" s="45"/>
      <c r="W30" s="45"/>
      <c r="X30" s="86"/>
      <c r="Y30" s="86"/>
    </row>
    <row r="31" customFormat="false" ht="15.75" hidden="false" customHeight="false" outlineLevel="0" collapsed="false">
      <c r="A31" s="1"/>
      <c r="C31" s="32" t="s">
        <v>56</v>
      </c>
      <c r="D31" s="1"/>
      <c r="E31" s="34" t="n">
        <f aca="false">SUM(E25:E30)</f>
        <v>2702.37444</v>
      </c>
      <c r="F31" s="1"/>
      <c r="G31" s="34" t="n">
        <f aca="false">SUM(G25:G30)</f>
        <v>0</v>
      </c>
      <c r="H31" s="1"/>
      <c r="I31" s="34" t="n">
        <f aca="false">SUM(I25:I30)</f>
        <v>0</v>
      </c>
      <c r="J31" s="1"/>
      <c r="K31" s="34" t="n">
        <f aca="false">SUM(K25:K30)</f>
        <v>0</v>
      </c>
      <c r="L31" s="1"/>
      <c r="M31" s="34" t="n">
        <f aca="false">SUM(M25:M30)</f>
        <v>0</v>
      </c>
      <c r="N31" s="20" t="n">
        <f aca="false">E31+G31+I31+K31+M31</f>
        <v>2702.37444</v>
      </c>
      <c r="O31" s="2"/>
      <c r="V31" s="45"/>
      <c r="W31" s="45"/>
      <c r="X31" s="86"/>
      <c r="Y31" s="86"/>
    </row>
    <row r="32" customFormat="false" ht="15.75" hidden="false" customHeight="false" outlineLevel="0" collapsed="false">
      <c r="A32" s="1"/>
      <c r="N32" s="20"/>
      <c r="O32" s="2"/>
      <c r="V32" s="45"/>
      <c r="W32" s="45"/>
      <c r="X32" s="86"/>
      <c r="Y32" s="86"/>
    </row>
    <row r="33" customFormat="false" ht="15.75" hidden="false" customHeight="false" outlineLevel="0" collapsed="false">
      <c r="A33" s="1"/>
      <c r="C33" s="67" t="s">
        <v>57</v>
      </c>
      <c r="D33" s="68"/>
      <c r="E33" s="69" t="n">
        <f aca="false">E22+E31</f>
        <v>23633.13444</v>
      </c>
      <c r="F33" s="69"/>
      <c r="G33" s="69" t="n">
        <f aca="false">G22+G31</f>
        <v>0</v>
      </c>
      <c r="H33" s="68"/>
      <c r="I33" s="69" t="n">
        <f aca="false">I22+I31</f>
        <v>0</v>
      </c>
      <c r="J33" s="69"/>
      <c r="K33" s="69" t="n">
        <f aca="false">K22+K31</f>
        <v>0</v>
      </c>
      <c r="L33" s="69"/>
      <c r="M33" s="69" t="n">
        <f aca="false">M22+M31</f>
        <v>0</v>
      </c>
      <c r="N33" s="20" t="n">
        <f aca="false">E33+G33+I33+K33+M33</f>
        <v>23633.13444</v>
      </c>
      <c r="O33" s="2"/>
      <c r="V33" s="45"/>
      <c r="W33" s="45"/>
      <c r="X33" s="86"/>
      <c r="Y33" s="86"/>
    </row>
    <row r="34" customFormat="false" ht="15.75" hidden="false" customHeight="false" outlineLevel="0" collapsed="false">
      <c r="A34" s="1"/>
      <c r="N34" s="20"/>
      <c r="O34" s="2"/>
      <c r="V34" s="45"/>
      <c r="W34" s="45"/>
      <c r="X34" s="45"/>
      <c r="Y34" s="45"/>
    </row>
    <row r="35" customFormat="false" ht="15.75" hidden="false" customHeight="false" outlineLevel="0" collapsed="false">
      <c r="A35" s="1"/>
      <c r="N35" s="71"/>
      <c r="O35" s="2"/>
    </row>
    <row r="36" customFormat="false" ht="15.75" hidden="false" customHeight="false" outlineLevel="0" collapsed="false">
      <c r="A36" s="1" t="s">
        <v>58</v>
      </c>
      <c r="B36" s="2" t="s">
        <v>59</v>
      </c>
      <c r="E36" s="87" t="n">
        <f aca="false">300*30+5000</f>
        <v>14000</v>
      </c>
      <c r="F36" s="87"/>
      <c r="G36" s="87" t="n">
        <v>0</v>
      </c>
      <c r="H36" s="87"/>
      <c r="I36" s="87" t="n">
        <v>0</v>
      </c>
      <c r="J36" s="87"/>
      <c r="K36" s="87" t="n">
        <v>0</v>
      </c>
      <c r="L36" s="87"/>
      <c r="M36" s="87" t="n">
        <v>0</v>
      </c>
      <c r="N36" s="20" t="n">
        <f aca="false">E36+G36+I36+K36+M36</f>
        <v>14000</v>
      </c>
      <c r="O36" s="2"/>
    </row>
    <row r="37" customFormat="false" ht="15.75" hidden="false" customHeight="false" outlineLevel="0" collapsed="false">
      <c r="A37" s="1"/>
      <c r="B37" s="2" t="s">
        <v>60</v>
      </c>
      <c r="E37" s="87" t="n">
        <v>1000</v>
      </c>
      <c r="F37" s="87"/>
      <c r="G37" s="87" t="n">
        <v>0</v>
      </c>
      <c r="H37" s="87"/>
      <c r="I37" s="87" t="n">
        <v>0</v>
      </c>
      <c r="J37" s="87"/>
      <c r="K37" s="87" t="n">
        <v>0</v>
      </c>
      <c r="L37" s="87"/>
      <c r="M37" s="87" t="n">
        <v>0</v>
      </c>
      <c r="N37" s="20" t="n">
        <f aca="false">E37+G37+I37+K37+M37</f>
        <v>1000</v>
      </c>
      <c r="O37" s="2"/>
    </row>
    <row r="38" customFormat="false" ht="15.75" hidden="false" customHeight="false" outlineLevel="0" collapsed="false">
      <c r="A38" s="1"/>
      <c r="B38" s="2" t="s">
        <v>61</v>
      </c>
      <c r="E38" s="87" t="n">
        <v>0</v>
      </c>
      <c r="F38" s="87"/>
      <c r="G38" s="87" t="n">
        <v>0</v>
      </c>
      <c r="H38" s="87"/>
      <c r="I38" s="87" t="n">
        <v>0</v>
      </c>
      <c r="J38" s="87"/>
      <c r="K38" s="87" t="n">
        <v>0</v>
      </c>
      <c r="L38" s="87"/>
      <c r="M38" s="87" t="n">
        <v>0</v>
      </c>
      <c r="N38" s="20" t="n">
        <f aca="false">E38+G38+I38+K38+M38</f>
        <v>0</v>
      </c>
      <c r="O38" s="2"/>
    </row>
    <row r="39" customFormat="false" ht="15.75" hidden="false" customHeight="false" outlineLevel="0" collapsed="false">
      <c r="A39" s="1"/>
      <c r="B39" s="2" t="s">
        <v>62</v>
      </c>
      <c r="E39" s="87" t="n">
        <v>1000</v>
      </c>
      <c r="F39" s="87"/>
      <c r="G39" s="87" t="n">
        <v>0</v>
      </c>
      <c r="H39" s="87"/>
      <c r="I39" s="87" t="n">
        <v>0</v>
      </c>
      <c r="J39" s="87"/>
      <c r="K39" s="87" t="n">
        <v>0</v>
      </c>
      <c r="L39" s="87"/>
      <c r="M39" s="87" t="n">
        <v>0</v>
      </c>
      <c r="N39" s="20" t="n">
        <f aca="false">E39+G39+I39+K39+M39</f>
        <v>1000</v>
      </c>
      <c r="O39" s="2"/>
    </row>
    <row r="40" customFormat="false" ht="15.75" hidden="false" customHeight="false" outlineLevel="0" collapsed="false">
      <c r="A40" s="1"/>
      <c r="B40" s="2" t="s">
        <v>63</v>
      </c>
      <c r="D40" s="66"/>
      <c r="E40" s="88" t="n">
        <v>0</v>
      </c>
      <c r="F40" s="88"/>
      <c r="G40" s="88" t="n">
        <v>0</v>
      </c>
      <c r="H40" s="88"/>
      <c r="I40" s="88" t="n">
        <v>0</v>
      </c>
      <c r="J40" s="88"/>
      <c r="K40" s="88" t="n">
        <v>0</v>
      </c>
      <c r="L40" s="88"/>
      <c r="M40" s="88" t="n">
        <v>0</v>
      </c>
      <c r="N40" s="26" t="n">
        <f aca="false">E40+G40+I40+K40+M40</f>
        <v>0</v>
      </c>
      <c r="O40" s="2"/>
    </row>
    <row r="41" customFormat="false" ht="15.75" hidden="false" customHeight="false" outlineLevel="0" collapsed="false">
      <c r="A41" s="1"/>
      <c r="C41" s="67" t="s">
        <v>64</v>
      </c>
      <c r="D41" s="68"/>
      <c r="E41" s="69" t="n">
        <f aca="false">SUM(E36:E40)</f>
        <v>16000</v>
      </c>
      <c r="F41" s="68"/>
      <c r="G41" s="69" t="n">
        <f aca="false">SUM(G36:G40)</f>
        <v>0</v>
      </c>
      <c r="H41" s="68"/>
      <c r="I41" s="69" t="n">
        <f aca="false">SUM(I36:I40)</f>
        <v>0</v>
      </c>
      <c r="J41" s="68"/>
      <c r="K41" s="69" t="n">
        <f aca="false">SUM(K36:K40)</f>
        <v>0</v>
      </c>
      <c r="L41" s="68"/>
      <c r="M41" s="69" t="n">
        <f aca="false">SUM(M36:M40)</f>
        <v>0</v>
      </c>
      <c r="N41" s="20" t="n">
        <f aca="false">E41+G41+I41+K41+M41</f>
        <v>16000</v>
      </c>
    </row>
    <row r="42" customFormat="false" ht="15.75" hidden="false" customHeight="false" outlineLevel="0" collapsed="false">
      <c r="A42" s="1"/>
      <c r="N42" s="20"/>
    </row>
    <row r="43" customFormat="false" ht="15.75" hidden="false" customHeight="false" outlineLevel="0" collapsed="false">
      <c r="A43" s="1" t="s">
        <v>65</v>
      </c>
      <c r="B43" s="2" t="s">
        <v>66</v>
      </c>
      <c r="E43" s="50" t="n">
        <v>0</v>
      </c>
      <c r="G43" s="50" t="n">
        <v>0</v>
      </c>
      <c r="I43" s="50" t="n">
        <v>0</v>
      </c>
      <c r="K43" s="50" t="n">
        <v>0</v>
      </c>
      <c r="M43" s="50" t="n">
        <v>0</v>
      </c>
      <c r="N43" s="20" t="n">
        <f aca="false">E43+G43+I43+K43+M43</f>
        <v>0</v>
      </c>
    </row>
    <row r="44" customFormat="false" ht="15.75" hidden="false" customHeight="false" outlineLevel="0" collapsed="false">
      <c r="A44" s="1"/>
      <c r="B44" s="2" t="s">
        <v>67</v>
      </c>
      <c r="D44" s="45"/>
      <c r="E44" s="50" t="n">
        <v>0</v>
      </c>
      <c r="F44" s="50"/>
      <c r="G44" s="50" t="n">
        <v>0</v>
      </c>
      <c r="H44" s="50"/>
      <c r="I44" s="50" t="n">
        <v>0</v>
      </c>
      <c r="J44" s="50"/>
      <c r="K44" s="50" t="n">
        <v>0</v>
      </c>
      <c r="L44" s="50"/>
      <c r="M44" s="50" t="n">
        <v>0</v>
      </c>
      <c r="N44" s="71" t="n">
        <f aca="false">E44+G44+I44+K44+M44</f>
        <v>0</v>
      </c>
      <c r="O44" s="45"/>
    </row>
    <row r="45" customFormat="false" ht="15.75" hidden="false" customHeight="false" outlineLevel="0" collapsed="false">
      <c r="A45" s="1"/>
      <c r="B45" s="2" t="s">
        <v>68</v>
      </c>
      <c r="E45" s="25" t="n">
        <v>0</v>
      </c>
      <c r="F45" s="25"/>
      <c r="G45" s="25" t="n">
        <v>0</v>
      </c>
      <c r="H45" s="25"/>
      <c r="I45" s="25" t="n">
        <v>0</v>
      </c>
      <c r="J45" s="25"/>
      <c r="K45" s="25" t="n">
        <v>0</v>
      </c>
      <c r="L45" s="25"/>
      <c r="M45" s="25" t="n">
        <v>0</v>
      </c>
      <c r="N45" s="26" t="n">
        <f aca="false">E45+G45+I45+K45+M45</f>
        <v>0</v>
      </c>
      <c r="O45" s="25"/>
    </row>
    <row r="46" customFormat="false" ht="15.75" hidden="false" customHeight="false" outlineLevel="0" collapsed="false">
      <c r="A46" s="1"/>
      <c r="C46" s="67" t="s">
        <v>69</v>
      </c>
      <c r="D46" s="72"/>
      <c r="E46" s="69" t="n">
        <f aca="false">SUM(E43:E45)</f>
        <v>0</v>
      </c>
      <c r="F46" s="72"/>
      <c r="G46" s="69" t="n">
        <f aca="false">SUM(G43:G45)</f>
        <v>0</v>
      </c>
      <c r="H46" s="72"/>
      <c r="I46" s="69" t="n">
        <f aca="false">SUM(I43:I45)</f>
        <v>0</v>
      </c>
      <c r="J46" s="72"/>
      <c r="K46" s="69" t="n">
        <f aca="false">SUM(K43:K45)</f>
        <v>0</v>
      </c>
      <c r="L46" s="72"/>
      <c r="M46" s="69" t="n">
        <f aca="false">SUM(M43:M45)</f>
        <v>0</v>
      </c>
      <c r="N46" s="20" t="n">
        <f aca="false">E46+G46+I46+K46+M46</f>
        <v>0</v>
      </c>
    </row>
    <row r="47" customFormat="false" ht="15.75" hidden="false" customHeight="false" outlineLevel="0" collapsed="false">
      <c r="A47" s="1"/>
      <c r="N47" s="20"/>
    </row>
    <row r="48" customFormat="false" ht="15.75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E33+E41+E46</f>
        <v>39633.13444</v>
      </c>
      <c r="F48" s="68"/>
      <c r="G48" s="69" t="n">
        <f aca="false">G33+G41+G46</f>
        <v>0</v>
      </c>
      <c r="H48" s="68"/>
      <c r="I48" s="69" t="n">
        <f aca="false">I33+I41+I46</f>
        <v>0</v>
      </c>
      <c r="J48" s="68"/>
      <c r="K48" s="69" t="n">
        <f aca="false">K33+K41+K46</f>
        <v>0</v>
      </c>
      <c r="L48" s="68"/>
      <c r="M48" s="69" t="n">
        <f aca="false">M33+M41+M46</f>
        <v>0</v>
      </c>
      <c r="N48" s="20" t="n">
        <f aca="false">E48+G48+I48+K48+M48</f>
        <v>39633.13444</v>
      </c>
    </row>
    <row r="49" customFormat="false" ht="15.75" hidden="false" customHeight="false" outlineLevel="0" collapsed="false">
      <c r="D49" s="1"/>
      <c r="E49" s="34"/>
      <c r="F49" s="1"/>
      <c r="G49" s="34"/>
      <c r="H49" s="1"/>
      <c r="I49" s="34"/>
      <c r="J49" s="1"/>
      <c r="K49" s="34"/>
      <c r="L49" s="1"/>
      <c r="M49" s="34"/>
      <c r="N49" s="20"/>
    </row>
    <row r="50" customFormat="false" ht="15.75" hidden="false" customHeight="false" outlineLevel="0" collapsed="false">
      <c r="A50" s="73" t="s">
        <v>72</v>
      </c>
      <c r="B50" s="74"/>
      <c r="C50" s="75" t="s">
        <v>85</v>
      </c>
      <c r="D50" s="73"/>
      <c r="E50" s="76" t="n">
        <f aca="false">E48-E46</f>
        <v>39633.13444</v>
      </c>
      <c r="F50" s="73"/>
      <c r="G50" s="76" t="n">
        <f aca="false">G48-G46</f>
        <v>0</v>
      </c>
      <c r="H50" s="73"/>
      <c r="I50" s="76" t="n">
        <f aca="false">I48-I46</f>
        <v>0</v>
      </c>
      <c r="J50" s="73"/>
      <c r="K50" s="76" t="n">
        <f aca="false">K48-K46</f>
        <v>0</v>
      </c>
      <c r="L50" s="73"/>
      <c r="M50" s="76" t="n">
        <f aca="false">M48-M46</f>
        <v>0</v>
      </c>
      <c r="N50" s="20" t="n">
        <f aca="false">E50+G50+I50+K50+M50</f>
        <v>39633.13444</v>
      </c>
    </row>
    <row r="51" customFormat="false" ht="15.75" hidden="false" customHeight="false" outlineLevel="0" collapsed="false">
      <c r="A51" s="1"/>
      <c r="C51" s="1"/>
      <c r="N51" s="20"/>
    </row>
    <row r="52" customFormat="false" ht="15.75" hidden="false" customHeight="false" outlineLevel="0" collapsed="false">
      <c r="A52" s="77" t="s">
        <v>74</v>
      </c>
      <c r="B52" s="78"/>
      <c r="C52" s="79" t="s">
        <v>75</v>
      </c>
      <c r="N52" s="20"/>
    </row>
    <row r="53" customFormat="false" ht="15.75" hidden="false" customHeight="false" outlineLevel="0" collapsed="false">
      <c r="C53" s="80" t="n">
        <v>0.525</v>
      </c>
      <c r="N53" s="20"/>
    </row>
    <row r="54" customFormat="false" ht="15.75" hidden="false" customHeight="false" outlineLevel="0" collapsed="false">
      <c r="C54" s="81" t="s">
        <v>76</v>
      </c>
      <c r="D54" s="78"/>
      <c r="E54" s="82" t="n">
        <f aca="false">E50*$C53</f>
        <v>20807.395581</v>
      </c>
      <c r="F54" s="78"/>
      <c r="G54" s="82" t="n">
        <f aca="false">G50*$C53</f>
        <v>0</v>
      </c>
      <c r="H54" s="78"/>
      <c r="I54" s="82" t="n">
        <f aca="false">I50*$C53</f>
        <v>0</v>
      </c>
      <c r="J54" s="78"/>
      <c r="K54" s="82" t="n">
        <f aca="false">K50*$C53</f>
        <v>0</v>
      </c>
      <c r="L54" s="78"/>
      <c r="M54" s="82" t="n">
        <f aca="false">M50*$C53</f>
        <v>0</v>
      </c>
      <c r="N54" s="20" t="n">
        <f aca="false">E54+G54+I54+K54+M54</f>
        <v>20807.395581</v>
      </c>
    </row>
    <row r="55" customFormat="false" ht="15.75" hidden="false" customHeight="false" outlineLevel="0" collapsed="false">
      <c r="N55" s="20"/>
    </row>
    <row r="56" customFormat="false" ht="15.75" hidden="false" customHeight="false" outlineLevel="0" collapsed="false">
      <c r="N56" s="20"/>
    </row>
    <row r="57" customFormat="false" ht="15.75" hidden="false" customHeight="false" outlineLevel="0" collapsed="false">
      <c r="A57" s="8" t="s">
        <v>77</v>
      </c>
      <c r="B57" s="83"/>
      <c r="C57" s="83"/>
      <c r="D57" s="83"/>
      <c r="E57" s="20" t="n">
        <f aca="false">E48+E54</f>
        <v>60440.530021</v>
      </c>
      <c r="F57" s="83"/>
      <c r="G57" s="20" t="n">
        <f aca="false">G48+G54</f>
        <v>0</v>
      </c>
      <c r="H57" s="83"/>
      <c r="I57" s="20" t="n">
        <f aca="false">I48+I54</f>
        <v>0</v>
      </c>
      <c r="J57" s="83"/>
      <c r="K57" s="20" t="n">
        <f aca="false">K48+K54</f>
        <v>0</v>
      </c>
      <c r="L57" s="83"/>
      <c r="M57" s="20" t="n">
        <f aca="false">M48+M54</f>
        <v>0</v>
      </c>
      <c r="N57" s="20" t="n">
        <f aca="false">E57+G57+I57+K57+M57</f>
        <v>60440.530021</v>
      </c>
    </row>
  </sheetData>
  <mergeCells count="18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  <mergeCell ref="V25:X25"/>
    <mergeCell ref="V26:Y2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57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D1" activeCellId="0" sqref="AD1"/>
    </sheetView>
  </sheetViews>
  <sheetFormatPr defaultRowHeight="15.75"/>
  <cols>
    <col collapsed="false" hidden="false" max="1" min="1" style="0" width="37.4093023255814"/>
    <col collapsed="false" hidden="false" max="3" min="2" style="0" width="28.7953488372093"/>
    <col collapsed="false" hidden="false" max="13" min="4" style="0" width="14.8883720930233"/>
    <col collapsed="false" hidden="false" max="14" min="14" style="0" width="16"/>
    <col collapsed="false" hidden="false" max="22" min="22" style="0" width="32.6093023255814"/>
    <col collapsed="false" hidden="false" max="24" min="24" style="0" width="13.046511627907"/>
    <col collapsed="false" hidden="false" max="32" min="25" style="0" width="9.6"/>
  </cols>
  <sheetData>
    <row r="1" s="2" customFormat="true" ht="15.75" hidden="false" customHeight="false" outlineLevel="0" collapsed="false">
      <c r="A1" s="1" t="s">
        <v>78</v>
      </c>
    </row>
    <row r="2" s="2" customFormat="true" ht="15.75" hidden="false" customHeight="false" outlineLevel="0" collapsed="false">
      <c r="A2" s="1"/>
    </row>
    <row r="3" s="2" customFormat="true" ht="15.75" hidden="false" customHeight="false" outlineLevel="0" collapsed="false">
      <c r="A3" s="1" t="s">
        <v>79</v>
      </c>
    </row>
    <row r="4" s="2" customFormat="true" ht="15.75" hidden="false" customHeight="false" outlineLevel="0" collapsed="false">
      <c r="A4" s="1"/>
    </row>
    <row r="5" customFormat="false" ht="20.25" hidden="false" customHeight="false" outlineLevel="0" collapsed="false">
      <c r="A5" s="1" t="s">
        <v>80</v>
      </c>
      <c r="B5" s="2"/>
      <c r="C5" s="2"/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4" t="s">
        <v>8</v>
      </c>
      <c r="P5" s="5" t="s">
        <v>81</v>
      </c>
      <c r="Q5" s="6"/>
      <c r="R5" s="6"/>
      <c r="S5" s="6"/>
      <c r="T5" s="7"/>
    </row>
    <row r="6" customFormat="false" ht="15" hidden="false" customHeight="true" outlineLevel="0" collapsed="false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O6" s="2"/>
      <c r="P6" s="9" t="s">
        <v>10</v>
      </c>
      <c r="Q6" s="10" t="s">
        <v>11</v>
      </c>
      <c r="R6" s="10" t="s">
        <v>12</v>
      </c>
      <c r="S6" s="10" t="s">
        <v>13</v>
      </c>
      <c r="T6" s="11" t="s">
        <v>14</v>
      </c>
      <c r="U6" s="2"/>
      <c r="V6" s="12" t="s">
        <v>15</v>
      </c>
      <c r="W6" s="13" t="s">
        <v>3</v>
      </c>
      <c r="X6" s="13"/>
      <c r="Y6" s="13" t="s">
        <v>4</v>
      </c>
      <c r="Z6" s="13"/>
      <c r="AA6" s="13" t="s">
        <v>5</v>
      </c>
      <c r="AB6" s="13"/>
      <c r="AC6" s="13" t="s">
        <v>6</v>
      </c>
      <c r="AD6" s="13"/>
      <c r="AE6" s="13" t="s">
        <v>7</v>
      </c>
      <c r="AF6" s="13"/>
    </row>
    <row r="7" customFormat="false" ht="15.75" hidden="false" customHeight="false" outlineLevel="0" collapsed="false">
      <c r="A7" s="1" t="s">
        <v>16</v>
      </c>
      <c r="B7" s="2" t="s">
        <v>82</v>
      </c>
      <c r="C7" s="2"/>
      <c r="D7" s="1" t="s">
        <v>18</v>
      </c>
      <c r="E7" s="1" t="s">
        <v>19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8"/>
      <c r="O7" s="2"/>
      <c r="P7" s="14" t="e">
        <f aca="false">E11/V20*100</f>
        <v>#DIV/0!</v>
      </c>
      <c r="Q7" s="14" t="e">
        <f aca="false">G11/Y20*100</f>
        <v>#DIV/0!</v>
      </c>
      <c r="R7" s="14" t="e">
        <f aca="false">I11/AA20*100</f>
        <v>#DIV/0!</v>
      </c>
      <c r="S7" s="14" t="e">
        <f aca="false">K11/AC20*100</f>
        <v>#DIV/0!</v>
      </c>
      <c r="T7" s="14" t="e">
        <f aca="false">M11/AE20*100</f>
        <v>#DIV/0!</v>
      </c>
      <c r="U7" s="2"/>
      <c r="V7" s="12"/>
      <c r="W7" s="15" t="n">
        <f aca="false">V21</f>
        <v>0</v>
      </c>
      <c r="X7" s="12" t="n">
        <v>9</v>
      </c>
      <c r="Y7" s="15" t="n">
        <f aca="false">W7*1.03</f>
        <v>0</v>
      </c>
      <c r="Z7" s="12" t="n">
        <v>9</v>
      </c>
      <c r="AA7" s="15" t="n">
        <f aca="false">Y7*1.03</f>
        <v>0</v>
      </c>
      <c r="AB7" s="12" t="n">
        <v>9</v>
      </c>
      <c r="AC7" s="15" t="n">
        <f aca="false">AA7*1.03</f>
        <v>0</v>
      </c>
      <c r="AD7" s="12" t="n">
        <v>9</v>
      </c>
      <c r="AE7" s="15" t="n">
        <f aca="false">AC7*1.03</f>
        <v>0</v>
      </c>
      <c r="AF7" s="12" t="n">
        <v>9</v>
      </c>
    </row>
    <row r="8" customFormat="false" ht="15.75" hidden="false" customHeight="false" outlineLevel="0" collapsed="false">
      <c r="A8" s="1"/>
      <c r="C8" s="2"/>
      <c r="N8" s="8"/>
      <c r="O8" s="2"/>
      <c r="P8" s="16"/>
      <c r="Q8" s="16"/>
      <c r="R8" s="16"/>
      <c r="S8" s="16"/>
      <c r="T8" s="16"/>
      <c r="U8" s="2"/>
    </row>
    <row r="9" customFormat="false" ht="20.25" hidden="false" customHeight="false" outlineLevel="0" collapsed="false">
      <c r="A9" s="1"/>
      <c r="B9" s="2" t="s">
        <v>20</v>
      </c>
      <c r="C9" s="2"/>
      <c r="D9" s="19" t="n">
        <v>0</v>
      </c>
      <c r="E9" s="18" t="n">
        <f aca="false">W7*D9</f>
        <v>0</v>
      </c>
      <c r="F9" s="19" t="n">
        <v>0</v>
      </c>
      <c r="G9" s="18" t="n">
        <f aca="false">Y7*F9</f>
        <v>0</v>
      </c>
      <c r="H9" s="19" t="n">
        <v>0</v>
      </c>
      <c r="I9" s="18" t="n">
        <f aca="false">AA7*H9</f>
        <v>0</v>
      </c>
      <c r="J9" s="19" t="n">
        <v>0</v>
      </c>
      <c r="K9" s="18" t="n">
        <f aca="false">AC7*J9</f>
        <v>0</v>
      </c>
      <c r="L9" s="19" t="n">
        <v>0</v>
      </c>
      <c r="M9" s="18" t="n">
        <f aca="false">AE7*L9</f>
        <v>0</v>
      </c>
      <c r="N9" s="20" t="n">
        <f aca="false">E9+G9+I9+K9+M9</f>
        <v>0</v>
      </c>
      <c r="O9" s="2"/>
      <c r="P9" s="21" t="s">
        <v>21</v>
      </c>
      <c r="Q9" s="22"/>
      <c r="R9" s="22"/>
      <c r="S9" s="22"/>
      <c r="T9" s="23"/>
      <c r="U9" s="2"/>
      <c r="V9" s="12" t="s">
        <v>22</v>
      </c>
      <c r="W9" s="13" t="s">
        <v>3</v>
      </c>
      <c r="X9" s="13"/>
      <c r="Y9" s="13" t="s">
        <v>4</v>
      </c>
      <c r="Z9" s="13"/>
      <c r="AA9" s="13" t="s">
        <v>5</v>
      </c>
      <c r="AB9" s="13"/>
      <c r="AC9" s="13" t="s">
        <v>6</v>
      </c>
      <c r="AD9" s="13"/>
      <c r="AE9" s="13" t="s">
        <v>7</v>
      </c>
      <c r="AF9" s="13"/>
    </row>
    <row r="10" customFormat="false" ht="18" hidden="false" customHeight="false" outlineLevel="0" collapsed="false">
      <c r="A10" s="1"/>
      <c r="C10" s="2"/>
      <c r="D10" s="19" t="n">
        <v>0</v>
      </c>
      <c r="E10" s="25" t="n">
        <f aca="false">W7*D10</f>
        <v>0</v>
      </c>
      <c r="F10" s="24" t="n">
        <v>0</v>
      </c>
      <c r="G10" s="25" t="n">
        <f aca="false">Y7*F10</f>
        <v>0</v>
      </c>
      <c r="H10" s="24" t="n">
        <v>0</v>
      </c>
      <c r="I10" s="25" t="n">
        <f aca="false">AA7*H10</f>
        <v>0</v>
      </c>
      <c r="J10" s="24" t="n">
        <v>0</v>
      </c>
      <c r="K10" s="25" t="n">
        <f aca="false">AC7*J10</f>
        <v>0</v>
      </c>
      <c r="L10" s="24" t="n">
        <v>0</v>
      </c>
      <c r="M10" s="25" t="n">
        <f aca="false">AE7*L10</f>
        <v>0</v>
      </c>
      <c r="N10" s="26" t="n">
        <f aca="false">E10+G10+I10+K10+M10</f>
        <v>0</v>
      </c>
      <c r="O10" s="2"/>
      <c r="P10" s="27" t="s">
        <v>10</v>
      </c>
      <c r="Q10" s="28" t="s">
        <v>11</v>
      </c>
      <c r="R10" s="28" t="s">
        <v>12</v>
      </c>
      <c r="S10" s="28" t="s">
        <v>13</v>
      </c>
      <c r="T10" s="29" t="s">
        <v>14</v>
      </c>
      <c r="U10" s="2"/>
      <c r="V10" s="12" t="s">
        <v>23</v>
      </c>
      <c r="W10" s="30" t="n">
        <v>25000</v>
      </c>
      <c r="X10" s="31" t="n">
        <v>12</v>
      </c>
      <c r="Y10" s="30" t="n">
        <f aca="false">W10*1.03</f>
        <v>25750</v>
      </c>
      <c r="Z10" s="31" t="n">
        <v>12</v>
      </c>
      <c r="AA10" s="30" t="n">
        <f aca="false">Y10*1.03</f>
        <v>26522.5</v>
      </c>
      <c r="AB10" s="31" t="n">
        <v>12</v>
      </c>
      <c r="AC10" s="30" t="n">
        <f aca="false">AA10*1.03</f>
        <v>27318.175</v>
      </c>
      <c r="AD10" s="31" t="n">
        <v>12</v>
      </c>
      <c r="AE10" s="30" t="n">
        <f aca="false">AC10*1.03</f>
        <v>28137.72025</v>
      </c>
      <c r="AF10" s="31" t="n">
        <v>12</v>
      </c>
    </row>
    <row r="11" customFormat="false" ht="15.75" hidden="false" customHeight="false" outlineLevel="0" collapsed="false">
      <c r="A11" s="1"/>
      <c r="C11" s="32" t="s">
        <v>24</v>
      </c>
      <c r="D11" s="35" t="n">
        <f aca="false">SUM(D9:D10)</f>
        <v>0</v>
      </c>
      <c r="E11" s="34" t="n">
        <f aca="false">SUM(E9:E10)</f>
        <v>0</v>
      </c>
      <c r="F11" s="35" t="n">
        <f aca="false">SUM(F9:F10)</f>
        <v>0</v>
      </c>
      <c r="G11" s="34" t="n">
        <f aca="false">SUM(G9:G10)</f>
        <v>0</v>
      </c>
      <c r="H11" s="35" t="n">
        <f aca="false">SUM(H9:H10)</f>
        <v>0</v>
      </c>
      <c r="I11" s="34" t="n">
        <f aca="false">SUM(I9:I10)</f>
        <v>0</v>
      </c>
      <c r="J11" s="35" t="n">
        <f aca="false">SUM(J9:J10)</f>
        <v>0</v>
      </c>
      <c r="K11" s="34" t="n">
        <f aca="false">SUM(K9:K10)</f>
        <v>0</v>
      </c>
      <c r="L11" s="35" t="n">
        <f aca="false">SUM(L9:L10)</f>
        <v>0</v>
      </c>
      <c r="M11" s="34" t="n">
        <f aca="false">SUM(M9:M10)</f>
        <v>0</v>
      </c>
      <c r="N11" s="20" t="n">
        <f aca="false">E11+G11+I11+K11+M11</f>
        <v>0</v>
      </c>
      <c r="O11" s="2"/>
      <c r="P11" s="14" t="e">
        <f aca="false">E9/V19*100</f>
        <v>#DIV/0!</v>
      </c>
      <c r="Q11" s="14" t="e">
        <f aca="false">G9/Y19*100</f>
        <v>#DIV/0!</v>
      </c>
      <c r="R11" s="14" t="e">
        <f aca="false">I9/V19*100</f>
        <v>#DIV/0!</v>
      </c>
      <c r="S11" s="14" t="e">
        <f aca="false">K9/V19*100</f>
        <v>#DIV/0!</v>
      </c>
      <c r="T11" s="14" t="e">
        <f aca="false">M9/V19*100</f>
        <v>#DIV/0!</v>
      </c>
      <c r="U11" s="2"/>
      <c r="V11" s="12" t="s">
        <v>25</v>
      </c>
      <c r="W11" s="30" t="n">
        <f aca="false">'PI '!W11</f>
        <v>48000</v>
      </c>
      <c r="X11" s="12" t="n">
        <v>12</v>
      </c>
      <c r="Y11" s="30" t="n">
        <f aca="false">W11*1.03</f>
        <v>49440</v>
      </c>
      <c r="Z11" s="12" t="n">
        <v>12</v>
      </c>
      <c r="AA11" s="30" t="n">
        <f aca="false">Y11*1.03</f>
        <v>50923.2</v>
      </c>
      <c r="AB11" s="12" t="n">
        <v>12</v>
      </c>
      <c r="AC11" s="30" t="n">
        <f aca="false">AA11*1.03</f>
        <v>52450.896</v>
      </c>
      <c r="AD11" s="12" t="n">
        <v>12</v>
      </c>
      <c r="AE11" s="30" t="n">
        <f aca="false">AC11*1.03</f>
        <v>54024.42288</v>
      </c>
      <c r="AF11" s="31" t="n">
        <v>12</v>
      </c>
    </row>
    <row r="12" customFormat="false" ht="15.75" hidden="false" customHeight="false" outlineLevel="0" collapsed="false">
      <c r="A12" s="1"/>
      <c r="D12" s="19"/>
      <c r="E12" s="36"/>
      <c r="F12" s="19"/>
      <c r="G12" s="36"/>
      <c r="H12" s="19"/>
      <c r="I12" s="36"/>
      <c r="J12" s="19"/>
      <c r="K12" s="36"/>
      <c r="L12" s="19"/>
      <c r="M12" s="36"/>
      <c r="N12" s="20"/>
      <c r="O12" s="2"/>
      <c r="P12" s="16"/>
      <c r="Q12" s="16"/>
      <c r="R12" s="16"/>
      <c r="S12" s="16"/>
      <c r="T12" s="16"/>
      <c r="U12" s="2"/>
      <c r="V12" s="12" t="s">
        <v>33</v>
      </c>
      <c r="W12" s="30" t="n">
        <v>8000</v>
      </c>
      <c r="X12" s="12" t="n">
        <v>12</v>
      </c>
      <c r="Y12" s="30" t="n">
        <f aca="false">W12*1.03</f>
        <v>8240</v>
      </c>
      <c r="Z12" s="31" t="n">
        <v>12</v>
      </c>
      <c r="AA12" s="30" t="n">
        <f aca="false">Y12*1.03</f>
        <v>8487.2</v>
      </c>
      <c r="AB12" s="31" t="n">
        <v>12</v>
      </c>
      <c r="AC12" s="30" t="n">
        <f aca="false">AA12*1.03</f>
        <v>8741.816</v>
      </c>
      <c r="AD12" s="31" t="n">
        <v>12</v>
      </c>
      <c r="AE12" s="30" t="n">
        <f aca="false">AC12*1.03</f>
        <v>9004.07048</v>
      </c>
      <c r="AF12" s="31" t="n">
        <v>12</v>
      </c>
    </row>
    <row r="13" customFormat="false" ht="20.25" hidden="false" customHeight="false" outlineLevel="0" collapsed="false">
      <c r="A13" s="1"/>
      <c r="C13" s="60" t="s">
        <v>27</v>
      </c>
      <c r="D13" s="1" t="s">
        <v>18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28</v>
      </c>
      <c r="J13" s="1" t="s">
        <v>18</v>
      </c>
      <c r="K13" s="1" t="s">
        <v>28</v>
      </c>
      <c r="L13" s="1" t="s">
        <v>18</v>
      </c>
      <c r="M13" s="1" t="s">
        <v>28</v>
      </c>
      <c r="N13" s="20"/>
      <c r="O13" s="2"/>
      <c r="P13" s="38" t="s">
        <v>29</v>
      </c>
      <c r="Q13" s="39"/>
      <c r="R13" s="39"/>
      <c r="S13" s="39"/>
      <c r="T13" s="40"/>
      <c r="U13" s="2"/>
      <c r="V13" s="12" t="s">
        <v>30</v>
      </c>
      <c r="W13" s="30" t="n">
        <v>10000</v>
      </c>
      <c r="X13" s="12" t="n">
        <v>12</v>
      </c>
      <c r="Y13" s="30" t="n">
        <f aca="false">W13*1.03</f>
        <v>10300</v>
      </c>
      <c r="Z13" s="12" t="n">
        <v>12</v>
      </c>
      <c r="AA13" s="30" t="n">
        <f aca="false">Y13*1.03</f>
        <v>10609</v>
      </c>
      <c r="AB13" s="12" t="n">
        <v>12</v>
      </c>
      <c r="AC13" s="30" t="n">
        <f aca="false">AA13*1.03</f>
        <v>10927.27</v>
      </c>
      <c r="AD13" s="12" t="n">
        <v>12</v>
      </c>
      <c r="AE13" s="30" t="n">
        <f aca="false">AC13*1.03</f>
        <v>11255.0881</v>
      </c>
      <c r="AF13" s="31" t="n">
        <v>12</v>
      </c>
    </row>
    <row r="14" customFormat="false" ht="18" hidden="false" customHeight="false" outlineLevel="0" collapsed="false">
      <c r="A14" s="1" t="s">
        <v>31</v>
      </c>
      <c r="B14" s="2" t="s">
        <v>23</v>
      </c>
      <c r="C14" s="41" t="n">
        <v>0</v>
      </c>
      <c r="D14" s="19" t="n">
        <v>0</v>
      </c>
      <c r="E14" s="18" t="n">
        <f aca="false">W10/X10*D14*$C14</f>
        <v>0</v>
      </c>
      <c r="F14" s="19" t="n">
        <v>0</v>
      </c>
      <c r="G14" s="18" t="n">
        <f aca="false">Y10/Z10*F14*$C14</f>
        <v>0</v>
      </c>
      <c r="H14" s="19" t="n">
        <v>0</v>
      </c>
      <c r="I14" s="18" t="n">
        <f aca="false">AA10/AB10*H14*$C14</f>
        <v>0</v>
      </c>
      <c r="J14" s="19" t="n">
        <v>0</v>
      </c>
      <c r="K14" s="18" t="n">
        <f aca="false">AC10/AD10*J14*$C14</f>
        <v>0</v>
      </c>
      <c r="L14" s="19" t="n">
        <v>0</v>
      </c>
      <c r="M14" s="18" t="n">
        <f aca="false">AE10/AF10*L14*$C14</f>
        <v>0</v>
      </c>
      <c r="N14" s="20" t="n">
        <f aca="false">E14+G14+I14+K14+M14</f>
        <v>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2" t="s">
        <v>32</v>
      </c>
      <c r="W14" s="30" t="n">
        <v>10000</v>
      </c>
      <c r="X14" s="12" t="n">
        <v>12</v>
      </c>
      <c r="Y14" s="30" t="n">
        <f aca="false">W14*1.03</f>
        <v>10300</v>
      </c>
      <c r="Z14" s="31" t="n">
        <v>12</v>
      </c>
      <c r="AA14" s="30" t="n">
        <f aca="false">Y14*1.03</f>
        <v>10609</v>
      </c>
      <c r="AB14" s="31" t="n">
        <v>12</v>
      </c>
      <c r="AC14" s="30" t="n">
        <f aca="false">AA14*1.03</f>
        <v>10927.27</v>
      </c>
      <c r="AD14" s="31" t="n">
        <v>12</v>
      </c>
      <c r="AE14" s="30" t="n">
        <f aca="false">AC14*1.03</f>
        <v>11255.0881</v>
      </c>
      <c r="AF14" s="31" t="n">
        <v>12</v>
      </c>
    </row>
    <row r="15" customFormat="false" ht="15.75" hidden="false" customHeight="false" outlineLevel="0" collapsed="false">
      <c r="A15" s="1"/>
      <c r="B15" s="2" t="s">
        <v>25</v>
      </c>
      <c r="C15" s="41" t="n">
        <v>0</v>
      </c>
      <c r="D15" s="19" t="n">
        <v>0</v>
      </c>
      <c r="E15" s="18" t="n">
        <f aca="false">W11/X11*D15*$C15</f>
        <v>0</v>
      </c>
      <c r="F15" s="19" t="n">
        <v>0</v>
      </c>
      <c r="G15" s="18" t="n">
        <f aca="false">Y11/Z11*F15*$C15</f>
        <v>0</v>
      </c>
      <c r="H15" s="19" t="n">
        <v>0</v>
      </c>
      <c r="I15" s="18" t="n">
        <f aca="false">AA11/AB11*H15*$C15</f>
        <v>0</v>
      </c>
      <c r="J15" s="19" t="n">
        <v>0</v>
      </c>
      <c r="K15" s="18" t="n">
        <f aca="false">AC11/AD11*J15*$C15</f>
        <v>0</v>
      </c>
      <c r="L15" s="19" t="n">
        <v>0</v>
      </c>
      <c r="M15" s="18" t="n">
        <f aca="false">AE11/AF11*L15*$C15</f>
        <v>0</v>
      </c>
      <c r="N15" s="20" t="n">
        <f aca="false">E15+G15+I15+K15+M15</f>
        <v>0</v>
      </c>
      <c r="O15" s="2"/>
      <c r="P15" s="14" t="e">
        <f aca="false">E10/V18*100</f>
        <v>#DIV/0!</v>
      </c>
      <c r="Q15" s="14" t="e">
        <f aca="false">G10/V18*100</f>
        <v>#DIV/0!</v>
      </c>
      <c r="R15" s="14" t="e">
        <f aca="false">I10/V18*100</f>
        <v>#DIV/0!</v>
      </c>
      <c r="S15" s="14" t="e">
        <f aca="false">K10/V18*100</f>
        <v>#DIV/0!</v>
      </c>
      <c r="T15" s="14" t="e">
        <f aca="false">M10/V18*100</f>
        <v>#DIV/0!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</row>
    <row r="16" customFormat="false" ht="15.75" hidden="false" customHeight="false" outlineLevel="0" collapsed="false">
      <c r="A16" s="1"/>
      <c r="B16" s="2" t="s">
        <v>33</v>
      </c>
      <c r="C16" s="41" t="n">
        <v>0</v>
      </c>
      <c r="D16" s="19" t="n">
        <v>0</v>
      </c>
      <c r="E16" s="18" t="n">
        <f aca="false">W12/X12*D16*$C16</f>
        <v>0</v>
      </c>
      <c r="F16" s="19" t="n">
        <v>0</v>
      </c>
      <c r="G16" s="18" t="n">
        <f aca="false">Y12/Z12*F16*$C16</f>
        <v>0</v>
      </c>
      <c r="H16" s="19" t="n">
        <v>0</v>
      </c>
      <c r="I16" s="18" t="n">
        <f aca="false">AA12/AB12*H16*$C16</f>
        <v>0</v>
      </c>
      <c r="J16" s="19" t="n">
        <v>0</v>
      </c>
      <c r="K16" s="18" t="n">
        <f aca="false">AC12/AD12*J16*$C16</f>
        <v>0</v>
      </c>
      <c r="L16" s="19" t="n">
        <v>0</v>
      </c>
      <c r="M16" s="18" t="n">
        <f aca="false">AE12/AF12*L16*$C16</f>
        <v>0</v>
      </c>
      <c r="N16" s="20" t="n">
        <f aca="false">E16+G16+I16+K16+M16</f>
        <v>0</v>
      </c>
      <c r="O16" s="2"/>
      <c r="P16" s="16"/>
      <c r="Q16" s="16"/>
      <c r="R16" s="16"/>
      <c r="S16" s="16"/>
      <c r="T16" s="16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</row>
    <row r="17" customFormat="false" ht="15.75" hidden="false" customHeight="false" outlineLevel="0" collapsed="false">
      <c r="A17" s="1"/>
      <c r="B17" s="2" t="s">
        <v>30</v>
      </c>
      <c r="C17" s="41" t="n">
        <v>0</v>
      </c>
      <c r="D17" s="19" t="n">
        <v>0</v>
      </c>
      <c r="E17" s="18" t="n">
        <f aca="false">W13/X13*D17*$C17</f>
        <v>0</v>
      </c>
      <c r="F17" s="19" t="n">
        <v>0</v>
      </c>
      <c r="G17" s="18" t="n">
        <f aca="false">Y13/Z13*F17*$C17</f>
        <v>0</v>
      </c>
      <c r="H17" s="19" t="n">
        <v>0</v>
      </c>
      <c r="I17" s="18" t="n">
        <f aca="false">AA13/AB13*H17*$C17</f>
        <v>0</v>
      </c>
      <c r="J17" s="19" t="n">
        <v>0</v>
      </c>
      <c r="K17" s="18" t="n">
        <f aca="false">AC13/AD13*J17*$C17</f>
        <v>0</v>
      </c>
      <c r="L17" s="19" t="n">
        <v>0</v>
      </c>
      <c r="M17" s="18" t="n">
        <f aca="false">AE13/AF13*L17*$C17</f>
        <v>0</v>
      </c>
      <c r="N17" s="20" t="n">
        <f aca="false">E17+G17+I17+K17+M17</f>
        <v>0</v>
      </c>
      <c r="O17" s="2"/>
      <c r="V17" s="45" t="s">
        <v>84</v>
      </c>
      <c r="W17" s="45"/>
      <c r="X17" s="45"/>
      <c r="Y17" s="45"/>
      <c r="Z17" s="45"/>
    </row>
    <row r="18" customFormat="false" ht="15.75" hidden="false" customHeight="false" outlineLevel="0" collapsed="false">
      <c r="A18" s="1"/>
      <c r="B18" s="2" t="s">
        <v>32</v>
      </c>
      <c r="C18" s="46" t="n">
        <v>0</v>
      </c>
      <c r="D18" s="19" t="n">
        <v>0</v>
      </c>
      <c r="E18" s="25" t="n">
        <f aca="false">W14/X14*D18*$C18</f>
        <v>0</v>
      </c>
      <c r="F18" s="24" t="n">
        <v>0</v>
      </c>
      <c r="G18" s="25" t="n">
        <f aca="false">Y14/Z14*F18*$C18</f>
        <v>0</v>
      </c>
      <c r="H18" s="24" t="n">
        <v>0</v>
      </c>
      <c r="I18" s="25" t="n">
        <f aca="false">AA14/AB14*H18*$C18</f>
        <v>0</v>
      </c>
      <c r="J18" s="24" t="n">
        <v>0</v>
      </c>
      <c r="K18" s="25" t="n">
        <f aca="false">AC14/AD14*J18*$C18</f>
        <v>0</v>
      </c>
      <c r="L18" s="24" t="n">
        <v>0</v>
      </c>
      <c r="M18" s="25" t="n">
        <f aca="false">AE14/AF14*L18*$C18</f>
        <v>0</v>
      </c>
      <c r="N18" s="26" t="n">
        <f aca="false">E18+G18+I18+K18+M18</f>
        <v>0</v>
      </c>
      <c r="O18" s="2"/>
      <c r="P18" s="13" t="s">
        <v>35</v>
      </c>
      <c r="Q18" s="13"/>
      <c r="R18" s="13"/>
      <c r="S18" s="13"/>
      <c r="V18" s="47" t="n">
        <f aca="false">V20-V19</f>
        <v>0</v>
      </c>
      <c r="W18" s="12" t="s">
        <v>36</v>
      </c>
      <c r="X18" s="12"/>
      <c r="Y18" s="48" t="n">
        <f aca="false">Y20-Y19</f>
        <v>0</v>
      </c>
      <c r="Z18" s="12"/>
      <c r="AA18" s="48" t="n">
        <f aca="false">AA20-AA19</f>
        <v>0</v>
      </c>
      <c r="AB18" s="12"/>
      <c r="AC18" s="48" t="n">
        <f aca="false">AC20-AC19</f>
        <v>0</v>
      </c>
      <c r="AD18" s="12"/>
      <c r="AE18" s="48" t="n">
        <f aca="false">AE20-AE19</f>
        <v>0</v>
      </c>
    </row>
    <row r="19" customFormat="false" ht="15.75" hidden="false" customHeight="false" outlineLevel="0" collapsed="false">
      <c r="A19" s="1"/>
      <c r="C19" s="46"/>
      <c r="D19" s="49"/>
      <c r="E19" s="50"/>
      <c r="F19" s="49"/>
      <c r="G19" s="50"/>
      <c r="H19" s="49"/>
      <c r="I19" s="50"/>
      <c r="J19" s="49"/>
      <c r="K19" s="50"/>
      <c r="L19" s="49"/>
      <c r="M19" s="50"/>
      <c r="N19" s="20"/>
      <c r="O19" s="2"/>
      <c r="P19" s="12" t="s">
        <v>37</v>
      </c>
      <c r="Q19" s="12"/>
      <c r="R19" s="51" t="s">
        <v>38</v>
      </c>
      <c r="S19" s="51" t="s">
        <v>39</v>
      </c>
      <c r="V19" s="84" t="n">
        <v>0</v>
      </c>
      <c r="W19" s="53" t="s">
        <v>40</v>
      </c>
      <c r="X19" s="53"/>
      <c r="Y19" s="54" t="n">
        <f aca="false">V19*1.03</f>
        <v>0</v>
      </c>
      <c r="Z19" s="54"/>
      <c r="AA19" s="54" t="n">
        <f aca="false">Y19*1.03</f>
        <v>0</v>
      </c>
      <c r="AB19" s="54"/>
      <c r="AC19" s="54" t="n">
        <f aca="false">AA19*1.03</f>
        <v>0</v>
      </c>
      <c r="AD19" s="54"/>
      <c r="AE19" s="54" t="n">
        <f aca="false">AC19*1.03</f>
        <v>0</v>
      </c>
    </row>
    <row r="20" customFormat="false" ht="15.75" hidden="false" customHeight="false" outlineLevel="0" collapsed="false">
      <c r="A20" s="1"/>
      <c r="C20" s="32" t="s">
        <v>41</v>
      </c>
      <c r="D20" s="1"/>
      <c r="E20" s="34" t="n">
        <f aca="false">SUM(E14:E18)</f>
        <v>0</v>
      </c>
      <c r="F20" s="1"/>
      <c r="G20" s="34" t="n">
        <f aca="false">SUM(G14:G18)</f>
        <v>0</v>
      </c>
      <c r="H20" s="1"/>
      <c r="I20" s="34" t="n">
        <f aca="false">SUM(I14:I18)</f>
        <v>0</v>
      </c>
      <c r="J20" s="1"/>
      <c r="K20" s="34" t="n">
        <f aca="false">SUM(K14:K18)</f>
        <v>0</v>
      </c>
      <c r="L20" s="1"/>
      <c r="M20" s="34" t="n">
        <f aca="false">SUM(M14:M18)</f>
        <v>0</v>
      </c>
      <c r="N20" s="20" t="n">
        <f aca="false">E20+G20+I20+K20+M20</f>
        <v>0</v>
      </c>
      <c r="O20" s="2"/>
      <c r="P20" s="12" t="s">
        <v>42</v>
      </c>
      <c r="Q20" s="12"/>
      <c r="R20" s="55" t="n">
        <v>11307.45</v>
      </c>
      <c r="S20" s="55" t="n">
        <f aca="false">R20/12</f>
        <v>942.2875</v>
      </c>
      <c r="V20" s="56" t="n">
        <f aca="false">V19/1560*2088</f>
        <v>0</v>
      </c>
      <c r="W20" s="16" t="s">
        <v>43</v>
      </c>
      <c r="X20" s="16"/>
      <c r="Y20" s="57" t="n">
        <f aca="false">V20*1.03</f>
        <v>0</v>
      </c>
      <c r="Z20" s="57"/>
      <c r="AA20" s="57" t="n">
        <f aca="false">Y20*1.03</f>
        <v>0</v>
      </c>
      <c r="AB20" s="57"/>
      <c r="AC20" s="57" t="n">
        <f aca="false">AA20*1.03</f>
        <v>0</v>
      </c>
      <c r="AD20" s="57"/>
      <c r="AE20" s="57" t="n">
        <f aca="false">AC20*1.03</f>
        <v>0</v>
      </c>
    </row>
    <row r="21" customFormat="false" ht="15.75" hidden="false" customHeight="false" outlineLevel="0" collapsed="false">
      <c r="A21" s="1"/>
      <c r="N21" s="20"/>
      <c r="O21" s="2"/>
      <c r="P21" s="12" t="s">
        <v>44</v>
      </c>
      <c r="Q21" s="12"/>
      <c r="R21" s="55" t="n">
        <f aca="false">R20*1.05</f>
        <v>11872.8225</v>
      </c>
      <c r="S21" s="55" t="n">
        <f aca="false">R21/12</f>
        <v>989.401875</v>
      </c>
      <c r="V21" s="58" t="n">
        <f aca="false">V20/12</f>
        <v>0</v>
      </c>
      <c r="W21" s="59" t="s">
        <v>45</v>
      </c>
    </row>
    <row r="22" customFormat="false" ht="15.75" hidden="false" customHeight="false" outlineLevel="0" collapsed="false">
      <c r="A22" s="1"/>
      <c r="C22" s="32" t="s">
        <v>47</v>
      </c>
      <c r="D22" s="1"/>
      <c r="E22" s="34" t="n">
        <f aca="false">E20+E11</f>
        <v>0</v>
      </c>
      <c r="F22" s="34"/>
      <c r="G22" s="34" t="n">
        <f aca="false">G20+G11</f>
        <v>0</v>
      </c>
      <c r="H22" s="34"/>
      <c r="I22" s="34" t="n">
        <f aca="false">I20+I11</f>
        <v>0</v>
      </c>
      <c r="J22" s="34"/>
      <c r="K22" s="34" t="n">
        <f aca="false">K20+K11</f>
        <v>0</v>
      </c>
      <c r="L22" s="34"/>
      <c r="M22" s="34" t="n">
        <f aca="false">M20+M11</f>
        <v>0</v>
      </c>
      <c r="N22" s="20" t="n">
        <f aca="false">E22+G22+I22+K22+M22</f>
        <v>0</v>
      </c>
      <c r="O22" s="2"/>
      <c r="P22" s="12" t="s">
        <v>48</v>
      </c>
      <c r="Q22" s="12"/>
      <c r="R22" s="55" t="n">
        <f aca="false">R21*1.05</f>
        <v>12466.463625</v>
      </c>
      <c r="S22" s="55" t="n">
        <f aca="false">R22/12</f>
        <v>1038.87196875</v>
      </c>
    </row>
    <row r="23" customFormat="false" ht="15.75" hidden="false" customHeight="false" outlineLevel="0" collapsed="false">
      <c r="A23" s="1"/>
      <c r="N23" s="20"/>
      <c r="O23" s="2"/>
      <c r="P23" s="12" t="s">
        <v>49</v>
      </c>
      <c r="Q23" s="12"/>
      <c r="R23" s="55" t="n">
        <f aca="false">R22*1.05</f>
        <v>13089.78680625</v>
      </c>
      <c r="S23" s="55" t="n">
        <f aca="false">R23/12</f>
        <v>1090.8155671875</v>
      </c>
    </row>
    <row r="24" customFormat="false" ht="15.75" hidden="false" customHeight="false" outlineLevel="0" collapsed="false">
      <c r="A24" s="1"/>
      <c r="C24" s="60" t="s">
        <v>50</v>
      </c>
      <c r="E24" s="89" t="s">
        <v>51</v>
      </c>
      <c r="G24" s="89" t="s">
        <v>51</v>
      </c>
      <c r="I24" s="89" t="s">
        <v>51</v>
      </c>
      <c r="K24" s="89" t="s">
        <v>51</v>
      </c>
      <c r="M24" s="89" t="s">
        <v>51</v>
      </c>
      <c r="N24" s="90"/>
      <c r="O24" s="2"/>
      <c r="P24" s="12" t="s">
        <v>52</v>
      </c>
      <c r="Q24" s="12"/>
      <c r="R24" s="55" t="n">
        <f aca="false">R23*1.05</f>
        <v>13744.2761465625</v>
      </c>
      <c r="S24" s="55" t="n">
        <f aca="false">R24/12</f>
        <v>1145.35634554688</v>
      </c>
    </row>
    <row r="25" customFormat="false" ht="15.75" hidden="false" customHeight="false" outlineLevel="0" collapsed="false">
      <c r="A25" s="1" t="s">
        <v>53</v>
      </c>
      <c r="B25" s="2" t="s">
        <v>54</v>
      </c>
      <c r="C25" s="65" t="n">
        <v>0.269</v>
      </c>
      <c r="E25" s="18" t="n">
        <f aca="false">E11*$C25</f>
        <v>0</v>
      </c>
      <c r="G25" s="18" t="n">
        <f aca="false">G11*$C25</f>
        <v>0</v>
      </c>
      <c r="I25" s="18" t="n">
        <f aca="false">I11*$C25</f>
        <v>0</v>
      </c>
      <c r="K25" s="18" t="n">
        <f aca="false">K11*$C25</f>
        <v>0</v>
      </c>
      <c r="M25" s="18" t="n">
        <f aca="false">M11*$C25</f>
        <v>0</v>
      </c>
      <c r="N25" s="20" t="n">
        <f aca="false">E25+G25+I25+K25+M25</f>
        <v>0</v>
      </c>
      <c r="O25" s="2"/>
      <c r="P25" s="12" t="s">
        <v>55</v>
      </c>
      <c r="Q25" s="12"/>
      <c r="R25" s="55" t="n">
        <f aca="false">R24*1.05</f>
        <v>14431.4899538906</v>
      </c>
      <c r="S25" s="55" t="n">
        <f aca="false">R25/12</f>
        <v>1202.62416282422</v>
      </c>
      <c r="V25" s="46"/>
      <c r="W25" s="46"/>
      <c r="X25" s="46"/>
    </row>
    <row r="26" customFormat="false" ht="15.75" hidden="false" customHeight="false" outlineLevel="0" collapsed="false">
      <c r="A26" s="1"/>
      <c r="B26" s="2" t="s">
        <v>23</v>
      </c>
      <c r="C26" s="65" t="n">
        <v>0.204</v>
      </c>
      <c r="E26" s="18" t="n">
        <f aca="false">E14*$C26</f>
        <v>0</v>
      </c>
      <c r="G26" s="18" t="n">
        <f aca="false">G14*$C26</f>
        <v>0</v>
      </c>
      <c r="I26" s="18" t="n">
        <f aca="false">I14*$C26</f>
        <v>0</v>
      </c>
      <c r="K26" s="18" t="n">
        <f aca="false">K14*$C26</f>
        <v>0</v>
      </c>
      <c r="M26" s="18" t="n">
        <f aca="false">M14*$C26</f>
        <v>0</v>
      </c>
      <c r="N26" s="20" t="n">
        <f aca="false">E26+G26+I26+K26+M26</f>
        <v>0</v>
      </c>
      <c r="O26" s="2"/>
      <c r="V26" s="45"/>
      <c r="W26" s="85"/>
      <c r="X26" s="85"/>
    </row>
    <row r="27" customFormat="false" ht="15.75" hidden="false" customHeight="false" outlineLevel="0" collapsed="false">
      <c r="A27" s="1"/>
      <c r="B27" s="2" t="s">
        <v>25</v>
      </c>
      <c r="C27" s="65" t="n">
        <v>0.204</v>
      </c>
      <c r="E27" s="18" t="n">
        <f aca="false">E15*$C27</f>
        <v>0</v>
      </c>
      <c r="G27" s="18" t="n">
        <f aca="false">G15*$C27</f>
        <v>0</v>
      </c>
      <c r="I27" s="18" t="n">
        <f aca="false">I15*$C27</f>
        <v>0</v>
      </c>
      <c r="K27" s="18" t="n">
        <f aca="false">K15*$C27</f>
        <v>0</v>
      </c>
      <c r="M27" s="18" t="n">
        <f aca="false">M15*$C27</f>
        <v>0</v>
      </c>
      <c r="N27" s="20" t="n">
        <f aca="false">E27+G27+I27+K27+M27</f>
        <v>0</v>
      </c>
      <c r="O27" s="2"/>
      <c r="V27" s="45"/>
      <c r="W27" s="86"/>
      <c r="X27" s="86"/>
    </row>
    <row r="28" customFormat="false" ht="15.75" hidden="false" customHeight="false" outlineLevel="0" collapsed="false">
      <c r="A28" s="1"/>
      <c r="B28" s="2" t="s">
        <v>33</v>
      </c>
      <c r="C28" s="65" t="n">
        <v>0.025</v>
      </c>
      <c r="E28" s="18" t="n">
        <f aca="false">E16*$C28</f>
        <v>0</v>
      </c>
      <c r="G28" s="18" t="n">
        <f aca="false">G16*$C28</f>
        <v>0</v>
      </c>
      <c r="I28" s="18" t="n">
        <f aca="false">I16*$C28</f>
        <v>0</v>
      </c>
      <c r="K28" s="18" t="n">
        <f aca="false">K16*$C28</f>
        <v>0</v>
      </c>
      <c r="M28" s="18" t="n">
        <f aca="false">M16*$C28</f>
        <v>0</v>
      </c>
      <c r="N28" s="20" t="n">
        <f aca="false">E28+G28+I28+K28+M28</f>
        <v>0</v>
      </c>
      <c r="O28" s="2"/>
      <c r="V28" s="45"/>
      <c r="W28" s="86"/>
      <c r="X28" s="86"/>
    </row>
    <row r="29" customFormat="false" ht="15.75" hidden="false" customHeight="false" outlineLevel="0" collapsed="false">
      <c r="A29" s="1"/>
      <c r="B29" s="2" t="s">
        <v>30</v>
      </c>
      <c r="C29" s="65" t="n">
        <v>0.369</v>
      </c>
      <c r="E29" s="18" t="n">
        <f aca="false">E17*$C29</f>
        <v>0</v>
      </c>
      <c r="G29" s="18" t="n">
        <f aca="false">G17*$C29</f>
        <v>0</v>
      </c>
      <c r="I29" s="18" t="n">
        <f aca="false">I17*$C29</f>
        <v>0</v>
      </c>
      <c r="K29" s="18" t="n">
        <f aca="false">K17*$C29</f>
        <v>0</v>
      </c>
      <c r="M29" s="18" t="n">
        <f aca="false">M17*$C29</f>
        <v>0</v>
      </c>
      <c r="N29" s="20" t="n">
        <f aca="false">E29+G29+I29+K29+M29</f>
        <v>0</v>
      </c>
      <c r="O29" s="2"/>
      <c r="V29" s="45"/>
      <c r="W29" s="86"/>
      <c r="X29" s="86"/>
    </row>
    <row r="30" customFormat="false" ht="15.75" hidden="false" customHeight="false" outlineLevel="0" collapsed="false">
      <c r="A30" s="1"/>
      <c r="B30" s="2" t="s">
        <v>32</v>
      </c>
      <c r="C30" s="65" t="n">
        <v>0.448</v>
      </c>
      <c r="E30" s="25" t="n">
        <f aca="false">E18*$C30</f>
        <v>0</v>
      </c>
      <c r="F30" s="66"/>
      <c r="G30" s="25" t="n">
        <f aca="false">G18*$C30</f>
        <v>0</v>
      </c>
      <c r="H30" s="66"/>
      <c r="I30" s="25" t="n">
        <f aca="false">I18*$C30</f>
        <v>0</v>
      </c>
      <c r="J30" s="66"/>
      <c r="K30" s="25" t="n">
        <f aca="false">K18*$C30</f>
        <v>0</v>
      </c>
      <c r="L30" s="66"/>
      <c r="M30" s="25" t="n">
        <f aca="false">M18*$C30</f>
        <v>0</v>
      </c>
      <c r="N30" s="26" t="n">
        <f aca="false">E30+G30+I30+K30+M30</f>
        <v>0</v>
      </c>
      <c r="O30" s="2"/>
      <c r="V30" s="45"/>
      <c r="W30" s="86"/>
      <c r="X30" s="86"/>
    </row>
    <row r="31" customFormat="false" ht="15.75" hidden="false" customHeight="false" outlineLevel="0" collapsed="false">
      <c r="A31" s="1"/>
      <c r="C31" s="32" t="s">
        <v>56</v>
      </c>
      <c r="D31" s="1"/>
      <c r="E31" s="34" t="n">
        <f aca="false">SUM(E25:E30)</f>
        <v>0</v>
      </c>
      <c r="F31" s="1"/>
      <c r="G31" s="34" t="n">
        <f aca="false">SUM(G25:G30)</f>
        <v>0</v>
      </c>
      <c r="H31" s="1"/>
      <c r="I31" s="34" t="n">
        <f aca="false">SUM(I25:I30)</f>
        <v>0</v>
      </c>
      <c r="J31" s="1"/>
      <c r="K31" s="34" t="n">
        <f aca="false">SUM(K25:K30)</f>
        <v>0</v>
      </c>
      <c r="L31" s="1"/>
      <c r="M31" s="34" t="n">
        <f aca="false">SUM(M25:M30)</f>
        <v>0</v>
      </c>
      <c r="N31" s="20" t="n">
        <f aca="false">E31+G31+I31+K31+M31</f>
        <v>0</v>
      </c>
      <c r="O31" s="2"/>
      <c r="V31" s="45"/>
      <c r="W31" s="86"/>
      <c r="X31" s="86"/>
    </row>
    <row r="32" customFormat="false" ht="15.75" hidden="false" customHeight="false" outlineLevel="0" collapsed="false">
      <c r="A32" s="1"/>
      <c r="N32" s="20"/>
      <c r="O32" s="2"/>
      <c r="V32" s="45"/>
      <c r="W32" s="86"/>
      <c r="X32" s="86"/>
    </row>
    <row r="33" customFormat="false" ht="15.75" hidden="false" customHeight="false" outlineLevel="0" collapsed="false">
      <c r="A33" s="1"/>
      <c r="C33" s="67" t="s">
        <v>57</v>
      </c>
      <c r="D33" s="68"/>
      <c r="E33" s="69" t="n">
        <f aca="false">E22+E31</f>
        <v>0</v>
      </c>
      <c r="F33" s="69"/>
      <c r="G33" s="69" t="n">
        <f aca="false">G22+G31</f>
        <v>0</v>
      </c>
      <c r="H33" s="68"/>
      <c r="I33" s="69" t="n">
        <f aca="false">I22+I31</f>
        <v>0</v>
      </c>
      <c r="J33" s="69"/>
      <c r="K33" s="69" t="n">
        <f aca="false">K22+K31</f>
        <v>0</v>
      </c>
      <c r="L33" s="69"/>
      <c r="M33" s="69" t="n">
        <f aca="false">M22+M31</f>
        <v>0</v>
      </c>
      <c r="N33" s="20" t="n">
        <f aca="false">E33+G33+I33+K33+M33</f>
        <v>0</v>
      </c>
      <c r="O33" s="2"/>
      <c r="V33" s="70"/>
      <c r="W33" s="70"/>
      <c r="X33" s="70"/>
    </row>
    <row r="34" customFormat="false" ht="15.75" hidden="false" customHeight="false" outlineLevel="0" collapsed="false">
      <c r="A34" s="1"/>
      <c r="N34" s="20"/>
      <c r="O34" s="2"/>
    </row>
    <row r="35" customFormat="false" ht="15.75" hidden="false" customHeight="false" outlineLevel="0" collapsed="false">
      <c r="A35" s="1"/>
      <c r="N35" s="71"/>
      <c r="O35" s="2"/>
    </row>
    <row r="36" customFormat="false" ht="15.75" hidden="false" customHeight="false" outlineLevel="0" collapsed="false">
      <c r="A36" s="1" t="s">
        <v>58</v>
      </c>
      <c r="B36" s="2" t="s">
        <v>59</v>
      </c>
      <c r="E36" s="87" t="n">
        <v>0</v>
      </c>
      <c r="F36" s="87"/>
      <c r="G36" s="87" t="n">
        <v>0</v>
      </c>
      <c r="H36" s="87"/>
      <c r="I36" s="87" t="n">
        <v>0</v>
      </c>
      <c r="J36" s="87"/>
      <c r="K36" s="87" t="n">
        <v>0</v>
      </c>
      <c r="L36" s="87"/>
      <c r="M36" s="87" t="n">
        <v>0</v>
      </c>
      <c r="N36" s="20" t="n">
        <f aca="false">E36+G36+I36+K36+M36</f>
        <v>0</v>
      </c>
      <c r="O36" s="2"/>
    </row>
    <row r="37" customFormat="false" ht="15.75" hidden="false" customHeight="false" outlineLevel="0" collapsed="false">
      <c r="A37" s="1"/>
      <c r="B37" s="2" t="s">
        <v>60</v>
      </c>
      <c r="E37" s="87" t="n">
        <v>0</v>
      </c>
      <c r="F37" s="87"/>
      <c r="G37" s="87" t="n">
        <v>0</v>
      </c>
      <c r="H37" s="87"/>
      <c r="I37" s="87" t="n">
        <v>0</v>
      </c>
      <c r="J37" s="87"/>
      <c r="K37" s="87" t="n">
        <v>0</v>
      </c>
      <c r="L37" s="87"/>
      <c r="M37" s="87" t="n">
        <v>0</v>
      </c>
      <c r="N37" s="20" t="n">
        <f aca="false">E37+G37+I37+K37+M37</f>
        <v>0</v>
      </c>
      <c r="O37" s="2"/>
    </row>
    <row r="38" customFormat="false" ht="15.75" hidden="false" customHeight="false" outlineLevel="0" collapsed="false">
      <c r="A38" s="1"/>
      <c r="B38" s="2" t="s">
        <v>61</v>
      </c>
      <c r="E38" s="87" t="n">
        <v>0</v>
      </c>
      <c r="F38" s="87"/>
      <c r="G38" s="87" t="n">
        <v>0</v>
      </c>
      <c r="H38" s="87"/>
      <c r="I38" s="87" t="n">
        <v>0</v>
      </c>
      <c r="J38" s="87"/>
      <c r="K38" s="87" t="n">
        <v>0</v>
      </c>
      <c r="L38" s="87"/>
      <c r="M38" s="87" t="n">
        <v>0</v>
      </c>
      <c r="N38" s="20" t="n">
        <f aca="false">E38+G38+I38+K38+M38</f>
        <v>0</v>
      </c>
      <c r="O38" s="2"/>
    </row>
    <row r="39" customFormat="false" ht="15.75" hidden="false" customHeight="false" outlineLevel="0" collapsed="false">
      <c r="A39" s="1"/>
      <c r="B39" s="2" t="s">
        <v>62</v>
      </c>
      <c r="E39" s="87" t="n">
        <v>0</v>
      </c>
      <c r="F39" s="87"/>
      <c r="G39" s="87" t="n">
        <v>0</v>
      </c>
      <c r="H39" s="87"/>
      <c r="I39" s="87" t="n">
        <v>0</v>
      </c>
      <c r="J39" s="87"/>
      <c r="K39" s="87" t="n">
        <v>0</v>
      </c>
      <c r="L39" s="87"/>
      <c r="M39" s="87" t="n">
        <v>0</v>
      </c>
      <c r="N39" s="20" t="n">
        <f aca="false">E39+G39+I39+K39+M39</f>
        <v>0</v>
      </c>
      <c r="O39" s="2"/>
    </row>
    <row r="40" customFormat="false" ht="15.75" hidden="false" customHeight="false" outlineLevel="0" collapsed="false">
      <c r="A40" s="1"/>
      <c r="B40" s="2" t="s">
        <v>63</v>
      </c>
      <c r="E40" s="88" t="n">
        <v>0</v>
      </c>
      <c r="F40" s="88"/>
      <c r="G40" s="88" t="n">
        <v>0</v>
      </c>
      <c r="H40" s="88"/>
      <c r="I40" s="88" t="n">
        <v>0</v>
      </c>
      <c r="J40" s="88"/>
      <c r="K40" s="88" t="n">
        <v>0</v>
      </c>
      <c r="L40" s="88"/>
      <c r="M40" s="88" t="n">
        <v>0</v>
      </c>
      <c r="N40" s="26" t="n">
        <f aca="false">E40+G40+I40+K40+M40</f>
        <v>0</v>
      </c>
      <c r="O40" s="2"/>
    </row>
    <row r="41" customFormat="false" ht="15.75" hidden="false" customHeight="false" outlineLevel="0" collapsed="false">
      <c r="A41" s="1"/>
      <c r="C41" s="67" t="s">
        <v>64</v>
      </c>
      <c r="D41" s="68"/>
      <c r="E41" s="69" t="n">
        <f aca="false">SUM(E36:E40)</f>
        <v>0</v>
      </c>
      <c r="F41" s="68"/>
      <c r="G41" s="69" t="n">
        <f aca="false">SUM(G36:G40)</f>
        <v>0</v>
      </c>
      <c r="H41" s="68"/>
      <c r="I41" s="69" t="n">
        <f aca="false">SUM(I36:I40)</f>
        <v>0</v>
      </c>
      <c r="J41" s="68"/>
      <c r="K41" s="69" t="n">
        <f aca="false">SUM(K36:K40)</f>
        <v>0</v>
      </c>
      <c r="L41" s="68"/>
      <c r="M41" s="69" t="n">
        <f aca="false">SUM(M36:M40)</f>
        <v>0</v>
      </c>
      <c r="N41" s="20" t="n">
        <f aca="false">E41+G41+I41+K41+M41</f>
        <v>0</v>
      </c>
    </row>
    <row r="42" customFormat="false" ht="15.75" hidden="false" customHeight="false" outlineLevel="0" collapsed="false">
      <c r="A42" s="1"/>
      <c r="N42" s="20"/>
    </row>
    <row r="43" customFormat="false" ht="15.75" hidden="false" customHeight="false" outlineLevel="0" collapsed="false">
      <c r="A43" s="1" t="s">
        <v>65</v>
      </c>
      <c r="B43" s="2" t="s">
        <v>66</v>
      </c>
      <c r="E43" s="87" t="n">
        <v>0</v>
      </c>
      <c r="F43" s="87"/>
      <c r="G43" s="87" t="n">
        <v>0</v>
      </c>
      <c r="H43" s="87"/>
      <c r="I43" s="87" t="n">
        <v>0</v>
      </c>
      <c r="J43" s="87"/>
      <c r="K43" s="87" t="n">
        <v>0</v>
      </c>
      <c r="L43" s="87"/>
      <c r="M43" s="87" t="n">
        <v>0</v>
      </c>
      <c r="N43" s="20" t="n">
        <f aca="false">E43+G43+I43+K43+M43</f>
        <v>0</v>
      </c>
    </row>
    <row r="44" customFormat="false" ht="15.75" hidden="false" customHeight="false" outlineLevel="0" collapsed="false">
      <c r="A44" s="1"/>
      <c r="B44" s="2" t="s">
        <v>67</v>
      </c>
      <c r="E44" s="50" t="n">
        <v>0</v>
      </c>
      <c r="F44" s="50"/>
      <c r="G44" s="50" t="n">
        <v>0</v>
      </c>
      <c r="H44" s="50"/>
      <c r="I44" s="50" t="n">
        <v>0</v>
      </c>
      <c r="J44" s="50"/>
      <c r="K44" s="50" t="n">
        <v>0</v>
      </c>
      <c r="L44" s="50"/>
      <c r="M44" s="50" t="n">
        <v>0</v>
      </c>
      <c r="N44" s="71" t="n">
        <f aca="false">E44+G44+I44+K44+M44</f>
        <v>0</v>
      </c>
    </row>
    <row r="45" customFormat="false" ht="15.75" hidden="false" customHeight="false" outlineLevel="0" collapsed="false">
      <c r="A45" s="1"/>
      <c r="B45" s="2" t="s">
        <v>68</v>
      </c>
      <c r="E45" s="25" t="n">
        <v>0</v>
      </c>
      <c r="F45" s="25"/>
      <c r="G45" s="25" t="n">
        <v>0</v>
      </c>
      <c r="H45" s="25"/>
      <c r="I45" s="25" t="n">
        <v>0</v>
      </c>
      <c r="J45" s="25"/>
      <c r="K45" s="25" t="n">
        <v>0</v>
      </c>
      <c r="L45" s="25"/>
      <c r="M45" s="25" t="n">
        <v>0</v>
      </c>
      <c r="N45" s="26" t="n">
        <f aca="false">E45+G45+I45+K45+M45</f>
        <v>0</v>
      </c>
    </row>
    <row r="46" customFormat="false" ht="15.75" hidden="false" customHeight="false" outlineLevel="0" collapsed="false">
      <c r="A46" s="1"/>
      <c r="C46" s="67" t="s">
        <v>69</v>
      </c>
      <c r="D46" s="72"/>
      <c r="E46" s="69" t="n">
        <f aca="false">SUM(E43:E45)</f>
        <v>0</v>
      </c>
      <c r="F46" s="72"/>
      <c r="G46" s="69" t="n">
        <f aca="false">SUM(G43:G45)</f>
        <v>0</v>
      </c>
      <c r="H46" s="72"/>
      <c r="I46" s="69" t="n">
        <f aca="false">SUM(I43:I45)</f>
        <v>0</v>
      </c>
      <c r="J46" s="72"/>
      <c r="K46" s="69" t="n">
        <f aca="false">SUM(K43:K45)</f>
        <v>0</v>
      </c>
      <c r="L46" s="72"/>
      <c r="M46" s="69" t="n">
        <f aca="false">SUM(M43:M45)</f>
        <v>0</v>
      </c>
      <c r="N46" s="20" t="n">
        <f aca="false">E46+G46+I46+K46+M46</f>
        <v>0</v>
      </c>
    </row>
    <row r="47" customFormat="false" ht="15.75" hidden="false" customHeight="false" outlineLevel="0" collapsed="false">
      <c r="A47" s="1"/>
      <c r="N47" s="20"/>
    </row>
    <row r="48" customFormat="false" ht="15.75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E33+E41+E46</f>
        <v>0</v>
      </c>
      <c r="F48" s="68"/>
      <c r="G48" s="69" t="n">
        <f aca="false">G33+G41+G46</f>
        <v>0</v>
      </c>
      <c r="H48" s="68"/>
      <c r="I48" s="69" t="n">
        <f aca="false">I33+I41+I46</f>
        <v>0</v>
      </c>
      <c r="J48" s="68"/>
      <c r="K48" s="69" t="n">
        <f aca="false">K33+K41+K46</f>
        <v>0</v>
      </c>
      <c r="L48" s="68"/>
      <c r="M48" s="69" t="n">
        <f aca="false">M33+M41+M46</f>
        <v>0</v>
      </c>
      <c r="N48" s="20" t="n">
        <f aca="false">E48+G48+I48+K48+M48</f>
        <v>0</v>
      </c>
    </row>
    <row r="49" customFormat="false" ht="15.75" hidden="false" customHeight="false" outlineLevel="0" collapsed="false">
      <c r="E49" s="34"/>
      <c r="F49" s="1"/>
      <c r="G49" s="34"/>
      <c r="H49" s="1"/>
      <c r="I49" s="34"/>
      <c r="J49" s="1"/>
      <c r="K49" s="34"/>
      <c r="L49" s="1"/>
      <c r="M49" s="34"/>
      <c r="N49" s="20"/>
    </row>
    <row r="50" customFormat="false" ht="15.75" hidden="false" customHeight="false" outlineLevel="0" collapsed="false">
      <c r="A50" s="73" t="s">
        <v>72</v>
      </c>
      <c r="B50" s="74"/>
      <c r="C50" s="75" t="s">
        <v>85</v>
      </c>
      <c r="D50" s="74"/>
      <c r="E50" s="76" t="n">
        <f aca="false">E48-E46</f>
        <v>0</v>
      </c>
      <c r="F50" s="73"/>
      <c r="G50" s="76" t="n">
        <f aca="false">G48-G46</f>
        <v>0</v>
      </c>
      <c r="H50" s="73"/>
      <c r="I50" s="76" t="n">
        <f aca="false">I48-I46</f>
        <v>0</v>
      </c>
      <c r="J50" s="73"/>
      <c r="K50" s="76" t="n">
        <f aca="false">K48-K46</f>
        <v>0</v>
      </c>
      <c r="L50" s="73"/>
      <c r="M50" s="76" t="n">
        <f aca="false">M48-M46</f>
        <v>0</v>
      </c>
      <c r="N50" s="20" t="n">
        <f aca="false">E50+G50+I50+K50+M50</f>
        <v>0</v>
      </c>
    </row>
    <row r="51" customFormat="false" ht="15.75" hidden="false" customHeight="false" outlineLevel="0" collapsed="false">
      <c r="A51" s="1"/>
      <c r="C51" s="1"/>
      <c r="N51" s="20"/>
    </row>
    <row r="52" customFormat="false" ht="15.75" hidden="false" customHeight="false" outlineLevel="0" collapsed="false">
      <c r="A52" s="77" t="s">
        <v>74</v>
      </c>
      <c r="B52" s="78"/>
      <c r="C52" s="79" t="s">
        <v>75</v>
      </c>
      <c r="N52" s="20"/>
    </row>
    <row r="53" customFormat="false" ht="15.75" hidden="false" customHeight="false" outlineLevel="0" collapsed="false">
      <c r="C53" s="80" t="n">
        <v>0.525</v>
      </c>
      <c r="N53" s="20"/>
    </row>
    <row r="54" customFormat="false" ht="15.75" hidden="false" customHeight="false" outlineLevel="0" collapsed="false">
      <c r="C54" s="81" t="s">
        <v>76</v>
      </c>
      <c r="D54" s="78"/>
      <c r="E54" s="82" t="n">
        <f aca="false">E50*$C53</f>
        <v>0</v>
      </c>
      <c r="F54" s="78"/>
      <c r="G54" s="82" t="n">
        <f aca="false">G50*$C53</f>
        <v>0</v>
      </c>
      <c r="H54" s="78"/>
      <c r="I54" s="82" t="n">
        <f aca="false">I50*$C53</f>
        <v>0</v>
      </c>
      <c r="J54" s="78"/>
      <c r="K54" s="82" t="n">
        <f aca="false">K50*$C53</f>
        <v>0</v>
      </c>
      <c r="L54" s="78"/>
      <c r="M54" s="82" t="n">
        <f aca="false">M50*$C53</f>
        <v>0</v>
      </c>
      <c r="N54" s="20" t="n">
        <f aca="false">E54+G54+I54+K54+M54</f>
        <v>0</v>
      </c>
    </row>
    <row r="55" customFormat="false" ht="15.75" hidden="false" customHeight="false" outlineLevel="0" collapsed="false">
      <c r="N55" s="20"/>
    </row>
    <row r="56" customFormat="false" ht="15.75" hidden="false" customHeight="false" outlineLevel="0" collapsed="false">
      <c r="N56" s="20"/>
    </row>
    <row r="57" customFormat="false" ht="15.75" hidden="false" customHeight="false" outlineLevel="0" collapsed="false">
      <c r="A57" s="8" t="s">
        <v>77</v>
      </c>
      <c r="B57" s="83"/>
      <c r="C57" s="83"/>
      <c r="D57" s="83"/>
      <c r="E57" s="20" t="n">
        <f aca="false">E48+E54</f>
        <v>0</v>
      </c>
      <c r="F57" s="83"/>
      <c r="G57" s="20" t="n">
        <f aca="false">G48+G54</f>
        <v>0</v>
      </c>
      <c r="H57" s="83"/>
      <c r="I57" s="20" t="n">
        <f aca="false">I48+I54</f>
        <v>0</v>
      </c>
      <c r="J57" s="83"/>
      <c r="K57" s="20" t="n">
        <f aca="false">K48+K54</f>
        <v>0</v>
      </c>
      <c r="L57" s="83"/>
      <c r="M57" s="20" t="n">
        <f aca="false">M48+M54</f>
        <v>0</v>
      </c>
      <c r="N57" s="20" t="n">
        <f aca="false">E57+G57+I57+K57+M57</f>
        <v>0</v>
      </c>
    </row>
  </sheetData>
  <mergeCells count="17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  <mergeCell ref="V25:X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3" activeCellId="0" sqref="C53"/>
    </sheetView>
  </sheetViews>
  <sheetFormatPr defaultRowHeight="15.75"/>
  <cols>
    <col collapsed="false" hidden="false" max="1" min="1" style="0" width="37.4093023255814"/>
    <col collapsed="false" hidden="false" max="3" min="2" style="0" width="28.7953488372093"/>
    <col collapsed="false" hidden="false" max="13" min="4" style="0" width="14.8883720930233"/>
    <col collapsed="false" hidden="false" max="14" min="14" style="0" width="16.1209302325581"/>
    <col collapsed="false" hidden="false" max="22" min="22" style="0" width="32.6093023255814"/>
    <col collapsed="false" hidden="false" max="24" min="24" style="0" width="13.046511627907"/>
    <col collapsed="false" hidden="false" max="32" min="25" style="0" width="9.6"/>
  </cols>
  <sheetData>
    <row r="1" customFormat="false" ht="15.75" hidden="false" customHeight="false" outlineLevel="0" collapsed="false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customFormat="false" ht="15.75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customFormat="false" ht="15.75" hidden="false" customHeight="false" outlineLevel="0" collapsed="false">
      <c r="A3" s="1" t="s">
        <v>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customFormat="false" ht="15.75" hidden="false" customHeight="fals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customFormat="false" ht="20.25" hidden="false" customHeight="false" outlineLevel="0" collapsed="false">
      <c r="A5" s="1" t="s">
        <v>80</v>
      </c>
      <c r="B5" s="2"/>
      <c r="C5" s="2"/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4" t="s">
        <v>8</v>
      </c>
      <c r="O5" s="2"/>
      <c r="P5" s="5" t="s">
        <v>81</v>
      </c>
      <c r="Q5" s="6"/>
      <c r="R5" s="6"/>
      <c r="S5" s="6"/>
      <c r="T5" s="7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customFormat="false" ht="18" hidden="false" customHeight="false" outlineLevel="0" collapsed="false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O6" s="2"/>
      <c r="P6" s="9" t="s">
        <v>10</v>
      </c>
      <c r="Q6" s="10" t="s">
        <v>11</v>
      </c>
      <c r="R6" s="10" t="s">
        <v>12</v>
      </c>
      <c r="S6" s="10" t="s">
        <v>13</v>
      </c>
      <c r="T6" s="11" t="s">
        <v>14</v>
      </c>
      <c r="U6" s="2"/>
      <c r="V6" s="12" t="s">
        <v>15</v>
      </c>
      <c r="W6" s="13" t="s">
        <v>3</v>
      </c>
      <c r="X6" s="13"/>
      <c r="Y6" s="13" t="s">
        <v>4</v>
      </c>
      <c r="Z6" s="13"/>
      <c r="AA6" s="13" t="s">
        <v>5</v>
      </c>
      <c r="AB6" s="13"/>
      <c r="AC6" s="13" t="s">
        <v>6</v>
      </c>
      <c r="AD6" s="13"/>
      <c r="AE6" s="13" t="s">
        <v>7</v>
      </c>
      <c r="AF6" s="13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customFormat="false" ht="15.75" hidden="false" customHeight="false" outlineLevel="0" collapsed="false">
      <c r="A7" s="1" t="s">
        <v>16</v>
      </c>
      <c r="B7" s="2" t="s">
        <v>82</v>
      </c>
      <c r="C7" s="2"/>
      <c r="D7" s="1" t="s">
        <v>18</v>
      </c>
      <c r="E7" s="1" t="s">
        <v>19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8"/>
      <c r="O7" s="2"/>
      <c r="P7" s="14" t="e">
        <f aca="false">E11/V20*100</f>
        <v>#DIV/0!</v>
      </c>
      <c r="Q7" s="14" t="e">
        <f aca="false">G11/Y20*100</f>
        <v>#DIV/0!</v>
      </c>
      <c r="R7" s="14" t="e">
        <f aca="false">I11/AA20*100</f>
        <v>#DIV/0!</v>
      </c>
      <c r="S7" s="14" t="e">
        <f aca="false">K11/AC20*100</f>
        <v>#DIV/0!</v>
      </c>
      <c r="T7" s="14" t="e">
        <f aca="false">M11/AE20*100</f>
        <v>#DIV/0!</v>
      </c>
      <c r="U7" s="2"/>
      <c r="V7" s="12"/>
      <c r="W7" s="15" t="n">
        <f aca="false">V21</f>
        <v>0</v>
      </c>
      <c r="X7" s="12" t="n">
        <v>9</v>
      </c>
      <c r="Y7" s="15" t="n">
        <f aca="false">W7*1.03</f>
        <v>0</v>
      </c>
      <c r="Z7" s="12" t="n">
        <v>9</v>
      </c>
      <c r="AA7" s="15" t="n">
        <f aca="false">Y7*1.03</f>
        <v>0</v>
      </c>
      <c r="AB7" s="12" t="n">
        <v>9</v>
      </c>
      <c r="AC7" s="15" t="n">
        <f aca="false">AA7*1.03</f>
        <v>0</v>
      </c>
      <c r="AD7" s="12" t="n">
        <v>9</v>
      </c>
      <c r="AE7" s="15" t="n">
        <f aca="false">AC7*1.03</f>
        <v>0</v>
      </c>
      <c r="AF7" s="12" t="n">
        <v>9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customFormat="false" ht="15.75" hidden="false" customHeight="false" outlineLevel="0" collapsed="false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8"/>
      <c r="O8" s="2"/>
      <c r="P8" s="16"/>
      <c r="Q8" s="16"/>
      <c r="R8" s="16"/>
      <c r="S8" s="16"/>
      <c r="T8" s="16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customFormat="false" ht="20.25" hidden="false" customHeight="false" outlineLevel="0" collapsed="false">
      <c r="A9" s="1"/>
      <c r="B9" s="2" t="s">
        <v>20</v>
      </c>
      <c r="C9" s="2"/>
      <c r="D9" s="41" t="n">
        <v>0</v>
      </c>
      <c r="E9" s="18" t="n">
        <f aca="false">W7*D9</f>
        <v>0</v>
      </c>
      <c r="F9" s="41" t="n">
        <v>0</v>
      </c>
      <c r="G9" s="18" t="n">
        <f aca="false">Y7*F9</f>
        <v>0</v>
      </c>
      <c r="H9" s="41" t="n">
        <v>0</v>
      </c>
      <c r="I9" s="18" t="n">
        <f aca="false">AA7*H9</f>
        <v>0</v>
      </c>
      <c r="J9" s="41" t="n">
        <v>0</v>
      </c>
      <c r="K9" s="18" t="n">
        <f aca="false">AC7*J9</f>
        <v>0</v>
      </c>
      <c r="L9" s="41" t="n">
        <v>0</v>
      </c>
      <c r="M9" s="18" t="n">
        <f aca="false">AE7*L9</f>
        <v>0</v>
      </c>
      <c r="N9" s="20" t="n">
        <f aca="false">E9+G9+I9+K9+M9</f>
        <v>0</v>
      </c>
      <c r="O9" s="2"/>
      <c r="P9" s="21" t="s">
        <v>21</v>
      </c>
      <c r="Q9" s="22"/>
      <c r="R9" s="22"/>
      <c r="S9" s="22"/>
      <c r="T9" s="23"/>
      <c r="U9" s="2"/>
      <c r="V9" s="12" t="s">
        <v>22</v>
      </c>
      <c r="W9" s="13" t="s">
        <v>3</v>
      </c>
      <c r="X9" s="13"/>
      <c r="Y9" s="13" t="s">
        <v>4</v>
      </c>
      <c r="Z9" s="13"/>
      <c r="AA9" s="13" t="s">
        <v>5</v>
      </c>
      <c r="AB9" s="13"/>
      <c r="AC9" s="13" t="s">
        <v>6</v>
      </c>
      <c r="AD9" s="13"/>
      <c r="AE9" s="13" t="s">
        <v>7</v>
      </c>
      <c r="AF9" s="13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customFormat="false" ht="18" hidden="false" customHeight="false" outlineLevel="0" collapsed="false">
      <c r="A10" s="1"/>
      <c r="B10" s="2"/>
      <c r="C10" s="2"/>
      <c r="D10" s="91" t="n">
        <v>0</v>
      </c>
      <c r="E10" s="25" t="n">
        <f aca="false">W7*D10</f>
        <v>0</v>
      </c>
      <c r="F10" s="91" t="n">
        <v>0</v>
      </c>
      <c r="G10" s="25" t="n">
        <f aca="false">Y7*F10</f>
        <v>0</v>
      </c>
      <c r="H10" s="91" t="n">
        <v>0</v>
      </c>
      <c r="I10" s="25" t="n">
        <f aca="false">AA7*H10</f>
        <v>0</v>
      </c>
      <c r="J10" s="91" t="n">
        <v>0</v>
      </c>
      <c r="K10" s="25" t="n">
        <f aca="false">AC7*J10</f>
        <v>0</v>
      </c>
      <c r="L10" s="91" t="n">
        <v>0</v>
      </c>
      <c r="M10" s="25" t="n">
        <f aca="false">AE7*L10</f>
        <v>0</v>
      </c>
      <c r="N10" s="26" t="n">
        <f aca="false">E10+G10+I10+K10+M10</f>
        <v>0</v>
      </c>
      <c r="O10" s="2"/>
      <c r="P10" s="27" t="s">
        <v>10</v>
      </c>
      <c r="Q10" s="28" t="s">
        <v>11</v>
      </c>
      <c r="R10" s="28" t="s">
        <v>12</v>
      </c>
      <c r="S10" s="28" t="s">
        <v>13</v>
      </c>
      <c r="T10" s="29" t="s">
        <v>14</v>
      </c>
      <c r="U10" s="2"/>
      <c r="V10" s="12" t="s">
        <v>23</v>
      </c>
      <c r="W10" s="30" t="n">
        <v>25000</v>
      </c>
      <c r="X10" s="31" t="n">
        <v>12</v>
      </c>
      <c r="Y10" s="30" t="n">
        <f aca="false">W10*1.03</f>
        <v>25750</v>
      </c>
      <c r="Z10" s="31" t="n">
        <v>12</v>
      </c>
      <c r="AA10" s="30" t="n">
        <f aca="false">Y10*1.03</f>
        <v>26522.5</v>
      </c>
      <c r="AB10" s="31" t="n">
        <v>12</v>
      </c>
      <c r="AC10" s="30" t="n">
        <f aca="false">AA10*1.03</f>
        <v>27318.175</v>
      </c>
      <c r="AD10" s="31" t="n">
        <v>12</v>
      </c>
      <c r="AE10" s="30" t="n">
        <f aca="false">AC10*1.03</f>
        <v>28137.72025</v>
      </c>
      <c r="AF10" s="31" t="n">
        <v>12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customFormat="false" ht="15.75" hidden="false" customHeight="false" outlineLevel="0" collapsed="false">
      <c r="A11" s="1"/>
      <c r="B11" s="2"/>
      <c r="C11" s="32" t="s">
        <v>24</v>
      </c>
      <c r="D11" s="35" t="n">
        <f aca="false">SUM(D9:D10)</f>
        <v>0</v>
      </c>
      <c r="E11" s="34" t="n">
        <f aca="false">SUM(E9:E10)</f>
        <v>0</v>
      </c>
      <c r="F11" s="35" t="n">
        <f aca="false">SUM(F9:F10)</f>
        <v>0</v>
      </c>
      <c r="G11" s="34" t="n">
        <f aca="false">SUM(G9:G10)</f>
        <v>0</v>
      </c>
      <c r="H11" s="35" t="n">
        <f aca="false">SUM(H9:H10)</f>
        <v>0</v>
      </c>
      <c r="I11" s="34" t="n">
        <f aca="false">SUM(I9:I10)</f>
        <v>0</v>
      </c>
      <c r="J11" s="35" t="n">
        <f aca="false">SUM(J9:J10)</f>
        <v>0</v>
      </c>
      <c r="K11" s="34" t="n">
        <f aca="false">SUM(K9:K10)</f>
        <v>0</v>
      </c>
      <c r="L11" s="35" t="n">
        <f aca="false">SUM(L9:L10)</f>
        <v>0</v>
      </c>
      <c r="M11" s="34" t="n">
        <f aca="false">SUM(M9:M10)</f>
        <v>0</v>
      </c>
      <c r="N11" s="20" t="n">
        <f aca="false">E11+G11+I11+K11+M11</f>
        <v>0</v>
      </c>
      <c r="O11" s="2"/>
      <c r="P11" s="14" t="e">
        <f aca="false">E9/V19*100</f>
        <v>#DIV/0!</v>
      </c>
      <c r="Q11" s="14" t="e">
        <f aca="false">G9/Y19*100</f>
        <v>#DIV/0!</v>
      </c>
      <c r="R11" s="14" t="e">
        <f aca="false">I9/V19*100</f>
        <v>#DIV/0!</v>
      </c>
      <c r="S11" s="14" t="e">
        <f aca="false">K9/V19*100</f>
        <v>#DIV/0!</v>
      </c>
      <c r="T11" s="14" t="e">
        <f aca="false">M9/V19*100</f>
        <v>#DIV/0!</v>
      </c>
      <c r="U11" s="2"/>
      <c r="V11" s="12" t="s">
        <v>25</v>
      </c>
      <c r="W11" s="30" t="n">
        <f aca="false">'PI '!W11</f>
        <v>48000</v>
      </c>
      <c r="X11" s="12" t="n">
        <v>12</v>
      </c>
      <c r="Y11" s="30" t="n">
        <f aca="false">W11*1.03</f>
        <v>49440</v>
      </c>
      <c r="Z11" s="12" t="n">
        <v>12</v>
      </c>
      <c r="AA11" s="30" t="n">
        <f aca="false">Y11*1.03</f>
        <v>50923.2</v>
      </c>
      <c r="AB11" s="12" t="n">
        <v>12</v>
      </c>
      <c r="AC11" s="30" t="n">
        <f aca="false">AA11*1.03</f>
        <v>52450.896</v>
      </c>
      <c r="AD11" s="12" t="n">
        <v>12</v>
      </c>
      <c r="AE11" s="30" t="n">
        <f aca="false">AC11*1.03</f>
        <v>54024.42288</v>
      </c>
      <c r="AF11" s="31" t="n">
        <v>12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customFormat="false" ht="15.75" hidden="false" customHeight="false" outlineLevel="0" collapsed="false">
      <c r="A12" s="1"/>
      <c r="B12" s="2"/>
      <c r="C12" s="2"/>
      <c r="D12" s="19"/>
      <c r="E12" s="36"/>
      <c r="F12" s="19"/>
      <c r="G12" s="36"/>
      <c r="H12" s="19"/>
      <c r="I12" s="36"/>
      <c r="J12" s="19"/>
      <c r="K12" s="36"/>
      <c r="L12" s="19"/>
      <c r="M12" s="36"/>
      <c r="N12" s="20"/>
      <c r="O12" s="2"/>
      <c r="P12" s="16"/>
      <c r="Q12" s="16"/>
      <c r="R12" s="16"/>
      <c r="S12" s="16"/>
      <c r="T12" s="16"/>
      <c r="U12" s="2"/>
      <c r="V12" s="12" t="s">
        <v>33</v>
      </c>
      <c r="W12" s="30" t="n">
        <v>8000</v>
      </c>
      <c r="X12" s="12" t="n">
        <v>12</v>
      </c>
      <c r="Y12" s="30" t="n">
        <f aca="false">W12*1.03</f>
        <v>8240</v>
      </c>
      <c r="Z12" s="31" t="n">
        <v>12</v>
      </c>
      <c r="AA12" s="30" t="n">
        <f aca="false">Y12*1.03</f>
        <v>8487.2</v>
      </c>
      <c r="AB12" s="31" t="n">
        <v>12</v>
      </c>
      <c r="AC12" s="30" t="n">
        <f aca="false">AA12*1.03</f>
        <v>8741.816</v>
      </c>
      <c r="AD12" s="31" t="n">
        <v>12</v>
      </c>
      <c r="AE12" s="30" t="n">
        <f aca="false">AC12*1.03</f>
        <v>9004.07048</v>
      </c>
      <c r="AF12" s="31" t="n">
        <v>12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customFormat="false" ht="20.25" hidden="false" customHeight="false" outlineLevel="0" collapsed="false">
      <c r="A13" s="1"/>
      <c r="B13" s="2"/>
      <c r="C13" s="60" t="s">
        <v>27</v>
      </c>
      <c r="D13" s="1" t="s">
        <v>18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28</v>
      </c>
      <c r="J13" s="1" t="s">
        <v>18</v>
      </c>
      <c r="K13" s="1" t="s">
        <v>28</v>
      </c>
      <c r="L13" s="1" t="s">
        <v>18</v>
      </c>
      <c r="M13" s="1" t="s">
        <v>28</v>
      </c>
      <c r="N13" s="20"/>
      <c r="O13" s="2"/>
      <c r="P13" s="38" t="s">
        <v>29</v>
      </c>
      <c r="Q13" s="39"/>
      <c r="R13" s="39"/>
      <c r="S13" s="39"/>
      <c r="T13" s="40"/>
      <c r="U13" s="2"/>
      <c r="V13" s="12" t="s">
        <v>30</v>
      </c>
      <c r="W13" s="30" t="n">
        <v>10000</v>
      </c>
      <c r="X13" s="12" t="n">
        <v>12</v>
      </c>
      <c r="Y13" s="30" t="n">
        <f aca="false">W13*1.03</f>
        <v>10300</v>
      </c>
      <c r="Z13" s="12" t="n">
        <v>12</v>
      </c>
      <c r="AA13" s="30" t="n">
        <f aca="false">Y13*1.03</f>
        <v>10609</v>
      </c>
      <c r="AB13" s="12" t="n">
        <v>12</v>
      </c>
      <c r="AC13" s="30" t="n">
        <f aca="false">AA13*1.03</f>
        <v>10927.27</v>
      </c>
      <c r="AD13" s="12" t="n">
        <v>12</v>
      </c>
      <c r="AE13" s="30" t="n">
        <f aca="false">AC13*1.03</f>
        <v>11255.0881</v>
      </c>
      <c r="AF13" s="31" t="n">
        <v>12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customFormat="false" ht="18" hidden="false" customHeight="false" outlineLevel="0" collapsed="false">
      <c r="A14" s="1" t="s">
        <v>31</v>
      </c>
      <c r="B14" s="2" t="s">
        <v>23</v>
      </c>
      <c r="C14" s="41" t="n">
        <v>0</v>
      </c>
      <c r="D14" s="41" t="n">
        <v>0</v>
      </c>
      <c r="E14" s="18" t="n">
        <f aca="false">W10/X10*D14*$C14</f>
        <v>0</v>
      </c>
      <c r="F14" s="41" t="n">
        <v>0</v>
      </c>
      <c r="G14" s="18" t="n">
        <f aca="false">Y10/Z10*F14*$C14</f>
        <v>0</v>
      </c>
      <c r="H14" s="41" t="n">
        <v>0</v>
      </c>
      <c r="I14" s="18" t="n">
        <f aca="false">AA10/AB10*H14*$C14</f>
        <v>0</v>
      </c>
      <c r="J14" s="41" t="n">
        <v>0</v>
      </c>
      <c r="K14" s="18" t="n">
        <f aca="false">AC10/AD10*J14*$C14</f>
        <v>0</v>
      </c>
      <c r="L14" s="41" t="n">
        <v>0</v>
      </c>
      <c r="M14" s="18" t="n">
        <f aca="false">AE10/AF10*L14*$C14</f>
        <v>0</v>
      </c>
      <c r="N14" s="20" t="n">
        <f aca="false">E14+G14+I14+K14+M14</f>
        <v>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2" t="s">
        <v>32</v>
      </c>
      <c r="W14" s="30" t="n">
        <v>10000</v>
      </c>
      <c r="X14" s="12" t="n">
        <v>12</v>
      </c>
      <c r="Y14" s="30" t="n">
        <f aca="false">W14*1.03</f>
        <v>10300</v>
      </c>
      <c r="Z14" s="31" t="n">
        <v>12</v>
      </c>
      <c r="AA14" s="30" t="n">
        <f aca="false">Y14*1.03</f>
        <v>10609</v>
      </c>
      <c r="AB14" s="31" t="n">
        <v>12</v>
      </c>
      <c r="AC14" s="30" t="n">
        <f aca="false">AA14*1.03</f>
        <v>10927.27</v>
      </c>
      <c r="AD14" s="31" t="n">
        <v>12</v>
      </c>
      <c r="AE14" s="30" t="n">
        <f aca="false">AC14*1.03</f>
        <v>11255.0881</v>
      </c>
      <c r="AF14" s="31" t="n">
        <v>12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customFormat="false" ht="15.75" hidden="false" customHeight="false" outlineLevel="0" collapsed="false">
      <c r="A15" s="1"/>
      <c r="B15" s="2" t="s">
        <v>25</v>
      </c>
      <c r="C15" s="41" t="n">
        <v>0</v>
      </c>
      <c r="D15" s="41" t="n">
        <v>0</v>
      </c>
      <c r="E15" s="18" t="n">
        <f aca="false">W11/X11*D15*$C15</f>
        <v>0</v>
      </c>
      <c r="F15" s="41" t="n">
        <v>0</v>
      </c>
      <c r="G15" s="18" t="n">
        <f aca="false">Y11/Z11*F15*$C15</f>
        <v>0</v>
      </c>
      <c r="H15" s="41" t="n">
        <v>0</v>
      </c>
      <c r="I15" s="18" t="n">
        <f aca="false">AA11/AB11*H15*$C15</f>
        <v>0</v>
      </c>
      <c r="J15" s="41" t="n">
        <v>0</v>
      </c>
      <c r="K15" s="18" t="n">
        <f aca="false">AC11/AD11*J15*$C15</f>
        <v>0</v>
      </c>
      <c r="L15" s="41" t="n">
        <v>0</v>
      </c>
      <c r="M15" s="18" t="n">
        <f aca="false">AE11/AF11*L15*$C15</f>
        <v>0</v>
      </c>
      <c r="N15" s="20" t="n">
        <f aca="false">E15+G15+I15+K15+M15</f>
        <v>0</v>
      </c>
      <c r="O15" s="2"/>
      <c r="P15" s="14" t="e">
        <f aca="false">E10/V18*100</f>
        <v>#DIV/0!</v>
      </c>
      <c r="Q15" s="14" t="e">
        <f aca="false">G10/V18*100</f>
        <v>#DIV/0!</v>
      </c>
      <c r="R15" s="14" t="e">
        <f aca="false">I10/V18*100</f>
        <v>#DIV/0!</v>
      </c>
      <c r="S15" s="14" t="e">
        <f aca="false">K10/V18*100</f>
        <v>#DIV/0!</v>
      </c>
      <c r="T15" s="14" t="e">
        <f aca="false">M10/V18*100</f>
        <v>#DIV/0!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customFormat="false" ht="15.75" hidden="false" customHeight="false" outlineLevel="0" collapsed="false">
      <c r="A16" s="1"/>
      <c r="B16" s="2" t="s">
        <v>33</v>
      </c>
      <c r="C16" s="41" t="n">
        <v>0</v>
      </c>
      <c r="D16" s="41" t="n">
        <v>0</v>
      </c>
      <c r="E16" s="18" t="n">
        <f aca="false">W12/X12*D16*$C16</f>
        <v>0</v>
      </c>
      <c r="F16" s="41" t="n">
        <v>0</v>
      </c>
      <c r="G16" s="18" t="n">
        <f aca="false">Y12/Z12*F16*$C16</f>
        <v>0</v>
      </c>
      <c r="H16" s="41" t="n">
        <v>0</v>
      </c>
      <c r="I16" s="18" t="n">
        <f aca="false">AA12/AB12*H16*$C16</f>
        <v>0</v>
      </c>
      <c r="J16" s="41" t="n">
        <v>0</v>
      </c>
      <c r="K16" s="18" t="n">
        <f aca="false">AC12/AD12*J16*$C16</f>
        <v>0</v>
      </c>
      <c r="L16" s="41" t="n">
        <v>0</v>
      </c>
      <c r="M16" s="18" t="n">
        <f aca="false">AE12/AF12*L16*$C16</f>
        <v>0</v>
      </c>
      <c r="N16" s="20" t="n">
        <f aca="false">E16+G16+I16+K16+M16</f>
        <v>0</v>
      </c>
      <c r="O16" s="2"/>
      <c r="P16" s="16"/>
      <c r="Q16" s="16"/>
      <c r="R16" s="16"/>
      <c r="S16" s="16"/>
      <c r="T16" s="16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customFormat="false" ht="15.75" hidden="false" customHeight="false" outlineLevel="0" collapsed="false">
      <c r="A17" s="1"/>
      <c r="B17" s="2" t="s">
        <v>30</v>
      </c>
      <c r="C17" s="41" t="n">
        <v>0</v>
      </c>
      <c r="D17" s="41" t="n">
        <v>0</v>
      </c>
      <c r="E17" s="18" t="n">
        <f aca="false">W13/X13*D17*$C17</f>
        <v>0</v>
      </c>
      <c r="F17" s="41" t="n">
        <v>0</v>
      </c>
      <c r="G17" s="18" t="n">
        <f aca="false">Y13/Z13*F17*$C17</f>
        <v>0</v>
      </c>
      <c r="H17" s="41" t="n">
        <v>0</v>
      </c>
      <c r="I17" s="18" t="n">
        <f aca="false">AA13/AB13*H17*$C17</f>
        <v>0</v>
      </c>
      <c r="J17" s="41" t="n">
        <v>0</v>
      </c>
      <c r="K17" s="18" t="n">
        <f aca="false">AC13/AD13*J17*$C17</f>
        <v>0</v>
      </c>
      <c r="L17" s="41" t="n">
        <v>0</v>
      </c>
      <c r="M17" s="18" t="n">
        <f aca="false">AE13/AF13*L17*$C17</f>
        <v>0</v>
      </c>
      <c r="N17" s="20" t="n">
        <f aca="false">E17+G17+I17+K17+M17</f>
        <v>0</v>
      </c>
      <c r="O17" s="2"/>
      <c r="T17" s="2"/>
      <c r="U17" s="2"/>
      <c r="V17" s="45" t="s">
        <v>84</v>
      </c>
      <c r="W17" s="45"/>
      <c r="X17" s="45"/>
      <c r="Y17" s="45"/>
      <c r="Z17" s="45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customFormat="false" ht="15.75" hidden="false" customHeight="false" outlineLevel="0" collapsed="false">
      <c r="A18" s="1"/>
      <c r="B18" s="2" t="s">
        <v>32</v>
      </c>
      <c r="C18" s="46" t="n">
        <v>0</v>
      </c>
      <c r="D18" s="91" t="n">
        <v>0</v>
      </c>
      <c r="E18" s="25" t="n">
        <f aca="false">W14/X14*D18*$C18</f>
        <v>0</v>
      </c>
      <c r="F18" s="91" t="n">
        <v>0</v>
      </c>
      <c r="G18" s="25" t="n">
        <f aca="false">Y14/Z14*F18*$C18</f>
        <v>0</v>
      </c>
      <c r="H18" s="91" t="n">
        <v>0</v>
      </c>
      <c r="I18" s="25" t="n">
        <f aca="false">AA14/AB14*H18*$C18</f>
        <v>0</v>
      </c>
      <c r="J18" s="91" t="n">
        <v>0</v>
      </c>
      <c r="K18" s="25" t="n">
        <f aca="false">AC14/AD14*J18*$C18</f>
        <v>0</v>
      </c>
      <c r="L18" s="91" t="n">
        <v>0</v>
      </c>
      <c r="M18" s="25" t="n">
        <f aca="false">AE14/AF14*L18*$C18</f>
        <v>0</v>
      </c>
      <c r="N18" s="26" t="n">
        <f aca="false">E18+G18+I18+K18+M18</f>
        <v>0</v>
      </c>
      <c r="O18" s="2"/>
      <c r="P18" s="13" t="s">
        <v>35</v>
      </c>
      <c r="Q18" s="13"/>
      <c r="R18" s="13"/>
      <c r="S18" s="13"/>
      <c r="T18" s="2"/>
      <c r="U18" s="2"/>
      <c r="V18" s="47" t="n">
        <v>0</v>
      </c>
      <c r="W18" s="12" t="s">
        <v>36</v>
      </c>
      <c r="X18" s="12"/>
      <c r="Y18" s="48" t="n">
        <f aca="false">Y20-Y19</f>
        <v>0</v>
      </c>
      <c r="Z18" s="12"/>
      <c r="AA18" s="48" t="n">
        <f aca="false">AA20-AA19</f>
        <v>0</v>
      </c>
      <c r="AB18" s="12"/>
      <c r="AC18" s="48" t="n">
        <f aca="false">AC20-AC19</f>
        <v>0</v>
      </c>
      <c r="AD18" s="12"/>
      <c r="AE18" s="48" t="n">
        <f aca="false">AE20-AE19</f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customFormat="false" ht="15.75" hidden="false" customHeight="false" outlineLevel="0" collapsed="false">
      <c r="A19" s="1"/>
      <c r="B19" s="2"/>
      <c r="C19" s="46"/>
      <c r="D19" s="49"/>
      <c r="E19" s="50"/>
      <c r="F19" s="49"/>
      <c r="G19" s="50"/>
      <c r="H19" s="49"/>
      <c r="I19" s="50"/>
      <c r="J19" s="49"/>
      <c r="K19" s="50"/>
      <c r="L19" s="49"/>
      <c r="M19" s="50"/>
      <c r="N19" s="20"/>
      <c r="O19" s="2"/>
      <c r="P19" s="12" t="s">
        <v>37</v>
      </c>
      <c r="Q19" s="12"/>
      <c r="R19" s="51" t="s">
        <v>38</v>
      </c>
      <c r="S19" s="51" t="s">
        <v>39</v>
      </c>
      <c r="T19" s="2"/>
      <c r="U19" s="2"/>
      <c r="V19" s="84" t="n">
        <v>0</v>
      </c>
      <c r="W19" s="53" t="s">
        <v>40</v>
      </c>
      <c r="X19" s="53"/>
      <c r="Y19" s="54" t="n">
        <f aca="false">V19*1.03</f>
        <v>0</v>
      </c>
      <c r="Z19" s="54"/>
      <c r="AA19" s="54" t="n">
        <f aca="false">Y19*1.03</f>
        <v>0</v>
      </c>
      <c r="AB19" s="54"/>
      <c r="AC19" s="54" t="n">
        <f aca="false">AA19*1.03</f>
        <v>0</v>
      </c>
      <c r="AD19" s="54"/>
      <c r="AE19" s="54" t="n">
        <f aca="false">AC19*1.03</f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customFormat="false" ht="15.75" hidden="false" customHeight="false" outlineLevel="0" collapsed="false">
      <c r="A20" s="1"/>
      <c r="B20" s="2"/>
      <c r="C20" s="32" t="s">
        <v>41</v>
      </c>
      <c r="D20" s="1"/>
      <c r="E20" s="34" t="n">
        <f aca="false">SUM(E14:E18)</f>
        <v>0</v>
      </c>
      <c r="F20" s="1"/>
      <c r="G20" s="34" t="n">
        <f aca="false">SUM(G14:G18)</f>
        <v>0</v>
      </c>
      <c r="H20" s="1"/>
      <c r="I20" s="34" t="n">
        <f aca="false">SUM(I14:I18)</f>
        <v>0</v>
      </c>
      <c r="J20" s="1"/>
      <c r="K20" s="34" t="n">
        <f aca="false">SUM(K14:K18)</f>
        <v>0</v>
      </c>
      <c r="L20" s="1"/>
      <c r="M20" s="34" t="n">
        <f aca="false">SUM(M14:M18)</f>
        <v>0</v>
      </c>
      <c r="N20" s="20" t="n">
        <f aca="false">E20+G20+I20+K20+M20</f>
        <v>0</v>
      </c>
      <c r="O20" s="2"/>
      <c r="P20" s="12" t="s">
        <v>42</v>
      </c>
      <c r="Q20" s="12"/>
      <c r="R20" s="55" t="n">
        <v>11307.45</v>
      </c>
      <c r="S20" s="55" t="n">
        <f aca="false">R20/12</f>
        <v>942.2875</v>
      </c>
      <c r="T20" s="2"/>
      <c r="U20" s="2"/>
      <c r="V20" s="56" t="n">
        <f aca="false">V19/1560*2088</f>
        <v>0</v>
      </c>
      <c r="W20" s="16" t="s">
        <v>43</v>
      </c>
      <c r="X20" s="16"/>
      <c r="Y20" s="57" t="n">
        <f aca="false">V20*1.03</f>
        <v>0</v>
      </c>
      <c r="Z20" s="57"/>
      <c r="AA20" s="57" t="n">
        <f aca="false">Y20*1.03</f>
        <v>0</v>
      </c>
      <c r="AB20" s="57"/>
      <c r="AC20" s="57" t="n">
        <f aca="false">AA20*1.03</f>
        <v>0</v>
      </c>
      <c r="AD20" s="57"/>
      <c r="AE20" s="57" t="n">
        <f aca="false">AC20*1.03</f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customFormat="false" ht="15.75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0"/>
      <c r="O21" s="2"/>
      <c r="P21" s="12" t="s">
        <v>44</v>
      </c>
      <c r="Q21" s="12"/>
      <c r="R21" s="55" t="n">
        <f aca="false">R20*1.05</f>
        <v>11872.8225</v>
      </c>
      <c r="S21" s="55" t="n">
        <f aca="false">R21/12</f>
        <v>989.401875</v>
      </c>
      <c r="T21" s="2"/>
      <c r="U21" s="2"/>
      <c r="V21" s="58" t="n">
        <f aca="false">V20/12</f>
        <v>0</v>
      </c>
      <c r="W21" s="59" t="s">
        <v>45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customFormat="false" ht="15.75" hidden="false" customHeight="false" outlineLevel="0" collapsed="false">
      <c r="A22" s="1"/>
      <c r="B22" s="2"/>
      <c r="C22" s="32" t="s">
        <v>47</v>
      </c>
      <c r="D22" s="1"/>
      <c r="E22" s="34" t="n">
        <f aca="false">E20+E11</f>
        <v>0</v>
      </c>
      <c r="F22" s="34"/>
      <c r="G22" s="34" t="n">
        <f aca="false">G20+G11</f>
        <v>0</v>
      </c>
      <c r="H22" s="34"/>
      <c r="I22" s="34" t="n">
        <f aca="false">I20+I11</f>
        <v>0</v>
      </c>
      <c r="J22" s="34"/>
      <c r="K22" s="34" t="n">
        <f aca="false">K20+K11</f>
        <v>0</v>
      </c>
      <c r="L22" s="34"/>
      <c r="M22" s="34" t="n">
        <f aca="false">M20+M11</f>
        <v>0</v>
      </c>
      <c r="N22" s="20" t="n">
        <f aca="false">E22+G22+I22+K22+M22</f>
        <v>0</v>
      </c>
      <c r="O22" s="2"/>
      <c r="P22" s="12" t="s">
        <v>48</v>
      </c>
      <c r="Q22" s="12"/>
      <c r="R22" s="55" t="n">
        <f aca="false">R21*1.05</f>
        <v>12466.463625</v>
      </c>
      <c r="S22" s="55" t="n">
        <f aca="false">R22/12</f>
        <v>1038.87196875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customFormat="false" ht="15.75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0"/>
      <c r="O23" s="2"/>
      <c r="P23" s="12" t="s">
        <v>49</v>
      </c>
      <c r="Q23" s="12"/>
      <c r="R23" s="55" t="n">
        <f aca="false">R22*1.05</f>
        <v>13089.78680625</v>
      </c>
      <c r="S23" s="55" t="n">
        <f aca="false">R23/12</f>
        <v>1090.8155671875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customFormat="false" ht="15.75" hidden="false" customHeight="false" outlineLevel="0" collapsed="false">
      <c r="A24" s="1"/>
      <c r="B24" s="2"/>
      <c r="C24" s="60" t="s">
        <v>50</v>
      </c>
      <c r="D24" s="2"/>
      <c r="E24" s="89" t="s">
        <v>51</v>
      </c>
      <c r="F24" s="2"/>
      <c r="G24" s="89" t="s">
        <v>51</v>
      </c>
      <c r="H24" s="2"/>
      <c r="I24" s="89" t="s">
        <v>51</v>
      </c>
      <c r="J24" s="2"/>
      <c r="K24" s="89" t="s">
        <v>51</v>
      </c>
      <c r="L24" s="2"/>
      <c r="M24" s="89" t="s">
        <v>51</v>
      </c>
      <c r="N24" s="63"/>
      <c r="O24" s="2"/>
      <c r="P24" s="12" t="s">
        <v>52</v>
      </c>
      <c r="Q24" s="12"/>
      <c r="R24" s="55" t="n">
        <f aca="false">R23*1.05</f>
        <v>13744.2761465625</v>
      </c>
      <c r="S24" s="55" t="n">
        <f aca="false">R24/12</f>
        <v>1145.35634554688</v>
      </c>
      <c r="T24" s="2"/>
      <c r="U24" s="2"/>
      <c r="V24" s="45"/>
      <c r="W24" s="45"/>
      <c r="X24" s="45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customFormat="false" ht="15.75" hidden="false" customHeight="false" outlineLevel="0" collapsed="false">
      <c r="A25" s="1" t="s">
        <v>53</v>
      </c>
      <c r="B25" s="2" t="s">
        <v>54</v>
      </c>
      <c r="C25" s="65" t="n">
        <v>0.269</v>
      </c>
      <c r="D25" s="2"/>
      <c r="E25" s="18" t="n">
        <f aca="false">E11*$C25</f>
        <v>0</v>
      </c>
      <c r="F25" s="2"/>
      <c r="G25" s="18" t="n">
        <f aca="false">G11*$C25</f>
        <v>0</v>
      </c>
      <c r="H25" s="2"/>
      <c r="I25" s="18" t="n">
        <f aca="false">I11*$C25</f>
        <v>0</v>
      </c>
      <c r="J25" s="2"/>
      <c r="K25" s="18" t="n">
        <f aca="false">K11*$C25</f>
        <v>0</v>
      </c>
      <c r="L25" s="2"/>
      <c r="M25" s="18" t="n">
        <f aca="false">M11*$C25</f>
        <v>0</v>
      </c>
      <c r="N25" s="20" t="n">
        <f aca="false">E25+G25+I25+K25+M25</f>
        <v>0</v>
      </c>
      <c r="O25" s="2"/>
      <c r="P25" s="12" t="s">
        <v>55</v>
      </c>
      <c r="Q25" s="12"/>
      <c r="R25" s="55" t="n">
        <f aca="false">R24*1.05</f>
        <v>14431.4899538906</v>
      </c>
      <c r="S25" s="55" t="n">
        <f aca="false">R25/12</f>
        <v>1202.62416282422</v>
      </c>
      <c r="T25" s="2"/>
      <c r="U25" s="2"/>
      <c r="V25" s="46"/>
      <c r="W25" s="46"/>
      <c r="X25" s="46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customFormat="false" ht="15.75" hidden="false" customHeight="false" outlineLevel="0" collapsed="false">
      <c r="A26" s="1"/>
      <c r="B26" s="2" t="s">
        <v>23</v>
      </c>
      <c r="C26" s="65" t="n">
        <v>0.204</v>
      </c>
      <c r="D26" s="2"/>
      <c r="E26" s="18" t="n">
        <f aca="false">E14*$C26</f>
        <v>0</v>
      </c>
      <c r="F26" s="2"/>
      <c r="G26" s="18" t="n">
        <f aca="false">G14*$C26</f>
        <v>0</v>
      </c>
      <c r="H26" s="2"/>
      <c r="I26" s="18" t="n">
        <f aca="false">I14*$C26</f>
        <v>0</v>
      </c>
      <c r="J26" s="2"/>
      <c r="K26" s="18" t="n">
        <f aca="false">K14*$C26</f>
        <v>0</v>
      </c>
      <c r="L26" s="2"/>
      <c r="M26" s="18" t="n">
        <f aca="false">M14*$C26</f>
        <v>0</v>
      </c>
      <c r="N26" s="20" t="n">
        <f aca="false">E26+G26+I26+K26+M26</f>
        <v>0</v>
      </c>
      <c r="O26" s="2"/>
      <c r="P26" s="2"/>
      <c r="Q26" s="2"/>
      <c r="R26" s="2"/>
      <c r="S26" s="2"/>
      <c r="T26" s="2"/>
      <c r="U26" s="2"/>
      <c r="V26" s="45"/>
      <c r="W26" s="85"/>
      <c r="X26" s="85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customFormat="false" ht="15.75" hidden="false" customHeight="false" outlineLevel="0" collapsed="false">
      <c r="A27" s="1"/>
      <c r="B27" s="2" t="s">
        <v>25</v>
      </c>
      <c r="C27" s="65" t="n">
        <v>0.204</v>
      </c>
      <c r="D27" s="2"/>
      <c r="E27" s="18" t="n">
        <f aca="false">E15*$C27</f>
        <v>0</v>
      </c>
      <c r="F27" s="2"/>
      <c r="G27" s="18" t="n">
        <f aca="false">G15*$C27</f>
        <v>0</v>
      </c>
      <c r="H27" s="2"/>
      <c r="I27" s="18" t="n">
        <f aca="false">I15*$C27</f>
        <v>0</v>
      </c>
      <c r="J27" s="2"/>
      <c r="K27" s="18" t="n">
        <f aca="false">K15*$C27</f>
        <v>0</v>
      </c>
      <c r="L27" s="2"/>
      <c r="M27" s="18" t="n">
        <f aca="false">M15*$C27</f>
        <v>0</v>
      </c>
      <c r="N27" s="20" t="n">
        <f aca="false">E27+G27+I27+K27+M27</f>
        <v>0</v>
      </c>
      <c r="O27" s="2"/>
      <c r="P27" s="2"/>
      <c r="Q27" s="2"/>
      <c r="R27" s="2"/>
      <c r="S27" s="2"/>
      <c r="T27" s="2"/>
      <c r="U27" s="2"/>
      <c r="V27" s="45"/>
      <c r="W27" s="86"/>
      <c r="X27" s="86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customFormat="false" ht="15.75" hidden="false" customHeight="false" outlineLevel="0" collapsed="false">
      <c r="A28" s="1"/>
      <c r="B28" s="2" t="s">
        <v>33</v>
      </c>
      <c r="C28" s="65" t="n">
        <v>0.025</v>
      </c>
      <c r="D28" s="2"/>
      <c r="E28" s="18" t="n">
        <f aca="false">E16*$C28</f>
        <v>0</v>
      </c>
      <c r="F28" s="2"/>
      <c r="G28" s="18" t="n">
        <f aca="false">G16*$C28</f>
        <v>0</v>
      </c>
      <c r="H28" s="2"/>
      <c r="I28" s="18" t="n">
        <f aca="false">I16*$C28</f>
        <v>0</v>
      </c>
      <c r="J28" s="2"/>
      <c r="K28" s="18" t="n">
        <f aca="false">K16*$C28</f>
        <v>0</v>
      </c>
      <c r="L28" s="2"/>
      <c r="M28" s="18" t="n">
        <f aca="false">M16*$C28</f>
        <v>0</v>
      </c>
      <c r="N28" s="20" t="n">
        <f aca="false">E28+G28+I28+K28+M28</f>
        <v>0</v>
      </c>
      <c r="O28" s="2"/>
      <c r="P28" s="2"/>
      <c r="Q28" s="2"/>
      <c r="R28" s="2"/>
      <c r="S28" s="2"/>
      <c r="T28" s="2"/>
      <c r="U28" s="2"/>
      <c r="V28" s="45"/>
      <c r="W28" s="86"/>
      <c r="X28" s="86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customFormat="false" ht="15.75" hidden="false" customHeight="false" outlineLevel="0" collapsed="false">
      <c r="A29" s="1"/>
      <c r="B29" s="2" t="s">
        <v>30</v>
      </c>
      <c r="C29" s="65" t="n">
        <v>0.369</v>
      </c>
      <c r="D29" s="2"/>
      <c r="E29" s="18" t="n">
        <f aca="false">E17*$C29</f>
        <v>0</v>
      </c>
      <c r="F29" s="2"/>
      <c r="G29" s="18" t="n">
        <f aca="false">G17*$C29</f>
        <v>0</v>
      </c>
      <c r="H29" s="2"/>
      <c r="I29" s="18" t="n">
        <f aca="false">I17*$C29</f>
        <v>0</v>
      </c>
      <c r="J29" s="2"/>
      <c r="K29" s="18" t="n">
        <f aca="false">K17*$C29</f>
        <v>0</v>
      </c>
      <c r="L29" s="2"/>
      <c r="M29" s="18" t="n">
        <f aca="false">M17*$C29</f>
        <v>0</v>
      </c>
      <c r="N29" s="20" t="n">
        <f aca="false">E29+G29+I29+K29+M29</f>
        <v>0</v>
      </c>
      <c r="O29" s="2"/>
      <c r="P29" s="2"/>
      <c r="Q29" s="2"/>
      <c r="R29" s="2"/>
      <c r="S29" s="2"/>
      <c r="T29" s="2"/>
      <c r="U29" s="2"/>
      <c r="V29" s="45"/>
      <c r="W29" s="86"/>
      <c r="X29" s="86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customFormat="false" ht="15.75" hidden="false" customHeight="false" outlineLevel="0" collapsed="false">
      <c r="A30" s="1"/>
      <c r="B30" s="2" t="s">
        <v>32</v>
      </c>
      <c r="C30" s="65" t="n">
        <v>0.448</v>
      </c>
      <c r="D30" s="66"/>
      <c r="E30" s="25" t="n">
        <f aca="false">E18*$C30</f>
        <v>0</v>
      </c>
      <c r="F30" s="66"/>
      <c r="G30" s="25" t="n">
        <f aca="false">G18*$C30</f>
        <v>0</v>
      </c>
      <c r="H30" s="66"/>
      <c r="I30" s="25" t="n">
        <f aca="false">I18*$C30</f>
        <v>0</v>
      </c>
      <c r="J30" s="66"/>
      <c r="K30" s="25" t="n">
        <f aca="false">K18*$C30</f>
        <v>0</v>
      </c>
      <c r="L30" s="66"/>
      <c r="M30" s="25" t="n">
        <f aca="false">M18*$C30</f>
        <v>0</v>
      </c>
      <c r="N30" s="26" t="n">
        <f aca="false">E30+G30+I30+K30+M30</f>
        <v>0</v>
      </c>
      <c r="O30" s="2"/>
      <c r="P30" s="2"/>
      <c r="Q30" s="2"/>
      <c r="R30" s="2"/>
      <c r="S30" s="2"/>
      <c r="T30" s="2"/>
      <c r="U30" s="2"/>
      <c r="V30" s="45"/>
      <c r="W30" s="86"/>
      <c r="X30" s="86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customFormat="false" ht="15.75" hidden="false" customHeight="false" outlineLevel="0" collapsed="false">
      <c r="A31" s="1"/>
      <c r="B31" s="2"/>
      <c r="C31" s="32" t="s">
        <v>56</v>
      </c>
      <c r="D31" s="1"/>
      <c r="E31" s="34" t="n">
        <f aca="false">SUM(E25:E30)</f>
        <v>0</v>
      </c>
      <c r="F31" s="1"/>
      <c r="G31" s="34" t="n">
        <f aca="false">SUM(G25:G30)</f>
        <v>0</v>
      </c>
      <c r="H31" s="1"/>
      <c r="I31" s="34" t="n">
        <f aca="false">SUM(I25:I30)</f>
        <v>0</v>
      </c>
      <c r="J31" s="1"/>
      <c r="K31" s="34" t="n">
        <f aca="false">SUM(K25:K30)</f>
        <v>0</v>
      </c>
      <c r="L31" s="1"/>
      <c r="M31" s="34" t="n">
        <f aca="false">SUM(M25:M30)</f>
        <v>0</v>
      </c>
      <c r="N31" s="20" t="n">
        <f aca="false">E31+G31+I31+K31+M31</f>
        <v>0</v>
      </c>
      <c r="O31" s="2"/>
      <c r="P31" s="2"/>
      <c r="Q31" s="2"/>
      <c r="R31" s="2"/>
      <c r="S31" s="2"/>
      <c r="T31" s="2"/>
      <c r="U31" s="2"/>
      <c r="V31" s="45"/>
      <c r="W31" s="86"/>
      <c r="X31" s="86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customFormat="false" ht="15.75" hidden="false" customHeight="false" outlineLevel="0" collapsed="false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0"/>
      <c r="O32" s="2"/>
      <c r="P32" s="2"/>
      <c r="Q32" s="2"/>
      <c r="R32" s="2"/>
      <c r="S32" s="2"/>
      <c r="T32" s="2"/>
      <c r="U32" s="2"/>
      <c r="V32" s="45"/>
      <c r="W32" s="86"/>
      <c r="X32" s="86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customFormat="false" ht="15.75" hidden="false" customHeight="false" outlineLevel="0" collapsed="false">
      <c r="A33" s="1"/>
      <c r="B33" s="2"/>
      <c r="C33" s="67" t="s">
        <v>57</v>
      </c>
      <c r="D33" s="68"/>
      <c r="E33" s="69" t="n">
        <f aca="false">E22+E31</f>
        <v>0</v>
      </c>
      <c r="F33" s="69"/>
      <c r="G33" s="69" t="n">
        <f aca="false">G22+G31</f>
        <v>0</v>
      </c>
      <c r="H33" s="68"/>
      <c r="I33" s="69" t="n">
        <f aca="false">I22+I31</f>
        <v>0</v>
      </c>
      <c r="J33" s="69"/>
      <c r="K33" s="69" t="n">
        <f aca="false">K22+K31</f>
        <v>0</v>
      </c>
      <c r="L33" s="69"/>
      <c r="M33" s="69" t="n">
        <f aca="false">M22+M31</f>
        <v>0</v>
      </c>
      <c r="N33" s="20" t="n">
        <f aca="false">E33+G33+I33+K33+M33</f>
        <v>0</v>
      </c>
      <c r="O33" s="2"/>
      <c r="P33" s="2"/>
      <c r="Q33" s="2"/>
      <c r="R33" s="2"/>
      <c r="S33" s="2"/>
      <c r="T33" s="2"/>
      <c r="U33" s="2"/>
      <c r="V33" s="70"/>
      <c r="W33" s="70"/>
      <c r="X33" s="70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customFormat="false" ht="15.75" hidden="false" customHeight="false" outlineLevel="0" collapsed="false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0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</row>
    <row r="35" customFormat="false" ht="15.75" hidden="false" customHeight="false" outlineLevel="0" collapsed="false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7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customFormat="false" ht="15.75" hidden="false" customHeight="false" outlineLevel="0" collapsed="false">
      <c r="A36" s="1" t="s">
        <v>58</v>
      </c>
      <c r="B36" s="2" t="s">
        <v>59</v>
      </c>
      <c r="C36" s="2"/>
      <c r="D36" s="2"/>
      <c r="E36" s="87" t="n">
        <v>0</v>
      </c>
      <c r="F36" s="87"/>
      <c r="G36" s="87" t="n">
        <v>0</v>
      </c>
      <c r="H36" s="87"/>
      <c r="I36" s="87" t="n">
        <v>0</v>
      </c>
      <c r="J36" s="87"/>
      <c r="K36" s="87" t="n">
        <v>0</v>
      </c>
      <c r="L36" s="87"/>
      <c r="M36" s="87" t="n">
        <v>0</v>
      </c>
      <c r="N36" s="20" t="n">
        <f aca="false">E36+G36+I36+K36+M36</f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customFormat="false" ht="15.75" hidden="false" customHeight="false" outlineLevel="0" collapsed="false">
      <c r="A37" s="1"/>
      <c r="B37" s="2" t="s">
        <v>60</v>
      </c>
      <c r="C37" s="2"/>
      <c r="D37" s="2"/>
      <c r="E37" s="87" t="n">
        <v>0</v>
      </c>
      <c r="F37" s="87"/>
      <c r="G37" s="87" t="n">
        <v>0</v>
      </c>
      <c r="H37" s="87"/>
      <c r="I37" s="87" t="n">
        <v>0</v>
      </c>
      <c r="J37" s="87"/>
      <c r="K37" s="87" t="n">
        <v>0</v>
      </c>
      <c r="L37" s="87"/>
      <c r="M37" s="87" t="n">
        <v>0</v>
      </c>
      <c r="N37" s="20" t="n">
        <f aca="false">E37+G37+I37+K37+M37</f>
        <v>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customFormat="false" ht="15.75" hidden="false" customHeight="false" outlineLevel="0" collapsed="false">
      <c r="A38" s="1"/>
      <c r="B38" s="2" t="s">
        <v>61</v>
      </c>
      <c r="C38" s="2"/>
      <c r="D38" s="2"/>
      <c r="E38" s="87" t="n">
        <v>0</v>
      </c>
      <c r="F38" s="87"/>
      <c r="G38" s="87" t="n">
        <v>0</v>
      </c>
      <c r="H38" s="87"/>
      <c r="I38" s="87" t="n">
        <v>0</v>
      </c>
      <c r="J38" s="87"/>
      <c r="K38" s="87" t="n">
        <v>0</v>
      </c>
      <c r="L38" s="87"/>
      <c r="M38" s="87" t="n">
        <v>0</v>
      </c>
      <c r="N38" s="20" t="n">
        <f aca="false">E38+G38+I38+K38+M38</f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customFormat="false" ht="15.75" hidden="false" customHeight="false" outlineLevel="0" collapsed="false">
      <c r="A39" s="1"/>
      <c r="B39" s="2" t="s">
        <v>62</v>
      </c>
      <c r="C39" s="2"/>
      <c r="D39" s="2"/>
      <c r="E39" s="87" t="n">
        <v>0</v>
      </c>
      <c r="F39" s="87"/>
      <c r="G39" s="87" t="n">
        <v>0</v>
      </c>
      <c r="H39" s="87"/>
      <c r="I39" s="87" t="n">
        <v>0</v>
      </c>
      <c r="J39" s="87"/>
      <c r="K39" s="87" t="n">
        <v>0</v>
      </c>
      <c r="L39" s="87"/>
      <c r="M39" s="87" t="n">
        <v>0</v>
      </c>
      <c r="N39" s="20" t="n">
        <f aca="false">E39+G39+I39+K39+M39</f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customFormat="false" ht="15.75" hidden="false" customHeight="false" outlineLevel="0" collapsed="false">
      <c r="A40" s="1"/>
      <c r="B40" s="2" t="s">
        <v>63</v>
      </c>
      <c r="C40" s="45"/>
      <c r="D40" s="66"/>
      <c r="E40" s="88" t="n">
        <v>0</v>
      </c>
      <c r="F40" s="88"/>
      <c r="G40" s="88" t="n">
        <v>0</v>
      </c>
      <c r="H40" s="88"/>
      <c r="I40" s="88" t="n">
        <v>0</v>
      </c>
      <c r="J40" s="88"/>
      <c r="K40" s="88" t="n">
        <v>0</v>
      </c>
      <c r="L40" s="88"/>
      <c r="M40" s="88" t="n">
        <v>0</v>
      </c>
      <c r="N40" s="26" t="n">
        <f aca="false">E40+G40+I40+K40+M40</f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customFormat="false" ht="15.75" hidden="false" customHeight="false" outlineLevel="0" collapsed="false">
      <c r="A41" s="1"/>
      <c r="B41" s="2"/>
      <c r="C41" s="67" t="s">
        <v>64</v>
      </c>
      <c r="D41" s="68"/>
      <c r="E41" s="69" t="n">
        <f aca="false">SUM(E36:E40)</f>
        <v>0</v>
      </c>
      <c r="F41" s="68"/>
      <c r="G41" s="69" t="n">
        <f aca="false">SUM(G36:G40)</f>
        <v>0</v>
      </c>
      <c r="H41" s="68"/>
      <c r="I41" s="69" t="n">
        <f aca="false">SUM(I36:I40)</f>
        <v>0</v>
      </c>
      <c r="J41" s="68"/>
      <c r="K41" s="69" t="n">
        <f aca="false">SUM(K36:K40)</f>
        <v>0</v>
      </c>
      <c r="L41" s="68"/>
      <c r="M41" s="69" t="n">
        <f aca="false">SUM(M36:M40)</f>
        <v>0</v>
      </c>
      <c r="N41" s="20" t="n">
        <f aca="false">E41+G41+I41+K41+M41</f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customFormat="false" ht="15.75" hidden="false" customHeight="false" outlineLevel="0" collapsed="false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0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customFormat="false" ht="15.75" hidden="false" customHeight="false" outlineLevel="0" collapsed="false">
      <c r="A43" s="1" t="s">
        <v>65</v>
      </c>
      <c r="B43" s="2" t="s">
        <v>66</v>
      </c>
      <c r="C43" s="2"/>
      <c r="D43" s="2"/>
      <c r="E43" s="87" t="n">
        <v>0</v>
      </c>
      <c r="F43" s="87"/>
      <c r="G43" s="87" t="n">
        <v>0</v>
      </c>
      <c r="H43" s="87"/>
      <c r="I43" s="87" t="n">
        <v>0</v>
      </c>
      <c r="J43" s="87"/>
      <c r="K43" s="87" t="n">
        <v>0</v>
      </c>
      <c r="L43" s="87"/>
      <c r="M43" s="87" t="n">
        <v>0</v>
      </c>
      <c r="N43" s="20" t="n">
        <f aca="false">E43+G43+I43+K43+M43</f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r="44" customFormat="false" ht="15.75" hidden="false" customHeight="false" outlineLevel="0" collapsed="false">
      <c r="A44" s="1"/>
      <c r="B44" s="2" t="s">
        <v>67</v>
      </c>
      <c r="C44" s="2"/>
      <c r="D44" s="45"/>
      <c r="E44" s="50" t="n">
        <v>0</v>
      </c>
      <c r="F44" s="50"/>
      <c r="G44" s="50" t="n">
        <v>0</v>
      </c>
      <c r="H44" s="50"/>
      <c r="I44" s="50" t="n">
        <v>0</v>
      </c>
      <c r="J44" s="50"/>
      <c r="K44" s="50" t="n">
        <v>0</v>
      </c>
      <c r="L44" s="50"/>
      <c r="M44" s="50" t="n">
        <v>0</v>
      </c>
      <c r="N44" s="71" t="n">
        <f aca="false">E44+G44+I44+K44+M44</f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customFormat="false" ht="15.75" hidden="false" customHeight="false" outlineLevel="0" collapsed="false">
      <c r="A45" s="1"/>
      <c r="B45" s="2" t="s">
        <v>68</v>
      </c>
      <c r="C45" s="2"/>
      <c r="D45" s="2"/>
      <c r="E45" s="25" t="n">
        <v>0</v>
      </c>
      <c r="F45" s="25"/>
      <c r="G45" s="25" t="n">
        <v>0</v>
      </c>
      <c r="H45" s="25"/>
      <c r="I45" s="25" t="n">
        <v>0</v>
      </c>
      <c r="J45" s="25"/>
      <c r="K45" s="25" t="n">
        <v>0</v>
      </c>
      <c r="L45" s="25"/>
      <c r="M45" s="25" t="n">
        <v>0</v>
      </c>
      <c r="N45" s="26" t="n">
        <f aca="false">E45+G45+I45+K45+M45</f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customFormat="false" ht="15.75" hidden="false" customHeight="false" outlineLevel="0" collapsed="false">
      <c r="A46" s="1"/>
      <c r="B46" s="2"/>
      <c r="C46" s="67" t="s">
        <v>69</v>
      </c>
      <c r="D46" s="72"/>
      <c r="E46" s="69" t="n">
        <f aca="false">SUM(E43:E45)</f>
        <v>0</v>
      </c>
      <c r="F46" s="72"/>
      <c r="G46" s="69" t="n">
        <f aca="false">SUM(G43:G45)</f>
        <v>0</v>
      </c>
      <c r="H46" s="72"/>
      <c r="I46" s="69" t="n">
        <f aca="false">SUM(I43:I45)</f>
        <v>0</v>
      </c>
      <c r="J46" s="72"/>
      <c r="K46" s="69" t="n">
        <f aca="false">SUM(K43:K45)</f>
        <v>0</v>
      </c>
      <c r="L46" s="72"/>
      <c r="M46" s="69" t="n">
        <f aca="false">SUM(M43:M45)</f>
        <v>0</v>
      </c>
      <c r="N46" s="20" t="n">
        <f aca="false">E46+G46+I46+K46+M46</f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customFormat="false" ht="15.75" hidden="false" customHeight="false" outlineLevel="0" collapsed="false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0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customFormat="false" ht="15.75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E33+E41+E46</f>
        <v>0</v>
      </c>
      <c r="F48" s="68"/>
      <c r="G48" s="69" t="n">
        <f aca="false">G33+G41+G46</f>
        <v>0</v>
      </c>
      <c r="H48" s="68"/>
      <c r="I48" s="69" t="n">
        <f aca="false">I33+I41+I46</f>
        <v>0</v>
      </c>
      <c r="J48" s="68"/>
      <c r="K48" s="69" t="n">
        <f aca="false">K33+K41+K46</f>
        <v>0</v>
      </c>
      <c r="L48" s="68"/>
      <c r="M48" s="69" t="n">
        <f aca="false">M33+M41+M46</f>
        <v>0</v>
      </c>
      <c r="N48" s="20" t="n">
        <f aca="false">E48+G48+I48+K48+M48</f>
        <v>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customFormat="false" ht="15.75" hidden="false" customHeight="false" outlineLevel="0" collapsed="false">
      <c r="A49" s="2"/>
      <c r="B49" s="2"/>
      <c r="C49" s="2"/>
      <c r="D49" s="2"/>
      <c r="E49" s="34"/>
      <c r="F49" s="1"/>
      <c r="G49" s="34"/>
      <c r="H49" s="1"/>
      <c r="I49" s="34"/>
      <c r="J49" s="1"/>
      <c r="K49" s="34"/>
      <c r="L49" s="1"/>
      <c r="M49" s="34"/>
      <c r="N49" s="20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r="50" customFormat="false" ht="15.75" hidden="false" customHeight="false" outlineLevel="0" collapsed="false">
      <c r="A50" s="73" t="s">
        <v>72</v>
      </c>
      <c r="B50" s="74"/>
      <c r="C50" s="75" t="s">
        <v>85</v>
      </c>
      <c r="D50" s="74"/>
      <c r="E50" s="76" t="n">
        <f aca="false">E48-E46</f>
        <v>0</v>
      </c>
      <c r="F50" s="73"/>
      <c r="G50" s="76" t="n">
        <f aca="false">G48-G46</f>
        <v>0</v>
      </c>
      <c r="H50" s="73"/>
      <c r="I50" s="76" t="n">
        <f aca="false">I48-I46</f>
        <v>0</v>
      </c>
      <c r="J50" s="73"/>
      <c r="K50" s="76" t="n">
        <f aca="false">K48-K46</f>
        <v>0</v>
      </c>
      <c r="L50" s="73"/>
      <c r="M50" s="76" t="n">
        <f aca="false">M48-M46</f>
        <v>0</v>
      </c>
      <c r="N50" s="20" t="n">
        <f aca="false">E50+G50+I50+K50+M50</f>
        <v>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customFormat="false" ht="15.75" hidden="false" customHeight="false" outlineLevel="0" collapsed="false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0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customFormat="false" ht="15.75" hidden="false" customHeight="false" outlineLevel="0" collapsed="false">
      <c r="A52" s="77" t="s">
        <v>74</v>
      </c>
      <c r="B52" s="78"/>
      <c r="C52" s="79" t="s">
        <v>75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0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3" customFormat="false" ht="15.75" hidden="false" customHeight="false" outlineLevel="0" collapsed="false">
      <c r="A53" s="2"/>
      <c r="B53" s="2"/>
      <c r="C53" s="80" t="n">
        <v>0.525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0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customFormat="false" ht="15.75" hidden="false" customHeight="false" outlineLevel="0" collapsed="false">
      <c r="A54" s="2"/>
      <c r="B54" s="2"/>
      <c r="C54" s="81" t="s">
        <v>76</v>
      </c>
      <c r="D54" s="78"/>
      <c r="E54" s="82" t="n">
        <f aca="false">E50*$C53</f>
        <v>0</v>
      </c>
      <c r="F54" s="78"/>
      <c r="G54" s="82" t="n">
        <f aca="false">G50*$C53</f>
        <v>0</v>
      </c>
      <c r="H54" s="78"/>
      <c r="I54" s="82" t="n">
        <f aca="false">I50*$C53</f>
        <v>0</v>
      </c>
      <c r="J54" s="78"/>
      <c r="K54" s="82" t="n">
        <f aca="false">K50*$C53</f>
        <v>0</v>
      </c>
      <c r="L54" s="78"/>
      <c r="M54" s="82" t="n">
        <f aca="false">M50*$C53</f>
        <v>0</v>
      </c>
      <c r="N54" s="20" t="n">
        <f aca="false">E54+G54+I54+K54+M54</f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0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0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</row>
    <row r="57" customFormat="false" ht="15.75" hidden="false" customHeight="false" outlineLevel="0" collapsed="false">
      <c r="A57" s="8" t="s">
        <v>77</v>
      </c>
      <c r="B57" s="83"/>
      <c r="C57" s="83"/>
      <c r="D57" s="83"/>
      <c r="E57" s="20" t="n">
        <f aca="false">E48+E54</f>
        <v>0</v>
      </c>
      <c r="F57" s="83"/>
      <c r="G57" s="20" t="n">
        <f aca="false">G48+G54</f>
        <v>0</v>
      </c>
      <c r="H57" s="83"/>
      <c r="I57" s="20" t="n">
        <f aca="false">I48+I54</f>
        <v>0</v>
      </c>
      <c r="J57" s="83"/>
      <c r="K57" s="20" t="n">
        <f aca="false">K48+K54</f>
        <v>0</v>
      </c>
      <c r="L57" s="83"/>
      <c r="M57" s="20" t="n">
        <f aca="false">M48+M54</f>
        <v>0</v>
      </c>
      <c r="N57" s="20" t="n">
        <f aca="false">E57+G57+I57+K57+M57</f>
        <v>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</sheetData>
  <mergeCells count="17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  <mergeCell ref="V25:X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J57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47" activeCellId="0" sqref="E47"/>
    </sheetView>
  </sheetViews>
  <sheetFormatPr defaultRowHeight="15.75"/>
  <cols>
    <col collapsed="false" hidden="false" max="1" min="1" style="0" width="37.4093023255814"/>
    <col collapsed="false" hidden="false" max="2" min="2" style="0" width="26.3348837209302"/>
    <col collapsed="false" hidden="false" max="3" min="3" style="0" width="36.5488372093023"/>
    <col collapsed="false" hidden="false" max="13" min="4" style="0" width="14.8883720930233"/>
    <col collapsed="false" hidden="false" max="14" min="14" style="92" width="22.6418604651163"/>
    <col collapsed="false" hidden="false" max="21" min="21" style="0" width="30.3953488372093"/>
    <col collapsed="false" hidden="false" max="22" min="22" style="0" width="14.153488372093"/>
  </cols>
  <sheetData>
    <row r="1" customFormat="false" ht="15.75" hidden="false" customHeight="false" outlineLevel="0" collapsed="false">
      <c r="A1" s="1" t="s">
        <v>78</v>
      </c>
      <c r="B1" s="2"/>
      <c r="C1" s="2"/>
      <c r="D1" s="2"/>
      <c r="E1" s="2"/>
      <c r="F1" s="2" t="s">
        <v>86</v>
      </c>
      <c r="G1" s="2"/>
      <c r="H1" s="2"/>
      <c r="I1" s="2"/>
      <c r="J1" s="2"/>
      <c r="K1" s="2"/>
      <c r="L1" s="2"/>
      <c r="M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customFormat="false" ht="15.75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customFormat="false" ht="15.75" hidden="false" customHeight="false" outlineLevel="0" collapsed="false">
      <c r="A3" s="1" t="s">
        <v>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customFormat="false" ht="15.75" hidden="false" customHeight="fals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customFormat="false" ht="40.5" hidden="false" customHeight="false" outlineLevel="0" collapsed="false">
      <c r="A5" s="1" t="s">
        <v>80</v>
      </c>
      <c r="B5" s="2"/>
      <c r="C5" s="2"/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93" t="s">
        <v>87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customFormat="false" ht="15.95" hidden="false" customHeight="true" outlineLevel="0" collapsed="false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8"/>
      <c r="O6" s="2"/>
      <c r="P6" s="2"/>
      <c r="Q6" s="2"/>
      <c r="R6" s="2"/>
      <c r="S6" s="2"/>
      <c r="T6" s="2"/>
      <c r="U6" s="45"/>
      <c r="V6" s="46"/>
      <c r="W6" s="46"/>
      <c r="X6" s="46"/>
      <c r="Y6" s="46"/>
      <c r="Z6" s="46"/>
      <c r="AA6" s="46"/>
      <c r="AB6" s="46"/>
      <c r="AC6" s="46"/>
      <c r="AD6" s="46"/>
      <c r="AE6" s="46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customFormat="false" ht="15.75" hidden="false" customHeight="false" outlineLevel="0" collapsed="false">
      <c r="A7" s="1" t="s">
        <v>16</v>
      </c>
      <c r="B7" s="2"/>
      <c r="C7" s="2"/>
      <c r="D7" s="2" t="s">
        <v>18</v>
      </c>
      <c r="E7" s="2" t="s">
        <v>19</v>
      </c>
      <c r="F7" s="2" t="s">
        <v>18</v>
      </c>
      <c r="G7" s="2" t="s">
        <v>19</v>
      </c>
      <c r="H7" s="2" t="s">
        <v>18</v>
      </c>
      <c r="I7" s="2" t="s">
        <v>19</v>
      </c>
      <c r="J7" s="2" t="s">
        <v>18</v>
      </c>
      <c r="K7" s="2" t="s">
        <v>19</v>
      </c>
      <c r="L7" s="2" t="s">
        <v>18</v>
      </c>
      <c r="M7" s="2" t="s">
        <v>19</v>
      </c>
      <c r="N7" s="8"/>
      <c r="O7" s="2"/>
      <c r="P7" s="2"/>
      <c r="Q7" s="2"/>
      <c r="R7" s="2"/>
      <c r="S7" s="2"/>
      <c r="T7" s="2"/>
      <c r="U7" s="45"/>
      <c r="V7" s="50"/>
      <c r="W7" s="45"/>
      <c r="X7" s="50"/>
      <c r="Y7" s="45"/>
      <c r="Z7" s="50"/>
      <c r="AA7" s="45"/>
      <c r="AB7" s="50"/>
      <c r="AC7" s="45"/>
      <c r="AD7" s="50"/>
      <c r="AE7" s="45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customFormat="false" ht="15.75" hidden="false" customHeight="false" outlineLevel="0" collapsed="false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8"/>
      <c r="O8" s="2"/>
      <c r="P8" s="2"/>
      <c r="Q8" s="2"/>
      <c r="R8" s="2"/>
      <c r="S8" s="2"/>
      <c r="T8" s="2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customFormat="false" ht="15.75" hidden="false" customHeight="false" outlineLevel="0" collapsed="false">
      <c r="A9" s="1"/>
      <c r="B9" s="2" t="s">
        <v>20</v>
      </c>
      <c r="C9" s="2"/>
      <c r="D9" s="41" t="n">
        <v>0</v>
      </c>
      <c r="E9" s="18" t="n">
        <f aca="false">'PI '!E9+'Co-PI (1)'!E9+'Co-PI (2)'!E9+'Co-PI (3)'!E9</f>
        <v>20976.9138461538</v>
      </c>
      <c r="F9" s="41" t="n">
        <v>0</v>
      </c>
      <c r="G9" s="18" t="n">
        <f aca="false">'PI '!G9+'Co-PI (1)'!G9+'Co-PI (2)'!G9+'Co-PI (3)'!G9</f>
        <v>0</v>
      </c>
      <c r="H9" s="41" t="n">
        <v>0</v>
      </c>
      <c r="I9" s="18" t="n">
        <f aca="false">'PI '!I9+'Co-PI (1)'!I9+'Co-PI (2)'!I9+'Co-PI (3)'!I9</f>
        <v>0</v>
      </c>
      <c r="J9" s="41" t="n">
        <v>0</v>
      </c>
      <c r="K9" s="18" t="n">
        <f aca="false">'PI '!K9+'Co-PI (1)'!K9+'Co-PI (2)'!K9+'Co-PI (3)'!K9</f>
        <v>0</v>
      </c>
      <c r="L9" s="41" t="n">
        <v>0</v>
      </c>
      <c r="M9" s="18" t="n">
        <f aca="false">'PI '!M9+'Co-PI (1)'!M9+'Co-PI (2)'!M9+'Co-PI (3)'!M9</f>
        <v>0</v>
      </c>
      <c r="N9" s="20" t="n">
        <f aca="false">E9+G9+I9+K9+M9</f>
        <v>20976.9138461538</v>
      </c>
      <c r="O9" s="2"/>
      <c r="P9" s="2"/>
      <c r="Q9" s="2"/>
      <c r="R9" s="2"/>
      <c r="S9" s="2"/>
      <c r="T9" s="2"/>
      <c r="U9" s="45"/>
      <c r="V9" s="46"/>
      <c r="W9" s="46"/>
      <c r="X9" s="46"/>
      <c r="Y9" s="46"/>
      <c r="Z9" s="46"/>
      <c r="AA9" s="46"/>
      <c r="AB9" s="46"/>
      <c r="AC9" s="46"/>
      <c r="AD9" s="46"/>
      <c r="AE9" s="46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customFormat="false" ht="15.75" hidden="false" customHeight="false" outlineLevel="0" collapsed="false">
      <c r="A10" s="1"/>
      <c r="B10" s="2"/>
      <c r="C10" s="2"/>
      <c r="D10" s="91" t="n">
        <v>0</v>
      </c>
      <c r="E10" s="25" t="n">
        <f aca="false">'PI '!E10+'Co-PI (1)'!E10+'Co-PI (2)'!E10+'Co-PI (3)'!E10</f>
        <v>0</v>
      </c>
      <c r="F10" s="91" t="n">
        <v>0</v>
      </c>
      <c r="G10" s="25" t="n">
        <f aca="false">'PI '!G10+'Co-PI (1)'!G10+'Co-PI (2)'!G10+'Co-PI (3)'!G10</f>
        <v>0</v>
      </c>
      <c r="H10" s="91" t="n">
        <v>0</v>
      </c>
      <c r="I10" s="25" t="n">
        <f aca="false">'PI '!I10+'Co-PI (1)'!I10+'Co-PI (2)'!I10+'Co-PI (3)'!I10</f>
        <v>0</v>
      </c>
      <c r="J10" s="91" t="n">
        <v>0</v>
      </c>
      <c r="K10" s="25" t="n">
        <f aca="false">'PI '!K10+'Co-PI (1)'!K10+'Co-PI (2)'!K10+'Co-PI (3)'!K10</f>
        <v>0</v>
      </c>
      <c r="L10" s="91" t="n">
        <v>0</v>
      </c>
      <c r="M10" s="25" t="n">
        <f aca="false">'PI '!M10+'Co-PI (1)'!M10+'Co-PI (2)'!M10+'Co-PI (3)'!M10</f>
        <v>0</v>
      </c>
      <c r="N10" s="26" t="n">
        <f aca="false">E10+G10+I10+K10+M10</f>
        <v>0</v>
      </c>
      <c r="O10" s="2"/>
      <c r="P10" s="2"/>
      <c r="Q10" s="2"/>
      <c r="R10" s="2"/>
      <c r="S10" s="2"/>
      <c r="T10" s="2"/>
      <c r="U10" s="45"/>
      <c r="V10" s="50"/>
      <c r="W10" s="94"/>
      <c r="X10" s="50"/>
      <c r="Y10" s="94"/>
      <c r="Z10" s="50"/>
      <c r="AA10" s="94"/>
      <c r="AB10" s="50"/>
      <c r="AC10" s="94"/>
      <c r="AD10" s="50"/>
      <c r="AE10" s="94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customFormat="false" ht="15.75" hidden="false" customHeight="false" outlineLevel="0" collapsed="false">
      <c r="A11" s="1"/>
      <c r="B11" s="2"/>
      <c r="C11" s="95" t="s">
        <v>24</v>
      </c>
      <c r="D11" s="96" t="n">
        <f aca="false">SUM(D9:D10)</f>
        <v>0</v>
      </c>
      <c r="E11" s="18" t="n">
        <f aca="false">'PI '!E11+'Co-PI (1)'!E11+'Co-PI (2)'!E11+'Co-PI (3)'!E11</f>
        <v>20976.9138461538</v>
      </c>
      <c r="F11" s="41" t="n">
        <f aca="false">SUM(F9:F10)</f>
        <v>0</v>
      </c>
      <c r="G11" s="18" t="n">
        <f aca="false">'PI '!G11+'Co-PI (1)'!G11+'Co-PI (2)'!G11+'Co-PI (3)'!G11</f>
        <v>0</v>
      </c>
      <c r="H11" s="41" t="n">
        <f aca="false">SUM(H9:H10)</f>
        <v>0</v>
      </c>
      <c r="I11" s="18" t="n">
        <f aca="false">'PI '!I11+'Co-PI (1)'!I11+'Co-PI (2)'!I11+'Co-PI (3)'!I11</f>
        <v>0</v>
      </c>
      <c r="J11" s="41" t="n">
        <f aca="false">SUM(J9:J10)</f>
        <v>0</v>
      </c>
      <c r="K11" s="18" t="n">
        <f aca="false">SUM(K9:K10)</f>
        <v>0</v>
      </c>
      <c r="L11" s="41" t="n">
        <f aca="false">SUM(L9:L10)</f>
        <v>0</v>
      </c>
      <c r="M11" s="18" t="n">
        <f aca="false">'PI '!M11+'Co-PI (1)'!M11+'Co-PI (2)'!M11+'Co-PI (3)'!M11</f>
        <v>0</v>
      </c>
      <c r="N11" s="20" t="n">
        <f aca="false">E11+G11+I11+K11+M11</f>
        <v>20976.9138461538</v>
      </c>
      <c r="O11" s="2"/>
      <c r="P11" s="2"/>
      <c r="Q11" s="2"/>
      <c r="R11" s="2"/>
      <c r="S11" s="2"/>
      <c r="T11" s="2"/>
      <c r="U11" s="45"/>
      <c r="V11" s="50"/>
      <c r="W11" s="45"/>
      <c r="X11" s="50"/>
      <c r="Y11" s="45"/>
      <c r="Z11" s="50"/>
      <c r="AA11" s="45"/>
      <c r="AB11" s="50"/>
      <c r="AC11" s="45"/>
      <c r="AD11" s="50"/>
      <c r="AE11" s="94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customFormat="false" ht="15.75" hidden="false" customHeight="false" outlineLevel="0" collapsed="false">
      <c r="A12" s="1"/>
      <c r="B12" s="2"/>
      <c r="C12" s="2"/>
      <c r="D12" s="19"/>
      <c r="E12" s="36"/>
      <c r="F12" s="41"/>
      <c r="G12" s="36"/>
      <c r="H12" s="41"/>
      <c r="I12" s="36"/>
      <c r="J12" s="41"/>
      <c r="K12" s="36"/>
      <c r="L12" s="41"/>
      <c r="M12" s="36"/>
      <c r="N12" s="97"/>
      <c r="O12" s="2"/>
      <c r="P12" s="2"/>
      <c r="Q12" s="2"/>
      <c r="R12" s="2"/>
      <c r="S12" s="2"/>
      <c r="T12" s="2"/>
      <c r="U12" s="45"/>
      <c r="V12" s="50"/>
      <c r="W12" s="45"/>
      <c r="X12" s="50"/>
      <c r="Y12" s="94"/>
      <c r="Z12" s="50"/>
      <c r="AA12" s="94"/>
      <c r="AB12" s="50"/>
      <c r="AC12" s="94"/>
      <c r="AD12" s="50"/>
      <c r="AE12" s="94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customFormat="false" ht="15.75" hidden="false" customHeight="false" outlineLevel="0" collapsed="false">
      <c r="A13" s="1"/>
      <c r="B13" s="2"/>
      <c r="C13" s="91" t="s">
        <v>27</v>
      </c>
      <c r="D13" s="2" t="s">
        <v>18</v>
      </c>
      <c r="E13" s="2" t="s">
        <v>28</v>
      </c>
      <c r="F13" s="2" t="s">
        <v>18</v>
      </c>
      <c r="G13" s="2" t="s">
        <v>28</v>
      </c>
      <c r="H13" s="2" t="s">
        <v>18</v>
      </c>
      <c r="I13" s="2" t="s">
        <v>28</v>
      </c>
      <c r="J13" s="2" t="s">
        <v>18</v>
      </c>
      <c r="K13" s="2" t="s">
        <v>28</v>
      </c>
      <c r="L13" s="2" t="s">
        <v>18</v>
      </c>
      <c r="M13" s="2" t="s">
        <v>28</v>
      </c>
      <c r="N13" s="97"/>
      <c r="O13" s="2"/>
      <c r="P13" s="2"/>
      <c r="Q13" s="2"/>
      <c r="R13" s="2"/>
      <c r="S13" s="2"/>
      <c r="T13" s="2"/>
      <c r="U13" s="45"/>
      <c r="V13" s="50"/>
      <c r="W13" s="45"/>
      <c r="X13" s="50"/>
      <c r="Y13" s="45"/>
      <c r="Z13" s="50"/>
      <c r="AA13" s="45"/>
      <c r="AB13" s="50"/>
      <c r="AC13" s="45"/>
      <c r="AD13" s="50"/>
      <c r="AE13" s="94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customFormat="false" ht="15.75" hidden="false" customHeight="false" outlineLevel="0" collapsed="false">
      <c r="A14" s="1" t="s">
        <v>31</v>
      </c>
      <c r="B14" s="2" t="s">
        <v>88</v>
      </c>
      <c r="C14" s="41" t="n">
        <v>0</v>
      </c>
      <c r="D14" s="96" t="n">
        <v>0</v>
      </c>
      <c r="E14" s="18" t="n">
        <f aca="false">'PI '!E14+'Co-PI (1)'!E14+'Co-PI (2)'!E14+'Co-PI (3)'!E14</f>
        <v>0</v>
      </c>
      <c r="F14" s="41" t="n">
        <v>0</v>
      </c>
      <c r="G14" s="18" t="n">
        <f aca="false">'PI '!G14+'Co-PI (1)'!G14+'Co-PI (2)'!G14+'Co-PI (3)'!G14</f>
        <v>0</v>
      </c>
      <c r="H14" s="41" t="n">
        <v>0</v>
      </c>
      <c r="I14" s="18" t="n">
        <f aca="false">'PI '!I14+'Co-PI (1)'!I14+'Co-PI (2)'!I14+'Co-PI (3)'!I14</f>
        <v>0</v>
      </c>
      <c r="J14" s="41" t="n">
        <v>0</v>
      </c>
      <c r="K14" s="18" t="n">
        <f aca="false">'PI '!K14+'Co-PI (1)'!K14+'Co-PI (2)'!K14+'Co-PI (3)'!K14</f>
        <v>0</v>
      </c>
      <c r="L14" s="41" t="n">
        <v>0</v>
      </c>
      <c r="M14" s="18" t="n">
        <f aca="false">'PI '!M14+'Co-PI (1)'!M14+'Co-PI (2)'!M14+'Co-PI (3)'!M14</f>
        <v>0</v>
      </c>
      <c r="N14" s="20" t="n">
        <f aca="false">E14+G14+I14+K14+M14</f>
        <v>0</v>
      </c>
      <c r="O14" s="2"/>
      <c r="P14" s="2"/>
      <c r="Q14" s="2"/>
      <c r="R14" s="2"/>
      <c r="S14" s="2"/>
      <c r="T14" s="2"/>
      <c r="U14" s="45"/>
      <c r="V14" s="50"/>
      <c r="W14" s="45"/>
      <c r="X14" s="50"/>
      <c r="Y14" s="94"/>
      <c r="Z14" s="50"/>
      <c r="AA14" s="94"/>
      <c r="AB14" s="50"/>
      <c r="AC14" s="94"/>
      <c r="AD14" s="50"/>
      <c r="AE14" s="94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customFormat="false" ht="15.75" hidden="false" customHeight="false" outlineLevel="0" collapsed="false">
      <c r="A15" s="1"/>
      <c r="B15" s="2" t="s">
        <v>25</v>
      </c>
      <c r="C15" s="41" t="n">
        <v>0</v>
      </c>
      <c r="D15" s="96" t="n">
        <v>0</v>
      </c>
      <c r="E15" s="18" t="n">
        <f aca="false">'PI '!E15+'Co-PI (1)'!E15+'Co-PI (2)'!E15+'Co-PI (3)'!E15</f>
        <v>0</v>
      </c>
      <c r="F15" s="41" t="n">
        <v>0</v>
      </c>
      <c r="G15" s="18" t="n">
        <f aca="false">'PI '!G15+'Co-PI (1)'!G15+'Co-PI (2)'!G15+'Co-PI (3)'!G15</f>
        <v>0</v>
      </c>
      <c r="H15" s="41" t="n">
        <v>0</v>
      </c>
      <c r="I15" s="18" t="n">
        <f aca="false">'PI '!I15+'Co-PI (1)'!I15+'Co-PI (2)'!I15+'Co-PI (3)'!I15</f>
        <v>0</v>
      </c>
      <c r="J15" s="41" t="n">
        <v>0</v>
      </c>
      <c r="K15" s="18" t="n">
        <f aca="false">'PI '!K15+'Co-PI (1)'!K15+'Co-PI (2)'!K15+'Co-PI (3)'!K15</f>
        <v>0</v>
      </c>
      <c r="L15" s="41" t="n">
        <v>0</v>
      </c>
      <c r="M15" s="18" t="n">
        <f aca="false">'PI '!M15+'Co-PI (1)'!M15+'Co-PI (2)'!M15+'Co-PI (3)'!M15</f>
        <v>0</v>
      </c>
      <c r="N15" s="20" t="n">
        <f aca="false">E15+G15+I15+K15+M15</f>
        <v>0</v>
      </c>
      <c r="O15" s="2"/>
      <c r="P15" s="2"/>
      <c r="Q15" s="2"/>
      <c r="R15" s="2"/>
      <c r="S15" s="2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customFormat="false" ht="15.75" hidden="false" customHeight="false" outlineLevel="0" collapsed="false">
      <c r="A16" s="1"/>
      <c r="B16" s="2" t="s">
        <v>33</v>
      </c>
      <c r="C16" s="41" t="n">
        <v>0</v>
      </c>
      <c r="D16" s="96" t="n">
        <v>0</v>
      </c>
      <c r="E16" s="18" t="n">
        <f aca="false">'PI '!E16+'Co-PI (1)'!E16+'Co-PI (2)'!E16+'Co-PI (3)'!E16</f>
        <v>43500</v>
      </c>
      <c r="F16" s="41" t="n">
        <v>0</v>
      </c>
      <c r="G16" s="18" t="n">
        <f aca="false">'PI '!G16+'Co-PI (1)'!G16+'Co-PI (2)'!G16+'Co-PI (3)'!G16</f>
        <v>0</v>
      </c>
      <c r="H16" s="41" t="n">
        <v>0</v>
      </c>
      <c r="I16" s="18" t="n">
        <f aca="false">'PI '!I16+'Co-PI (1)'!I16+'Co-PI (2)'!I16+'Co-PI (3)'!I16</f>
        <v>0</v>
      </c>
      <c r="J16" s="41" t="n">
        <v>0</v>
      </c>
      <c r="K16" s="18" t="n">
        <f aca="false">'PI '!K16+'Co-PI (1)'!K16+'Co-PI (2)'!K16+'Co-PI (3)'!K16</f>
        <v>0</v>
      </c>
      <c r="L16" s="41" t="n">
        <v>0</v>
      </c>
      <c r="M16" s="18" t="n">
        <f aca="false">'PI '!M16+'Co-PI (1)'!M16+'Co-PI (2)'!M16+'Co-PI (3)'!M16</f>
        <v>0</v>
      </c>
      <c r="N16" s="20" t="n">
        <f aca="false">E16+G16+I16+K16+M16</f>
        <v>43500</v>
      </c>
      <c r="O16" s="2"/>
      <c r="P16" s="2"/>
      <c r="Q16" s="2"/>
      <c r="R16" s="2"/>
      <c r="S16" s="2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customFormat="false" ht="15.75" hidden="false" customHeight="false" outlineLevel="0" collapsed="false">
      <c r="A17" s="1"/>
      <c r="B17" s="2" t="s">
        <v>30</v>
      </c>
      <c r="C17" s="41" t="n">
        <v>0</v>
      </c>
      <c r="D17" s="96" t="n">
        <v>0</v>
      </c>
      <c r="E17" s="18" t="n">
        <f aca="false">'PI '!E17+'Co-PI (1)'!E17+'Co-PI (2)'!E17+'Co-PI (3)'!E17</f>
        <v>0</v>
      </c>
      <c r="F17" s="41" t="n">
        <v>0</v>
      </c>
      <c r="G17" s="18" t="n">
        <f aca="false">'PI '!G17+'Co-PI (1)'!G17+'Co-PI (2)'!G17+'Co-PI (3)'!G17</f>
        <v>0</v>
      </c>
      <c r="H17" s="41" t="n">
        <v>0</v>
      </c>
      <c r="I17" s="18" t="n">
        <f aca="false">'PI '!I17+'Co-PI (1)'!I17+'Co-PI (2)'!I17+'Co-PI (3)'!I17</f>
        <v>0</v>
      </c>
      <c r="J17" s="41" t="n">
        <v>0</v>
      </c>
      <c r="K17" s="18" t="n">
        <f aca="false">'PI '!K17+'Co-PI (1)'!K17+'Co-PI (2)'!K17+'Co-PI (3)'!K17</f>
        <v>0</v>
      </c>
      <c r="L17" s="41" t="n">
        <v>0</v>
      </c>
      <c r="M17" s="18" t="n">
        <f aca="false">'PI '!M17+'Co-PI (1)'!M17+'Co-PI (2)'!M17+'Co-PI (3)'!M17</f>
        <v>0</v>
      </c>
      <c r="N17" s="20" t="n">
        <f aca="false">E17+G17+I17+K17+M17</f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customFormat="false" ht="15.75" hidden="false" customHeight="false" outlineLevel="0" collapsed="false">
      <c r="A18" s="1"/>
      <c r="B18" s="2" t="s">
        <v>32</v>
      </c>
      <c r="C18" s="46" t="n">
        <v>0</v>
      </c>
      <c r="D18" s="98" t="n">
        <v>0</v>
      </c>
      <c r="E18" s="25" t="n">
        <f aca="false">'PI '!E18+'Co-PI (1)'!E18+'Co-PI (2)'!E18+'Co-PI (3)'!E18</f>
        <v>0</v>
      </c>
      <c r="F18" s="91" t="n">
        <v>0</v>
      </c>
      <c r="G18" s="25" t="n">
        <f aca="false">'PI '!G18+'Co-PI (1)'!G18+'Co-PI (2)'!G18+'Co-PI (3)'!G18</f>
        <v>0</v>
      </c>
      <c r="H18" s="91" t="n">
        <v>0</v>
      </c>
      <c r="I18" s="25" t="n">
        <f aca="false">'PI '!I18+'Co-PI (1)'!I18+'Co-PI (2)'!I18+'Co-PI (3)'!I18</f>
        <v>0</v>
      </c>
      <c r="J18" s="91" t="n">
        <v>0</v>
      </c>
      <c r="K18" s="25" t="n">
        <f aca="false">'PI '!K18+'Co-PI (1)'!K18+'Co-PI (2)'!K18+'Co-PI (3)'!K18</f>
        <v>0</v>
      </c>
      <c r="L18" s="91" t="n">
        <v>0</v>
      </c>
      <c r="M18" s="25" t="n">
        <f aca="false">'PI '!M18+'Co-PI (1)'!M18+'Co-PI (2)'!M18+'Co-PI (3)'!M18</f>
        <v>0</v>
      </c>
      <c r="N18" s="26" t="n">
        <f aca="false">E18+G18+I18+K18+M18</f>
        <v>0</v>
      </c>
      <c r="O18" s="2"/>
      <c r="P18" s="2"/>
      <c r="Q18" s="2"/>
      <c r="R18" s="2"/>
      <c r="S18" s="2"/>
      <c r="T18" s="2"/>
      <c r="U18" s="45"/>
      <c r="V18" s="45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customFormat="false" ht="15.75" hidden="false" customHeight="false" outlineLevel="0" collapsed="false">
      <c r="A19" s="1"/>
      <c r="B19" s="2"/>
      <c r="C19" s="46"/>
      <c r="D19" s="49"/>
      <c r="E19" s="50"/>
      <c r="F19" s="99"/>
      <c r="G19" s="50"/>
      <c r="H19" s="99"/>
      <c r="I19" s="50"/>
      <c r="J19" s="99"/>
      <c r="K19" s="50"/>
      <c r="L19" s="99"/>
      <c r="M19" s="50"/>
      <c r="N19" s="20"/>
      <c r="O19" s="2"/>
      <c r="P19" s="2"/>
      <c r="Q19" s="2"/>
      <c r="R19" s="2"/>
      <c r="S19" s="2"/>
      <c r="T19" s="2"/>
      <c r="U19" s="100"/>
      <c r="V19" s="45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="92" customFormat="true" ht="15.75" hidden="false" customHeight="false" outlineLevel="0" collapsed="false">
      <c r="A20" s="1"/>
      <c r="B20" s="2"/>
      <c r="C20" s="95" t="s">
        <v>41</v>
      </c>
      <c r="D20" s="2"/>
      <c r="E20" s="18" t="n">
        <f aca="false">'PI '!E20+'Co-PI (1)'!E20+'Co-PI (2)'!E20+'Co-PI (3)'!E20</f>
        <v>43500</v>
      </c>
      <c r="F20" s="18"/>
      <c r="G20" s="18" t="n">
        <f aca="false">'PI '!G20+'Co-PI (1)'!G20+'Co-PI (2)'!G20+'Co-PI (3)'!G20</f>
        <v>0</v>
      </c>
      <c r="H20" s="18"/>
      <c r="I20" s="18" t="n">
        <f aca="false">'PI '!I20+'Co-PI (1)'!I20+'Co-PI (2)'!I20+'Co-PI (3)'!I20</f>
        <v>0</v>
      </c>
      <c r="J20" s="18"/>
      <c r="K20" s="18" t="n">
        <f aca="false">'PI '!K20+'Co-PI (1)'!K20+'Co-PI (2)'!K20+'Co-PI (3)'!K20</f>
        <v>0</v>
      </c>
      <c r="L20" s="18"/>
      <c r="M20" s="18" t="n">
        <f aca="false">'PI '!M20+'Co-PI (1)'!M20+'Co-PI (2)'!M20+'Co-PI (3)'!M20</f>
        <v>0</v>
      </c>
      <c r="N20" s="20" t="n">
        <f aca="false">E20+G20+I20+K20+M20</f>
        <v>43500</v>
      </c>
      <c r="O20" s="2"/>
      <c r="P20" s="2"/>
      <c r="Q20" s="2"/>
      <c r="R20" s="2"/>
      <c r="S20" s="2"/>
      <c r="T20" s="2"/>
      <c r="U20" s="100"/>
      <c r="V20" s="45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customFormat="false" ht="15.75" hidden="false" customHeight="false" outlineLevel="0" collapsed="false">
      <c r="A21" s="1"/>
      <c r="B21" s="2"/>
      <c r="C21" s="2"/>
      <c r="D21" s="2"/>
      <c r="E21" s="18"/>
      <c r="F21" s="18"/>
      <c r="G21" s="18"/>
      <c r="H21" s="18"/>
      <c r="I21" s="18"/>
      <c r="J21" s="18"/>
      <c r="K21" s="18"/>
      <c r="L21" s="18"/>
      <c r="M21" s="18"/>
      <c r="N21" s="20"/>
      <c r="O21" s="2"/>
      <c r="P21" s="2"/>
      <c r="Q21" s="2"/>
      <c r="R21" s="2"/>
      <c r="S21" s="2"/>
      <c r="T21" s="2"/>
      <c r="U21" s="100"/>
      <c r="V21" s="45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="92" customFormat="true" ht="15.75" hidden="false" customHeight="false" outlineLevel="0" collapsed="false">
      <c r="A22" s="1"/>
      <c r="B22" s="2"/>
      <c r="C22" s="95" t="s">
        <v>47</v>
      </c>
      <c r="D22" s="2"/>
      <c r="E22" s="18" t="n">
        <f aca="false">'PI '!E22+'Co-PI (1)'!E22+'Co-PI (2)'!E22+'Co-PI (3)'!E22</f>
        <v>64476.9138461538</v>
      </c>
      <c r="F22" s="18"/>
      <c r="G22" s="18" t="n">
        <f aca="false">'PI '!G22+'Co-PI (1)'!G22+'Co-PI (2)'!G22+'Co-PI (3)'!G22</f>
        <v>0</v>
      </c>
      <c r="H22" s="18"/>
      <c r="I22" s="18" t="n">
        <f aca="false">'PI '!I22+'Co-PI (1)'!I22+'Co-PI (2)'!I22+'Co-PI (3)'!I22</f>
        <v>0</v>
      </c>
      <c r="J22" s="18"/>
      <c r="K22" s="18" t="n">
        <f aca="false">'PI '!K22+'Co-PI (1)'!K22+'Co-PI (2)'!K22+'Co-PI (3)'!K22</f>
        <v>0</v>
      </c>
      <c r="L22" s="18"/>
      <c r="M22" s="18" t="n">
        <f aca="false">'PI '!M22+'Co-PI (1)'!M22+'Co-PI (2)'!M22+'Co-PI (3)'!M22</f>
        <v>0</v>
      </c>
      <c r="N22" s="20" t="n">
        <f aca="false">E22+G22+I22+K22+M22</f>
        <v>64476.9138461538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customFormat="false" ht="15.75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9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customFormat="false" ht="15.75" hidden="false" customHeight="false" outlineLevel="0" collapsed="false">
      <c r="A24" s="1"/>
      <c r="B24" s="2"/>
      <c r="C24" s="91" t="s">
        <v>50</v>
      </c>
      <c r="D24" s="2"/>
      <c r="E24" s="66" t="s">
        <v>51</v>
      </c>
      <c r="F24" s="2"/>
      <c r="G24" s="66" t="s">
        <v>51</v>
      </c>
      <c r="H24" s="2"/>
      <c r="I24" s="66" t="s">
        <v>51</v>
      </c>
      <c r="J24" s="2"/>
      <c r="K24" s="66" t="s">
        <v>51</v>
      </c>
      <c r="L24" s="2"/>
      <c r="M24" s="66" t="s">
        <v>51</v>
      </c>
      <c r="N24" s="10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customFormat="false" ht="15.75" hidden="false" customHeight="false" outlineLevel="0" collapsed="false">
      <c r="A25" s="1" t="s">
        <v>53</v>
      </c>
      <c r="B25" s="2" t="s">
        <v>54</v>
      </c>
      <c r="C25" s="65" t="n">
        <v>0.269</v>
      </c>
      <c r="D25" s="2"/>
      <c r="E25" s="18" t="n">
        <f aca="false">'PI '!E25+'Co-PI (1)'!E25+'Co-PI (2)'!E25+'Co-PI (3)'!E25</f>
        <v>5642.78982461538</v>
      </c>
      <c r="F25" s="18"/>
      <c r="G25" s="18" t="n">
        <f aca="false">'PI '!G25+'Co-PI (1)'!G25+'Co-PI (2)'!G25+'Co-PI (3)'!G25</f>
        <v>0</v>
      </c>
      <c r="H25" s="18"/>
      <c r="I25" s="18" t="n">
        <f aca="false">'PI '!I25+'Co-PI (1)'!I25+'Co-PI (2)'!I25+'Co-PI (3)'!I25</f>
        <v>0</v>
      </c>
      <c r="J25" s="18"/>
      <c r="K25" s="18" t="n">
        <f aca="false">'PI '!K25+'Co-PI (1)'!K25+'Co-PI (2)'!K25+'Co-PI (3)'!K25</f>
        <v>0</v>
      </c>
      <c r="L25" s="18"/>
      <c r="M25" s="18" t="n">
        <f aca="false">'PI '!M25+'Co-PI (1)'!M25+'Co-PI (2)'!M25+'Co-PI (3)'!M25</f>
        <v>0</v>
      </c>
      <c r="N25" s="20" t="n">
        <f aca="false">E25+G25+I25+K25+M25</f>
        <v>5642.78982461538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customFormat="false" ht="15.75" hidden="false" customHeight="false" outlineLevel="0" collapsed="false">
      <c r="A26" s="1"/>
      <c r="B26" s="2" t="s">
        <v>23</v>
      </c>
      <c r="C26" s="65" t="n">
        <v>0.204</v>
      </c>
      <c r="D26" s="2"/>
      <c r="E26" s="18" t="n">
        <f aca="false">'PI '!E26+'Co-PI (1)'!E26+'Co-PI (2)'!E26+'Co-PI (3)'!E26</f>
        <v>0</v>
      </c>
      <c r="F26" s="18"/>
      <c r="G26" s="18" t="n">
        <f aca="false">'PI '!G26+'Co-PI (1)'!G26+'Co-PI (2)'!G26+'Co-PI (3)'!G26</f>
        <v>0</v>
      </c>
      <c r="H26" s="18"/>
      <c r="I26" s="18" t="n">
        <f aca="false">'PI '!I26+'Co-PI (1)'!I26+'Co-PI (2)'!I26+'Co-PI (3)'!I26</f>
        <v>0</v>
      </c>
      <c r="J26" s="18"/>
      <c r="K26" s="18" t="n">
        <f aca="false">'PI '!K26+'Co-PI (1)'!K26+'Co-PI (2)'!K26+'Co-PI (3)'!K26</f>
        <v>0</v>
      </c>
      <c r="L26" s="18"/>
      <c r="M26" s="18" t="n">
        <f aca="false">'PI '!M26+'Co-PI (1)'!M26+'Co-PI (2)'!M26+'Co-PI (3)'!M26</f>
        <v>0</v>
      </c>
      <c r="N26" s="20" t="n">
        <f aca="false">E26+G26+I26+K26+M26</f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customFormat="false" ht="15.75" hidden="false" customHeight="false" outlineLevel="0" collapsed="false">
      <c r="A27" s="1"/>
      <c r="B27" s="2" t="s">
        <v>25</v>
      </c>
      <c r="C27" s="65" t="n">
        <v>0.204</v>
      </c>
      <c r="D27" s="2"/>
      <c r="E27" s="18" t="n">
        <f aca="false">'PI '!E27+'Co-PI (1)'!E27+'Co-PI (2)'!E27+'Co-PI (3)'!E27</f>
        <v>0</v>
      </c>
      <c r="F27" s="18"/>
      <c r="G27" s="18" t="n">
        <f aca="false">'PI '!G27+'Co-PI (1)'!G27+'Co-PI (2)'!G27+'Co-PI (3)'!G27</f>
        <v>0</v>
      </c>
      <c r="H27" s="18"/>
      <c r="I27" s="18" t="n">
        <f aca="false">'PI '!I27+'Co-PI (1)'!I27+'Co-PI (2)'!I27+'Co-PI (3)'!I27</f>
        <v>0</v>
      </c>
      <c r="J27" s="18"/>
      <c r="K27" s="18" t="n">
        <f aca="false">'PI '!K27+'Co-PI (1)'!K27+'Co-PI (2)'!K27+'Co-PI (3)'!K27</f>
        <v>0</v>
      </c>
      <c r="L27" s="18"/>
      <c r="M27" s="18" t="n">
        <f aca="false">'PI '!M27+'Co-PI (1)'!M27+'Co-PI (2)'!M27+'Co-PI (3)'!M27</f>
        <v>0</v>
      </c>
      <c r="N27" s="20" t="n">
        <f aca="false">E27+G27+I27+K27+M27</f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customFormat="false" ht="15.75" hidden="false" customHeight="false" outlineLevel="0" collapsed="false">
      <c r="A28" s="1"/>
      <c r="B28" s="2" t="s">
        <v>33</v>
      </c>
      <c r="C28" s="65" t="n">
        <v>0.025</v>
      </c>
      <c r="D28" s="2"/>
      <c r="E28" s="18" t="n">
        <f aca="false">'PI '!E28+'Co-PI (1)'!E28+'Co-PI (2)'!E28+'Co-PI (3)'!E28</f>
        <v>1087.5</v>
      </c>
      <c r="F28" s="18"/>
      <c r="G28" s="18" t="n">
        <f aca="false">'PI '!G28+'Co-PI (1)'!G28+'Co-PI (2)'!G28+'Co-PI (3)'!G28</f>
        <v>0</v>
      </c>
      <c r="H28" s="18"/>
      <c r="I28" s="18" t="n">
        <f aca="false">'PI '!I28+'Co-PI (1)'!I28+'Co-PI (2)'!I28+'Co-PI (3)'!I28</f>
        <v>0</v>
      </c>
      <c r="J28" s="18"/>
      <c r="K28" s="18" t="n">
        <f aca="false">'PI '!K28+'Co-PI (1)'!K28+'Co-PI (2)'!K28+'Co-PI (3)'!K28</f>
        <v>0</v>
      </c>
      <c r="L28" s="18"/>
      <c r="M28" s="18" t="n">
        <f aca="false">'PI '!M28+'Co-PI (1)'!M28+'Co-PI (2)'!M28+'Co-PI (3)'!M28</f>
        <v>0</v>
      </c>
      <c r="N28" s="20" t="n">
        <f aca="false">E28+G28+I28+K28+M28</f>
        <v>1087.5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customFormat="false" ht="15.75" hidden="false" customHeight="false" outlineLevel="0" collapsed="false">
      <c r="A29" s="1"/>
      <c r="B29" s="2" t="s">
        <v>30</v>
      </c>
      <c r="C29" s="65" t="n">
        <v>0.369</v>
      </c>
      <c r="D29" s="2"/>
      <c r="E29" s="18" t="n">
        <f aca="false">'PI '!E29+'Co-PI (1)'!E29+'Co-PI (2)'!E29+'Co-PI (3)'!E29</f>
        <v>0</v>
      </c>
      <c r="F29" s="18"/>
      <c r="G29" s="18" t="n">
        <f aca="false">'PI '!G29+'Co-PI (1)'!G29+'Co-PI (2)'!G29+'Co-PI (3)'!G29</f>
        <v>0</v>
      </c>
      <c r="H29" s="18"/>
      <c r="I29" s="18" t="n">
        <f aca="false">'PI '!I29+'Co-PI (1)'!I29+'Co-PI (2)'!I29+'Co-PI (3)'!I29</f>
        <v>0</v>
      </c>
      <c r="J29" s="18"/>
      <c r="K29" s="18" t="n">
        <f aca="false">'PI '!K29+'Co-PI (1)'!K29+'Co-PI (2)'!K29+'Co-PI (3)'!K29</f>
        <v>0</v>
      </c>
      <c r="L29" s="18"/>
      <c r="M29" s="18" t="n">
        <f aca="false">'PI '!M29+'Co-PI (1)'!M29+'Co-PI (2)'!M29+'Co-PI (3)'!M29</f>
        <v>0</v>
      </c>
      <c r="N29" s="20" t="n">
        <f aca="false">E29+G29+I29+K29+M29</f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customFormat="false" ht="15.75" hidden="false" customHeight="false" outlineLevel="0" collapsed="false">
      <c r="A30" s="1"/>
      <c r="B30" s="2" t="s">
        <v>32</v>
      </c>
      <c r="C30" s="65" t="n">
        <v>0.448</v>
      </c>
      <c r="D30" s="2"/>
      <c r="E30" s="25" t="n">
        <f aca="false">'PI '!E30+'Co-PI (1)'!E30+'Co-PI (2)'!E30+'Co-PI (3)'!E30</f>
        <v>0</v>
      </c>
      <c r="F30" s="25"/>
      <c r="G30" s="25" t="n">
        <f aca="false">'PI '!G30+'Co-PI (1)'!G30+'Co-PI (2)'!G30+'Co-PI (3)'!G30</f>
        <v>0</v>
      </c>
      <c r="H30" s="25"/>
      <c r="I30" s="25" t="n">
        <f aca="false">'PI '!I30+'Co-PI (1)'!I30+'Co-PI (2)'!I30+'Co-PI (3)'!I30</f>
        <v>0</v>
      </c>
      <c r="J30" s="25"/>
      <c r="K30" s="25" t="n">
        <f aca="false">'PI '!K30+'Co-PI (1)'!K30+'Co-PI (2)'!K30+'Co-PI (3)'!K30</f>
        <v>0</v>
      </c>
      <c r="L30" s="25"/>
      <c r="M30" s="25" t="n">
        <f aca="false">'PI '!M30+'Co-PI (1)'!M30+'Co-PI (2)'!M30+'Co-PI (3)'!M30</f>
        <v>0</v>
      </c>
      <c r="N30" s="26" t="n">
        <f aca="false">E30+G30+I30+K30+M30</f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customFormat="false" ht="15.75" hidden="false" customHeight="false" outlineLevel="0" collapsed="false">
      <c r="A31" s="1"/>
      <c r="B31" s="2"/>
      <c r="C31" s="95" t="s">
        <v>56</v>
      </c>
      <c r="D31" s="2"/>
      <c r="E31" s="18" t="n">
        <f aca="false">'PI '!E31+'Co-PI (1)'!E31+'Co-PI (2)'!E31+'Co-PI (3)'!E31</f>
        <v>6730.28982461538</v>
      </c>
      <c r="F31" s="18"/>
      <c r="G31" s="18" t="n">
        <f aca="false">'PI '!G31+'Co-PI (1)'!G31+'Co-PI (2)'!G31+'Co-PI (3)'!G31</f>
        <v>0</v>
      </c>
      <c r="H31" s="18"/>
      <c r="I31" s="18" t="n">
        <f aca="false">'PI '!I31+'Co-PI (1)'!I31+'Co-PI (2)'!I31+'Co-PI (3)'!I31</f>
        <v>0</v>
      </c>
      <c r="J31" s="18"/>
      <c r="K31" s="18" t="n">
        <f aca="false">'PI '!K31+'Co-PI (1)'!K31+'Co-PI (2)'!K31+'Co-PI (3)'!K31</f>
        <v>0</v>
      </c>
      <c r="L31" s="18"/>
      <c r="M31" s="18" t="n">
        <f aca="false">'PI '!M31+'Co-PI (1)'!M31+'Co-PI (2)'!M31+'Co-PI (3)'!M31</f>
        <v>0</v>
      </c>
      <c r="N31" s="20" t="n">
        <f aca="false">E31+G31+I31+K31+M31</f>
        <v>6730.28982461538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customFormat="false" ht="15.75" hidden="false" customHeight="false" outlineLevel="0" collapsed="false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9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s="92" customFormat="true" ht="15.75" hidden="false" customHeight="false" outlineLevel="0" collapsed="false">
      <c r="A33" s="1"/>
      <c r="B33" s="2"/>
      <c r="C33" s="102" t="s">
        <v>57</v>
      </c>
      <c r="D33" s="72"/>
      <c r="E33" s="103" t="n">
        <f aca="false">'PI '!E33+'Co-PI (1)'!E33+'Co-PI (2)'!E33+'Co-PI (3)'!E33</f>
        <v>71207.2036707692</v>
      </c>
      <c r="F33" s="103"/>
      <c r="G33" s="103" t="n">
        <f aca="false">'PI '!G33+'Co-PI (1)'!G33+'Co-PI (2)'!G33+'Co-PI (3)'!G33</f>
        <v>0</v>
      </c>
      <c r="H33" s="103"/>
      <c r="I33" s="103" t="n">
        <f aca="false">'PI '!I33+'Co-PI (1)'!I33+'Co-PI (2)'!I33+'Co-PI (3)'!I33</f>
        <v>0</v>
      </c>
      <c r="J33" s="103"/>
      <c r="K33" s="103" t="n">
        <f aca="false">'PI '!K33+'Co-PI (1)'!K33+'Co-PI (2)'!K33+'Co-PI (3)'!K33</f>
        <v>0</v>
      </c>
      <c r="L33" s="103"/>
      <c r="M33" s="103" t="n">
        <f aca="false">'PI '!M33+'Co-PI (1)'!M33+'Co-PI (2)'!M33+'Co-PI (3)'!M33</f>
        <v>0</v>
      </c>
      <c r="N33" s="20" t="n">
        <f aca="false">E33+G33+I33+K33+M33</f>
        <v>71207.2036707692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customFormat="false" ht="15.75" hidden="false" customHeight="false" outlineLevel="0" collapsed="false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97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customFormat="false" ht="15.75" hidden="false" customHeight="false" outlineLevel="0" collapsed="false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0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customFormat="false" ht="15.75" hidden="false" customHeight="false" outlineLevel="0" collapsed="false">
      <c r="A36" s="1" t="s">
        <v>58</v>
      </c>
      <c r="B36" s="2" t="s">
        <v>59</v>
      </c>
      <c r="C36" s="2"/>
      <c r="D36" s="2"/>
      <c r="E36" s="18" t="n">
        <f aca="false">'PI '!N36+'Co-PI (1)'!E36</f>
        <v>36500</v>
      </c>
      <c r="F36" s="18"/>
      <c r="G36" s="18" t="n">
        <f aca="false">'PI '!G36+'Co-PI (1)'!G36+'Co-PI (2)'!G36+'Co-PI (3)'!G36</f>
        <v>0</v>
      </c>
      <c r="H36" s="18"/>
      <c r="I36" s="18" t="n">
        <f aca="false">'PI '!I36+'Co-PI (1)'!I36+'Co-PI (2)'!I36+'Co-PI (3)'!I36</f>
        <v>0</v>
      </c>
      <c r="J36" s="18"/>
      <c r="K36" s="18" t="n">
        <f aca="false">'PI '!K36+'Co-PI (1)'!K36+'Co-PI (2)'!K36+'Co-PI (3)'!K36</f>
        <v>0</v>
      </c>
      <c r="L36" s="18"/>
      <c r="M36" s="18" t="n">
        <f aca="false">'PI '!M36+'Co-PI (1)'!M36+'Co-PI (2)'!M36+'Co-PI (3)'!M36</f>
        <v>0</v>
      </c>
      <c r="N36" s="20" t="n">
        <f aca="false">E36+G36+I36+K36+M36</f>
        <v>36500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customFormat="false" ht="15.75" hidden="false" customHeight="false" outlineLevel="0" collapsed="false">
      <c r="A37" s="1"/>
      <c r="B37" s="2" t="s">
        <v>60</v>
      </c>
      <c r="C37" s="2"/>
      <c r="D37" s="2"/>
      <c r="E37" s="18" t="n">
        <f aca="false">'PI '!N37+'Co-PI (1)'!E37</f>
        <v>2000</v>
      </c>
      <c r="F37" s="18"/>
      <c r="G37" s="18" t="n">
        <f aca="false">'PI '!G37+'Co-PI (1)'!G37+'Co-PI (2)'!G37+'Co-PI (3)'!G37</f>
        <v>0</v>
      </c>
      <c r="H37" s="18"/>
      <c r="I37" s="18" t="n">
        <f aca="false">'PI '!I37+'Co-PI (1)'!I37+'Co-PI (2)'!I37+'Co-PI (3)'!I37</f>
        <v>0</v>
      </c>
      <c r="J37" s="18"/>
      <c r="K37" s="18" t="n">
        <f aca="false">'PI '!K37+'Co-PI (1)'!K37+'Co-PI (2)'!K37+'Co-PI (3)'!K37</f>
        <v>0</v>
      </c>
      <c r="L37" s="18"/>
      <c r="M37" s="18" t="n">
        <f aca="false">'PI '!M37+'Co-PI (1)'!M37+'Co-PI (2)'!M37+'Co-PI (3)'!M37</f>
        <v>0</v>
      </c>
      <c r="N37" s="20" t="n">
        <f aca="false">E37+G37+I37+K37+M37</f>
        <v>2000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customFormat="false" ht="15.75" hidden="false" customHeight="false" outlineLevel="0" collapsed="false">
      <c r="A38" s="1"/>
      <c r="B38" s="2" t="s">
        <v>61</v>
      </c>
      <c r="C38" s="2"/>
      <c r="D38" s="2"/>
      <c r="E38" s="18" t="n">
        <f aca="false">'PI '!N38+'Co-PI (1)'!E38</f>
        <v>0</v>
      </c>
      <c r="F38" s="18"/>
      <c r="G38" s="18" t="n">
        <f aca="false">'PI '!G38+'Co-PI (1)'!G38+'Co-PI (2)'!G38+'Co-PI (3)'!G38</f>
        <v>0</v>
      </c>
      <c r="H38" s="18"/>
      <c r="I38" s="18" t="n">
        <f aca="false">'PI '!I38+'Co-PI (1)'!I38+'Co-PI (2)'!I38+'Co-PI (3)'!I38</f>
        <v>0</v>
      </c>
      <c r="J38" s="18"/>
      <c r="K38" s="18" t="n">
        <f aca="false">'PI '!K38+'Co-PI (1)'!K38+'Co-PI (2)'!K38+'Co-PI (3)'!K38</f>
        <v>0</v>
      </c>
      <c r="L38" s="18"/>
      <c r="M38" s="18" t="n">
        <f aca="false">'PI '!M38+'Co-PI (1)'!M38+'Co-PI (2)'!M38+'Co-PI (3)'!M38</f>
        <v>0</v>
      </c>
      <c r="N38" s="20" t="n">
        <f aca="false">E38+G38+I38+K38+M38</f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customFormat="false" ht="15.75" hidden="false" customHeight="false" outlineLevel="0" collapsed="false">
      <c r="A39" s="1"/>
      <c r="B39" s="2" t="s">
        <v>62</v>
      </c>
      <c r="C39" s="2"/>
      <c r="D39" s="2"/>
      <c r="E39" s="18" t="n">
        <f aca="false">'PI '!N39+'Co-PI (1)'!E39</f>
        <v>2000</v>
      </c>
      <c r="F39" s="18"/>
      <c r="G39" s="18" t="n">
        <f aca="false">'PI '!G39+'Co-PI (1)'!G39+'Co-PI (2)'!G39+'Co-PI (3)'!G39</f>
        <v>0</v>
      </c>
      <c r="H39" s="18"/>
      <c r="I39" s="18" t="n">
        <f aca="false">'PI '!I39+'Co-PI (1)'!I39+'Co-PI (2)'!I39+'Co-PI (3)'!I39</f>
        <v>0</v>
      </c>
      <c r="J39" s="18"/>
      <c r="K39" s="18" t="n">
        <f aca="false">'PI '!K39+'Co-PI (1)'!K39+'Co-PI (2)'!K39+'Co-PI (3)'!K39</f>
        <v>0</v>
      </c>
      <c r="L39" s="18"/>
      <c r="M39" s="18" t="n">
        <f aca="false">'PI '!M39+'Co-PI (1)'!M39+'Co-PI (2)'!M39+'Co-PI (3)'!M39</f>
        <v>0</v>
      </c>
      <c r="N39" s="20" t="n">
        <f aca="false">E39+G39+I39+K39+M39</f>
        <v>2000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customFormat="false" ht="15.75" hidden="false" customHeight="false" outlineLevel="0" collapsed="false">
      <c r="A40" s="1"/>
      <c r="B40" s="2" t="s">
        <v>63</v>
      </c>
      <c r="C40" s="2"/>
      <c r="D40" s="2"/>
      <c r="E40" s="18" t="n">
        <f aca="false">'PI '!N40+'Co-PI (1)'!E40</f>
        <v>0</v>
      </c>
      <c r="F40" s="25"/>
      <c r="G40" s="25" t="n">
        <f aca="false">'PI '!G40+'Co-PI (1)'!G40+'Co-PI (2)'!G40+'Co-PI (3)'!G40</f>
        <v>0</v>
      </c>
      <c r="H40" s="25"/>
      <c r="I40" s="25" t="n">
        <f aca="false">'PI '!I40+'Co-PI (1)'!I40+'Co-PI (2)'!I40+'Co-PI (3)'!I40</f>
        <v>0</v>
      </c>
      <c r="J40" s="25"/>
      <c r="K40" s="25" t="n">
        <f aca="false">'PI '!K40+'Co-PI (1)'!K40+'Co-PI (2)'!K40+'Co-PI (3)'!K40</f>
        <v>0</v>
      </c>
      <c r="L40" s="25"/>
      <c r="M40" s="25" t="n">
        <f aca="false">'PI '!M40+'Co-PI (1)'!M40+'Co-PI (2)'!M40+'Co-PI (3)'!M40</f>
        <v>0</v>
      </c>
      <c r="N40" s="26" t="n">
        <f aca="false">E40+G40+I40+K40+M40</f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="92" customFormat="true" ht="15.75" hidden="false" customHeight="false" outlineLevel="0" collapsed="false">
      <c r="A41" s="1"/>
      <c r="B41" s="2"/>
      <c r="C41" s="102" t="s">
        <v>64</v>
      </c>
      <c r="D41" s="72"/>
      <c r="E41" s="103" t="n">
        <f aca="false">'PI '!E41+'Co-PI (1)'!E41+'Co-PI (2)'!E41+'Co-PI (3)'!E41</f>
        <v>40500</v>
      </c>
      <c r="F41" s="103"/>
      <c r="G41" s="103" t="n">
        <f aca="false">'PI '!G41+'Co-PI (1)'!G41+'Co-PI (2)'!G41+'Co-PI (3)'!G41</f>
        <v>0</v>
      </c>
      <c r="H41" s="103"/>
      <c r="I41" s="103" t="n">
        <f aca="false">'PI '!I41+'Co-PI (1)'!I41+'Co-PI (2)'!I41+'Co-PI (3)'!I41</f>
        <v>0</v>
      </c>
      <c r="J41" s="103"/>
      <c r="K41" s="103" t="n">
        <f aca="false">'PI '!K41+'Co-PI (1)'!K41+'Co-PI (2)'!K41+'Co-PI (3)'!K41</f>
        <v>0</v>
      </c>
      <c r="L41" s="103"/>
      <c r="M41" s="103" t="n">
        <f aca="false">'PI '!M41+'Co-PI (1)'!M41+'Co-PI (2)'!M41+'Co-PI (3)'!M41</f>
        <v>0</v>
      </c>
      <c r="N41" s="20" t="n">
        <f aca="false">E41+G41+I41+K41+M41</f>
        <v>40500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customFormat="false" ht="15.75" hidden="false" customHeight="false" outlineLevel="0" collapsed="false">
      <c r="A42" s="1"/>
      <c r="B42" s="2"/>
      <c r="C42" s="2"/>
      <c r="D42" s="2"/>
      <c r="E42" s="18"/>
      <c r="F42" s="18"/>
      <c r="G42" s="18"/>
      <c r="H42" s="18"/>
      <c r="I42" s="18"/>
      <c r="J42" s="18"/>
      <c r="K42" s="18"/>
      <c r="L42" s="18"/>
      <c r="M42" s="18"/>
      <c r="N42" s="20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customFormat="false" ht="15.75" hidden="false" customHeight="false" outlineLevel="0" collapsed="false">
      <c r="A43" s="1" t="s">
        <v>65</v>
      </c>
      <c r="B43" s="2" t="s">
        <v>66</v>
      </c>
      <c r="C43" s="2"/>
      <c r="D43" s="2"/>
      <c r="E43" s="18" t="n">
        <f aca="false">'PI '!E43+'Co-PI (1)'!E43+'Co-PI (2)'!E43+'Co-PI (3)'!E43</f>
        <v>0</v>
      </c>
      <c r="F43" s="18"/>
      <c r="G43" s="18" t="n">
        <f aca="false">'PI '!G43+'Co-PI (1)'!G43+'Co-PI (2)'!G43+'Co-PI (3)'!G43</f>
        <v>0</v>
      </c>
      <c r="H43" s="18"/>
      <c r="I43" s="18" t="n">
        <f aca="false">'PI '!I43+'Co-PI (1)'!I43+'Co-PI (2)'!I43+'Co-PI (3)'!I43</f>
        <v>0</v>
      </c>
      <c r="J43" s="18"/>
      <c r="K43" s="18" t="n">
        <f aca="false">'PI '!K43+'Co-PI (1)'!K43+'Co-PI (2)'!K43+'Co-PI (3)'!K43</f>
        <v>0</v>
      </c>
      <c r="L43" s="18"/>
      <c r="M43" s="18" t="n">
        <f aca="false">'PI '!M43+'Co-PI (1)'!M43+'Co-PI (2)'!M43+'Co-PI (3)'!M43</f>
        <v>0</v>
      </c>
      <c r="N43" s="20" t="n">
        <f aca="false">E43+G43+I43+K43+M43</f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customFormat="false" ht="15.75" hidden="false" customHeight="false" outlineLevel="0" collapsed="false">
      <c r="A44" s="2"/>
      <c r="B44" s="2" t="s">
        <v>67</v>
      </c>
      <c r="C44" s="2"/>
      <c r="D44" s="2"/>
      <c r="E44" s="50" t="n">
        <f aca="false">'PI '!E44+'Co-PI (1)'!E44+'Co-PI (2)'!E44+'Co-PI (3)'!E44</f>
        <v>0</v>
      </c>
      <c r="F44" s="50"/>
      <c r="G44" s="50" t="n">
        <f aca="false">'PI '!G44+'Co-PI (1)'!G44+'Co-PI (2)'!G44+'Co-PI (3)'!G44</f>
        <v>0</v>
      </c>
      <c r="H44" s="50"/>
      <c r="I44" s="50" t="n">
        <f aca="false">'PI '!I44+'Co-PI (1)'!I44+'Co-PI (2)'!I44+'Co-PI (3)'!I44</f>
        <v>0</v>
      </c>
      <c r="J44" s="50"/>
      <c r="K44" s="50" t="n">
        <f aca="false">'PI '!K44+'Co-PI (1)'!K44+'Co-PI (2)'!K44+'Co-PI (3)'!K44</f>
        <v>0</v>
      </c>
      <c r="L44" s="50"/>
      <c r="M44" s="50" t="n">
        <f aca="false">'PI '!M44+'Co-PI (1)'!M44+'Co-PI (2)'!M44+'Co-PI (3)'!M44</f>
        <v>0</v>
      </c>
      <c r="N44" s="71" t="n">
        <f aca="false">E44+G44+I44+K44+M44</f>
        <v>0</v>
      </c>
      <c r="O44" s="4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customFormat="false" ht="15.75" hidden="false" customHeight="false" outlineLevel="0" collapsed="false">
      <c r="A45" s="2"/>
      <c r="B45" s="2" t="s">
        <v>68</v>
      </c>
      <c r="C45" s="2"/>
      <c r="D45" s="2"/>
      <c r="E45" s="25" t="n">
        <f aca="false">'PI '!E45+'Co-PI (1)'!E45+'Co-PI (2)'!E45+'Co-PI (3)'!E45</f>
        <v>0</v>
      </c>
      <c r="F45" s="25"/>
      <c r="G45" s="25" t="n">
        <v>0</v>
      </c>
      <c r="H45" s="25"/>
      <c r="I45" s="25" t="n">
        <v>0</v>
      </c>
      <c r="J45" s="25"/>
      <c r="K45" s="25" t="n">
        <f aca="false">'PI '!K45+'Co-PI (1)'!K45+'Co-PI (2)'!K45+'Co-PI (3)'!K45</f>
        <v>0</v>
      </c>
      <c r="L45" s="25"/>
      <c r="M45" s="25" t="n">
        <f aca="false">'PI '!M45+'Co-PI (1)'!M45+'Co-PI (2)'!M45+'Co-PI (3)'!M45</f>
        <v>0</v>
      </c>
      <c r="N45" s="26" t="n">
        <f aca="false">E45+G45+I45+K45+M45</f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="92" customFormat="true" ht="15.75" hidden="false" customHeight="false" outlineLevel="0" collapsed="false">
      <c r="A46" s="2"/>
      <c r="B46" s="2"/>
      <c r="C46" s="102" t="s">
        <v>69</v>
      </c>
      <c r="D46" s="72"/>
      <c r="E46" s="103" t="n">
        <f aca="false">'PI '!E46+'Co-PI (1)'!E46+'Co-PI (2)'!E46+'Co-PI (3)'!E46</f>
        <v>0</v>
      </c>
      <c r="F46" s="103"/>
      <c r="G46" s="103" t="n">
        <f aca="false">'PI '!G46+'Co-PI (1)'!G46+'Co-PI (2)'!G46+'Co-PI (3)'!G46</f>
        <v>0</v>
      </c>
      <c r="H46" s="103"/>
      <c r="I46" s="103" t="n">
        <f aca="false">'PI '!I46+'Co-PI (1)'!I46+'Co-PI (2)'!I46+'Co-PI (3)'!I46</f>
        <v>0</v>
      </c>
      <c r="J46" s="103"/>
      <c r="K46" s="103" t="n">
        <f aca="false">'PI '!K46+'Co-PI (1)'!K46+'Co-PI (2)'!K46+'Co-PI (3)'!K46</f>
        <v>0</v>
      </c>
      <c r="L46" s="103"/>
      <c r="M46" s="103" t="n">
        <f aca="false">'PI '!M46+'Co-PI (1)'!M46+'Co-PI (2)'!M46+'Co-PI (3)'!M46</f>
        <v>0</v>
      </c>
      <c r="N46" s="20" t="n">
        <f aca="false">E46+G46+I46+K46+M46</f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9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="92" customFormat="true" ht="15.75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'PI '!E48+'Co-PI (1)'!E48+'Co-PI (2)'!E48+'Co-PI (3)'!E48</f>
        <v>111707.203670769</v>
      </c>
      <c r="F48" s="69"/>
      <c r="G48" s="69" t="n">
        <f aca="false">'PI '!G48+'Co-PI (1)'!G48+'Co-PI (2)'!G48+'Co-PI (3)'!G48</f>
        <v>0</v>
      </c>
      <c r="H48" s="69"/>
      <c r="I48" s="69" t="n">
        <f aca="false">'PI '!I48+'Co-PI (1)'!I48+'Co-PI (2)'!I48+'Co-PI (3)'!I48</f>
        <v>0</v>
      </c>
      <c r="J48" s="69"/>
      <c r="K48" s="69" t="n">
        <f aca="false">'PI '!K48+'Co-PI (1)'!K48+'Co-PI (2)'!K48+'Co-PI (3)'!K48</f>
        <v>0</v>
      </c>
      <c r="L48" s="69"/>
      <c r="M48" s="69" t="n">
        <f aca="false">'PI '!M48+'Co-PI (1)'!M48+'Co-PI (2)'!M48+'Co-PI (3)'!M48</f>
        <v>0</v>
      </c>
      <c r="N48" s="20" t="n">
        <f aca="false">E48+G48+I48+K48+M48</f>
        <v>111707.203670769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customFormat="false" ht="15.75" hidden="false" customHeight="false" outlineLevel="0" collapsed="false">
      <c r="A49" s="2"/>
      <c r="B49" s="2"/>
      <c r="C49" s="2"/>
      <c r="D49" s="2"/>
      <c r="E49" s="18"/>
      <c r="F49" s="18"/>
      <c r="G49" s="18"/>
      <c r="H49" s="18"/>
      <c r="I49" s="18"/>
      <c r="J49" s="18"/>
      <c r="K49" s="18"/>
      <c r="L49" s="18"/>
      <c r="M49" s="18"/>
      <c r="N49" s="20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customFormat="false" ht="15.75" hidden="false" customHeight="false" outlineLevel="0" collapsed="false">
      <c r="A50" s="73" t="s">
        <v>72</v>
      </c>
      <c r="B50" s="74"/>
      <c r="C50" s="75" t="s">
        <v>85</v>
      </c>
      <c r="D50" s="74"/>
      <c r="E50" s="76" t="n">
        <f aca="false">'PI '!E50+'Co-PI (1)'!E50+'Co-PI (2)'!E50+'Co-PI (3)'!E50</f>
        <v>111707.203670769</v>
      </c>
      <c r="F50" s="76"/>
      <c r="G50" s="76" t="n">
        <f aca="false">'PI '!G50+'Co-PI (1)'!G50+'Co-PI (2)'!G50+'Co-PI (3)'!G50</f>
        <v>0</v>
      </c>
      <c r="H50" s="76"/>
      <c r="I50" s="76" t="n">
        <f aca="false">'PI '!I50+'Co-PI (1)'!I50+'Co-PI (2)'!I50+'Co-PI (3)'!I50</f>
        <v>0</v>
      </c>
      <c r="J50" s="76"/>
      <c r="K50" s="76" t="n">
        <f aca="false">'PI '!K50+'Co-PI (1)'!K50+'Co-PI (2)'!K50+'Co-PI (3)'!K50</f>
        <v>0</v>
      </c>
      <c r="L50" s="76"/>
      <c r="M50" s="76" t="n">
        <f aca="false">'PI '!M50+'Co-PI (1)'!M50+'Co-PI (2)'!M50+'Co-PI (3)'!M50</f>
        <v>0</v>
      </c>
      <c r="N50" s="20" t="n">
        <f aca="false">E50+G50+I50+K50+M50</f>
        <v>111707.203670769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customFormat="false" ht="15.75" hidden="false" customHeight="false" outlineLevel="0" collapsed="false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97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customFormat="false" ht="15.75" hidden="false" customHeight="false" outlineLevel="0" collapsed="false">
      <c r="A52" s="77" t="s">
        <v>74</v>
      </c>
      <c r="B52" s="78"/>
      <c r="C52" s="79" t="s">
        <v>75</v>
      </c>
      <c r="D52" s="2"/>
      <c r="E52" s="1"/>
      <c r="F52" s="1"/>
      <c r="G52" s="1"/>
      <c r="H52" s="1"/>
      <c r="I52" s="1"/>
      <c r="J52" s="1"/>
      <c r="K52" s="1"/>
      <c r="L52" s="1"/>
      <c r="M52" s="1"/>
      <c r="N52" s="97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customFormat="false" ht="15.75" hidden="false" customHeight="false" outlineLevel="0" collapsed="false">
      <c r="A53" s="2"/>
      <c r="B53" s="2"/>
      <c r="C53" s="80" t="n">
        <v>0.525</v>
      </c>
      <c r="D53" s="2"/>
      <c r="E53" s="1"/>
      <c r="F53" s="1"/>
      <c r="G53" s="1"/>
      <c r="H53" s="1"/>
      <c r="I53" s="1"/>
      <c r="J53" s="1"/>
      <c r="K53" s="1"/>
      <c r="L53" s="1"/>
      <c r="M53" s="1"/>
      <c r="N53" s="97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="92" customFormat="true" ht="15.75" hidden="false" customHeight="false" outlineLevel="0" collapsed="false">
      <c r="A54" s="2"/>
      <c r="B54" s="2"/>
      <c r="C54" s="81" t="s">
        <v>76</v>
      </c>
      <c r="D54" s="78"/>
      <c r="E54" s="82" t="n">
        <f aca="false">'PI '!E54+'Co-PI (1)'!E54+'Co-PI (2)'!E54+'Co-PI (3)'!E54</f>
        <v>20807.395581</v>
      </c>
      <c r="F54" s="82"/>
      <c r="G54" s="82" t="n">
        <f aca="false">'PI '!G54+'Co-PI (1)'!G54+'Co-PI (2)'!G54+'Co-PI (3)'!G54</f>
        <v>0</v>
      </c>
      <c r="H54" s="82"/>
      <c r="I54" s="82" t="n">
        <f aca="false">'PI '!I54+'Co-PI (1)'!I54+'Co-PI (2)'!I54+'Co-PI (3)'!I54</f>
        <v>0</v>
      </c>
      <c r="J54" s="82"/>
      <c r="K54" s="82" t="n">
        <f aca="false">'PI '!K54+'Co-PI (1)'!K54+'Co-PI (2)'!K54+'Co-PI (3)'!K54</f>
        <v>0</v>
      </c>
      <c r="L54" s="82"/>
      <c r="M54" s="82" t="n">
        <f aca="false">'PI '!M54+'Co-PI (1)'!M54+'Co-PI (2)'!M54+'Co-PI (3)'!M54</f>
        <v>0</v>
      </c>
      <c r="N54" s="20" t="n">
        <f aca="false">E54+G54+I54+K54+M54</f>
        <v>20807.395581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97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97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="92" customFormat="true" ht="18" hidden="false" customHeight="false" outlineLevel="0" collapsed="false">
      <c r="A57" s="1"/>
      <c r="B57" s="1"/>
      <c r="C57" s="105" t="s">
        <v>89</v>
      </c>
      <c r="D57" s="8"/>
      <c r="E57" s="20" t="n">
        <f aca="false">'PI '!E57+'Co-PI (1)'!E57+'Co-PI (2)'!E57+'Co-PI (3)'!E57</f>
        <v>132514.599251769</v>
      </c>
      <c r="F57" s="20"/>
      <c r="G57" s="20" t="n">
        <f aca="false">'PI '!G57+'Co-PI (1)'!G57+'Co-PI (2)'!G57+'Co-PI (3)'!G57</f>
        <v>0</v>
      </c>
      <c r="H57" s="20"/>
      <c r="I57" s="20" t="n">
        <f aca="false">'PI '!I57+'Co-PI (1)'!I57+'Co-PI (2)'!I57+'Co-PI (3)'!I57</f>
        <v>0</v>
      </c>
      <c r="J57" s="20"/>
      <c r="K57" s="20" t="n">
        <f aca="false">'PI '!K57+'Co-PI (1)'!K57+'Co-PI (2)'!K57+'Co-PI (3)'!K57</f>
        <v>0</v>
      </c>
      <c r="L57" s="20"/>
      <c r="M57" s="20" t="n">
        <f aca="false">'PI '!M57+'Co-PI (1)'!M57+'Co-PI (2)'!M57+'Co-PI (3)'!M57</f>
        <v>0</v>
      </c>
      <c r="N57" s="20" t="n">
        <f aca="false">E57+G57+I57+K57+M57</f>
        <v>132514.599251769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</sheetData>
  <mergeCells count="15">
    <mergeCell ref="D5:E5"/>
    <mergeCell ref="F5:G5"/>
    <mergeCell ref="H5:I5"/>
    <mergeCell ref="J5:K5"/>
    <mergeCell ref="L5:M5"/>
    <mergeCell ref="V6:W6"/>
    <mergeCell ref="X6:Y6"/>
    <mergeCell ref="Z6:AA6"/>
    <mergeCell ref="AB6:AC6"/>
    <mergeCell ref="AD6:AE6"/>
    <mergeCell ref="V9:W9"/>
    <mergeCell ref="X9:Y9"/>
    <mergeCell ref="Z9:AA9"/>
    <mergeCell ref="AB9:AC9"/>
    <mergeCell ref="AD9:AE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2014-09-25T15:44:03Z</dcterms:created>
  <dc:creator>Sally Helgeson</dc:creator>
  <dc:description/>
  <dc:language>en-US</dc:language>
  <cp:lastModifiedBy/>
  <cp:lastPrinted>2016-09-20T15:56:24Z</cp:lastPrinted>
  <dcterms:modified xsi:type="dcterms:W3CDTF">2017-01-12T12:11:27Z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