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:\FPUNA\LAST SEMESTER\"/>
    </mc:Choice>
  </mc:AlternateContent>
  <xr:revisionPtr revIDLastSave="0" documentId="13_ncr:1_{95A20E36-EB26-427F-ABB4-E98CBE65347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4,05,23" sheetId="11" r:id="rId1"/>
    <sheet name="Evaluación gral." sheetId="8" r:id="rId2"/>
    <sheet name="Cantidades" sheetId="10" r:id="rId3"/>
  </sheets>
  <definedNames>
    <definedName name="_xlnm.Print_Area" localSheetId="0">'4,05,23'!$A$1:$G$57</definedName>
    <definedName name="_xlnm.Print_Area" localSheetId="1">'Evaluación gral.'!$A$1:$G$85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1" l="1"/>
  <c r="G23" i="11"/>
  <c r="G21" i="11"/>
  <c r="G19" i="11"/>
  <c r="G17" i="11"/>
  <c r="G16" i="11"/>
  <c r="G15" i="11"/>
  <c r="G14" i="11"/>
  <c r="G12" i="11"/>
  <c r="F2" i="11"/>
  <c r="G40" i="8"/>
  <c r="G42" i="8"/>
  <c r="G43" i="8"/>
  <c r="G44" i="8"/>
  <c r="G45" i="8"/>
  <c r="G47" i="8"/>
  <c r="G49" i="8"/>
  <c r="G51" i="8"/>
  <c r="G52" i="8"/>
  <c r="G27" i="8"/>
  <c r="G26" i="8"/>
  <c r="G24" i="8"/>
  <c r="G22" i="8"/>
  <c r="G19" i="8"/>
  <c r="G17" i="8"/>
  <c r="G15" i="8"/>
  <c r="F2" i="8"/>
  <c r="F4" i="10"/>
  <c r="C4" i="10"/>
  <c r="E4" i="10"/>
  <c r="G4" i="10"/>
  <c r="H4" i="10"/>
  <c r="G20" i="8"/>
  <c r="G18" i="8"/>
  <c r="G25" i="11"/>
  <c r="G26" i="11"/>
  <c r="G27" i="11"/>
  <c r="G53" i="8"/>
  <c r="G28" i="8"/>
  <c r="G54" i="8"/>
  <c r="G55" i="8"/>
  <c r="G29" i="8"/>
  <c r="G30" i="8"/>
  <c r="D52" i="11"/>
  <c r="D80" i="8"/>
  <c r="B57" i="8"/>
  <c r="B3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Rita Abdala Rodriguez</author>
  </authors>
  <commentList>
    <comment ref="H3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Solo para estructuras existentes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<sst xmlns="http://schemas.openxmlformats.org/spreadsheetml/2006/main" count="194" uniqueCount="80">
  <si>
    <t>un</t>
  </si>
  <si>
    <t>Informe final</t>
  </si>
  <si>
    <t>gl</t>
  </si>
  <si>
    <t>Cant.</t>
  </si>
  <si>
    <t>P. Total</t>
  </si>
  <si>
    <t>Observaciones</t>
  </si>
  <si>
    <t>Sin otro particular atentamente.</t>
  </si>
  <si>
    <t>I.V.A.</t>
  </si>
  <si>
    <t>Rubros</t>
  </si>
  <si>
    <t>Un</t>
  </si>
  <si>
    <t>P. Unitario</t>
  </si>
  <si>
    <t>Inspección de la estructura de hormigón armado</t>
  </si>
  <si>
    <t>Determinación resistencia del hormigón</t>
  </si>
  <si>
    <t>Ensayos de esclerometría</t>
  </si>
  <si>
    <t>Ensayos de velocidad de impulso ultrasónico</t>
  </si>
  <si>
    <t>Pachometría para verificación de secciones de acero</t>
  </si>
  <si>
    <t>Cálculo estructural</t>
  </si>
  <si>
    <t xml:space="preserve">Redacción de informe final de resultados </t>
  </si>
  <si>
    <t>Sub total</t>
  </si>
  <si>
    <t>TOTAL</t>
  </si>
  <si>
    <t>Cálculo y verificación estructural</t>
  </si>
  <si>
    <t>Verificación de secciones de acero</t>
  </si>
  <si>
    <t xml:space="preserve">Fernando de la Mora, </t>
  </si>
  <si>
    <t> Razón social: …..............................................................................................................................................................
 R.U.C.: …........................................................................................................................................................................
 Dirección: …...................................................................................................................................................................
 Concepto para facturación: .............................................................................................................................................
 Persona de contacto (incluir número telefónico): ...........................................................................................................</t>
  </si>
  <si>
    <r>
      <rPr>
        <sz val="11"/>
        <color indexed="9"/>
        <rFont val="Calibri"/>
        <family val="2"/>
      </rPr>
      <t xml:space="preserve">» </t>
    </r>
    <r>
      <rPr>
        <sz val="11"/>
        <color indexed="9"/>
        <rFont val="Garamond"/>
        <family val="1"/>
      </rPr>
      <t>La ejecución de ensayos produce ruido y polvo.</t>
    </r>
  </si>
  <si>
    <r>
      <rPr>
        <sz val="11"/>
        <color indexed="9"/>
        <rFont val="Calibri"/>
        <family val="2"/>
      </rPr>
      <t>»</t>
    </r>
    <r>
      <rPr>
        <sz val="11"/>
        <color indexed="9"/>
        <rFont val="Garamond"/>
        <family val="1"/>
      </rPr>
      <t xml:space="preserve"> La propuesta considera la realización de los trabajos en horario normal (diurno).</t>
    </r>
  </si>
  <si>
    <t>Area</t>
  </si>
  <si>
    <t>V</t>
  </si>
  <si>
    <t>Testigos</t>
  </si>
  <si>
    <t>Dimensiones en planta</t>
  </si>
  <si>
    <t>Estimación de cantidades de ensayos</t>
  </si>
  <si>
    <t>Longitud (m)</t>
  </si>
  <si>
    <t>Ancho  (m)</t>
  </si>
  <si>
    <t>h losa</t>
  </si>
  <si>
    <t>END</t>
  </si>
  <si>
    <t>Carbonatacion</t>
  </si>
  <si>
    <t>Extracción y ensayo de probetas testigo</t>
  </si>
  <si>
    <t xml:space="preserve">Datos para pago por transferencia bancaria:
</t>
  </si>
  <si>
    <t>Banco: ITAU PARAGUAY S.A.</t>
  </si>
  <si>
    <t>Titular: GAVILAN &amp; ASOCIADOS S.A.</t>
  </si>
  <si>
    <t>RUC: 80094063-6</t>
  </si>
  <si>
    <t>Cta. Cte. Nº : 1.0.111744 / 5</t>
  </si>
  <si>
    <t>Moneda: Guaraníes</t>
  </si>
  <si>
    <t xml:space="preserve">En caso de aceptación del presupuesto, firmar el presente documento y remitirlo vía correo electrónico junto con los siguientes datos:
</t>
  </si>
  <si>
    <t xml:space="preserve">                            Firma                                                                  Aclaración                                                             C.I. Nº</t>
  </si>
  <si>
    <t xml:space="preserve">      …................................................                     ….........................................................                           ….............................................</t>
  </si>
  <si>
    <t>Por este medio confirmo(mos) mi(nuestra) intención de realizar los trabajos descritos en la presente propuesta y me(nos)  comprometo(mos) a realizar los pagos en los plazos indicados en la misma.</t>
  </si>
  <si>
    <t>trabajos, cancelación de la factura para entrega del informe final.</t>
  </si>
  <si>
    <t>Forma de pago: facturación 100% de presupuesto aprobado, pago a cuenta 40% para inicio de los</t>
  </si>
  <si>
    <r>
      <rPr>
        <sz val="11"/>
        <color indexed="9"/>
        <rFont val="Calibri"/>
        <family val="2"/>
      </rPr>
      <t>»</t>
    </r>
    <r>
      <rPr>
        <sz val="11"/>
        <color indexed="9"/>
        <rFont val="Garamond"/>
        <family val="1"/>
      </rPr>
      <t xml:space="preserve"> La propuesta no considera la reposición de ningún tipo de revestimiento ( pisos, contrapiso , aislaciones) que sea necesario retirar para la ejecución de los ensayos e inspecciones.</t>
    </r>
  </si>
  <si>
    <r>
      <t xml:space="preserve">Monto de los trabajos aprobados: </t>
    </r>
    <r>
      <rPr>
        <b/>
        <sz val="14"/>
        <color indexed="8"/>
        <rFont val="Garamond"/>
        <family val="1"/>
      </rPr>
      <t xml:space="preserve">Gs </t>
    </r>
  </si>
  <si>
    <t>Ensayos de carbonatación</t>
  </si>
  <si>
    <t>Impresión de informe final y proyecto</t>
  </si>
  <si>
    <t xml:space="preserve">Ref.: Evaluación estructural </t>
  </si>
  <si>
    <t>» En caso de utilizarse el informe final en casos judiciales, la ratificación pericial en juicio tendrá un costo adicional de Gs. 3.000.000 (Guaraníes tres millones).</t>
  </si>
  <si>
    <t xml:space="preserve">» Queda a cardo del comitente la provisión de energía eléctrica, agua potable, servicios sanitarios y un deposito seguro el tiempo que duren los trabajos. </t>
  </si>
  <si>
    <t xml:space="preserve">Señores  Steromar S.A </t>
  </si>
  <si>
    <t xml:space="preserve">               Concretmix S.A</t>
  </si>
  <si>
    <t xml:space="preserve">Elaboración de encofrado y  relevamiento general del estado de la estructura. </t>
  </si>
  <si>
    <t>1.1</t>
  </si>
  <si>
    <t>2.1</t>
  </si>
  <si>
    <t>2.2</t>
  </si>
  <si>
    <t>2.3</t>
  </si>
  <si>
    <t>2.4</t>
  </si>
  <si>
    <t>3.1</t>
  </si>
  <si>
    <t>4.1</t>
  </si>
  <si>
    <t>5.1</t>
  </si>
  <si>
    <t>5.2</t>
  </si>
  <si>
    <t>Se presentan dos opciones</t>
  </si>
  <si>
    <t>Plazo de ejecución: 25 días (contados a partir del inicio de los trabajos)</t>
  </si>
  <si>
    <t>Me dirijo a usted para presentarle nuestra propuesta técnica para   la  evaluación de  un sector de la  estructura de hormigón armado  del edificio España ubicada en  la esquina de Avda. España  y Avda.  Brasilia.</t>
  </si>
  <si>
    <t>A- Evaluación de losas, vigas y pilares ( del techo del segundo nivel )</t>
  </si>
  <si>
    <t>B- Evaluación de pilares ( del segundo nivel)</t>
  </si>
  <si>
    <t xml:space="preserve">OPCIÓN 1  -ESTRUCTURA LOSAS,  VIGAS y  PILARES </t>
  </si>
  <si>
    <t xml:space="preserve">OPCIÓN 2  -PILARES </t>
  </si>
  <si>
    <t>Señores Ingot</t>
  </si>
  <si>
    <t>El objeto de los trabajos es la  Evaluación de losas, vigas y pilares ( del techo del segundo nivel )</t>
  </si>
  <si>
    <t xml:space="preserve">ESTRUCTURA LOSAS,  VIGAS y  PILARES </t>
  </si>
  <si>
    <t>Son guaraníes quince millones quinientos sesenta y cinco mil.</t>
  </si>
  <si>
    <t xml:space="preserve">Impresión de informe 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</si>
</sst>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3C0A]d&quot; de &quot;mmmm&quot; de &quot;yyyy;@"/>
    <numFmt numFmtId="165" formatCode="0.0"/>
  </numFmts>
  <fonts count="24" x14ac:knownFonts="1">
    <font>
      <sz val="12"/>
      <color indexed="8"/>
      <name val="Verdana"/>
    </font>
    <font>
      <sz val="11"/>
      <color indexed="9"/>
      <name val="Helvetica"/>
    </font>
    <font>
      <sz val="10"/>
      <color indexed="9"/>
      <name val="Helvetica"/>
    </font>
    <font>
      <sz val="12"/>
      <color indexed="8"/>
      <name val="Verdana"/>
      <family val="2"/>
    </font>
    <font>
      <b/>
      <sz val="12"/>
      <color indexed="9"/>
      <name val="Garamond"/>
      <family val="1"/>
    </font>
    <font>
      <sz val="12"/>
      <color indexed="9"/>
      <name val="Garamond"/>
      <family val="1"/>
    </font>
    <font>
      <b/>
      <sz val="11"/>
      <color indexed="8"/>
      <name val="Garamond"/>
      <family val="1"/>
    </font>
    <font>
      <sz val="11"/>
      <color indexed="8"/>
      <name val="Garamond"/>
      <family val="1"/>
    </font>
    <font>
      <b/>
      <sz val="11"/>
      <color indexed="9"/>
      <name val="Garamond"/>
      <family val="1"/>
    </font>
    <font>
      <b/>
      <sz val="11"/>
      <name val="Garamond"/>
      <family val="1"/>
    </font>
    <font>
      <sz val="11"/>
      <name val="Garamond"/>
      <family val="1"/>
    </font>
    <font>
      <b/>
      <sz val="11"/>
      <color indexed="9"/>
      <name val="Garamond"/>
      <family val="1"/>
    </font>
    <font>
      <sz val="11"/>
      <color indexed="9"/>
      <name val="Garamond"/>
      <family val="1"/>
    </font>
    <font>
      <sz val="8"/>
      <color indexed="9"/>
      <name val="Garamond"/>
      <family val="1"/>
    </font>
    <font>
      <sz val="8"/>
      <name val="Verdana"/>
      <family val="2"/>
    </font>
    <font>
      <b/>
      <u/>
      <sz val="11"/>
      <color indexed="9"/>
      <name val="Garamond"/>
      <family val="1"/>
    </font>
    <font>
      <sz val="11"/>
      <color indexed="9"/>
      <name val="Calibri"/>
      <family val="2"/>
    </font>
    <font>
      <sz val="11"/>
      <color indexed="9"/>
      <name val="Garamon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9"/>
      <name val="Helvetica"/>
    </font>
    <font>
      <sz val="14"/>
      <color indexed="8"/>
      <name val="Garamond"/>
      <family val="1"/>
    </font>
    <font>
      <b/>
      <sz val="14"/>
      <color indexed="8"/>
      <name val="Garamond"/>
      <family val="1"/>
    </font>
    <font>
      <sz val="9"/>
      <color rgb="FF365F9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10"/>
      </top>
      <bottom/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9"/>
      </right>
      <top/>
      <bottom style="thin">
        <color indexed="64"/>
      </bottom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9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/>
    </xf>
    <xf numFmtId="0" fontId="3" fillId="0" borderId="0" applyNumberFormat="0" applyFill="0" applyBorder="0" applyProtection="0">
      <alignment vertical="top"/>
    </xf>
  </cellStyleXfs>
  <cellXfs count="98">
    <xf numFmtId="0" fontId="0" fillId="0" borderId="0" xfId="0" applyAlignment="1"/>
    <xf numFmtId="0" fontId="1" fillId="0" borderId="0" xfId="0" applyNumberFormat="1" applyFont="1" applyAlignment="1"/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NumberFormat="1" applyFont="1" applyFill="1" applyAlignment="1"/>
    <xf numFmtId="4" fontId="2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/>
    <xf numFmtId="3" fontId="1" fillId="0" borderId="0" xfId="0" applyNumberFormat="1" applyFont="1" applyBorder="1" applyAlignment="1">
      <alignment vertical="center"/>
    </xf>
    <xf numFmtId="0" fontId="1" fillId="0" borderId="0" xfId="0" applyNumberFormat="1" applyFont="1" applyBorder="1" applyAlignment="1"/>
    <xf numFmtId="0" fontId="5" fillId="0" borderId="0" xfId="0" applyFont="1" applyFill="1" applyBorder="1" applyAlignment="1">
      <alignment vertical="center"/>
    </xf>
    <xf numFmtId="3" fontId="5" fillId="0" borderId="0" xfId="0" applyNumberFormat="1" applyFont="1" applyFill="1" applyAlignment="1"/>
    <xf numFmtId="0" fontId="7" fillId="0" borderId="0" xfId="0" applyFont="1" applyAlignment="1">
      <alignment horizontal="justify" vertical="center"/>
    </xf>
    <xf numFmtId="0" fontId="23" fillId="0" borderId="0" xfId="0" applyFont="1" applyAlignment="1">
      <alignment horizontal="right" vertical="center"/>
    </xf>
    <xf numFmtId="1" fontId="8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3" fontId="1" fillId="0" borderId="0" xfId="0" applyNumberFormat="1" applyFont="1" applyAlignment="1"/>
    <xf numFmtId="1" fontId="9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>
      <alignment horizontal="center" vertical="center"/>
    </xf>
    <xf numFmtId="0" fontId="9" fillId="2" borderId="4" xfId="0" applyNumberFormat="1" applyFont="1" applyFill="1" applyBorder="1" applyAlignment="1">
      <alignment horizontal="center" vertical="center"/>
    </xf>
    <xf numFmtId="0" fontId="9" fillId="2" borderId="5" xfId="0" applyNumberFormat="1" applyFont="1" applyFill="1" applyBorder="1" applyAlignment="1">
      <alignment horizontal="center" vertical="center"/>
    </xf>
    <xf numFmtId="0" fontId="9" fillId="2" borderId="6" xfId="0" applyNumberFormat="1" applyFont="1" applyFill="1" applyBorder="1" applyAlignment="1">
      <alignment horizontal="right" vertical="center"/>
    </xf>
    <xf numFmtId="0" fontId="9" fillId="2" borderId="7" xfId="0" applyNumberFormat="1" applyFont="1" applyFill="1" applyBorder="1" applyAlignment="1">
      <alignment horizontal="left" vertical="center"/>
    </xf>
    <xf numFmtId="1" fontId="10" fillId="2" borderId="8" xfId="0" applyNumberFormat="1" applyFont="1" applyFill="1" applyBorder="1" applyAlignment="1">
      <alignment horizontal="center" vertical="center"/>
    </xf>
    <xf numFmtId="3" fontId="10" fillId="2" borderId="8" xfId="0" applyNumberFormat="1" applyFont="1" applyFill="1" applyBorder="1" applyAlignment="1">
      <alignment horizontal="center" vertical="center"/>
    </xf>
    <xf numFmtId="3" fontId="10" fillId="2" borderId="8" xfId="0" applyNumberFormat="1" applyFont="1" applyFill="1" applyBorder="1" applyAlignment="1">
      <alignment horizontal="right" vertical="center"/>
    </xf>
    <xf numFmtId="3" fontId="10" fillId="2" borderId="9" xfId="0" applyNumberFormat="1" applyFont="1" applyFill="1" applyBorder="1" applyAlignment="1">
      <alignment horizontal="right" vertical="center"/>
    </xf>
    <xf numFmtId="0" fontId="10" fillId="2" borderId="10" xfId="0" applyNumberFormat="1" applyFont="1" applyFill="1" applyBorder="1" applyAlignment="1">
      <alignment horizontal="right" vertical="center"/>
    </xf>
    <xf numFmtId="0" fontId="10" fillId="2" borderId="11" xfId="0" applyNumberFormat="1" applyFont="1" applyFill="1" applyBorder="1" applyAlignment="1">
      <alignment horizontal="center" vertical="center"/>
    </xf>
    <xf numFmtId="3" fontId="10" fillId="2" borderId="11" xfId="0" applyNumberFormat="1" applyFont="1" applyFill="1" applyBorder="1" applyAlignment="1">
      <alignment horizontal="center" vertical="center"/>
    </xf>
    <xf numFmtId="3" fontId="10" fillId="2" borderId="11" xfId="0" applyNumberFormat="1" applyFont="1" applyFill="1" applyBorder="1" applyAlignment="1">
      <alignment horizontal="right" vertical="center"/>
    </xf>
    <xf numFmtId="3" fontId="10" fillId="2" borderId="12" xfId="0" applyNumberFormat="1" applyFont="1" applyFill="1" applyBorder="1" applyAlignment="1">
      <alignment horizontal="right" vertical="center"/>
    </xf>
    <xf numFmtId="0" fontId="9" fillId="2" borderId="13" xfId="0" applyNumberFormat="1" applyFont="1" applyFill="1" applyBorder="1" applyAlignment="1">
      <alignment horizontal="right" vertical="center"/>
    </xf>
    <xf numFmtId="1" fontId="10" fillId="2" borderId="14" xfId="0" applyNumberFormat="1" applyFont="1" applyFill="1" applyBorder="1" applyAlignment="1">
      <alignment horizontal="center" vertical="center"/>
    </xf>
    <xf numFmtId="3" fontId="10" fillId="2" borderId="14" xfId="0" applyNumberFormat="1" applyFont="1" applyFill="1" applyBorder="1" applyAlignment="1">
      <alignment horizontal="center" vertical="center"/>
    </xf>
    <xf numFmtId="3" fontId="10" fillId="2" borderId="14" xfId="0" applyNumberFormat="1" applyFont="1" applyFill="1" applyBorder="1" applyAlignment="1">
      <alignment horizontal="right" vertical="center"/>
    </xf>
    <xf numFmtId="3" fontId="10" fillId="2" borderId="15" xfId="0" applyNumberFormat="1" applyFont="1" applyFill="1" applyBorder="1" applyAlignment="1">
      <alignment horizontal="right" vertical="center"/>
    </xf>
    <xf numFmtId="0" fontId="10" fillId="2" borderId="16" xfId="0" applyNumberFormat="1" applyFont="1" applyFill="1" applyBorder="1" applyAlignment="1">
      <alignment horizontal="right" vertical="center"/>
    </xf>
    <xf numFmtId="1" fontId="10" fillId="2" borderId="0" xfId="0" applyNumberFormat="1" applyFont="1" applyFill="1" applyBorder="1" applyAlignment="1">
      <alignment vertical="center"/>
    </xf>
    <xf numFmtId="0" fontId="9" fillId="2" borderId="17" xfId="0" applyNumberFormat="1" applyFont="1" applyFill="1" applyBorder="1" applyAlignment="1">
      <alignment horizontal="right" vertical="center"/>
    </xf>
    <xf numFmtId="3" fontId="9" fillId="2" borderId="18" xfId="0" applyNumberFormat="1" applyFont="1" applyFill="1" applyBorder="1" applyAlignment="1">
      <alignment vertical="center"/>
    </xf>
    <xf numFmtId="1" fontId="10" fillId="2" borderId="0" xfId="0" applyNumberFormat="1" applyFont="1" applyFill="1" applyBorder="1" applyAlignment="1">
      <alignment horizontal="center" vertical="center"/>
    </xf>
    <xf numFmtId="0" fontId="9" fillId="2" borderId="19" xfId="0" applyNumberFormat="1" applyFont="1" applyFill="1" applyBorder="1" applyAlignment="1">
      <alignment horizontal="right" vertical="center"/>
    </xf>
    <xf numFmtId="3" fontId="9" fillId="2" borderId="20" xfId="0" applyNumberFormat="1" applyFont="1" applyFill="1" applyBorder="1" applyAlignment="1">
      <alignment vertical="center"/>
    </xf>
    <xf numFmtId="0" fontId="11" fillId="0" borderId="0" xfId="0" applyNumberFormat="1" applyFont="1" applyFill="1" applyAlignment="1"/>
    <xf numFmtId="0" fontId="12" fillId="0" borderId="0" xfId="0" applyFont="1" applyFill="1" applyBorder="1" applyAlignment="1">
      <alignment horizontal="right" vertical="center"/>
    </xf>
    <xf numFmtId="0" fontId="12" fillId="0" borderId="0" xfId="0" applyNumberFormat="1" applyFont="1" applyFill="1" applyAlignment="1"/>
    <xf numFmtId="0" fontId="8" fillId="0" borderId="0" xfId="0" applyNumberFormat="1" applyFont="1" applyFill="1" applyAlignment="1"/>
    <xf numFmtId="0" fontId="15" fillId="0" borderId="0" xfId="0" applyNumberFormat="1" applyFont="1" applyFill="1" applyAlignme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13" fillId="0" borderId="0" xfId="0" applyNumberFormat="1" applyFont="1" applyFill="1" applyAlignment="1">
      <alignment horizontal="left" wrapText="1"/>
    </xf>
    <xf numFmtId="0" fontId="9" fillId="2" borderId="0" xfId="0" applyNumberFormat="1" applyFont="1" applyFill="1" applyBorder="1" applyAlignment="1">
      <alignment horizontal="right" vertical="center"/>
    </xf>
    <xf numFmtId="3" fontId="9" fillId="2" borderId="0" xfId="0" applyNumberFormat="1" applyFont="1" applyFill="1" applyBorder="1" applyAlignment="1">
      <alignment vertical="center"/>
    </xf>
    <xf numFmtId="0" fontId="20" fillId="0" borderId="0" xfId="0" applyNumberFormat="1" applyFont="1" applyFill="1" applyAlignment="1"/>
    <xf numFmtId="0" fontId="20" fillId="0" borderId="0" xfId="0" applyNumberFormat="1" applyFont="1" applyAlignment="1"/>
    <xf numFmtId="0" fontId="5" fillId="0" borderId="0" xfId="1" applyNumberFormat="1" applyFont="1" applyFill="1" applyAlignment="1"/>
    <xf numFmtId="0" fontId="5" fillId="0" borderId="0" xfId="0" applyNumberFormat="1" applyFont="1" applyFill="1" applyAlignment="1">
      <alignment horizontal="left" wrapText="1"/>
    </xf>
    <xf numFmtId="0" fontId="10" fillId="0" borderId="11" xfId="0" applyNumberFormat="1" applyFont="1" applyFill="1" applyBorder="1" applyAlignment="1">
      <alignment horizontal="left" vertical="center"/>
    </xf>
    <xf numFmtId="0" fontId="9" fillId="0" borderId="21" xfId="0" applyNumberFormat="1" applyFont="1" applyFill="1" applyBorder="1" applyAlignment="1">
      <alignment horizontal="left" vertical="center"/>
    </xf>
    <xf numFmtId="0" fontId="10" fillId="0" borderId="11" xfId="0" applyNumberFormat="1" applyFont="1" applyFill="1" applyBorder="1" applyAlignment="1">
      <alignment horizontal="left" vertical="center" wrapText="1"/>
    </xf>
    <xf numFmtId="0" fontId="10" fillId="2" borderId="22" xfId="0" applyNumberFormat="1" applyFont="1" applyFill="1" applyBorder="1" applyAlignment="1">
      <alignment horizontal="right" vertical="center"/>
    </xf>
    <xf numFmtId="0" fontId="10" fillId="0" borderId="23" xfId="0" applyNumberFormat="1" applyFont="1" applyFill="1" applyBorder="1" applyAlignment="1">
      <alignment horizontal="left" vertical="center"/>
    </xf>
    <xf numFmtId="0" fontId="10" fillId="2" borderId="23" xfId="0" applyNumberFormat="1" applyFont="1" applyFill="1" applyBorder="1" applyAlignment="1">
      <alignment horizontal="center" vertical="center"/>
    </xf>
    <xf numFmtId="3" fontId="10" fillId="2" borderId="23" xfId="0" applyNumberFormat="1" applyFont="1" applyFill="1" applyBorder="1" applyAlignment="1">
      <alignment horizontal="center" vertical="center"/>
    </xf>
    <xf numFmtId="3" fontId="10" fillId="2" borderId="23" xfId="0" applyNumberFormat="1" applyFont="1" applyFill="1" applyBorder="1" applyAlignment="1">
      <alignment horizontal="right" vertical="center"/>
    </xf>
    <xf numFmtId="3" fontId="10" fillId="2" borderId="20" xfId="0" applyNumberFormat="1" applyFont="1" applyFill="1" applyBorder="1" applyAlignment="1">
      <alignment horizontal="right" vertical="center"/>
    </xf>
    <xf numFmtId="0" fontId="9" fillId="3" borderId="6" xfId="0" applyNumberFormat="1" applyFont="1" applyFill="1" applyBorder="1" applyAlignment="1">
      <alignment horizontal="right" vertical="center"/>
    </xf>
    <xf numFmtId="0" fontId="9" fillId="3" borderId="7" xfId="0" applyNumberFormat="1" applyFont="1" applyFill="1" applyBorder="1" applyAlignment="1">
      <alignment horizontal="left" vertical="center"/>
    </xf>
    <xf numFmtId="1" fontId="10" fillId="3" borderId="8" xfId="0" applyNumberFormat="1" applyFont="1" applyFill="1" applyBorder="1" applyAlignment="1">
      <alignment horizontal="center" vertical="center"/>
    </xf>
    <xf numFmtId="3" fontId="10" fillId="3" borderId="8" xfId="0" applyNumberFormat="1" applyFont="1" applyFill="1" applyBorder="1" applyAlignment="1">
      <alignment horizontal="center" vertical="center"/>
    </xf>
    <xf numFmtId="3" fontId="10" fillId="3" borderId="8" xfId="0" applyNumberFormat="1" applyFont="1" applyFill="1" applyBorder="1" applyAlignment="1">
      <alignment horizontal="right" vertical="center"/>
    </xf>
    <xf numFmtId="3" fontId="10" fillId="3" borderId="9" xfId="0" applyNumberFormat="1" applyFont="1" applyFill="1" applyBorder="1" applyAlignment="1">
      <alignment horizontal="right" vertical="center"/>
    </xf>
    <xf numFmtId="0" fontId="17" fillId="0" borderId="0" xfId="0" applyNumberFormat="1" applyFont="1" applyFill="1" applyAlignment="1">
      <alignment horizontal="left" vertical="top" wrapText="1"/>
    </xf>
    <xf numFmtId="0" fontId="12" fillId="0" borderId="0" xfId="0" applyNumberFormat="1" applyFont="1" applyFill="1" applyAlignment="1">
      <alignment horizontal="left" vertical="top" wrapText="1"/>
    </xf>
    <xf numFmtId="0" fontId="17" fillId="2" borderId="0" xfId="0" applyNumberFormat="1" applyFont="1" applyFill="1" applyAlignment="1">
      <alignment horizontal="left" wrapText="1"/>
    </xf>
    <xf numFmtId="0" fontId="12" fillId="2" borderId="0" xfId="0" applyNumberFormat="1" applyFont="1" applyFill="1" applyAlignment="1">
      <alignment horizontal="left" wrapText="1"/>
    </xf>
    <xf numFmtId="0" fontId="17" fillId="0" borderId="0" xfId="0" applyNumberFormat="1" applyFont="1" applyFill="1" applyAlignment="1">
      <alignment horizontal="left" wrapText="1"/>
    </xf>
    <xf numFmtId="0" fontId="12" fillId="0" borderId="0" xfId="0" applyNumberFormat="1" applyFont="1" applyFill="1" applyAlignment="1">
      <alignment horizontal="left" wrapText="1"/>
    </xf>
    <xf numFmtId="164" fontId="12" fillId="0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wrapText="1"/>
    </xf>
    <xf numFmtId="0" fontId="9" fillId="2" borderId="0" xfId="0" applyFont="1" applyFill="1" applyAlignment="1">
      <alignment horizontal="left" wrapText="1"/>
    </xf>
    <xf numFmtId="0" fontId="13" fillId="0" borderId="0" xfId="0" applyNumberFormat="1" applyFont="1" applyFill="1" applyAlignment="1">
      <alignment horizontal="left" wrapText="1"/>
    </xf>
    <xf numFmtId="0" fontId="5" fillId="0" borderId="0" xfId="1" applyNumberFormat="1" applyFont="1" applyFill="1" applyAlignment="1">
      <alignment horizontal="left" vertical="top" wrapText="1"/>
    </xf>
    <xf numFmtId="0" fontId="5" fillId="0" borderId="0" xfId="0" applyNumberFormat="1" applyFont="1" applyFill="1" applyAlignment="1">
      <alignment horizontal="left" vertical="top" wrapText="1"/>
    </xf>
    <xf numFmtId="0" fontId="5" fillId="0" borderId="0" xfId="0" applyNumberFormat="1" applyFont="1" applyFill="1" applyAlignment="1">
      <alignment horizontal="left" vertical="center" wrapText="1"/>
    </xf>
    <xf numFmtId="0" fontId="21" fillId="0" borderId="0" xfId="0" applyFont="1" applyAlignment="1">
      <alignment horizontal="right" wrapText="1"/>
    </xf>
    <xf numFmtId="3" fontId="5" fillId="4" borderId="0" xfId="0" applyNumberFormat="1" applyFont="1" applyFill="1" applyAlignment="1">
      <alignment horizontal="center" wrapText="1"/>
    </xf>
    <xf numFmtId="0" fontId="5" fillId="0" borderId="0" xfId="0" applyNumberFormat="1" applyFont="1" applyFill="1" applyAlignment="1">
      <alignment horizontal="left" wrapText="1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000000"/>
      <rgbColor rgb="00AAAAAA"/>
      <rgbColor rgb="007891B0"/>
      <rgbColor rgb="00FFFF00"/>
      <rgbColor rgb="0000B0F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2902123</xdr:colOff>
      <xdr:row>39</xdr:row>
      <xdr:rowOff>95412</xdr:rowOff>
    </xdr:from>
    <xdr:to>
      <xdr:col>5</xdr:col>
      <xdr:colOff>557292</xdr:colOff>
      <xdr:row>40</xdr:row>
      <xdr:rowOff>161441</xdr:rowOff>
    </xdr:to>
    <xdr:sp macro="" textlink="">
      <xdr:nvSpPr>
        <xdr:cNvPr id="2" name="3 CuadroTexto">
          <a:extLst>
            <a:ext uri="{FF2B5EF4-FFF2-40B4-BE49-F238E27FC236}">
              <a16:creationId xmlns:a16="http://schemas.microsoft.com/office/drawing/2014/main" id="{960C1081-3E0C-EF17-0BA9-687A8EF885B3}"/>
            </a:ext>
          </a:extLst>
        </xdr:cNvPr>
        <xdr:cNvSpPr txBox="1"/>
      </xdr:nvSpPr>
      <xdr:spPr>
        <a:xfrm>
          <a:off x="3838479" y="10048230"/>
          <a:ext cx="1731546" cy="2597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>
              <a:latin typeface="Garamond" pitchFamily="2" charset="0"/>
            </a:rPr>
            <a:t>Ing. Pamela López</a:t>
          </a:r>
        </a:p>
      </xdr:txBody>
    </xdr:sp>
    <xdr:clientData/>
  </xdr:twoCellAnchor>
  <xdr:twoCellAnchor>
    <xdr:from>
      <xdr:col>11</xdr:col>
      <xdr:colOff>704850</xdr:colOff>
      <xdr:row>34</xdr:row>
      <xdr:rowOff>28575</xdr:rowOff>
    </xdr:from>
    <xdr:to>
      <xdr:col>14</xdr:col>
      <xdr:colOff>66675</xdr:colOff>
      <xdr:row>36</xdr:row>
      <xdr:rowOff>161925</xdr:rowOff>
    </xdr:to>
    <xdr:pic>
      <xdr:nvPicPr>
        <xdr:cNvPr id="8215" name="4 Imagen" descr="Image - copia">
          <a:extLst>
            <a:ext uri="{FF2B5EF4-FFF2-40B4-BE49-F238E27FC236}">
              <a16:creationId xmlns:a16="http://schemas.microsoft.com/office/drawing/2014/main" id="{CB88E79B-B74F-A499-9978-CD84EDDFF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0" y="8239125"/>
          <a:ext cx="16764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190500</xdr:colOff>
      <xdr:row>41</xdr:row>
      <xdr:rowOff>990600</xdr:rowOff>
    </xdr:from>
    <xdr:to>
      <xdr:col>14</xdr:col>
      <xdr:colOff>133350</xdr:colOff>
      <xdr:row>45</xdr:row>
      <xdr:rowOff>85725</xdr:rowOff>
    </xdr:to>
    <xdr:pic>
      <xdr:nvPicPr>
        <xdr:cNvPr id="8216" name="Imagen 2" descr="\\192.168.1.10\samba\13- DOCUMENTOS VARIOS\1-DOCS Sergio Gavilan\firma sello Dr.jpg">
          <a:extLst>
            <a:ext uri="{FF2B5EF4-FFF2-40B4-BE49-F238E27FC236}">
              <a16:creationId xmlns:a16="http://schemas.microsoft.com/office/drawing/2014/main" id="{F856FEEA-2D4E-56F1-98F9-F6F05A32C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0" y="11620500"/>
          <a:ext cx="22574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141488</xdr:colOff>
      <xdr:row>67</xdr:row>
      <xdr:rowOff>184204</xdr:rowOff>
    </xdr:from>
    <xdr:to>
      <xdr:col>6</xdr:col>
      <xdr:colOff>64898</xdr:colOff>
      <xdr:row>69</xdr:row>
      <xdr:rowOff>56505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132FC4D7-9639-ACD8-798E-C7543F847651}"/>
            </a:ext>
          </a:extLst>
        </xdr:cNvPr>
        <xdr:cNvSpPr txBox="1"/>
      </xdr:nvSpPr>
      <xdr:spPr>
        <a:xfrm>
          <a:off x="3991848" y="12284183"/>
          <a:ext cx="1731546" cy="2597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1">
              <a:latin typeface="Garamond" pitchFamily="2" charset="0"/>
            </a:rPr>
            <a:t>Ing. Pamela López</a:t>
          </a:r>
        </a:p>
      </xdr:txBody>
    </xdr:sp>
    <xdr:clientData/>
  </xdr:twoCellAnchor>
  <xdr:twoCellAnchor>
    <xdr:from>
      <xdr:col>12</xdr:col>
      <xdr:colOff>552450</xdr:colOff>
      <xdr:row>66</xdr:row>
      <xdr:rowOff>114300</xdr:rowOff>
    </xdr:from>
    <xdr:to>
      <xdr:col>14</xdr:col>
      <xdr:colOff>685800</xdr:colOff>
      <xdr:row>69</xdr:row>
      <xdr:rowOff>342900</xdr:rowOff>
    </xdr:to>
    <xdr:pic>
      <xdr:nvPicPr>
        <xdr:cNvPr id="3482" name="4 Imagen" descr="Image - copia">
          <a:extLst>
            <a:ext uri="{FF2B5EF4-FFF2-40B4-BE49-F238E27FC236}">
              <a16:creationId xmlns:a16="http://schemas.microsoft.com/office/drawing/2014/main" id="{85268DCE-A67F-A01C-4076-D02BE4C3E8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2875" y="16392525"/>
          <a:ext cx="1676400" cy="800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190500</xdr:colOff>
      <xdr:row>69</xdr:row>
      <xdr:rowOff>990600</xdr:rowOff>
    </xdr:from>
    <xdr:to>
      <xdr:col>14</xdr:col>
      <xdr:colOff>133350</xdr:colOff>
      <xdr:row>73</xdr:row>
      <xdr:rowOff>85725</xdr:rowOff>
    </xdr:to>
    <xdr:pic>
      <xdr:nvPicPr>
        <xdr:cNvPr id="3483" name="Imagen 2" descr="\\192.168.1.10\samba\13- DOCUMENTOS VARIOS\1-DOCS Sergio Gavilan\firma sello Dr.jpg">
          <a:extLst>
            <a:ext uri="{FF2B5EF4-FFF2-40B4-BE49-F238E27FC236}">
              <a16:creationId xmlns:a16="http://schemas.microsoft.com/office/drawing/2014/main" id="{353AC4E0-5718-91AD-10CE-CEB969980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0" y="17840325"/>
          <a:ext cx="22574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0" cap="rnd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0" cap="rnd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theme="9" tint="-0.249977111117893"/>
  </sheetPr>
  <dimension ref="A1:J141"/>
  <sheetViews>
    <sheetView showGridLines="0" tabSelected="1" view="pageBreakPreview" zoomScale="118" zoomScaleNormal="118" zoomScaleSheetLayoutView="118" workbookViewId="0">
      <selection activeCell="C16" sqref="C16"/>
    </sheetView>
  </sheetViews>
  <sheetFormatPr baseColWidth="10" defaultColWidth="8.09765625" defaultRowHeight="15" customHeight="1" x14ac:dyDescent="0.25"/>
  <cols>
    <col min="1" max="1" width="6.09765625" style="4" customWidth="1"/>
    <col min="2" max="2" width="3.69921875" style="10" customWidth="1"/>
    <col min="3" max="3" width="30.59765625" style="10" customWidth="1"/>
    <col min="4" max="4" width="6.796875" style="10" customWidth="1"/>
    <col min="5" max="5" width="5.3984375" style="10" customWidth="1"/>
    <col min="6" max="6" width="6.796875" style="10" customWidth="1"/>
    <col min="7" max="7" width="6.8984375" style="10" customWidth="1"/>
    <col min="8" max="8" width="13.3984375" style="1" customWidth="1"/>
    <col min="9" max="9" width="11.69921875" style="1" customWidth="1"/>
    <col min="10" max="16384" width="8.09765625" style="1"/>
  </cols>
  <sheetData>
    <row r="1" spans="1:10" ht="90.75" customHeight="1" x14ac:dyDescent="0.2">
      <c r="A1" s="18"/>
      <c r="B1" s="13"/>
      <c r="C1" s="13"/>
      <c r="D1" s="13"/>
      <c r="E1" s="13"/>
      <c r="F1" s="13"/>
      <c r="G1" s="13"/>
      <c r="H1" s="2"/>
      <c r="I1" s="2"/>
      <c r="J1" s="12"/>
    </row>
    <row r="2" spans="1:10" ht="15" customHeight="1" x14ac:dyDescent="0.2">
      <c r="A2" s="18"/>
      <c r="B2" s="13"/>
      <c r="C2" s="13"/>
      <c r="D2" s="13"/>
      <c r="E2" s="51" t="s">
        <v>22</v>
      </c>
      <c r="F2" s="87">
        <f ca="1">+TODAY()</f>
        <v>45180</v>
      </c>
      <c r="G2" s="87"/>
      <c r="H2" s="3"/>
      <c r="I2" s="3"/>
      <c r="J2" s="12"/>
    </row>
    <row r="3" spans="1:10" ht="15" customHeight="1" x14ac:dyDescent="0.2">
      <c r="A3" s="18"/>
      <c r="B3" s="19" t="s">
        <v>75</v>
      </c>
      <c r="C3" s="9"/>
      <c r="D3" s="9"/>
      <c r="E3" s="9"/>
      <c r="F3" s="7"/>
      <c r="G3" s="8"/>
      <c r="H3" s="5"/>
      <c r="I3" s="3"/>
      <c r="J3" s="6"/>
    </row>
    <row r="4" spans="1:10" ht="15" customHeight="1" x14ac:dyDescent="0.25">
      <c r="A4" s="18"/>
      <c r="B4" s="17" t="s">
        <v>53</v>
      </c>
      <c r="C4" s="20"/>
      <c r="D4" s="9"/>
      <c r="E4" s="9"/>
      <c r="F4" s="7"/>
      <c r="G4" s="8"/>
      <c r="H4" s="5"/>
      <c r="I4" s="3"/>
      <c r="J4" s="6"/>
    </row>
    <row r="5" spans="1:10" ht="8.25" customHeight="1" x14ac:dyDescent="0.25">
      <c r="A5" s="18"/>
      <c r="B5" s="20"/>
      <c r="C5" s="9"/>
      <c r="D5" s="9"/>
      <c r="E5" s="9"/>
      <c r="F5" s="7"/>
      <c r="G5" s="8"/>
      <c r="H5" s="5"/>
      <c r="I5" s="3"/>
      <c r="J5" s="12"/>
    </row>
    <row r="6" spans="1:10" ht="48.75" customHeight="1" x14ac:dyDescent="0.2">
      <c r="A6" s="18"/>
      <c r="B6" s="88" t="s">
        <v>70</v>
      </c>
      <c r="C6" s="88"/>
      <c r="D6" s="88"/>
      <c r="E6" s="88"/>
      <c r="F6" s="88"/>
      <c r="G6" s="88"/>
      <c r="H6" s="5"/>
      <c r="I6" s="3"/>
      <c r="J6" s="12"/>
    </row>
    <row r="7" spans="1:10" ht="17.25" customHeight="1" x14ac:dyDescent="0.2">
      <c r="A7" s="18"/>
      <c r="B7" s="88" t="s">
        <v>76</v>
      </c>
      <c r="C7" s="88"/>
      <c r="D7" s="88"/>
      <c r="E7" s="88"/>
      <c r="F7" s="88"/>
      <c r="G7" s="88"/>
      <c r="H7" s="5"/>
      <c r="I7" s="3"/>
      <c r="J7" s="12"/>
    </row>
    <row r="8" spans="1:10" ht="9" customHeight="1" thickBot="1" x14ac:dyDescent="0.25">
      <c r="A8" s="18"/>
      <c r="B8" s="15"/>
      <c r="C8" s="15"/>
      <c r="D8" s="9"/>
      <c r="E8" s="9"/>
      <c r="F8" s="7"/>
      <c r="G8" s="8"/>
      <c r="H8" s="5"/>
      <c r="I8" s="3"/>
      <c r="J8" s="12"/>
    </row>
    <row r="9" spans="1:10" ht="15.75" customHeight="1" thickBot="1" x14ac:dyDescent="0.25">
      <c r="A9" s="18"/>
      <c r="B9" s="23"/>
      <c r="C9" s="24" t="s">
        <v>8</v>
      </c>
      <c r="D9" s="25" t="s">
        <v>9</v>
      </c>
      <c r="E9" s="25" t="s">
        <v>3</v>
      </c>
      <c r="F9" s="25" t="s">
        <v>10</v>
      </c>
      <c r="G9" s="26" t="s">
        <v>4</v>
      </c>
      <c r="H9" s="3"/>
      <c r="I9" s="3"/>
      <c r="J9" s="12"/>
    </row>
    <row r="10" spans="1:10" ht="15.75" customHeight="1" x14ac:dyDescent="0.2">
      <c r="A10" s="18"/>
      <c r="B10" s="75"/>
      <c r="C10" s="76" t="s">
        <v>77</v>
      </c>
      <c r="D10" s="77"/>
      <c r="E10" s="78"/>
      <c r="F10" s="79"/>
      <c r="G10" s="80"/>
      <c r="H10" s="11"/>
      <c r="J10" s="12"/>
    </row>
    <row r="11" spans="1:10" ht="15.75" customHeight="1" x14ac:dyDescent="0.2">
      <c r="A11" s="18"/>
      <c r="B11" s="27">
        <v>1</v>
      </c>
      <c r="C11" s="28" t="s">
        <v>11</v>
      </c>
      <c r="D11" s="29"/>
      <c r="E11" s="30"/>
      <c r="F11" s="31"/>
      <c r="G11" s="32"/>
      <c r="H11" s="11"/>
      <c r="J11" s="12"/>
    </row>
    <row r="12" spans="1:10" ht="30" customHeight="1" x14ac:dyDescent="0.2">
      <c r="A12" s="18"/>
      <c r="B12" s="33" t="s">
        <v>59</v>
      </c>
      <c r="C12" s="68" t="s">
        <v>58</v>
      </c>
      <c r="D12" s="34" t="s">
        <v>2</v>
      </c>
      <c r="E12" s="35">
        <v>1</v>
      </c>
      <c r="F12" s="36">
        <v>1500000</v>
      </c>
      <c r="G12" s="37">
        <f>E12*F12</f>
        <v>1500000</v>
      </c>
      <c r="H12" s="11"/>
      <c r="J12" s="12"/>
    </row>
    <row r="13" spans="1:10" ht="15.75" customHeight="1" x14ac:dyDescent="0.2">
      <c r="A13" s="18"/>
      <c r="B13" s="38">
        <v>2</v>
      </c>
      <c r="C13" s="67" t="s">
        <v>12</v>
      </c>
      <c r="D13" s="39"/>
      <c r="E13" s="40"/>
      <c r="F13" s="41"/>
      <c r="G13" s="42"/>
      <c r="H13" s="11"/>
      <c r="J13" s="12"/>
    </row>
    <row r="14" spans="1:10" ht="15.75" customHeight="1" x14ac:dyDescent="0.2">
      <c r="A14" s="18"/>
      <c r="B14" s="33" t="s">
        <v>60</v>
      </c>
      <c r="C14" s="66" t="s">
        <v>13</v>
      </c>
      <c r="D14" s="34" t="s">
        <v>2</v>
      </c>
      <c r="E14" s="35">
        <v>1</v>
      </c>
      <c r="F14" s="36">
        <v>1200000</v>
      </c>
      <c r="G14" s="37">
        <f>E14*F14</f>
        <v>1200000</v>
      </c>
      <c r="H14" s="11"/>
      <c r="J14" s="12"/>
    </row>
    <row r="15" spans="1:10" ht="15.75" customHeight="1" x14ac:dyDescent="0.2">
      <c r="A15" s="18"/>
      <c r="B15" s="43" t="s">
        <v>61</v>
      </c>
      <c r="C15" s="68" t="s">
        <v>14</v>
      </c>
      <c r="D15" s="34" t="s">
        <v>2</v>
      </c>
      <c r="E15" s="35">
        <v>1</v>
      </c>
      <c r="F15" s="36">
        <v>1700000</v>
      </c>
      <c r="G15" s="37">
        <f>E15*F15</f>
        <v>1700000</v>
      </c>
      <c r="H15" s="11"/>
      <c r="J15" s="12"/>
    </row>
    <row r="16" spans="1:10" ht="15.75" customHeight="1" x14ac:dyDescent="0.2">
      <c r="A16" s="18"/>
      <c r="B16" s="43" t="s">
        <v>62</v>
      </c>
      <c r="C16" s="66" t="s">
        <v>36</v>
      </c>
      <c r="D16" s="34" t="s">
        <v>0</v>
      </c>
      <c r="E16" s="35">
        <v>4</v>
      </c>
      <c r="F16" s="36">
        <v>700000</v>
      </c>
      <c r="G16" s="37">
        <f>E16*F16</f>
        <v>2800000</v>
      </c>
      <c r="H16" s="11"/>
      <c r="J16" s="12"/>
    </row>
    <row r="17" spans="1:10" ht="15.75" customHeight="1" x14ac:dyDescent="0.2">
      <c r="A17" s="18"/>
      <c r="B17" s="33" t="s">
        <v>63</v>
      </c>
      <c r="C17" s="68" t="s">
        <v>51</v>
      </c>
      <c r="D17" s="34" t="s">
        <v>2</v>
      </c>
      <c r="E17" s="35">
        <v>1</v>
      </c>
      <c r="F17" s="36">
        <v>250000</v>
      </c>
      <c r="G17" s="37">
        <f>E17*F17</f>
        <v>250000</v>
      </c>
      <c r="H17" s="11"/>
      <c r="J17" s="12"/>
    </row>
    <row r="18" spans="1:10" ht="15.75" customHeight="1" x14ac:dyDescent="0.2">
      <c r="A18" s="18"/>
      <c r="B18" s="38">
        <v>3</v>
      </c>
      <c r="C18" s="67" t="s">
        <v>21</v>
      </c>
      <c r="D18" s="39"/>
      <c r="E18" s="40"/>
      <c r="F18" s="41"/>
      <c r="G18" s="42"/>
      <c r="H18" s="11"/>
      <c r="J18" s="12"/>
    </row>
    <row r="19" spans="1:10" ht="15.75" customHeight="1" x14ac:dyDescent="0.2">
      <c r="A19" s="18"/>
      <c r="B19" s="33" t="s">
        <v>64</v>
      </c>
      <c r="C19" s="66" t="s">
        <v>15</v>
      </c>
      <c r="D19" s="34" t="s">
        <v>2</v>
      </c>
      <c r="E19" s="35">
        <v>1</v>
      </c>
      <c r="F19" s="36">
        <v>1500000</v>
      </c>
      <c r="G19" s="37">
        <f>E19*F19</f>
        <v>1500000</v>
      </c>
      <c r="H19" s="11"/>
      <c r="J19" s="12"/>
    </row>
    <row r="20" spans="1:10" ht="15.75" customHeight="1" x14ac:dyDescent="0.2">
      <c r="A20" s="18"/>
      <c r="B20" s="38">
        <v>4</v>
      </c>
      <c r="C20" s="67" t="s">
        <v>16</v>
      </c>
      <c r="D20" s="39"/>
      <c r="E20" s="40"/>
      <c r="F20" s="41"/>
      <c r="G20" s="42"/>
      <c r="H20" s="11"/>
      <c r="J20" s="12"/>
    </row>
    <row r="21" spans="1:10" ht="15.75" customHeight="1" x14ac:dyDescent="0.2">
      <c r="A21" s="18"/>
      <c r="B21" s="33" t="s">
        <v>65</v>
      </c>
      <c r="C21" s="66" t="s">
        <v>20</v>
      </c>
      <c r="D21" s="34" t="s">
        <v>2</v>
      </c>
      <c r="E21" s="35">
        <v>1</v>
      </c>
      <c r="F21" s="36">
        <v>3000000</v>
      </c>
      <c r="G21" s="37">
        <f>E21*F21</f>
        <v>3000000</v>
      </c>
      <c r="H21" s="11"/>
      <c r="J21" s="12"/>
    </row>
    <row r="22" spans="1:10" ht="15.75" customHeight="1" x14ac:dyDescent="0.2">
      <c r="A22" s="18"/>
      <c r="B22" s="38">
        <v>5</v>
      </c>
      <c r="C22" s="67" t="s">
        <v>1</v>
      </c>
      <c r="D22" s="39"/>
      <c r="E22" s="40"/>
      <c r="F22" s="41"/>
      <c r="G22" s="42"/>
      <c r="H22" s="11"/>
      <c r="J22" s="12"/>
    </row>
    <row r="23" spans="1:10" ht="15.75" customHeight="1" x14ac:dyDescent="0.2">
      <c r="A23" s="18"/>
      <c r="B23" s="33" t="s">
        <v>66</v>
      </c>
      <c r="C23" s="66" t="s">
        <v>17</v>
      </c>
      <c r="D23" s="34" t="s">
        <v>2</v>
      </c>
      <c r="E23" s="35">
        <v>1</v>
      </c>
      <c r="F23" s="36">
        <v>2000000</v>
      </c>
      <c r="G23" s="37">
        <f>E23*F23</f>
        <v>2000000</v>
      </c>
      <c r="H23" s="11"/>
      <c r="J23" s="12"/>
    </row>
    <row r="24" spans="1:10" ht="15.75" customHeight="1" thickBot="1" x14ac:dyDescent="0.25">
      <c r="A24" s="18"/>
      <c r="B24" s="69" t="s">
        <v>67</v>
      </c>
      <c r="C24" s="70" t="s">
        <v>79</v>
      </c>
      <c r="D24" s="71" t="s">
        <v>2</v>
      </c>
      <c r="E24" s="72">
        <v>1</v>
      </c>
      <c r="F24" s="73">
        <v>200000</v>
      </c>
      <c r="G24" s="74">
        <f>E24*F24</f>
        <v>200000</v>
      </c>
      <c r="H24" s="11"/>
      <c r="J24" s="12"/>
    </row>
    <row r="25" spans="1:10" ht="15.75" customHeight="1" x14ac:dyDescent="0.2">
      <c r="A25" s="18"/>
      <c r="B25" s="44"/>
      <c r="C25" s="44"/>
      <c r="D25" s="44"/>
      <c r="E25" s="44"/>
      <c r="F25" s="45" t="s">
        <v>18</v>
      </c>
      <c r="G25" s="46">
        <f>SUM(G10:G24)</f>
        <v>14150000</v>
      </c>
      <c r="H25" s="11"/>
      <c r="J25" s="12"/>
    </row>
    <row r="26" spans="1:10" ht="15.75" customHeight="1" x14ac:dyDescent="0.2">
      <c r="A26" s="18"/>
      <c r="B26" s="44"/>
      <c r="C26" s="44"/>
      <c r="D26" s="44"/>
      <c r="E26" s="44"/>
      <c r="F26" s="45" t="s">
        <v>7</v>
      </c>
      <c r="G26" s="46">
        <f>ROUNDUP((10*G25/100),0)</f>
        <v>1415000</v>
      </c>
      <c r="H26" s="11"/>
      <c r="J26" s="12"/>
    </row>
    <row r="27" spans="1:10" ht="15.75" customHeight="1" thickBot="1" x14ac:dyDescent="0.25">
      <c r="A27" s="18"/>
      <c r="B27" s="44"/>
      <c r="C27" s="44"/>
      <c r="D27" s="44"/>
      <c r="E27" s="47"/>
      <c r="F27" s="48" t="s">
        <v>19</v>
      </c>
      <c r="G27" s="49">
        <f>+G25+G26</f>
        <v>15565000</v>
      </c>
      <c r="H27" s="11"/>
      <c r="J27" s="12"/>
    </row>
    <row r="28" spans="1:10" ht="8.25" customHeight="1" x14ac:dyDescent="0.2">
      <c r="A28" s="18"/>
      <c r="B28" s="44"/>
      <c r="C28" s="44"/>
      <c r="D28" s="44"/>
      <c r="E28" s="47"/>
      <c r="F28" s="60"/>
      <c r="G28" s="61"/>
      <c r="H28" s="11"/>
      <c r="J28" s="12"/>
    </row>
    <row r="29" spans="1:10" ht="15" customHeight="1" x14ac:dyDescent="0.25">
      <c r="A29" s="21"/>
      <c r="B29" s="89" t="s">
        <v>78</v>
      </c>
      <c r="C29" s="89"/>
      <c r="D29" s="89"/>
      <c r="E29" s="89"/>
      <c r="F29" s="89"/>
      <c r="G29" s="89"/>
    </row>
    <row r="30" spans="1:10" ht="15" customHeight="1" x14ac:dyDescent="0.25">
      <c r="A30" s="21"/>
      <c r="B30" s="53" t="s">
        <v>48</v>
      </c>
    </row>
    <row r="31" spans="1:10" ht="15" customHeight="1" x14ac:dyDescent="0.25">
      <c r="A31" s="21"/>
      <c r="B31" s="53" t="s">
        <v>47</v>
      </c>
    </row>
    <row r="32" spans="1:10" ht="15" customHeight="1" x14ac:dyDescent="0.25">
      <c r="A32" s="21"/>
      <c r="B32" s="53" t="s">
        <v>69</v>
      </c>
      <c r="E32" s="14"/>
      <c r="I32" s="22"/>
    </row>
    <row r="33" spans="1:7" ht="30" customHeight="1" x14ac:dyDescent="0.25">
      <c r="A33" s="21"/>
      <c r="B33" s="54" t="s">
        <v>5</v>
      </c>
      <c r="C33" s="52"/>
      <c r="D33" s="52"/>
      <c r="E33" s="52"/>
      <c r="F33" s="52"/>
      <c r="G33" s="52"/>
    </row>
    <row r="34" spans="1:7" ht="16.149999999999999" customHeight="1" x14ac:dyDescent="0.2">
      <c r="B34" s="81" t="s">
        <v>24</v>
      </c>
      <c r="C34" s="82"/>
      <c r="D34" s="82"/>
      <c r="E34" s="82"/>
      <c r="F34" s="82"/>
      <c r="G34" s="82"/>
    </row>
    <row r="35" spans="1:7" ht="16.149999999999999" customHeight="1" x14ac:dyDescent="0.25">
      <c r="B35" s="83" t="s">
        <v>25</v>
      </c>
      <c r="C35" s="84"/>
      <c r="D35" s="84"/>
      <c r="E35" s="84"/>
      <c r="F35" s="84"/>
      <c r="G35" s="84"/>
    </row>
    <row r="36" spans="1:7" ht="36.75" customHeight="1" x14ac:dyDescent="0.25">
      <c r="B36" s="83" t="s">
        <v>49</v>
      </c>
      <c r="C36" s="84"/>
      <c r="D36" s="84"/>
      <c r="E36" s="84"/>
      <c r="F36" s="84"/>
      <c r="G36" s="84"/>
    </row>
    <row r="37" spans="1:7" ht="36.75" customHeight="1" x14ac:dyDescent="0.25">
      <c r="B37" s="85" t="s">
        <v>55</v>
      </c>
      <c r="C37" s="85"/>
      <c r="D37" s="85"/>
      <c r="E37" s="85"/>
      <c r="F37" s="85"/>
      <c r="G37" s="85"/>
    </row>
    <row r="38" spans="1:7" ht="28.15" customHeight="1" x14ac:dyDescent="0.25">
      <c r="B38" s="85" t="s">
        <v>54</v>
      </c>
      <c r="C38" s="86"/>
      <c r="D38" s="86"/>
      <c r="E38" s="86"/>
      <c r="F38" s="86"/>
      <c r="G38" s="86"/>
    </row>
    <row r="39" spans="1:7" ht="15" customHeight="1" x14ac:dyDescent="0.25">
      <c r="C39" s="16"/>
    </row>
    <row r="40" spans="1:7" ht="15" customHeight="1" x14ac:dyDescent="0.25">
      <c r="B40" s="52" t="s">
        <v>6</v>
      </c>
      <c r="C40" s="16"/>
    </row>
    <row r="41" spans="1:7" ht="43.5" customHeight="1" x14ac:dyDescent="0.25">
      <c r="B41" s="52"/>
      <c r="C41" s="16"/>
    </row>
    <row r="42" spans="1:7" ht="81.75" customHeight="1" x14ac:dyDescent="0.25">
      <c r="C42" s="16"/>
    </row>
    <row r="43" spans="1:7" s="63" customFormat="1" ht="30" customHeight="1" x14ac:dyDescent="0.2">
      <c r="A43" s="62"/>
      <c r="B43" s="91" t="s">
        <v>37</v>
      </c>
      <c r="C43" s="91"/>
      <c r="D43" s="91"/>
      <c r="E43" s="91"/>
      <c r="F43" s="91"/>
      <c r="G43" s="91"/>
    </row>
    <row r="44" spans="1:7" s="63" customFormat="1" ht="20.100000000000001" customHeight="1" x14ac:dyDescent="0.25">
      <c r="A44" s="62"/>
      <c r="B44" s="64" t="s">
        <v>38</v>
      </c>
      <c r="C44" s="64"/>
      <c r="D44" s="64"/>
      <c r="E44" s="64"/>
      <c r="F44" s="64"/>
      <c r="G44" s="64"/>
    </row>
    <row r="45" spans="1:7" s="63" customFormat="1" ht="20.100000000000001" customHeight="1" x14ac:dyDescent="0.25">
      <c r="A45" s="62"/>
      <c r="B45" s="64" t="s">
        <v>39</v>
      </c>
      <c r="C45" s="64"/>
      <c r="D45" s="64"/>
      <c r="E45" s="64"/>
      <c r="F45" s="64"/>
      <c r="G45" s="64"/>
    </row>
    <row r="46" spans="1:7" s="63" customFormat="1" ht="20.100000000000001" customHeight="1" x14ac:dyDescent="0.25">
      <c r="A46" s="62"/>
      <c r="B46" s="64" t="s">
        <v>40</v>
      </c>
      <c r="C46" s="64"/>
      <c r="D46" s="64"/>
      <c r="E46" s="64"/>
      <c r="F46" s="64"/>
      <c r="G46" s="64"/>
    </row>
    <row r="47" spans="1:7" s="63" customFormat="1" ht="20.100000000000001" customHeight="1" x14ac:dyDescent="0.25">
      <c r="A47" s="62"/>
      <c r="B47" s="64" t="s">
        <v>41</v>
      </c>
      <c r="C47" s="64"/>
      <c r="D47" s="64"/>
      <c r="E47" s="64"/>
      <c r="F47" s="64"/>
      <c r="G47" s="64"/>
    </row>
    <row r="48" spans="1:7" s="63" customFormat="1" ht="20.100000000000001" customHeight="1" x14ac:dyDescent="0.25">
      <c r="A48" s="62"/>
      <c r="B48" s="64" t="s">
        <v>42</v>
      </c>
      <c r="C48" s="64"/>
      <c r="D48" s="64"/>
      <c r="E48" s="64"/>
      <c r="F48" s="64"/>
      <c r="G48" s="64"/>
    </row>
    <row r="49" spans="1:7" s="63" customFormat="1" ht="24" customHeight="1" x14ac:dyDescent="0.25">
      <c r="A49" s="62"/>
      <c r="B49" s="10"/>
      <c r="C49" s="10"/>
      <c r="D49" s="10"/>
      <c r="E49" s="10"/>
      <c r="F49" s="10"/>
      <c r="G49" s="10"/>
    </row>
    <row r="50" spans="1:7" s="63" customFormat="1" ht="36.75" customHeight="1" x14ac:dyDescent="0.2">
      <c r="A50" s="62"/>
      <c r="B50" s="92" t="s">
        <v>43</v>
      </c>
      <c r="C50" s="92"/>
      <c r="D50" s="92"/>
      <c r="E50" s="92"/>
      <c r="F50" s="92"/>
      <c r="G50" s="92"/>
    </row>
    <row r="51" spans="1:7" s="63" customFormat="1" ht="200.25" customHeight="1" x14ac:dyDescent="0.2">
      <c r="A51" s="62"/>
      <c r="B51" s="93" t="s">
        <v>23</v>
      </c>
      <c r="C51" s="93"/>
      <c r="D51" s="93"/>
      <c r="E51" s="93"/>
      <c r="F51" s="93"/>
      <c r="G51" s="93"/>
    </row>
    <row r="52" spans="1:7" s="63" customFormat="1" ht="28.5" customHeight="1" x14ac:dyDescent="0.3">
      <c r="A52" s="62"/>
      <c r="B52" s="94" t="s">
        <v>50</v>
      </c>
      <c r="C52" s="94"/>
      <c r="D52" s="95">
        <f>+G27</f>
        <v>15565000</v>
      </c>
      <c r="E52" s="95"/>
      <c r="F52" s="65"/>
      <c r="G52" s="65"/>
    </row>
    <row r="53" spans="1:7" s="63" customFormat="1" ht="63.75" customHeight="1" x14ac:dyDescent="0.25">
      <c r="A53" s="62"/>
      <c r="B53" s="96" t="s">
        <v>46</v>
      </c>
      <c r="C53" s="96"/>
      <c r="D53" s="96"/>
      <c r="E53" s="96"/>
      <c r="F53" s="96"/>
      <c r="G53" s="96"/>
    </row>
    <row r="54" spans="1:7" ht="15.75" customHeight="1" x14ac:dyDescent="0.2">
      <c r="B54" s="59"/>
      <c r="C54" s="59"/>
      <c r="D54" s="59"/>
      <c r="E54" s="59"/>
      <c r="F54" s="59"/>
      <c r="G54" s="59"/>
    </row>
    <row r="55" spans="1:7" ht="69.75" customHeight="1" x14ac:dyDescent="0.2">
      <c r="B55" s="90" t="s">
        <v>45</v>
      </c>
      <c r="C55" s="90"/>
      <c r="D55" s="90"/>
      <c r="E55" s="90"/>
      <c r="F55" s="90"/>
      <c r="G55" s="90"/>
    </row>
    <row r="56" spans="1:7" ht="15.75" customHeight="1" x14ac:dyDescent="0.2">
      <c r="B56" s="90" t="s">
        <v>44</v>
      </c>
      <c r="C56" s="90"/>
      <c r="D56" s="90"/>
      <c r="E56" s="90"/>
      <c r="F56" s="90"/>
      <c r="G56" s="90"/>
    </row>
    <row r="57" spans="1:7" ht="15.75" customHeight="1" x14ac:dyDescent="0.25">
      <c r="C57" s="1"/>
      <c r="D57" s="1"/>
      <c r="E57" s="1"/>
      <c r="F57" s="1"/>
      <c r="G57" s="1"/>
    </row>
    <row r="141" spans="3:7" ht="15" customHeight="1" x14ac:dyDescent="0.25">
      <c r="C141" s="1"/>
      <c r="D141" s="1"/>
      <c r="E141" s="1"/>
      <c r="F141" s="1"/>
      <c r="G141" s="1"/>
    </row>
  </sheetData>
  <mergeCells count="17">
    <mergeCell ref="B56:G56"/>
    <mergeCell ref="B43:G43"/>
    <mergeCell ref="B50:G50"/>
    <mergeCell ref="B51:G51"/>
    <mergeCell ref="B52:C52"/>
    <mergeCell ref="D52:E52"/>
    <mergeCell ref="B53:G53"/>
    <mergeCell ref="F2:G2"/>
    <mergeCell ref="B6:G6"/>
    <mergeCell ref="B7:G7"/>
    <mergeCell ref="B29:G29"/>
    <mergeCell ref="B55:G55"/>
    <mergeCell ref="B34:G34"/>
    <mergeCell ref="B35:G35"/>
    <mergeCell ref="B36:G36"/>
    <mergeCell ref="B37:G37"/>
    <mergeCell ref="B38:G38"/>
  </mergeCells>
  <printOptions horizontalCentered="1"/>
  <pageMargins left="0" right="0" top="0" bottom="0" header="0" footer="0"/>
  <pageSetup paperSize="9" scale="92" orientation="portrait" r:id="rId1"/>
  <headerFooter alignWithMargins="0">
    <oddHeader>&amp;L&amp;G</oddHeader>
    <oddFooter>&amp;C&amp;"Helvetica,Normal"&amp;11&amp;P&amp;R&amp;G</oddFooter>
  </headerFooter>
  <rowBreaks count="1" manualBreakCount="1">
    <brk id="41" max="6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theme="9" tint="-0.249977111117893"/>
  </sheetPr>
  <dimension ref="A1:J169"/>
  <sheetViews>
    <sheetView showGridLines="0" view="pageBreakPreview" topLeftCell="A3" zoomScale="118" zoomScaleNormal="118" zoomScaleSheetLayoutView="118" workbookViewId="0">
      <selection activeCell="B7" sqref="B7:G7"/>
    </sheetView>
  </sheetViews>
  <sheetFormatPr baseColWidth="10" defaultColWidth="8.09765625" defaultRowHeight="15" customHeight="1" x14ac:dyDescent="0.25"/>
  <cols>
    <col min="1" max="1" width="6.09765625" style="4" customWidth="1"/>
    <col min="2" max="2" width="3.69921875" style="10" customWidth="1"/>
    <col min="3" max="3" width="30.59765625" style="10" customWidth="1"/>
    <col min="4" max="4" width="6.796875" style="10" customWidth="1"/>
    <col min="5" max="5" width="5.3984375" style="10" customWidth="1"/>
    <col min="6" max="6" width="6.796875" style="10" customWidth="1"/>
    <col min="7" max="7" width="6.8984375" style="10" customWidth="1"/>
    <col min="8" max="8" width="13.3984375" style="1" customWidth="1"/>
    <col min="9" max="9" width="11.69921875" style="1" customWidth="1"/>
    <col min="10" max="16384" width="8.09765625" style="1"/>
  </cols>
  <sheetData>
    <row r="1" spans="1:10" ht="90.75" customHeight="1" x14ac:dyDescent="0.2">
      <c r="A1" s="18"/>
      <c r="B1" s="13"/>
      <c r="C1" s="13"/>
      <c r="D1" s="13"/>
      <c r="E1" s="13"/>
      <c r="F1" s="13"/>
      <c r="G1" s="13"/>
      <c r="H1" s="2"/>
      <c r="I1" s="2"/>
      <c r="J1" s="12"/>
    </row>
    <row r="2" spans="1:10" ht="15" customHeight="1" x14ac:dyDescent="0.2">
      <c r="A2" s="18"/>
      <c r="B2" s="13"/>
      <c r="C2" s="13"/>
      <c r="D2" s="13"/>
      <c r="E2" s="51" t="s">
        <v>22</v>
      </c>
      <c r="F2" s="87">
        <f ca="1">+TODAY()</f>
        <v>45180</v>
      </c>
      <c r="G2" s="87"/>
      <c r="H2" s="3"/>
      <c r="I2" s="3"/>
      <c r="J2" s="12"/>
    </row>
    <row r="3" spans="1:10" ht="15" customHeight="1" x14ac:dyDescent="0.2">
      <c r="A3" s="18"/>
      <c r="B3" s="19" t="s">
        <v>56</v>
      </c>
      <c r="C3" s="9"/>
      <c r="D3" s="9"/>
      <c r="E3" s="9"/>
      <c r="F3" s="7"/>
      <c r="G3" s="8"/>
      <c r="H3" s="5"/>
      <c r="I3" s="3"/>
      <c r="J3" s="6"/>
    </row>
    <row r="4" spans="1:10" ht="15" customHeight="1" x14ac:dyDescent="0.2">
      <c r="A4" s="18"/>
      <c r="B4" s="19" t="s">
        <v>57</v>
      </c>
      <c r="C4" s="9"/>
      <c r="D4" s="9"/>
      <c r="E4" s="9"/>
      <c r="F4" s="7"/>
      <c r="G4" s="8"/>
      <c r="H4" s="5"/>
      <c r="I4" s="3"/>
      <c r="J4" s="6"/>
    </row>
    <row r="5" spans="1:10" ht="15" customHeight="1" x14ac:dyDescent="0.25">
      <c r="A5" s="18"/>
      <c r="B5" s="17" t="s">
        <v>53</v>
      </c>
      <c r="C5" s="20"/>
      <c r="D5" s="9"/>
      <c r="E5" s="9"/>
      <c r="F5" s="7"/>
      <c r="G5" s="8"/>
      <c r="H5" s="5"/>
      <c r="I5" s="3"/>
      <c r="J5" s="6"/>
    </row>
    <row r="6" spans="1:10" ht="8.25" customHeight="1" x14ac:dyDescent="0.25">
      <c r="A6" s="18"/>
      <c r="B6" s="20"/>
      <c r="C6" s="9"/>
      <c r="D6" s="9"/>
      <c r="E6" s="9"/>
      <c r="F6" s="7"/>
      <c r="G6" s="8"/>
      <c r="H6" s="5"/>
      <c r="I6" s="3"/>
      <c r="J6" s="12"/>
    </row>
    <row r="7" spans="1:10" ht="48.75" customHeight="1" x14ac:dyDescent="0.2">
      <c r="A7" s="18"/>
      <c r="B7" s="88" t="s">
        <v>70</v>
      </c>
      <c r="C7" s="88"/>
      <c r="D7" s="88"/>
      <c r="E7" s="88"/>
      <c r="F7" s="88"/>
      <c r="G7" s="88"/>
      <c r="H7" s="5"/>
      <c r="I7" s="3"/>
      <c r="J7" s="12"/>
    </row>
    <row r="8" spans="1:10" ht="17.25" customHeight="1" x14ac:dyDescent="0.2">
      <c r="A8" s="18"/>
      <c r="B8" s="88" t="s">
        <v>68</v>
      </c>
      <c r="C8" s="88"/>
      <c r="D8" s="88"/>
      <c r="E8" s="88"/>
      <c r="F8" s="88"/>
      <c r="G8" s="88"/>
      <c r="H8" s="5"/>
      <c r="I8" s="3"/>
      <c r="J8" s="12"/>
    </row>
    <row r="9" spans="1:10" ht="17.25" customHeight="1" x14ac:dyDescent="0.2">
      <c r="A9" s="18"/>
      <c r="B9" s="88" t="s">
        <v>71</v>
      </c>
      <c r="C9" s="88"/>
      <c r="D9" s="88"/>
      <c r="E9" s="88"/>
      <c r="F9" s="88"/>
      <c r="G9" s="88"/>
      <c r="H9" s="5"/>
      <c r="I9" s="3"/>
      <c r="J9" s="12"/>
    </row>
    <row r="10" spans="1:10" ht="17.25" customHeight="1" x14ac:dyDescent="0.2">
      <c r="A10" s="18"/>
      <c r="B10" s="88" t="s">
        <v>72</v>
      </c>
      <c r="C10" s="88"/>
      <c r="D10" s="88"/>
      <c r="E10" s="88"/>
      <c r="F10" s="88"/>
      <c r="G10" s="88"/>
      <c r="H10" s="5"/>
      <c r="I10" s="3"/>
      <c r="J10" s="12"/>
    </row>
    <row r="11" spans="1:10" ht="9" customHeight="1" thickBot="1" x14ac:dyDescent="0.25">
      <c r="A11" s="18"/>
      <c r="B11" s="15"/>
      <c r="C11" s="15"/>
      <c r="D11" s="9"/>
      <c r="E11" s="9"/>
      <c r="F11" s="7"/>
      <c r="G11" s="8"/>
      <c r="H11" s="5"/>
      <c r="I11" s="3"/>
      <c r="J11" s="12"/>
    </row>
    <row r="12" spans="1:10" ht="15.75" customHeight="1" thickBot="1" x14ac:dyDescent="0.25">
      <c r="A12" s="18"/>
      <c r="B12" s="23"/>
      <c r="C12" s="24" t="s">
        <v>8</v>
      </c>
      <c r="D12" s="25" t="s">
        <v>9</v>
      </c>
      <c r="E12" s="25" t="s">
        <v>3</v>
      </c>
      <c r="F12" s="25" t="s">
        <v>10</v>
      </c>
      <c r="G12" s="26" t="s">
        <v>4</v>
      </c>
      <c r="H12" s="3"/>
      <c r="I12" s="3"/>
      <c r="J12" s="12"/>
    </row>
    <row r="13" spans="1:10" ht="15.75" customHeight="1" x14ac:dyDescent="0.2">
      <c r="A13" s="18"/>
      <c r="B13" s="75"/>
      <c r="C13" s="76" t="s">
        <v>73</v>
      </c>
      <c r="D13" s="77"/>
      <c r="E13" s="78"/>
      <c r="F13" s="79"/>
      <c r="G13" s="80"/>
      <c r="H13" s="11"/>
      <c r="J13" s="12"/>
    </row>
    <row r="14" spans="1:10" ht="15.75" customHeight="1" x14ac:dyDescent="0.2">
      <c r="A14" s="18"/>
      <c r="B14" s="27">
        <v>1</v>
      </c>
      <c r="C14" s="28" t="s">
        <v>11</v>
      </c>
      <c r="D14" s="29"/>
      <c r="E14" s="30"/>
      <c r="F14" s="31"/>
      <c r="G14" s="32"/>
      <c r="H14" s="11"/>
      <c r="J14" s="12"/>
    </row>
    <row r="15" spans="1:10" ht="30" customHeight="1" x14ac:dyDescent="0.2">
      <c r="A15" s="18"/>
      <c r="B15" s="33" t="s">
        <v>59</v>
      </c>
      <c r="C15" s="68" t="s">
        <v>58</v>
      </c>
      <c r="D15" s="34" t="s">
        <v>2</v>
      </c>
      <c r="E15" s="35">
        <v>1</v>
      </c>
      <c r="F15" s="36">
        <v>1500000</v>
      </c>
      <c r="G15" s="37">
        <f>E15*F15</f>
        <v>1500000</v>
      </c>
      <c r="H15" s="11"/>
      <c r="J15" s="12"/>
    </row>
    <row r="16" spans="1:10" ht="15.75" customHeight="1" x14ac:dyDescent="0.2">
      <c r="A16" s="18"/>
      <c r="B16" s="38">
        <v>2</v>
      </c>
      <c r="C16" s="67" t="s">
        <v>12</v>
      </c>
      <c r="D16" s="39"/>
      <c r="E16" s="40"/>
      <c r="F16" s="41"/>
      <c r="G16" s="42"/>
      <c r="H16" s="11"/>
      <c r="J16" s="12"/>
    </row>
    <row r="17" spans="1:10" ht="15.75" customHeight="1" x14ac:dyDescent="0.2">
      <c r="A17" s="18"/>
      <c r="B17" s="33" t="s">
        <v>60</v>
      </c>
      <c r="C17" s="66" t="s">
        <v>13</v>
      </c>
      <c r="D17" s="34" t="s">
        <v>2</v>
      </c>
      <c r="E17" s="35">
        <v>1</v>
      </c>
      <c r="F17" s="36">
        <v>1200000</v>
      </c>
      <c r="G17" s="37">
        <f>E17*F17</f>
        <v>1200000</v>
      </c>
      <c r="H17" s="11"/>
      <c r="J17" s="12"/>
    </row>
    <row r="18" spans="1:10" ht="15.75" customHeight="1" x14ac:dyDescent="0.2">
      <c r="A18" s="18"/>
      <c r="B18" s="43" t="s">
        <v>61</v>
      </c>
      <c r="C18" s="68" t="s">
        <v>14</v>
      </c>
      <c r="D18" s="34" t="s">
        <v>2</v>
      </c>
      <c r="E18" s="35">
        <v>1</v>
      </c>
      <c r="F18" s="36">
        <v>1700000</v>
      </c>
      <c r="G18" s="37">
        <f>E18*F18</f>
        <v>1700000</v>
      </c>
      <c r="H18" s="11"/>
      <c r="J18" s="12"/>
    </row>
    <row r="19" spans="1:10" ht="15.75" customHeight="1" x14ac:dyDescent="0.2">
      <c r="A19" s="18"/>
      <c r="B19" s="43" t="s">
        <v>62</v>
      </c>
      <c r="C19" s="66" t="s">
        <v>36</v>
      </c>
      <c r="D19" s="34" t="s">
        <v>0</v>
      </c>
      <c r="E19" s="35">
        <v>4</v>
      </c>
      <c r="F19" s="36">
        <v>700000</v>
      </c>
      <c r="G19" s="37">
        <f>E19*F19</f>
        <v>2800000</v>
      </c>
      <c r="H19" s="11"/>
      <c r="J19" s="12"/>
    </row>
    <row r="20" spans="1:10" ht="15.75" customHeight="1" x14ac:dyDescent="0.2">
      <c r="A20" s="18"/>
      <c r="B20" s="33" t="s">
        <v>63</v>
      </c>
      <c r="C20" s="68" t="s">
        <v>51</v>
      </c>
      <c r="D20" s="34" t="s">
        <v>2</v>
      </c>
      <c r="E20" s="35">
        <v>1</v>
      </c>
      <c r="F20" s="36">
        <v>250000</v>
      </c>
      <c r="G20" s="37">
        <f>E20*F20</f>
        <v>250000</v>
      </c>
      <c r="H20" s="11"/>
      <c r="J20" s="12"/>
    </row>
    <row r="21" spans="1:10" ht="15.75" customHeight="1" x14ac:dyDescent="0.2">
      <c r="A21" s="18"/>
      <c r="B21" s="38">
        <v>3</v>
      </c>
      <c r="C21" s="67" t="s">
        <v>21</v>
      </c>
      <c r="D21" s="39"/>
      <c r="E21" s="40"/>
      <c r="F21" s="41"/>
      <c r="G21" s="42"/>
      <c r="H21" s="11"/>
      <c r="J21" s="12"/>
    </row>
    <row r="22" spans="1:10" ht="15.75" customHeight="1" x14ac:dyDescent="0.2">
      <c r="A22" s="18"/>
      <c r="B22" s="33" t="s">
        <v>64</v>
      </c>
      <c r="C22" s="66" t="s">
        <v>15</v>
      </c>
      <c r="D22" s="34" t="s">
        <v>2</v>
      </c>
      <c r="E22" s="35">
        <v>1</v>
      </c>
      <c r="F22" s="36">
        <v>1500000</v>
      </c>
      <c r="G22" s="37">
        <f>E22*F22</f>
        <v>1500000</v>
      </c>
      <c r="H22" s="11"/>
      <c r="J22" s="12"/>
    </row>
    <row r="23" spans="1:10" ht="15.75" customHeight="1" x14ac:dyDescent="0.2">
      <c r="A23" s="18"/>
      <c r="B23" s="38">
        <v>4</v>
      </c>
      <c r="C23" s="67" t="s">
        <v>16</v>
      </c>
      <c r="D23" s="39"/>
      <c r="E23" s="40"/>
      <c r="F23" s="41"/>
      <c r="G23" s="42"/>
      <c r="H23" s="11"/>
      <c r="J23" s="12"/>
    </row>
    <row r="24" spans="1:10" ht="15.75" customHeight="1" x14ac:dyDescent="0.2">
      <c r="A24" s="18"/>
      <c r="B24" s="33" t="s">
        <v>65</v>
      </c>
      <c r="C24" s="66" t="s">
        <v>20</v>
      </c>
      <c r="D24" s="34" t="s">
        <v>2</v>
      </c>
      <c r="E24" s="35">
        <v>1</v>
      </c>
      <c r="F24" s="36">
        <v>3000000</v>
      </c>
      <c r="G24" s="37">
        <f>E24*F24</f>
        <v>3000000</v>
      </c>
      <c r="H24" s="11"/>
      <c r="J24" s="12"/>
    </row>
    <row r="25" spans="1:10" ht="15.75" customHeight="1" x14ac:dyDescent="0.2">
      <c r="A25" s="18"/>
      <c r="B25" s="38">
        <v>5</v>
      </c>
      <c r="C25" s="67" t="s">
        <v>1</v>
      </c>
      <c r="D25" s="39"/>
      <c r="E25" s="40"/>
      <c r="F25" s="41"/>
      <c r="G25" s="42"/>
      <c r="H25" s="11"/>
      <c r="J25" s="12"/>
    </row>
    <row r="26" spans="1:10" ht="15.75" customHeight="1" x14ac:dyDescent="0.2">
      <c r="A26" s="18"/>
      <c r="B26" s="33" t="s">
        <v>66</v>
      </c>
      <c r="C26" s="66" t="s">
        <v>17</v>
      </c>
      <c r="D26" s="34" t="s">
        <v>2</v>
      </c>
      <c r="E26" s="35">
        <v>1</v>
      </c>
      <c r="F26" s="36">
        <v>2000000</v>
      </c>
      <c r="G26" s="37">
        <f>E26*F26</f>
        <v>2000000</v>
      </c>
      <c r="H26" s="11"/>
      <c r="J26" s="12"/>
    </row>
    <row r="27" spans="1:10" ht="15.75" customHeight="1" thickBot="1" x14ac:dyDescent="0.25">
      <c r="A27" s="18"/>
      <c r="B27" s="69" t="s">
        <v>67</v>
      </c>
      <c r="C27" s="70" t="s">
        <v>52</v>
      </c>
      <c r="D27" s="71" t="s">
        <v>2</v>
      </c>
      <c r="E27" s="72">
        <v>1</v>
      </c>
      <c r="F27" s="73">
        <v>200000</v>
      </c>
      <c r="G27" s="74">
        <f>E27*F27</f>
        <v>200000</v>
      </c>
      <c r="H27" s="11"/>
      <c r="J27" s="12"/>
    </row>
    <row r="28" spans="1:10" ht="15.75" customHeight="1" x14ac:dyDescent="0.2">
      <c r="A28" s="18"/>
      <c r="B28" s="44"/>
      <c r="C28" s="44"/>
      <c r="D28" s="44"/>
      <c r="E28" s="44"/>
      <c r="F28" s="45" t="s">
        <v>18</v>
      </c>
      <c r="G28" s="46">
        <f>SUM(G13:G27)</f>
        <v>14150000</v>
      </c>
      <c r="H28" s="11"/>
      <c r="J28" s="12"/>
    </row>
    <row r="29" spans="1:10" ht="15.75" customHeight="1" x14ac:dyDescent="0.2">
      <c r="A29" s="18"/>
      <c r="B29" s="44"/>
      <c r="C29" s="44"/>
      <c r="D29" s="44"/>
      <c r="E29" s="44"/>
      <c r="F29" s="45" t="s">
        <v>7</v>
      </c>
      <c r="G29" s="46">
        <f>ROUNDUP((10*G28/100),0)</f>
        <v>1415000</v>
      </c>
      <c r="H29" s="11"/>
      <c r="J29" s="12"/>
    </row>
    <row r="30" spans="1:10" ht="15.75" customHeight="1" thickBot="1" x14ac:dyDescent="0.25">
      <c r="A30" s="18"/>
      <c r="B30" s="44"/>
      <c r="C30" s="44"/>
      <c r="D30" s="44"/>
      <c r="E30" s="47"/>
      <c r="F30" s="48" t="s">
        <v>19</v>
      </c>
      <c r="G30" s="49">
        <f>+G28+G29</f>
        <v>15565000</v>
      </c>
      <c r="H30" s="11"/>
      <c r="J30" s="12"/>
    </row>
    <row r="31" spans="1:10" ht="8.25" customHeight="1" x14ac:dyDescent="0.2">
      <c r="A31" s="18"/>
      <c r="B31" s="44"/>
      <c r="C31" s="44"/>
      <c r="D31" s="44"/>
      <c r="E31" s="47"/>
      <c r="F31" s="60"/>
      <c r="G31" s="61"/>
      <c r="H31" s="11"/>
      <c r="J31" s="12"/>
    </row>
    <row r="32" spans="1:10" ht="15" customHeight="1" x14ac:dyDescent="0.25">
      <c r="A32" s="21"/>
      <c r="B32" s="89" t="str">
        <f>_xlfn.CONCAT("Son Guaraníes ",Numlet(INT(G30)), ".")</f>
        <v>Son Guaraníes quince millones, quinientos sesenta y cinco mil .</v>
      </c>
      <c r="C32" s="89"/>
      <c r="D32" s="89"/>
      <c r="E32" s="89"/>
      <c r="F32" s="89"/>
      <c r="G32" s="89"/>
    </row>
    <row r="33" spans="1:10" ht="15" customHeight="1" x14ac:dyDescent="0.25">
      <c r="A33" s="21"/>
      <c r="B33" s="53" t="s">
        <v>48</v>
      </c>
    </row>
    <row r="34" spans="1:10" ht="15" customHeight="1" x14ac:dyDescent="0.25">
      <c r="A34" s="21"/>
      <c r="B34" s="53" t="s">
        <v>47</v>
      </c>
    </row>
    <row r="35" spans="1:10" ht="15" customHeight="1" x14ac:dyDescent="0.25">
      <c r="A35" s="21"/>
      <c r="B35" s="53" t="s">
        <v>69</v>
      </c>
      <c r="E35" s="14"/>
      <c r="I35" s="22"/>
    </row>
    <row r="36" spans="1:10" ht="87" customHeight="1" thickBot="1" x14ac:dyDescent="0.3">
      <c r="A36" s="21"/>
      <c r="B36" s="50"/>
      <c r="E36" s="14"/>
      <c r="I36" s="22"/>
    </row>
    <row r="37" spans="1:10" ht="15.75" customHeight="1" thickBot="1" x14ac:dyDescent="0.25">
      <c r="A37" s="18"/>
      <c r="B37" s="23"/>
      <c r="C37" s="24" t="s">
        <v>8</v>
      </c>
      <c r="D37" s="25" t="s">
        <v>9</v>
      </c>
      <c r="E37" s="25" t="s">
        <v>3</v>
      </c>
      <c r="F37" s="25" t="s">
        <v>10</v>
      </c>
      <c r="G37" s="26" t="s">
        <v>4</v>
      </c>
      <c r="H37" s="3"/>
      <c r="I37" s="3"/>
      <c r="J37" s="12"/>
    </row>
    <row r="38" spans="1:10" ht="15.75" customHeight="1" x14ac:dyDescent="0.2">
      <c r="A38" s="18"/>
      <c r="B38" s="75"/>
      <c r="C38" s="76" t="s">
        <v>74</v>
      </c>
      <c r="D38" s="77"/>
      <c r="E38" s="78"/>
      <c r="F38" s="79"/>
      <c r="G38" s="80"/>
      <c r="H38" s="11"/>
      <c r="J38" s="12"/>
    </row>
    <row r="39" spans="1:10" ht="15.75" customHeight="1" x14ac:dyDescent="0.2">
      <c r="A39" s="18"/>
      <c r="B39" s="27">
        <v>1</v>
      </c>
      <c r="C39" s="28" t="s">
        <v>11</v>
      </c>
      <c r="D39" s="29"/>
      <c r="E39" s="30"/>
      <c r="F39" s="31"/>
      <c r="G39" s="32"/>
      <c r="H39" s="11"/>
      <c r="J39" s="12"/>
    </row>
    <row r="40" spans="1:10" ht="30" customHeight="1" x14ac:dyDescent="0.2">
      <c r="A40" s="18"/>
      <c r="B40" s="33" t="s">
        <v>59</v>
      </c>
      <c r="C40" s="68" t="s">
        <v>58</v>
      </c>
      <c r="D40" s="34" t="s">
        <v>2</v>
      </c>
      <c r="E40" s="35">
        <v>1</v>
      </c>
      <c r="F40" s="36">
        <v>1500000</v>
      </c>
      <c r="G40" s="37">
        <f>E40*F40</f>
        <v>1500000</v>
      </c>
      <c r="H40" s="11"/>
      <c r="J40" s="12"/>
    </row>
    <row r="41" spans="1:10" ht="15.75" customHeight="1" x14ac:dyDescent="0.2">
      <c r="A41" s="18"/>
      <c r="B41" s="38">
        <v>2</v>
      </c>
      <c r="C41" s="67" t="s">
        <v>12</v>
      </c>
      <c r="D41" s="39"/>
      <c r="E41" s="40"/>
      <c r="F41" s="41"/>
      <c r="G41" s="42"/>
      <c r="H41" s="11"/>
      <c r="J41" s="12"/>
    </row>
    <row r="42" spans="1:10" ht="15.75" customHeight="1" x14ac:dyDescent="0.2">
      <c r="A42" s="18"/>
      <c r="B42" s="33" t="s">
        <v>60</v>
      </c>
      <c r="C42" s="66" t="s">
        <v>13</v>
      </c>
      <c r="D42" s="34" t="s">
        <v>2</v>
      </c>
      <c r="E42" s="35">
        <v>1</v>
      </c>
      <c r="F42" s="36">
        <v>500000</v>
      </c>
      <c r="G42" s="37">
        <f>E42*F42</f>
        <v>500000</v>
      </c>
      <c r="H42" s="11"/>
      <c r="J42" s="12"/>
    </row>
    <row r="43" spans="1:10" ht="15.75" customHeight="1" x14ac:dyDescent="0.2">
      <c r="A43" s="18"/>
      <c r="B43" s="43" t="s">
        <v>61</v>
      </c>
      <c r="C43" s="68" t="s">
        <v>14</v>
      </c>
      <c r="D43" s="34" t="s">
        <v>2</v>
      </c>
      <c r="E43" s="35">
        <v>1</v>
      </c>
      <c r="F43" s="36">
        <v>800000</v>
      </c>
      <c r="G43" s="37">
        <f>E43*F43</f>
        <v>800000</v>
      </c>
      <c r="H43" s="11"/>
      <c r="J43" s="12"/>
    </row>
    <row r="44" spans="1:10" ht="15.75" customHeight="1" x14ac:dyDescent="0.2">
      <c r="A44" s="18"/>
      <c r="B44" s="43" t="s">
        <v>62</v>
      </c>
      <c r="C44" s="66" t="s">
        <v>36</v>
      </c>
      <c r="D44" s="34" t="s">
        <v>0</v>
      </c>
      <c r="E44" s="35">
        <v>3</v>
      </c>
      <c r="F44" s="36">
        <v>700000</v>
      </c>
      <c r="G44" s="37">
        <f>E44*F44</f>
        <v>2100000</v>
      </c>
      <c r="H44" s="11"/>
      <c r="J44" s="12"/>
    </row>
    <row r="45" spans="1:10" ht="15.75" customHeight="1" x14ac:dyDescent="0.2">
      <c r="A45" s="18"/>
      <c r="B45" s="33" t="s">
        <v>63</v>
      </c>
      <c r="C45" s="68" t="s">
        <v>51</v>
      </c>
      <c r="D45" s="34" t="s">
        <v>2</v>
      </c>
      <c r="E45" s="35">
        <v>1</v>
      </c>
      <c r="F45" s="36">
        <v>150000</v>
      </c>
      <c r="G45" s="37">
        <f>E45*F45</f>
        <v>150000</v>
      </c>
      <c r="H45" s="11"/>
      <c r="J45" s="12"/>
    </row>
    <row r="46" spans="1:10" ht="15.75" customHeight="1" x14ac:dyDescent="0.2">
      <c r="A46" s="18"/>
      <c r="B46" s="38">
        <v>3</v>
      </c>
      <c r="C46" s="67" t="s">
        <v>21</v>
      </c>
      <c r="D46" s="39"/>
      <c r="E46" s="40"/>
      <c r="F46" s="41"/>
      <c r="G46" s="42"/>
      <c r="H46" s="11"/>
      <c r="J46" s="12"/>
    </row>
    <row r="47" spans="1:10" ht="15.75" customHeight="1" x14ac:dyDescent="0.2">
      <c r="A47" s="18"/>
      <c r="B47" s="33" t="s">
        <v>64</v>
      </c>
      <c r="C47" s="66" t="s">
        <v>15</v>
      </c>
      <c r="D47" s="34" t="s">
        <v>2</v>
      </c>
      <c r="E47" s="35">
        <v>1</v>
      </c>
      <c r="F47" s="36">
        <v>600000</v>
      </c>
      <c r="G47" s="37">
        <f>E47*F47</f>
        <v>600000</v>
      </c>
      <c r="H47" s="11"/>
      <c r="J47" s="12"/>
    </row>
    <row r="48" spans="1:10" ht="15.75" customHeight="1" x14ac:dyDescent="0.2">
      <c r="A48" s="18"/>
      <c r="B48" s="38">
        <v>4</v>
      </c>
      <c r="C48" s="67" t="s">
        <v>16</v>
      </c>
      <c r="D48" s="39"/>
      <c r="E48" s="40"/>
      <c r="F48" s="41"/>
      <c r="G48" s="42"/>
      <c r="H48" s="11"/>
      <c r="J48" s="12"/>
    </row>
    <row r="49" spans="1:10" ht="15.75" customHeight="1" x14ac:dyDescent="0.2">
      <c r="A49" s="18"/>
      <c r="B49" s="33" t="s">
        <v>65</v>
      </c>
      <c r="C49" s="66" t="s">
        <v>20</v>
      </c>
      <c r="D49" s="34" t="s">
        <v>2</v>
      </c>
      <c r="E49" s="35">
        <v>1</v>
      </c>
      <c r="F49" s="36">
        <v>2500000</v>
      </c>
      <c r="G49" s="37">
        <f>E49*F49</f>
        <v>2500000</v>
      </c>
      <c r="H49" s="11"/>
      <c r="J49" s="12"/>
    </row>
    <row r="50" spans="1:10" ht="15.75" customHeight="1" x14ac:dyDescent="0.2">
      <c r="A50" s="18"/>
      <c r="B50" s="38">
        <v>5</v>
      </c>
      <c r="C50" s="67" t="s">
        <v>1</v>
      </c>
      <c r="D50" s="39"/>
      <c r="E50" s="40"/>
      <c r="F50" s="41"/>
      <c r="G50" s="42"/>
      <c r="H50" s="11"/>
      <c r="J50" s="12"/>
    </row>
    <row r="51" spans="1:10" ht="15.75" customHeight="1" x14ac:dyDescent="0.2">
      <c r="A51" s="18"/>
      <c r="B51" s="33" t="s">
        <v>66</v>
      </c>
      <c r="C51" s="66" t="s">
        <v>17</v>
      </c>
      <c r="D51" s="34" t="s">
        <v>2</v>
      </c>
      <c r="E51" s="35">
        <v>1</v>
      </c>
      <c r="F51" s="36">
        <v>1500000</v>
      </c>
      <c r="G51" s="37">
        <f>E51*F51</f>
        <v>1500000</v>
      </c>
      <c r="H51" s="11"/>
      <c r="J51" s="12"/>
    </row>
    <row r="52" spans="1:10" ht="15.75" customHeight="1" thickBot="1" x14ac:dyDescent="0.25">
      <c r="A52" s="18"/>
      <c r="B52" s="69" t="s">
        <v>67</v>
      </c>
      <c r="C52" s="70" t="s">
        <v>52</v>
      </c>
      <c r="D52" s="71" t="s">
        <v>2</v>
      </c>
      <c r="E52" s="72">
        <v>1</v>
      </c>
      <c r="F52" s="73">
        <v>200000</v>
      </c>
      <c r="G52" s="74">
        <f>E52*F52</f>
        <v>200000</v>
      </c>
      <c r="H52" s="11"/>
      <c r="J52" s="12"/>
    </row>
    <row r="53" spans="1:10" ht="15.75" customHeight="1" x14ac:dyDescent="0.2">
      <c r="A53" s="18"/>
      <c r="B53" s="44"/>
      <c r="C53" s="44"/>
      <c r="D53" s="44"/>
      <c r="E53" s="44"/>
      <c r="F53" s="45" t="s">
        <v>18</v>
      </c>
      <c r="G53" s="46">
        <f>SUM(G38:G52)</f>
        <v>9850000</v>
      </c>
      <c r="H53" s="11"/>
      <c r="J53" s="12"/>
    </row>
    <row r="54" spans="1:10" ht="15.75" customHeight="1" x14ac:dyDescent="0.2">
      <c r="A54" s="18"/>
      <c r="B54" s="44"/>
      <c r="C54" s="44"/>
      <c r="D54" s="44"/>
      <c r="E54" s="44"/>
      <c r="F54" s="45" t="s">
        <v>7</v>
      </c>
      <c r="G54" s="46">
        <f>ROUNDUP((10*G53/100),0)</f>
        <v>985000</v>
      </c>
      <c r="H54" s="11"/>
      <c r="J54" s="12"/>
    </row>
    <row r="55" spans="1:10" ht="15.75" customHeight="1" thickBot="1" x14ac:dyDescent="0.25">
      <c r="A55" s="18"/>
      <c r="B55" s="44"/>
      <c r="C55" s="44"/>
      <c r="D55" s="44"/>
      <c r="E55" s="47"/>
      <c r="F55" s="48" t="s">
        <v>19</v>
      </c>
      <c r="G55" s="49">
        <f>+G53+G54</f>
        <v>10835000</v>
      </c>
      <c r="H55" s="11"/>
      <c r="J55" s="12"/>
    </row>
    <row r="56" spans="1:10" ht="8.25" customHeight="1" x14ac:dyDescent="0.2">
      <c r="A56" s="18"/>
      <c r="B56" s="44"/>
      <c r="C56" s="44"/>
      <c r="D56" s="44"/>
      <c r="E56" s="47"/>
      <c r="F56" s="60"/>
      <c r="G56" s="61"/>
      <c r="H56" s="11"/>
      <c r="J56" s="12"/>
    </row>
    <row r="57" spans="1:10" ht="15" customHeight="1" x14ac:dyDescent="0.25">
      <c r="A57" s="21"/>
      <c r="B57" s="89" t="str">
        <f>_xlfn.CONCAT("Son Guaraníes ",Numlet(INT(G55)), ".")</f>
        <v>Son Guaraníes diez millones, ochocientos treinta y cinco mil .</v>
      </c>
      <c r="C57" s="89"/>
      <c r="D57" s="89"/>
      <c r="E57" s="89"/>
      <c r="F57" s="89"/>
      <c r="G57" s="89"/>
    </row>
    <row r="58" spans="1:10" ht="15" customHeight="1" x14ac:dyDescent="0.25">
      <c r="A58" s="21"/>
      <c r="B58" s="53" t="s">
        <v>48</v>
      </c>
    </row>
    <row r="59" spans="1:10" ht="15" customHeight="1" x14ac:dyDescent="0.25">
      <c r="A59" s="21"/>
      <c r="B59" s="53" t="s">
        <v>47</v>
      </c>
    </row>
    <row r="60" spans="1:10" ht="15" customHeight="1" x14ac:dyDescent="0.25">
      <c r="A60" s="21"/>
      <c r="B60" s="53" t="s">
        <v>69</v>
      </c>
      <c r="E60" s="14"/>
      <c r="I60" s="22"/>
    </row>
    <row r="61" spans="1:10" ht="30" customHeight="1" x14ac:dyDescent="0.25">
      <c r="A61" s="21"/>
      <c r="B61" s="54" t="s">
        <v>5</v>
      </c>
      <c r="C61" s="52"/>
      <c r="D61" s="52"/>
      <c r="E61" s="52"/>
      <c r="F61" s="52"/>
      <c r="G61" s="52"/>
    </row>
    <row r="62" spans="1:10" ht="16.149999999999999" customHeight="1" x14ac:dyDescent="0.2">
      <c r="B62" s="81" t="s">
        <v>24</v>
      </c>
      <c r="C62" s="82"/>
      <c r="D62" s="82"/>
      <c r="E62" s="82"/>
      <c r="F62" s="82"/>
      <c r="G62" s="82"/>
    </row>
    <row r="63" spans="1:10" ht="16.149999999999999" customHeight="1" x14ac:dyDescent="0.25">
      <c r="B63" s="83" t="s">
        <v>25</v>
      </c>
      <c r="C63" s="84"/>
      <c r="D63" s="84"/>
      <c r="E63" s="84"/>
      <c r="F63" s="84"/>
      <c r="G63" s="84"/>
    </row>
    <row r="64" spans="1:10" ht="36.75" customHeight="1" x14ac:dyDescent="0.25">
      <c r="B64" s="83" t="s">
        <v>49</v>
      </c>
      <c r="C64" s="84"/>
      <c r="D64" s="84"/>
      <c r="E64" s="84"/>
      <c r="F64" s="84"/>
      <c r="G64" s="84"/>
    </row>
    <row r="65" spans="1:7" ht="36.75" customHeight="1" x14ac:dyDescent="0.25">
      <c r="B65" s="85" t="s">
        <v>55</v>
      </c>
      <c r="C65" s="85"/>
      <c r="D65" s="85"/>
      <c r="E65" s="85"/>
      <c r="F65" s="85"/>
      <c r="G65" s="85"/>
    </row>
    <row r="66" spans="1:7" ht="28.15" customHeight="1" x14ac:dyDescent="0.25">
      <c r="B66" s="85" t="s">
        <v>54</v>
      </c>
      <c r="C66" s="86"/>
      <c r="D66" s="86"/>
      <c r="E66" s="86"/>
      <c r="F66" s="86"/>
      <c r="G66" s="86"/>
    </row>
    <row r="67" spans="1:7" ht="15" customHeight="1" x14ac:dyDescent="0.25">
      <c r="C67" s="16"/>
    </row>
    <row r="68" spans="1:7" ht="15" customHeight="1" x14ac:dyDescent="0.25">
      <c r="B68" s="52" t="s">
        <v>6</v>
      </c>
      <c r="C68" s="16"/>
    </row>
    <row r="69" spans="1:7" ht="15" customHeight="1" x14ac:dyDescent="0.25">
      <c r="B69" s="52"/>
      <c r="C69" s="16"/>
    </row>
    <row r="70" spans="1:7" ht="81.75" customHeight="1" x14ac:dyDescent="0.25">
      <c r="C70" s="16"/>
    </row>
    <row r="71" spans="1:7" s="63" customFormat="1" ht="30" customHeight="1" x14ac:dyDescent="0.2">
      <c r="A71" s="62"/>
      <c r="B71" s="91" t="s">
        <v>37</v>
      </c>
      <c r="C71" s="91"/>
      <c r="D71" s="91"/>
      <c r="E71" s="91"/>
      <c r="F71" s="91"/>
      <c r="G71" s="91"/>
    </row>
    <row r="72" spans="1:7" s="63" customFormat="1" ht="20.100000000000001" customHeight="1" x14ac:dyDescent="0.25">
      <c r="A72" s="62"/>
      <c r="B72" s="64" t="s">
        <v>38</v>
      </c>
      <c r="C72" s="64"/>
      <c r="D72" s="64"/>
      <c r="E72" s="64"/>
      <c r="F72" s="64"/>
      <c r="G72" s="64"/>
    </row>
    <row r="73" spans="1:7" s="63" customFormat="1" ht="20.100000000000001" customHeight="1" x14ac:dyDescent="0.25">
      <c r="A73" s="62"/>
      <c r="B73" s="64" t="s">
        <v>39</v>
      </c>
      <c r="C73" s="64"/>
      <c r="D73" s="64"/>
      <c r="E73" s="64"/>
      <c r="F73" s="64"/>
      <c r="G73" s="64"/>
    </row>
    <row r="74" spans="1:7" s="63" customFormat="1" ht="20.100000000000001" customHeight="1" x14ac:dyDescent="0.25">
      <c r="A74" s="62"/>
      <c r="B74" s="64" t="s">
        <v>40</v>
      </c>
      <c r="C74" s="64"/>
      <c r="D74" s="64"/>
      <c r="E74" s="64"/>
      <c r="F74" s="64"/>
      <c r="G74" s="64"/>
    </row>
    <row r="75" spans="1:7" s="63" customFormat="1" ht="20.100000000000001" customHeight="1" x14ac:dyDescent="0.25">
      <c r="A75" s="62"/>
      <c r="B75" s="64" t="s">
        <v>41</v>
      </c>
      <c r="C75" s="64"/>
      <c r="D75" s="64"/>
      <c r="E75" s="64"/>
      <c r="F75" s="64"/>
      <c r="G75" s="64"/>
    </row>
    <row r="76" spans="1:7" s="63" customFormat="1" ht="20.100000000000001" customHeight="1" x14ac:dyDescent="0.25">
      <c r="A76" s="62"/>
      <c r="B76" s="64" t="s">
        <v>42</v>
      </c>
      <c r="C76" s="64"/>
      <c r="D76" s="64"/>
      <c r="E76" s="64"/>
      <c r="F76" s="64"/>
      <c r="G76" s="64"/>
    </row>
    <row r="77" spans="1:7" s="63" customFormat="1" ht="24" customHeight="1" x14ac:dyDescent="0.25">
      <c r="A77" s="62"/>
      <c r="B77" s="10"/>
      <c r="C77" s="10"/>
      <c r="D77" s="10"/>
      <c r="E77" s="10"/>
      <c r="F77" s="10"/>
      <c r="G77" s="10"/>
    </row>
    <row r="78" spans="1:7" s="63" customFormat="1" ht="36.75" customHeight="1" x14ac:dyDescent="0.2">
      <c r="A78" s="62"/>
      <c r="B78" s="92" t="s">
        <v>43</v>
      </c>
      <c r="C78" s="92"/>
      <c r="D78" s="92"/>
      <c r="E78" s="92"/>
      <c r="F78" s="92"/>
      <c r="G78" s="92"/>
    </row>
    <row r="79" spans="1:7" s="63" customFormat="1" ht="200.25" customHeight="1" x14ac:dyDescent="0.2">
      <c r="A79" s="62"/>
      <c r="B79" s="93" t="s">
        <v>23</v>
      </c>
      <c r="C79" s="93"/>
      <c r="D79" s="93"/>
      <c r="E79" s="93"/>
      <c r="F79" s="93"/>
      <c r="G79" s="93"/>
    </row>
    <row r="80" spans="1:7" s="63" customFormat="1" ht="28.5" customHeight="1" x14ac:dyDescent="0.3">
      <c r="A80" s="62"/>
      <c r="B80" s="94" t="s">
        <v>50</v>
      </c>
      <c r="C80" s="94"/>
      <c r="D80" s="95">
        <f>+G30</f>
        <v>15565000</v>
      </c>
      <c r="E80" s="95"/>
      <c r="F80" s="65"/>
      <c r="G80" s="65"/>
    </row>
    <row r="81" spans="1:7" s="63" customFormat="1" ht="63.75" customHeight="1" x14ac:dyDescent="0.25">
      <c r="A81" s="62"/>
      <c r="B81" s="96" t="s">
        <v>46</v>
      </c>
      <c r="C81" s="96"/>
      <c r="D81" s="96"/>
      <c r="E81" s="96"/>
      <c r="F81" s="96"/>
      <c r="G81" s="96"/>
    </row>
    <row r="82" spans="1:7" ht="15.75" customHeight="1" x14ac:dyDescent="0.2">
      <c r="B82" s="59"/>
      <c r="C82" s="59"/>
      <c r="D82" s="59"/>
      <c r="E82" s="59"/>
      <c r="F82" s="59"/>
      <c r="G82" s="59"/>
    </row>
    <row r="83" spans="1:7" ht="69.75" customHeight="1" x14ac:dyDescent="0.2">
      <c r="B83" s="90" t="s">
        <v>45</v>
      </c>
      <c r="C83" s="90"/>
      <c r="D83" s="90"/>
      <c r="E83" s="90"/>
      <c r="F83" s="90"/>
      <c r="G83" s="90"/>
    </row>
    <row r="84" spans="1:7" ht="15.75" customHeight="1" x14ac:dyDescent="0.2">
      <c r="B84" s="90" t="s">
        <v>44</v>
      </c>
      <c r="C84" s="90"/>
      <c r="D84" s="90"/>
      <c r="E84" s="90"/>
      <c r="F84" s="90"/>
      <c r="G84" s="90"/>
    </row>
    <row r="85" spans="1:7" ht="15.75" customHeight="1" x14ac:dyDescent="0.25">
      <c r="C85" s="1"/>
      <c r="D85" s="1"/>
      <c r="E85" s="1"/>
      <c r="F85" s="1"/>
      <c r="G85" s="1"/>
    </row>
    <row r="169" spans="3:7" ht="15" customHeight="1" x14ac:dyDescent="0.25">
      <c r="C169" s="1"/>
      <c r="D169" s="1"/>
      <c r="E169" s="1"/>
      <c r="F169" s="1"/>
      <c r="G169" s="1"/>
    </row>
  </sheetData>
  <mergeCells count="20">
    <mergeCell ref="B66:G66"/>
    <mergeCell ref="B71:G71"/>
    <mergeCell ref="B81:G81"/>
    <mergeCell ref="B84:G84"/>
    <mergeCell ref="B83:G83"/>
    <mergeCell ref="B79:G79"/>
    <mergeCell ref="B78:G78"/>
    <mergeCell ref="B80:C80"/>
    <mergeCell ref="D80:E80"/>
    <mergeCell ref="B57:G57"/>
    <mergeCell ref="B65:G65"/>
    <mergeCell ref="B7:G7"/>
    <mergeCell ref="B32:G32"/>
    <mergeCell ref="F2:G2"/>
    <mergeCell ref="B62:G62"/>
    <mergeCell ref="B63:G63"/>
    <mergeCell ref="B64:G64"/>
    <mergeCell ref="B10:G10"/>
    <mergeCell ref="B8:G8"/>
    <mergeCell ref="B9:G9"/>
  </mergeCells>
  <phoneticPr fontId="14" type="noConversion"/>
  <printOptions horizontalCentered="1"/>
  <pageMargins left="0" right="0" top="0" bottom="0" header="0" footer="0"/>
  <pageSetup paperSize="9" orientation="portrait" r:id="rId1"/>
  <headerFooter alignWithMargins="0">
    <oddHeader>&amp;L&amp;G</oddHeader>
    <oddFooter>&amp;C&amp;"Helvetica,Normal"&amp;11&amp;P&amp;R&amp;G</oddFooter>
  </headerFooter>
  <rowBreaks count="2" manualBreakCount="2">
    <brk id="35" max="6" man="1"/>
    <brk id="69" max="6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H4"/>
  <sheetViews>
    <sheetView topLeftCell="C1" workbookViewId="0">
      <selection activeCell="D26" sqref="D26"/>
    </sheetView>
  </sheetViews>
  <sheetFormatPr baseColWidth="10" defaultRowHeight="15" x14ac:dyDescent="0.2"/>
  <cols>
    <col min="1" max="7" width="11.19921875" customWidth="1"/>
    <col min="8" max="8" width="12.8984375" customWidth="1"/>
  </cols>
  <sheetData>
    <row r="1" spans="1:8" x14ac:dyDescent="0.2">
      <c r="A1" s="57" t="s">
        <v>30</v>
      </c>
    </row>
    <row r="2" spans="1:8" x14ac:dyDescent="0.2">
      <c r="A2" s="97" t="s">
        <v>29</v>
      </c>
      <c r="B2" s="97"/>
      <c r="C2" s="97"/>
    </row>
    <row r="3" spans="1:8" x14ac:dyDescent="0.2">
      <c r="A3" s="57" t="s">
        <v>31</v>
      </c>
      <c r="B3" s="57" t="s">
        <v>32</v>
      </c>
      <c r="C3" s="55" t="s">
        <v>26</v>
      </c>
      <c r="D3" s="58" t="s">
        <v>33</v>
      </c>
      <c r="E3" s="55" t="s">
        <v>27</v>
      </c>
      <c r="F3" s="55" t="s">
        <v>28</v>
      </c>
      <c r="G3" s="55" t="s">
        <v>34</v>
      </c>
      <c r="H3" s="55" t="s">
        <v>35</v>
      </c>
    </row>
    <row r="4" spans="1:8" x14ac:dyDescent="0.2">
      <c r="A4">
        <v>40</v>
      </c>
      <c r="B4">
        <v>20</v>
      </c>
      <c r="C4" s="55">
        <f>+A4*B4</f>
        <v>800</v>
      </c>
      <c r="D4" s="55">
        <v>0.12</v>
      </c>
      <c r="E4" s="55">
        <f>+C4*D4</f>
        <v>96</v>
      </c>
      <c r="F4" s="56">
        <f>+ROUNDUP((E4*0.5/6),0)</f>
        <v>8</v>
      </c>
      <c r="G4">
        <f>+F4*2</f>
        <v>16</v>
      </c>
      <c r="H4">
        <f>+G4/3</f>
        <v>5.333333333333333</v>
      </c>
    </row>
  </sheetData>
  <mergeCells count="1">
    <mergeCell ref="A2:C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4,05,23</vt:lpstr>
      <vt:lpstr>Evaluación gral.</vt:lpstr>
      <vt:lpstr>Cantidades</vt:lpstr>
      <vt:lpstr>'4,05,23'!Área_de_impresión</vt:lpstr>
      <vt:lpstr>'Evaluación gral.'!Área_de_impresión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Consultora02</dc:creator>
  <cp:lastModifiedBy>Joaquin</cp:lastModifiedBy>
  <cp:lastPrinted>2023-05-09T14:48:54Z</cp:lastPrinted>
  <dcterms:created xsi:type="dcterms:W3CDTF">2014-04-02T19:08:50Z</dcterms:created>
  <dcterms:modified xsi:type="dcterms:W3CDTF">2023-09-12T00:37:29Z</dcterms:modified>
</cp:coreProperties>
</file>