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bookViews>
    <workbookView xWindow="-120" yWindow="-120" windowWidth="20730" windowHeight="11160" firstSheet="1" activeTab="4"/>
  </bookViews>
  <sheets>
    <sheet name="Compras" sheetId="9" r:id="rId1"/>
    <sheet name="Compras_Detalle" sheetId="1" r:id="rId2"/>
    <sheet name="Ordenes" sheetId="10" r:id="rId3"/>
    <sheet name="Ordenes_Detalle" sheetId="11" r:id="rId4"/>
    <sheet name="Ordenes_Lote" sheetId="12" r:id="rId5"/>
    <sheet name="Insumos" sheetId="2" r:id="rId6"/>
    <sheet name="Categoria" sheetId="6" r:id="rId7"/>
    <sheet name="Proveedor" sheetId="7" r:id="rId8"/>
    <sheet name="Lotes" sheetId="3" r:id="rId9"/>
    <sheet name="Campos" sheetId="8" r:id="rId10"/>
    <sheet name="Resumenes" sheetId="4" r:id="rId11"/>
    <sheet name="Otros" sheetId="5" r:id="rId12"/>
  </sheets>
  <definedNames>
    <definedName name="_xlnm._FilterDatabase" localSheetId="1" hidden="1">Compras_Detalle!$B$1:$O$166</definedName>
  </definedNames>
  <calcPr calcId="152511"/>
  <extLst>
    <ext uri="GoogleSheetsCustomDataVersion2">
      <go:sheetsCustomData xmlns:go="http://customooxmlschemas.google.com/" r:id="rId13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M165" i="1"/>
  <c r="N165" i="1" s="1"/>
  <c r="L165" i="1"/>
  <c r="K165" i="1"/>
  <c r="H165" i="1"/>
  <c r="G165" i="1"/>
  <c r="M164" i="1"/>
  <c r="N164" i="1" s="1"/>
  <c r="L164" i="1"/>
  <c r="K164" i="1"/>
  <c r="H164" i="1"/>
  <c r="G164" i="1"/>
  <c r="M163" i="1"/>
  <c r="N163" i="1" s="1"/>
  <c r="L163" i="1"/>
  <c r="K163" i="1"/>
  <c r="H163" i="1"/>
  <c r="G163" i="1"/>
  <c r="M162" i="1"/>
  <c r="N162" i="1" s="1"/>
  <c r="L162" i="1"/>
  <c r="K162" i="1"/>
  <c r="H162" i="1"/>
  <c r="G162" i="1"/>
  <c r="M161" i="1"/>
  <c r="N161" i="1" s="1"/>
  <c r="L161" i="1"/>
  <c r="K161" i="1"/>
  <c r="H161" i="1"/>
  <c r="G161" i="1"/>
  <c r="M160" i="1"/>
  <c r="N160" i="1" s="1"/>
  <c r="L160" i="1"/>
  <c r="K160" i="1"/>
  <c r="H160" i="1"/>
  <c r="G160" i="1"/>
  <c r="M159" i="1"/>
  <c r="N159" i="1" s="1"/>
  <c r="L159" i="1"/>
  <c r="K159" i="1"/>
  <c r="H159" i="1"/>
  <c r="G159" i="1"/>
  <c r="M166" i="1"/>
  <c r="N166" i="1" s="1"/>
  <c r="L166" i="1"/>
  <c r="K166" i="1"/>
  <c r="H166" i="1"/>
  <c r="G166" i="1"/>
  <c r="M158" i="1"/>
  <c r="N158" i="1" s="1"/>
  <c r="L158" i="1"/>
  <c r="K158" i="1"/>
  <c r="H158" i="1"/>
  <c r="G158" i="1"/>
  <c r="M157" i="1"/>
  <c r="N157" i="1" s="1"/>
  <c r="L157" i="1"/>
  <c r="K157" i="1"/>
  <c r="H157" i="1"/>
  <c r="G157" i="1"/>
  <c r="M156" i="1"/>
  <c r="N156" i="1" s="1"/>
  <c r="L156" i="1"/>
  <c r="K156" i="1"/>
  <c r="H156" i="1"/>
  <c r="G156" i="1"/>
  <c r="M155" i="1"/>
  <c r="N155" i="1" s="1"/>
  <c r="L155" i="1"/>
  <c r="K155" i="1"/>
  <c r="H155" i="1"/>
  <c r="G155" i="1"/>
  <c r="M154" i="1"/>
  <c r="N154" i="1" s="1"/>
  <c r="L154" i="1"/>
  <c r="K154" i="1"/>
  <c r="H154" i="1"/>
  <c r="G154" i="1"/>
  <c r="M153" i="1"/>
  <c r="N153" i="1" s="1"/>
  <c r="L153" i="1"/>
  <c r="K153" i="1"/>
  <c r="H153" i="1"/>
  <c r="G153" i="1"/>
  <c r="M152" i="1"/>
  <c r="N152" i="1" s="1"/>
  <c r="L152" i="1"/>
  <c r="K152" i="1"/>
  <c r="H152" i="1"/>
  <c r="G152" i="1"/>
  <c r="M151" i="1"/>
  <c r="L151" i="1"/>
  <c r="J151" i="1"/>
  <c r="K151" i="1" s="1"/>
  <c r="H151" i="1"/>
  <c r="G151" i="1"/>
  <c r="M150" i="1"/>
  <c r="N150" i="1" s="1"/>
  <c r="L150" i="1"/>
  <c r="K150" i="1"/>
  <c r="H150" i="1"/>
  <c r="G150" i="1"/>
  <c r="M149" i="1"/>
  <c r="N149" i="1" s="1"/>
  <c r="L149" i="1"/>
  <c r="K149" i="1"/>
  <c r="H149" i="1"/>
  <c r="G149" i="1"/>
  <c r="M148" i="1"/>
  <c r="N148" i="1" s="1"/>
  <c r="L148" i="1"/>
  <c r="K148" i="1"/>
  <c r="H148" i="1"/>
  <c r="G148" i="1"/>
  <c r="M147" i="1"/>
  <c r="N147" i="1" s="1"/>
  <c r="L147" i="1"/>
  <c r="K147" i="1"/>
  <c r="H147" i="1"/>
  <c r="G147" i="1"/>
  <c r="M146" i="1"/>
  <c r="N146" i="1" s="1"/>
  <c r="L146" i="1"/>
  <c r="K146" i="1"/>
  <c r="H146" i="1"/>
  <c r="G146" i="1"/>
  <c r="M145" i="1"/>
  <c r="N145" i="1" s="1"/>
  <c r="L145" i="1"/>
  <c r="K145" i="1"/>
  <c r="H145" i="1"/>
  <c r="G145" i="1"/>
  <c r="M144" i="1"/>
  <c r="N144" i="1" s="1"/>
  <c r="L144" i="1"/>
  <c r="K144" i="1"/>
  <c r="H144" i="1"/>
  <c r="G144" i="1"/>
  <c r="M143" i="1"/>
  <c r="N143" i="1" s="1"/>
  <c r="L143" i="1"/>
  <c r="K143" i="1"/>
  <c r="H143" i="1"/>
  <c r="G143" i="1"/>
  <c r="M142" i="1"/>
  <c r="N142" i="1" s="1"/>
  <c r="L142" i="1"/>
  <c r="K142" i="1"/>
  <c r="H142" i="1"/>
  <c r="G142" i="1"/>
  <c r="M141" i="1"/>
  <c r="N141" i="1" s="1"/>
  <c r="L141" i="1"/>
  <c r="K141" i="1"/>
  <c r="H141" i="1"/>
  <c r="G141" i="1"/>
  <c r="M140" i="1"/>
  <c r="N140" i="1" s="1"/>
  <c r="L140" i="1"/>
  <c r="K140" i="1"/>
  <c r="H140" i="1"/>
  <c r="G140" i="1"/>
  <c r="M139" i="1"/>
  <c r="N139" i="1" s="1"/>
  <c r="L139" i="1"/>
  <c r="K139" i="1"/>
  <c r="H139" i="1"/>
  <c r="G139" i="1"/>
  <c r="M138" i="1"/>
  <c r="N138" i="1" s="1"/>
  <c r="L138" i="1"/>
  <c r="K138" i="1"/>
  <c r="H138" i="1"/>
  <c r="G138" i="1"/>
  <c r="M137" i="1"/>
  <c r="N137" i="1" s="1"/>
  <c r="L137" i="1"/>
  <c r="K137" i="1"/>
  <c r="H137" i="1"/>
  <c r="G137" i="1"/>
  <c r="M136" i="1"/>
  <c r="N136" i="1" s="1"/>
  <c r="L136" i="1"/>
  <c r="K136" i="1"/>
  <c r="H136" i="1"/>
  <c r="G136" i="1"/>
  <c r="M135" i="1"/>
  <c r="N135" i="1" s="1"/>
  <c r="L135" i="1"/>
  <c r="K135" i="1"/>
  <c r="H135" i="1"/>
  <c r="G135" i="1"/>
  <c r="M134" i="1"/>
  <c r="N134" i="1" s="1"/>
  <c r="L134" i="1"/>
  <c r="K134" i="1"/>
  <c r="H134" i="1"/>
  <c r="G134" i="1"/>
  <c r="M133" i="1"/>
  <c r="N133" i="1" s="1"/>
  <c r="L133" i="1"/>
  <c r="K133" i="1"/>
  <c r="H133" i="1"/>
  <c r="G133" i="1"/>
  <c r="M132" i="1"/>
  <c r="N132" i="1" s="1"/>
  <c r="L132" i="1"/>
  <c r="K132" i="1"/>
  <c r="H132" i="1"/>
  <c r="G132" i="1"/>
  <c r="M131" i="1"/>
  <c r="N131" i="1" s="1"/>
  <c r="L131" i="1"/>
  <c r="K131" i="1"/>
  <c r="H131" i="1"/>
  <c r="G131" i="1"/>
  <c r="M130" i="1"/>
  <c r="N130" i="1" s="1"/>
  <c r="L130" i="1"/>
  <c r="K130" i="1"/>
  <c r="H130" i="1"/>
  <c r="G130" i="1"/>
  <c r="M129" i="1"/>
  <c r="N129" i="1" s="1"/>
  <c r="L129" i="1"/>
  <c r="K129" i="1"/>
  <c r="H129" i="1"/>
  <c r="G129" i="1"/>
  <c r="M128" i="1"/>
  <c r="N128" i="1" s="1"/>
  <c r="L128" i="1"/>
  <c r="K128" i="1"/>
  <c r="H128" i="1"/>
  <c r="G128" i="1"/>
  <c r="M127" i="1"/>
  <c r="N127" i="1" s="1"/>
  <c r="L127" i="1"/>
  <c r="K127" i="1"/>
  <c r="H127" i="1"/>
  <c r="G127" i="1"/>
  <c r="M126" i="1"/>
  <c r="N126" i="1" s="1"/>
  <c r="L126" i="1"/>
  <c r="K126" i="1"/>
  <c r="H126" i="1"/>
  <c r="G126" i="1"/>
  <c r="M125" i="1"/>
  <c r="N125" i="1" s="1"/>
  <c r="L125" i="1"/>
  <c r="K125" i="1"/>
  <c r="H125" i="1"/>
  <c r="G125" i="1"/>
  <c r="M124" i="1"/>
  <c r="N124" i="1" s="1"/>
  <c r="L124" i="1"/>
  <c r="K124" i="1"/>
  <c r="H124" i="1"/>
  <c r="G124" i="1"/>
  <c r="M123" i="1"/>
  <c r="N123" i="1" s="1"/>
  <c r="L123" i="1"/>
  <c r="K123" i="1"/>
  <c r="H123" i="1"/>
  <c r="G123" i="1"/>
  <c r="M122" i="1"/>
  <c r="N122" i="1" s="1"/>
  <c r="L122" i="1"/>
  <c r="K122" i="1"/>
  <c r="H122" i="1"/>
  <c r="G122" i="1"/>
  <c r="M121" i="1"/>
  <c r="N121" i="1" s="1"/>
  <c r="L121" i="1"/>
  <c r="K121" i="1"/>
  <c r="H121" i="1"/>
  <c r="G121" i="1"/>
  <c r="M120" i="1"/>
  <c r="N120" i="1" s="1"/>
  <c r="L120" i="1"/>
  <c r="K120" i="1"/>
  <c r="H120" i="1"/>
  <c r="G120" i="1"/>
  <c r="M119" i="1"/>
  <c r="N119" i="1" s="1"/>
  <c r="L119" i="1"/>
  <c r="K119" i="1"/>
  <c r="H119" i="1"/>
  <c r="G119" i="1"/>
  <c r="M118" i="1"/>
  <c r="N118" i="1" s="1"/>
  <c r="L118" i="1"/>
  <c r="K118" i="1"/>
  <c r="H118" i="1"/>
  <c r="G118" i="1"/>
  <c r="M117" i="1"/>
  <c r="N117" i="1" s="1"/>
  <c r="L117" i="1"/>
  <c r="K117" i="1"/>
  <c r="H117" i="1"/>
  <c r="G117" i="1"/>
  <c r="M116" i="1"/>
  <c r="N116" i="1" s="1"/>
  <c r="L116" i="1"/>
  <c r="K116" i="1"/>
  <c r="H116" i="1"/>
  <c r="G116" i="1"/>
  <c r="M115" i="1"/>
  <c r="N115" i="1" s="1"/>
  <c r="L115" i="1"/>
  <c r="K115" i="1"/>
  <c r="H115" i="1"/>
  <c r="G115" i="1"/>
  <c r="M114" i="1"/>
  <c r="N114" i="1" s="1"/>
  <c r="L114" i="1"/>
  <c r="K114" i="1"/>
  <c r="H114" i="1"/>
  <c r="G114" i="1"/>
  <c r="M113" i="1"/>
  <c r="N113" i="1" s="1"/>
  <c r="L113" i="1"/>
  <c r="K113" i="1"/>
  <c r="H113" i="1"/>
  <c r="G113" i="1"/>
  <c r="M112" i="1"/>
  <c r="N112" i="1" s="1"/>
  <c r="L112" i="1"/>
  <c r="K112" i="1"/>
  <c r="H112" i="1"/>
  <c r="G112" i="1"/>
  <c r="M111" i="1"/>
  <c r="N111" i="1" s="1"/>
  <c r="L111" i="1"/>
  <c r="K111" i="1"/>
  <c r="H111" i="1"/>
  <c r="G111" i="1"/>
  <c r="M110" i="1"/>
  <c r="N110" i="1" s="1"/>
  <c r="L110" i="1"/>
  <c r="K110" i="1"/>
  <c r="H110" i="1"/>
  <c r="G110" i="1"/>
  <c r="M109" i="1"/>
  <c r="N109" i="1" s="1"/>
  <c r="L109" i="1"/>
  <c r="K109" i="1"/>
  <c r="H109" i="1"/>
  <c r="G109" i="1"/>
  <c r="M108" i="1"/>
  <c r="N108" i="1" s="1"/>
  <c r="L108" i="1"/>
  <c r="K108" i="1"/>
  <c r="H108" i="1"/>
  <c r="G108" i="1"/>
  <c r="M107" i="1"/>
  <c r="N107" i="1" s="1"/>
  <c r="L107" i="1"/>
  <c r="K107" i="1"/>
  <c r="H107" i="1"/>
  <c r="G107" i="1"/>
  <c r="M106" i="1"/>
  <c r="N106" i="1" s="1"/>
  <c r="L106" i="1"/>
  <c r="K106" i="1"/>
  <c r="H106" i="1"/>
  <c r="G106" i="1"/>
  <c r="M105" i="1"/>
  <c r="N105" i="1" s="1"/>
  <c r="L105" i="1"/>
  <c r="K105" i="1"/>
  <c r="H105" i="1"/>
  <c r="G105" i="1"/>
  <c r="M104" i="1"/>
  <c r="N104" i="1" s="1"/>
  <c r="L104" i="1"/>
  <c r="K104" i="1"/>
  <c r="H104" i="1"/>
  <c r="G104" i="1"/>
  <c r="M103" i="1"/>
  <c r="N103" i="1" s="1"/>
  <c r="L103" i="1"/>
  <c r="K103" i="1"/>
  <c r="H103" i="1"/>
  <c r="G103" i="1"/>
  <c r="M102" i="1"/>
  <c r="N102" i="1" s="1"/>
  <c r="L102" i="1"/>
  <c r="K102" i="1"/>
  <c r="H102" i="1"/>
  <c r="G102" i="1"/>
  <c r="M101" i="1"/>
  <c r="N101" i="1" s="1"/>
  <c r="L101" i="1"/>
  <c r="K101" i="1"/>
  <c r="H101" i="1"/>
  <c r="G101" i="1"/>
  <c r="M100" i="1"/>
  <c r="N100" i="1" s="1"/>
  <c r="L100" i="1"/>
  <c r="K100" i="1"/>
  <c r="H100" i="1"/>
  <c r="G100" i="1"/>
  <c r="M99" i="1"/>
  <c r="N99" i="1" s="1"/>
  <c r="L99" i="1"/>
  <c r="K99" i="1"/>
  <c r="H99" i="1"/>
  <c r="G99" i="1"/>
  <c r="M98" i="1"/>
  <c r="L98" i="1"/>
  <c r="J98" i="1"/>
  <c r="K98" i="1" s="1"/>
  <c r="H98" i="1"/>
  <c r="G98" i="1"/>
  <c r="M97" i="1"/>
  <c r="N97" i="1" s="1"/>
  <c r="L97" i="1"/>
  <c r="K97" i="1"/>
  <c r="H97" i="1"/>
  <c r="G97" i="1"/>
  <c r="M96" i="1"/>
  <c r="N96" i="1" s="1"/>
  <c r="L96" i="1"/>
  <c r="K96" i="1"/>
  <c r="H96" i="1"/>
  <c r="G96" i="1"/>
  <c r="M95" i="1"/>
  <c r="N95" i="1" s="1"/>
  <c r="L95" i="1"/>
  <c r="K95" i="1"/>
  <c r="H95" i="1"/>
  <c r="G95" i="1"/>
  <c r="M94" i="1"/>
  <c r="N94" i="1" s="1"/>
  <c r="L94" i="1"/>
  <c r="K94" i="1"/>
  <c r="H94" i="1"/>
  <c r="G94" i="1"/>
  <c r="M93" i="1"/>
  <c r="N93" i="1" s="1"/>
  <c r="L93" i="1"/>
  <c r="K93" i="1"/>
  <c r="H93" i="1"/>
  <c r="G93" i="1"/>
  <c r="M92" i="1"/>
  <c r="N92" i="1" s="1"/>
  <c r="L92" i="1"/>
  <c r="K92" i="1"/>
  <c r="H92" i="1"/>
  <c r="G92" i="1"/>
  <c r="M91" i="1"/>
  <c r="N91" i="1" s="1"/>
  <c r="L91" i="1"/>
  <c r="K91" i="1"/>
  <c r="H91" i="1"/>
  <c r="G91" i="1"/>
  <c r="M90" i="1"/>
  <c r="N90" i="1" s="1"/>
  <c r="L90" i="1"/>
  <c r="K90" i="1"/>
  <c r="H90" i="1"/>
  <c r="G90" i="1"/>
  <c r="M89" i="1"/>
  <c r="N89" i="1" s="1"/>
  <c r="L89" i="1"/>
  <c r="K89" i="1"/>
  <c r="H89" i="1"/>
  <c r="G89" i="1"/>
  <c r="M88" i="1"/>
  <c r="N88" i="1" s="1"/>
  <c r="L88" i="1"/>
  <c r="K88" i="1"/>
  <c r="H88" i="1"/>
  <c r="G88" i="1"/>
  <c r="M87" i="1"/>
  <c r="N87" i="1" s="1"/>
  <c r="L87" i="1"/>
  <c r="K87" i="1"/>
  <c r="H87" i="1"/>
  <c r="G87" i="1"/>
  <c r="M86" i="1"/>
  <c r="N86" i="1" s="1"/>
  <c r="L86" i="1"/>
  <c r="K86" i="1"/>
  <c r="H86" i="1"/>
  <c r="G86" i="1"/>
  <c r="M85" i="1"/>
  <c r="N85" i="1" s="1"/>
  <c r="L85" i="1"/>
  <c r="K85" i="1"/>
  <c r="H85" i="1"/>
  <c r="G85" i="1"/>
  <c r="M84" i="1"/>
  <c r="N84" i="1" s="1"/>
  <c r="L84" i="1"/>
  <c r="K84" i="1"/>
  <c r="H84" i="1"/>
  <c r="G84" i="1"/>
  <c r="M83" i="1"/>
  <c r="N83" i="1" s="1"/>
  <c r="L83" i="1"/>
  <c r="K83" i="1"/>
  <c r="H83" i="1"/>
  <c r="G83" i="1"/>
  <c r="M82" i="1"/>
  <c r="N82" i="1" s="1"/>
  <c r="L82" i="1"/>
  <c r="K82" i="1"/>
  <c r="H82" i="1"/>
  <c r="G82" i="1"/>
  <c r="M81" i="1"/>
  <c r="N81" i="1" s="1"/>
  <c r="L81" i="1"/>
  <c r="K81" i="1"/>
  <c r="H81" i="1"/>
  <c r="G81" i="1"/>
  <c r="M80" i="1"/>
  <c r="N80" i="1" s="1"/>
  <c r="L80" i="1"/>
  <c r="K80" i="1"/>
  <c r="H80" i="1"/>
  <c r="G80" i="1"/>
  <c r="M79" i="1"/>
  <c r="N79" i="1" s="1"/>
  <c r="L79" i="1"/>
  <c r="K79" i="1"/>
  <c r="H79" i="1"/>
  <c r="G79" i="1"/>
  <c r="M78" i="1"/>
  <c r="N78" i="1" s="1"/>
  <c r="L78" i="1"/>
  <c r="K78" i="1"/>
  <c r="H78" i="1"/>
  <c r="G78" i="1"/>
  <c r="M77" i="1"/>
  <c r="N77" i="1" s="1"/>
  <c r="L77" i="1"/>
  <c r="K77" i="1"/>
  <c r="H77" i="1"/>
  <c r="G77" i="1"/>
  <c r="M76" i="1"/>
  <c r="N76" i="1" s="1"/>
  <c r="L76" i="1"/>
  <c r="K76" i="1"/>
  <c r="H76" i="1"/>
  <c r="G76" i="1"/>
  <c r="M75" i="1"/>
  <c r="N75" i="1" s="1"/>
  <c r="L75" i="1"/>
  <c r="K75" i="1"/>
  <c r="H75" i="1"/>
  <c r="G75" i="1"/>
  <c r="M74" i="1"/>
  <c r="N74" i="1" s="1"/>
  <c r="L74" i="1"/>
  <c r="K74" i="1"/>
  <c r="H74" i="1"/>
  <c r="G74" i="1"/>
  <c r="M73" i="1"/>
  <c r="N73" i="1" s="1"/>
  <c r="L73" i="1"/>
  <c r="K73" i="1"/>
  <c r="H73" i="1"/>
  <c r="G73" i="1"/>
  <c r="M72" i="1"/>
  <c r="N72" i="1" s="1"/>
  <c r="L72" i="1"/>
  <c r="K72" i="1"/>
  <c r="H72" i="1"/>
  <c r="G72" i="1"/>
  <c r="M71" i="1"/>
  <c r="N71" i="1" s="1"/>
  <c r="L71" i="1"/>
  <c r="K71" i="1"/>
  <c r="H71" i="1"/>
  <c r="G71" i="1"/>
  <c r="M70" i="1"/>
  <c r="N70" i="1" s="1"/>
  <c r="L70" i="1"/>
  <c r="K70" i="1"/>
  <c r="H70" i="1"/>
  <c r="G70" i="1"/>
  <c r="M69" i="1"/>
  <c r="N69" i="1" s="1"/>
  <c r="L69" i="1"/>
  <c r="K69" i="1"/>
  <c r="H69" i="1"/>
  <c r="G69" i="1"/>
  <c r="M68" i="1"/>
  <c r="N68" i="1" s="1"/>
  <c r="L68" i="1"/>
  <c r="K68" i="1"/>
  <c r="H68" i="1"/>
  <c r="G68" i="1"/>
  <c r="M67" i="1"/>
  <c r="N67" i="1" s="1"/>
  <c r="L67" i="1"/>
  <c r="K67" i="1"/>
  <c r="H67" i="1"/>
  <c r="G67" i="1"/>
  <c r="M66" i="1"/>
  <c r="N66" i="1" s="1"/>
  <c r="L66" i="1"/>
  <c r="K66" i="1"/>
  <c r="H66" i="1"/>
  <c r="G66" i="1"/>
  <c r="M65" i="1"/>
  <c r="N65" i="1" s="1"/>
  <c r="L65" i="1"/>
  <c r="K65" i="1"/>
  <c r="H65" i="1"/>
  <c r="G65" i="1"/>
  <c r="M64" i="1"/>
  <c r="N64" i="1" s="1"/>
  <c r="L64" i="1"/>
  <c r="K64" i="1"/>
  <c r="H64" i="1"/>
  <c r="G64" i="1"/>
  <c r="M63" i="1"/>
  <c r="N63" i="1" s="1"/>
  <c r="L63" i="1"/>
  <c r="K63" i="1"/>
  <c r="H63" i="1"/>
  <c r="G63" i="1"/>
  <c r="M62" i="1"/>
  <c r="N62" i="1" s="1"/>
  <c r="L62" i="1"/>
  <c r="K62" i="1"/>
  <c r="H62" i="1"/>
  <c r="G62" i="1"/>
  <c r="M61" i="1"/>
  <c r="N61" i="1" s="1"/>
  <c r="L61" i="1"/>
  <c r="K61" i="1"/>
  <c r="H61" i="1"/>
  <c r="G61" i="1"/>
  <c r="M60" i="1"/>
  <c r="N60" i="1" s="1"/>
  <c r="L60" i="1"/>
  <c r="K60" i="1"/>
  <c r="H60" i="1"/>
  <c r="G60" i="1"/>
  <c r="M59" i="1"/>
  <c r="N59" i="1" s="1"/>
  <c r="L59" i="1"/>
  <c r="K59" i="1"/>
  <c r="H59" i="1"/>
  <c r="G59" i="1"/>
  <c r="M58" i="1"/>
  <c r="N58" i="1" s="1"/>
  <c r="L58" i="1"/>
  <c r="K58" i="1"/>
  <c r="H58" i="1"/>
  <c r="G58" i="1"/>
  <c r="M57" i="1"/>
  <c r="N57" i="1" s="1"/>
  <c r="L57" i="1"/>
  <c r="K57" i="1"/>
  <c r="H57" i="1"/>
  <c r="G57" i="1"/>
  <c r="M56" i="1"/>
  <c r="N56" i="1" s="1"/>
  <c r="L56" i="1"/>
  <c r="K56" i="1"/>
  <c r="H56" i="1"/>
  <c r="G56" i="1"/>
  <c r="M55" i="1"/>
  <c r="N55" i="1" s="1"/>
  <c r="L55" i="1"/>
  <c r="K55" i="1"/>
  <c r="H55" i="1"/>
  <c r="G55" i="1"/>
  <c r="M54" i="1"/>
  <c r="N54" i="1" s="1"/>
  <c r="L54" i="1"/>
  <c r="K54" i="1"/>
  <c r="H54" i="1"/>
  <c r="G54" i="1"/>
  <c r="M53" i="1"/>
  <c r="N53" i="1" s="1"/>
  <c r="L53" i="1"/>
  <c r="K53" i="1"/>
  <c r="H53" i="1"/>
  <c r="G53" i="1"/>
  <c r="M52" i="1"/>
  <c r="N52" i="1" s="1"/>
  <c r="L52" i="1"/>
  <c r="K52" i="1"/>
  <c r="H52" i="1"/>
  <c r="G52" i="1"/>
  <c r="M51" i="1"/>
  <c r="N51" i="1" s="1"/>
  <c r="L51" i="1"/>
  <c r="K51" i="1"/>
  <c r="H51" i="1"/>
  <c r="G51" i="1"/>
  <c r="M50" i="1"/>
  <c r="N50" i="1" s="1"/>
  <c r="L50" i="1"/>
  <c r="K50" i="1"/>
  <c r="H50" i="1"/>
  <c r="G50" i="1"/>
  <c r="M49" i="1"/>
  <c r="N49" i="1" s="1"/>
  <c r="L49" i="1"/>
  <c r="K49" i="1"/>
  <c r="H49" i="1"/>
  <c r="G49" i="1"/>
  <c r="M48" i="1"/>
  <c r="N48" i="1" s="1"/>
  <c r="L48" i="1"/>
  <c r="K48" i="1"/>
  <c r="H48" i="1"/>
  <c r="G48" i="1"/>
  <c r="M47" i="1"/>
  <c r="L47" i="1"/>
  <c r="J47" i="1"/>
  <c r="K47" i="1" s="1"/>
  <c r="H47" i="1"/>
  <c r="G47" i="1"/>
  <c r="M46" i="1"/>
  <c r="N46" i="1" s="1"/>
  <c r="L46" i="1"/>
  <c r="K46" i="1"/>
  <c r="H46" i="1"/>
  <c r="G46" i="1"/>
  <c r="M45" i="1"/>
  <c r="N45" i="1" s="1"/>
  <c r="L45" i="1"/>
  <c r="K45" i="1"/>
  <c r="H45" i="1"/>
  <c r="G45" i="1"/>
  <c r="M44" i="1"/>
  <c r="N44" i="1" s="1"/>
  <c r="L44" i="1"/>
  <c r="K44" i="1"/>
  <c r="H44" i="1"/>
  <c r="G44" i="1"/>
  <c r="M43" i="1"/>
  <c r="N43" i="1" s="1"/>
  <c r="L43" i="1"/>
  <c r="K43" i="1"/>
  <c r="H43" i="1"/>
  <c r="G43" i="1"/>
  <c r="M42" i="1"/>
  <c r="N42" i="1" s="1"/>
  <c r="L42" i="1"/>
  <c r="K42" i="1"/>
  <c r="H42" i="1"/>
  <c r="G42" i="1"/>
  <c r="M41" i="1"/>
  <c r="L41" i="1"/>
  <c r="J41" i="1"/>
  <c r="K41" i="1" s="1"/>
  <c r="H41" i="1"/>
  <c r="G41" i="1"/>
  <c r="M40" i="1"/>
  <c r="N40" i="1" s="1"/>
  <c r="L40" i="1"/>
  <c r="K40" i="1"/>
  <c r="H40" i="1"/>
  <c r="G40" i="1"/>
  <c r="M39" i="1"/>
  <c r="N39" i="1" s="1"/>
  <c r="L39" i="1"/>
  <c r="K39" i="1"/>
  <c r="H39" i="1"/>
  <c r="G39" i="1"/>
  <c r="M38" i="1"/>
  <c r="N38" i="1" s="1"/>
  <c r="L38" i="1"/>
  <c r="K38" i="1"/>
  <c r="H38" i="1"/>
  <c r="G38" i="1"/>
  <c r="M37" i="1"/>
  <c r="N37" i="1" s="1"/>
  <c r="L37" i="1"/>
  <c r="K37" i="1"/>
  <c r="H37" i="1"/>
  <c r="G37" i="1"/>
  <c r="M36" i="1"/>
  <c r="N36" i="1" s="1"/>
  <c r="L36" i="1"/>
  <c r="K36" i="1"/>
  <c r="H36" i="1"/>
  <c r="G36" i="1"/>
  <c r="M35" i="1"/>
  <c r="N35" i="1" s="1"/>
  <c r="L35" i="1"/>
  <c r="K35" i="1"/>
  <c r="H35" i="1"/>
  <c r="G35" i="1"/>
  <c r="M34" i="1"/>
  <c r="N34" i="1" s="1"/>
  <c r="L34" i="1"/>
  <c r="K34" i="1"/>
  <c r="H34" i="1"/>
  <c r="G34" i="1"/>
  <c r="M33" i="1"/>
  <c r="N33" i="1" s="1"/>
  <c r="L33" i="1"/>
  <c r="K33" i="1"/>
  <c r="H33" i="1"/>
  <c r="G33" i="1"/>
  <c r="M32" i="1"/>
  <c r="N32" i="1" s="1"/>
  <c r="L32" i="1"/>
  <c r="K32" i="1"/>
  <c r="H32" i="1"/>
  <c r="G32" i="1"/>
  <c r="M31" i="1"/>
  <c r="N31" i="1" s="1"/>
  <c r="L31" i="1"/>
  <c r="K31" i="1"/>
  <c r="H31" i="1"/>
  <c r="G31" i="1"/>
  <c r="M30" i="1"/>
  <c r="N30" i="1" s="1"/>
  <c r="L30" i="1"/>
  <c r="K30" i="1"/>
  <c r="H30" i="1"/>
  <c r="G30" i="1"/>
  <c r="M29" i="1"/>
  <c r="N29" i="1" s="1"/>
  <c r="L29" i="1"/>
  <c r="K29" i="1"/>
  <c r="H29" i="1"/>
  <c r="G29" i="1"/>
  <c r="M28" i="1"/>
  <c r="N28" i="1" s="1"/>
  <c r="L28" i="1"/>
  <c r="K28" i="1"/>
  <c r="H28" i="1"/>
  <c r="G28" i="1"/>
  <c r="M27" i="1"/>
  <c r="L27" i="1"/>
  <c r="J27" i="1"/>
  <c r="K27" i="1" s="1"/>
  <c r="H27" i="1"/>
  <c r="G27" i="1"/>
  <c r="M26" i="1"/>
  <c r="L26" i="1"/>
  <c r="J26" i="1"/>
  <c r="K26" i="1" s="1"/>
  <c r="H26" i="1"/>
  <c r="G26" i="1"/>
  <c r="M25" i="1"/>
  <c r="L25" i="1"/>
  <c r="J25" i="1"/>
  <c r="K25" i="1" s="1"/>
  <c r="H25" i="1"/>
  <c r="G25" i="1"/>
  <c r="M24" i="1"/>
  <c r="N24" i="1" s="1"/>
  <c r="L24" i="1"/>
  <c r="K24" i="1"/>
  <c r="H24" i="1"/>
  <c r="G24" i="1"/>
  <c r="M23" i="1"/>
  <c r="N23" i="1" s="1"/>
  <c r="L23" i="1"/>
  <c r="K23" i="1"/>
  <c r="H23" i="1"/>
  <c r="G23" i="1"/>
  <c r="M22" i="1"/>
  <c r="N22" i="1" s="1"/>
  <c r="L22" i="1"/>
  <c r="K22" i="1"/>
  <c r="H22" i="1"/>
  <c r="G22" i="1"/>
  <c r="M21" i="1"/>
  <c r="N21" i="1" s="1"/>
  <c r="L21" i="1"/>
  <c r="K21" i="1"/>
  <c r="H21" i="1"/>
  <c r="G21" i="1"/>
  <c r="M20" i="1"/>
  <c r="N20" i="1" s="1"/>
  <c r="L20" i="1"/>
  <c r="K20" i="1"/>
  <c r="H20" i="1"/>
  <c r="G20" i="1"/>
  <c r="M19" i="1"/>
  <c r="N19" i="1" s="1"/>
  <c r="L19" i="1"/>
  <c r="K19" i="1"/>
  <c r="H19" i="1"/>
  <c r="G19" i="1"/>
  <c r="M18" i="1"/>
  <c r="N18" i="1" s="1"/>
  <c r="L18" i="1"/>
  <c r="K18" i="1"/>
  <c r="H18" i="1"/>
  <c r="G18" i="1"/>
  <c r="M17" i="1"/>
  <c r="L17" i="1"/>
  <c r="J17" i="1"/>
  <c r="K17" i="1" s="1"/>
  <c r="H17" i="1"/>
  <c r="G17" i="1"/>
  <c r="M16" i="1"/>
  <c r="N16" i="1" s="1"/>
  <c r="L16" i="1"/>
  <c r="K16" i="1"/>
  <c r="H16" i="1"/>
  <c r="G16" i="1"/>
  <c r="M15" i="1"/>
  <c r="N15" i="1" s="1"/>
  <c r="L15" i="1"/>
  <c r="K15" i="1"/>
  <c r="H15" i="1"/>
  <c r="G15" i="1"/>
  <c r="M14" i="1"/>
  <c r="N14" i="1" s="1"/>
  <c r="L14" i="1"/>
  <c r="K14" i="1"/>
  <c r="H14" i="1"/>
  <c r="G14" i="1"/>
  <c r="M13" i="1"/>
  <c r="N13" i="1" s="1"/>
  <c r="L13" i="1"/>
  <c r="K13" i="1"/>
  <c r="H13" i="1"/>
  <c r="G13" i="1"/>
  <c r="M12" i="1"/>
  <c r="N12" i="1" s="1"/>
  <c r="L12" i="1"/>
  <c r="K12" i="1"/>
  <c r="H12" i="1"/>
  <c r="G12" i="1"/>
  <c r="M11" i="1"/>
  <c r="N11" i="1" s="1"/>
  <c r="L11" i="1"/>
  <c r="K11" i="1"/>
  <c r="H11" i="1"/>
  <c r="G11" i="1"/>
  <c r="M10" i="1"/>
  <c r="N10" i="1" s="1"/>
  <c r="L10" i="1"/>
  <c r="K10" i="1"/>
  <c r="H10" i="1"/>
  <c r="G10" i="1"/>
  <c r="M9" i="1"/>
  <c r="N9" i="1" s="1"/>
  <c r="L9" i="1"/>
  <c r="K9" i="1"/>
  <c r="H9" i="1"/>
  <c r="G9" i="1"/>
  <c r="M8" i="1"/>
  <c r="N8" i="1" s="1"/>
  <c r="L8" i="1"/>
  <c r="K8" i="1"/>
  <c r="H8" i="1"/>
  <c r="G8" i="1"/>
  <c r="M7" i="1"/>
  <c r="N7" i="1" s="1"/>
  <c r="L7" i="1"/>
  <c r="K7" i="1"/>
  <c r="H7" i="1"/>
  <c r="G7" i="1"/>
  <c r="M6" i="1"/>
  <c r="N6" i="1" s="1"/>
  <c r="L6" i="1"/>
  <c r="K6" i="1"/>
  <c r="H6" i="1"/>
  <c r="G6" i="1"/>
  <c r="M5" i="1"/>
  <c r="N5" i="1" s="1"/>
  <c r="L5" i="1"/>
  <c r="K5" i="1"/>
  <c r="H5" i="1"/>
  <c r="G5" i="1"/>
  <c r="M4" i="1"/>
  <c r="N4" i="1" s="1"/>
  <c r="L4" i="1"/>
  <c r="K4" i="1"/>
  <c r="H4" i="1"/>
  <c r="G4" i="1"/>
  <c r="M3" i="1"/>
  <c r="N3" i="1" s="1"/>
  <c r="L3" i="1"/>
  <c r="K3" i="1"/>
  <c r="H3" i="1"/>
  <c r="G3" i="1"/>
  <c r="M2" i="1"/>
  <c r="N2" i="1" s="1"/>
  <c r="L2" i="1"/>
  <c r="K2" i="1"/>
  <c r="H2" i="1"/>
  <c r="G2" i="1"/>
  <c r="N26" i="1" l="1"/>
  <c r="N151" i="1"/>
  <c r="N98" i="1"/>
  <c r="N41" i="1"/>
  <c r="N27" i="1"/>
  <c r="N17" i="1"/>
  <c r="N25" i="1"/>
  <c r="N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<sst xmlns="http://schemas.openxmlformats.org/spreadsheetml/2006/main" count="1324" uniqueCount="291">
  <si>
    <t>Mes</t>
  </si>
  <si>
    <t>Año</t>
  </si>
  <si>
    <t>Codigo propio</t>
  </si>
  <si>
    <t>Total</t>
  </si>
  <si>
    <t>Unidad</t>
  </si>
  <si>
    <t>Cant/Unid</t>
  </si>
  <si>
    <t>Precio por unidad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</si>
  <si>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</si>
  <si>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</si>
  <si>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</si>
  <si>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</si>
  <si>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</si>
  <si>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</si>
  <si>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</si>
  <si>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</si>
  <si>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</si>
  <si>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</si>
  <si>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</si>
  <si>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</si>
  <si>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</si>
  <si>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</si>
  <si>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</si>
  <si>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</si>
  <si>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</si>
  <si>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</si>
  <si>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</si>
  <si>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</si>
  <si>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</si>
  <si>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</si>
  <si>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</si>
  <si>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</si>
  <si>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</si>
  <si>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</si>
  <si>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</si>
  <si>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</si>
  <si>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</si>
  <si>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</si>
  <si>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</si>
  <si>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</si>
  <si>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</si>
  <si>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</si>
  <si>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</si>
  <si>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</si>
  <si>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</si>
  <si>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</si>
  <si>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</si>
  <si>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</si>
  <si>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</si>
  <si>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</si>
  <si>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</si>
  <si>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</si>
  <si>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</si>
  <si>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</si>
  <si>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</si>
  <si>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</si>
  <si>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</si>
  <si>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</si>
  <si>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</si>
  <si>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</si>
  <si>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</si>
  <si>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</si>
  <si>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</si>
  <si>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</si>
  <si>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</si>
  <si>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</si>
  <si>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</si>
  <si>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</si>
  <si>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</si>
  <si>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</si>
  <si>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</si>
  <si>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</si>
  <si>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</si>
  <si>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</si>
  <si>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</si>
  <si>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</si>
  <si>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</si>
  <si>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</si>
  <si>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</si>
  <si>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</si>
  <si>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</si>
  <si>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</si>
  <si>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</si>
  <si>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</si>
  <si>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</si>
  <si>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</si>
  <si>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</si>
  <si>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</si>
  <si>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</si>
  <si>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</si>
  <si>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</si>
  <si>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</si>
  <si>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</si>
  <si>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</si>
  <si>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</si>
  <si>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</si>
  <si>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</si>
  <si>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</si>
  <si>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</si>
  <si>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</si>
  <si>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</si>
  <si>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</si>
  <si>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</si>
  <si>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</si>
  <si>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</si>
  <si>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</si>
  <si>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</si>
  <si>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</si>
  <si>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</si>
  <si>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</si>
  <si>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</si>
  <si>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</si>
  <si>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</si>
  <si>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</si>
  <si>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</si>
  <si>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</si>
  <si>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</si>
  <si>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</si>
  <si>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</si>
  <si>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</si>
  <si>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</si>
  <si>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</si>
  <si>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</si>
  <si>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</si>
  <si>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</si>
  <si>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</si>
  <si>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</si>
  <si>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</si>
  <si>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</si>
  <si>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</si>
  <si>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</si>
  <si>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</si>
  <si>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</si>
  <si>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</si>
  <si>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</si>
  <si>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</si>
  <si>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</si>
  <si>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</si>
  <si>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</si>
  <si>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</si>
  <si>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</si>
  <si>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</si>
  <si>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</si>
  <si>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</si>
  <si>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</si>
  <si>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</si>
  <si>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</si>
  <si>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</si>
  <si>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</si>
  <si>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</si>
  <si>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</si>
  <si>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</si>
  <si>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</si>
  <si>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</si>
  <si>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</si>
  <si>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</si>
  <si>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</si>
  <si>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</si>
  <si>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</si>
  <si>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</si>
  <si>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</si>
  <si>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</si>
  <si>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</si>
  <si>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</si>
  <si>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</si>
  <si>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</si>
  <si>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</si>
  <si>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</si>
  <si>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</si>
  <si>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</si>
  <si>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</si>
  <si>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</si>
  <si>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</si>
  <si>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</si>
  <si>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</si>
  <si>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</si>
  <si>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</si>
  <si>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</si>
  <si>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</si>
  <si>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</si>
  <si>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</si>
  <si>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</si>
  <si>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</si>
  <si>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</si>
  <si>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</si>
  <si>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</si>
  <si>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</si>
  <si>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</si>
  <si>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</si>
  <si>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</si>
  <si>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</si>
  <si>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</si>
  <si>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</si>
  <si>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</si>
  <si>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</si>
  <si>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</si>
  <si>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</si>
  <si>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</si>
  <si>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</si>
  <si>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</si>
  <si>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</si>
  <si>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</si>
  <si>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</si>
  <si>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</si>
  <si>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</si>
  <si>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</si>
  <si>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</si>
  <si>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</si>
  <si>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</si>
  <si>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</si>
  <si>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</si>
  <si>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</si>
  <si>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</si>
  <si>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</si>
  <si>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</si>
  <si>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</si>
  <si>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</si>
  <si>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</si>
  <si>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</si>
  <si>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</si>
  <si>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</si>
  <si>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</si>
  <si>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</si>
  <si>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</si>
  <si>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</si>
  <si>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</si>
  <si>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</si>
  <si>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</si>
  <si>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</si>
  <si>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</si>
  <si>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</si>
  <si>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</si>
  <si>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</si>
  <si>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</si>
  <si>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</si>
  <si>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94 Norte</t>
  </si>
  <si>
    <t>Los Almendros</t>
  </si>
  <si>
    <t>94 Sur</t>
  </si>
  <si>
    <t>95 Norte</t>
  </si>
  <si>
    <t>95 Sur</t>
  </si>
  <si>
    <t>102 Norte</t>
  </si>
  <si>
    <t>102 Sur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</si>
  <si>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</si>
  <si>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</si>
  <si>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</si>
  <si>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</si>
  <si>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</si>
  <si>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</si>
  <si>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</si>
  <si>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</si>
  <si>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</si>
  <si>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</si>
  <si>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</si>
  <si>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</si>
  <si>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</si>
  <si>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</si>
  <si>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</si>
  <si>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</si>
  <si>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</si>
  <si>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</si>
  <si>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</si>
  <si>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</si>
  <si>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</si>
  <si>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</si>
  <si>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</si>
  <si>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</si>
  <si>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</si>
  <si>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</si>
  <si>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</si>
  <si>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</si>
  <si>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</si>
  <si>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</si>
  <si>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</si>
  <si>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</si>
  <si>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</si>
  <si>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</si>
  <si>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</si>
  <si>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</si>
  <si>
    <t>superficie</t>
  </si>
  <si>
    <t>campo</t>
  </si>
  <si>
    <t>descripcion</t>
  </si>
  <si>
    <t>precio</t>
  </si>
  <si>
    <t>empresa</t>
  </si>
  <si>
    <t>ciclo</t>
  </si>
  <si>
    <t>23/24</t>
  </si>
  <si>
    <t>24/25</t>
  </si>
  <si>
    <t>fecha</t>
  </si>
  <si>
    <t>indice</t>
  </si>
  <si>
    <t>id_compra</t>
  </si>
  <si>
    <t>insumo_id</t>
  </si>
  <si>
    <t>orden_id</t>
  </si>
  <si>
    <t>lote_id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</si>
</sst>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5" fillId="0" borderId="0" xfId="0" applyFont="1"/>
    <xf numFmtId="9" fontId="4" fillId="0" borderId="0" xfId="0" applyNumberFormat="1" applyFont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10" fontId="4" fillId="0" borderId="11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5" fontId="7" fillId="0" borderId="3" xfId="0" applyNumberFormat="1" applyFont="1" applyBorder="1"/>
    <xf numFmtId="165" fontId="7" fillId="0" borderId="2" xfId="0" applyNumberFormat="1" applyFont="1" applyBorder="1"/>
    <xf numFmtId="165" fontId="4" fillId="0" borderId="4" xfId="0" applyNumberFormat="1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65" fontId="4" fillId="0" borderId="4" xfId="0" applyNumberFormat="1" applyFont="1" applyBorder="1"/>
    <xf numFmtId="166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sqref="A1:C9"/>
    </sheetView>
  </sheetViews>
  <sheetFormatPr baseColWidth="10" defaultRowHeight="14.25" x14ac:dyDescent="0.2"/>
  <cols>
    <col min="1" max="1" width="6.75" style="45" customWidth="1"/>
    <col min="2" max="2" width="13.5" bestFit="1" customWidth="1"/>
    <col min="3" max="3" width="9.875" bestFit="1" customWidth="1"/>
    <col min="4" max="5" width="14.25" customWidth="1"/>
  </cols>
  <sheetData>
    <row r="1" spans="1:5" x14ac:dyDescent="0.2">
      <c r="A1" s="45" t="s">
        <v>286</v>
      </c>
      <c r="B1" s="1" t="s">
        <v>287</v>
      </c>
      <c r="C1" s="1" t="s">
        <v>285</v>
      </c>
      <c r="D1" s="1" t="s">
        <v>281</v>
      </c>
      <c r="E1" s="1" t="s">
        <v>282</v>
      </c>
    </row>
    <row r="2" spans="1:5" x14ac:dyDescent="0.2">
      <c r="A2" s="45">
        <v>1</v>
      </c>
      <c r="B2" s="1">
        <v>1</v>
      </c>
      <c r="C2" s="44">
        <v>45322</v>
      </c>
      <c r="D2" s="5" t="s">
        <v>7</v>
      </c>
      <c r="E2" t="s">
        <v>283</v>
      </c>
    </row>
    <row r="3" spans="1:5" x14ac:dyDescent="0.2">
      <c r="A3" s="45">
        <v>2</v>
      </c>
      <c r="B3" s="1">
        <v>2</v>
      </c>
      <c r="C3" s="44">
        <v>45322</v>
      </c>
      <c r="D3" s="5" t="s">
        <v>7</v>
      </c>
      <c r="E3" t="s">
        <v>283</v>
      </c>
    </row>
    <row r="4" spans="1:5" x14ac:dyDescent="0.2">
      <c r="A4" s="45">
        <v>3</v>
      </c>
      <c r="B4" s="1">
        <v>3</v>
      </c>
      <c r="C4" s="44">
        <v>45322</v>
      </c>
      <c r="D4" s="5" t="s">
        <v>7</v>
      </c>
      <c r="E4" t="s">
        <v>283</v>
      </c>
    </row>
    <row r="5" spans="1:5" x14ac:dyDescent="0.2">
      <c r="A5" s="45">
        <v>4</v>
      </c>
      <c r="B5" s="1">
        <v>4</v>
      </c>
      <c r="C5" s="44">
        <v>45322</v>
      </c>
      <c r="D5" s="5" t="s">
        <v>19</v>
      </c>
      <c r="E5" t="s">
        <v>283</v>
      </c>
    </row>
    <row r="6" spans="1:5" x14ac:dyDescent="0.2">
      <c r="A6" s="45">
        <v>5</v>
      </c>
      <c r="B6" s="1">
        <v>5</v>
      </c>
      <c r="C6" s="44">
        <v>45350</v>
      </c>
      <c r="D6" s="5" t="s">
        <v>7</v>
      </c>
      <c r="E6" t="s">
        <v>283</v>
      </c>
    </row>
    <row r="7" spans="1:5" x14ac:dyDescent="0.2">
      <c r="A7" s="45">
        <v>6</v>
      </c>
      <c r="B7" s="1">
        <v>6</v>
      </c>
      <c r="C7" s="44">
        <v>45350</v>
      </c>
      <c r="D7" s="5" t="s">
        <v>7</v>
      </c>
      <c r="E7" t="s">
        <v>283</v>
      </c>
    </row>
    <row r="8" spans="1:5" x14ac:dyDescent="0.2">
      <c r="A8" s="45">
        <v>7</v>
      </c>
      <c r="B8" s="1">
        <v>7</v>
      </c>
      <c r="C8" s="44">
        <v>45350</v>
      </c>
      <c r="D8" s="5" t="s">
        <v>7</v>
      </c>
      <c r="E8" t="s">
        <v>283</v>
      </c>
    </row>
    <row r="9" spans="1:5" x14ac:dyDescent="0.2">
      <c r="A9" s="45">
        <v>8</v>
      </c>
      <c r="B9" s="1">
        <v>8</v>
      </c>
      <c r="C9" s="44">
        <v>45382</v>
      </c>
      <c r="D9" s="5" t="s">
        <v>7</v>
      </c>
      <c r="E9" t="s">
        <v>284</v>
      </c>
    </row>
    <row r="10" spans="1:5" x14ac:dyDescent="0.2">
      <c r="A10" s="45">
        <v>9</v>
      </c>
      <c r="B10" s="1">
        <v>9</v>
      </c>
      <c r="C10" s="44">
        <v>45412</v>
      </c>
      <c r="D10" s="5" t="s">
        <v>19</v>
      </c>
      <c r="E10" t="s">
        <v>284</v>
      </c>
    </row>
    <row r="11" spans="1:5" x14ac:dyDescent="0.2">
      <c r="A11" s="45">
        <v>10</v>
      </c>
      <c r="B11" s="1">
        <v>10</v>
      </c>
      <c r="C11" s="44">
        <v>45443</v>
      </c>
      <c r="D11" s="5" t="s">
        <v>7</v>
      </c>
      <c r="E11" t="s">
        <v>284</v>
      </c>
    </row>
    <row r="12" spans="1:5" x14ac:dyDescent="0.2">
      <c r="A12" s="45">
        <v>11</v>
      </c>
      <c r="B12" s="1">
        <v>11</v>
      </c>
      <c r="C12" s="44">
        <v>45443</v>
      </c>
      <c r="D12" s="5" t="s">
        <v>19</v>
      </c>
      <c r="E12" t="s">
        <v>284</v>
      </c>
    </row>
    <row r="13" spans="1:5" x14ac:dyDescent="0.2">
      <c r="A13" s="45">
        <v>12</v>
      </c>
      <c r="B13" s="1">
        <v>12</v>
      </c>
      <c r="C13" s="44">
        <v>45443</v>
      </c>
      <c r="D13" s="5" t="s">
        <v>7</v>
      </c>
      <c r="E13" t="s">
        <v>284</v>
      </c>
    </row>
    <row r="14" spans="1:5" x14ac:dyDescent="0.2">
      <c r="A14" s="45">
        <v>13</v>
      </c>
      <c r="B14" s="1">
        <v>13</v>
      </c>
      <c r="C14" s="44">
        <v>45443</v>
      </c>
      <c r="D14" s="5" t="s">
        <v>7</v>
      </c>
      <c r="E14" t="s">
        <v>284</v>
      </c>
    </row>
    <row r="15" spans="1:5" x14ac:dyDescent="0.2">
      <c r="A15" s="45">
        <v>14</v>
      </c>
      <c r="B15" s="1">
        <v>14</v>
      </c>
      <c r="C15" s="44">
        <v>45443</v>
      </c>
      <c r="D15" s="5" t="s">
        <v>7</v>
      </c>
      <c r="E15" t="s">
        <v>284</v>
      </c>
    </row>
    <row r="16" spans="1:5" x14ac:dyDescent="0.2">
      <c r="A16" s="45">
        <v>15</v>
      </c>
      <c r="B16" s="1">
        <v>15</v>
      </c>
      <c r="C16" s="44">
        <v>45443</v>
      </c>
      <c r="D16" s="5" t="s">
        <v>19</v>
      </c>
      <c r="E16" t="s">
        <v>284</v>
      </c>
    </row>
    <row r="17" spans="1:5" x14ac:dyDescent="0.2">
      <c r="A17" s="45">
        <v>16</v>
      </c>
      <c r="B17" s="1">
        <v>16</v>
      </c>
      <c r="C17" s="44">
        <v>45473</v>
      </c>
      <c r="D17" s="5" t="s">
        <v>7</v>
      </c>
      <c r="E17" t="s">
        <v>284</v>
      </c>
    </row>
    <row r="18" spans="1:5" x14ac:dyDescent="0.2">
      <c r="A18" s="45">
        <v>17</v>
      </c>
      <c r="B18" s="1">
        <v>17</v>
      </c>
      <c r="C18" s="44">
        <v>45473</v>
      </c>
      <c r="D18" s="5" t="s">
        <v>7</v>
      </c>
      <c r="E18" t="s">
        <v>284</v>
      </c>
    </row>
    <row r="19" spans="1:5" x14ac:dyDescent="0.2">
      <c r="A19" s="45">
        <v>18</v>
      </c>
      <c r="B19" s="1">
        <v>18</v>
      </c>
      <c r="C19" s="44">
        <v>45473</v>
      </c>
      <c r="D19" s="5" t="s">
        <v>7</v>
      </c>
      <c r="E19" t="s">
        <v>284</v>
      </c>
    </row>
    <row r="20" spans="1:5" x14ac:dyDescent="0.2">
      <c r="A20" s="45">
        <v>19</v>
      </c>
      <c r="B20" s="1">
        <v>19</v>
      </c>
      <c r="C20" s="44">
        <v>45473</v>
      </c>
      <c r="D20" s="5" t="s">
        <v>19</v>
      </c>
      <c r="E20" t="s">
        <v>284</v>
      </c>
    </row>
    <row r="21" spans="1:5" x14ac:dyDescent="0.2">
      <c r="A21" s="45">
        <v>20</v>
      </c>
      <c r="B21" s="1">
        <v>20</v>
      </c>
      <c r="C21" s="44">
        <v>45504</v>
      </c>
      <c r="D21" s="5" t="s">
        <v>19</v>
      </c>
      <c r="E21" t="s">
        <v>284</v>
      </c>
    </row>
    <row r="22" spans="1:5" x14ac:dyDescent="0.2">
      <c r="A22" s="45">
        <v>21</v>
      </c>
      <c r="B22" s="1">
        <v>21</v>
      </c>
      <c r="C22" s="44">
        <v>45504</v>
      </c>
      <c r="D22" s="5" t="s">
        <v>7</v>
      </c>
      <c r="E22" t="s">
        <v>284</v>
      </c>
    </row>
    <row r="23" spans="1:5" x14ac:dyDescent="0.2">
      <c r="A23" s="45">
        <v>22</v>
      </c>
      <c r="B23" s="1">
        <v>22</v>
      </c>
      <c r="C23" s="44">
        <v>45535</v>
      </c>
      <c r="D23" s="5" t="s">
        <v>7</v>
      </c>
      <c r="E23" t="s">
        <v>284</v>
      </c>
    </row>
    <row r="24" spans="1:5" x14ac:dyDescent="0.2">
      <c r="A24" s="45">
        <v>23</v>
      </c>
      <c r="B24" s="1">
        <v>23</v>
      </c>
      <c r="C24" s="44">
        <v>45535</v>
      </c>
      <c r="D24" s="5" t="s">
        <v>7</v>
      </c>
      <c r="E24" t="s">
        <v>284</v>
      </c>
    </row>
    <row r="25" spans="1:5" x14ac:dyDescent="0.2">
      <c r="A25" s="45">
        <v>24</v>
      </c>
      <c r="B25" s="1">
        <v>24</v>
      </c>
      <c r="C25" s="44">
        <v>45535</v>
      </c>
      <c r="D25" s="5" t="s">
        <v>7</v>
      </c>
      <c r="E25" t="s">
        <v>284</v>
      </c>
    </row>
    <row r="26" spans="1:5" x14ac:dyDescent="0.2">
      <c r="A26" s="45">
        <v>25</v>
      </c>
      <c r="B26" s="1">
        <v>25</v>
      </c>
      <c r="C26" s="44">
        <v>45565</v>
      </c>
      <c r="D26" s="5" t="s">
        <v>7</v>
      </c>
      <c r="E26" t="s">
        <v>284</v>
      </c>
    </row>
    <row r="27" spans="1:5" x14ac:dyDescent="0.2">
      <c r="A27" s="45">
        <v>26</v>
      </c>
      <c r="B27" s="1">
        <v>26</v>
      </c>
      <c r="C27" s="44">
        <v>45565</v>
      </c>
      <c r="D27" s="5" t="s">
        <v>7</v>
      </c>
      <c r="E27" t="s">
        <v>284</v>
      </c>
    </row>
    <row r="28" spans="1:5" x14ac:dyDescent="0.2">
      <c r="A28" s="45">
        <v>27</v>
      </c>
      <c r="B28" s="1">
        <v>27</v>
      </c>
      <c r="C28" s="44">
        <v>45565</v>
      </c>
      <c r="D28" s="5" t="s">
        <v>7</v>
      </c>
      <c r="E28" t="s">
        <v>284</v>
      </c>
    </row>
    <row r="29" spans="1:5" x14ac:dyDescent="0.2">
      <c r="A29" s="45">
        <v>28</v>
      </c>
      <c r="B29" s="1">
        <v>28</v>
      </c>
      <c r="C29" s="44">
        <v>45596</v>
      </c>
      <c r="D29" s="5" t="s">
        <v>7</v>
      </c>
      <c r="E29" t="s">
        <v>284</v>
      </c>
    </row>
    <row r="30" spans="1:5" x14ac:dyDescent="0.2">
      <c r="A30" s="45">
        <v>29</v>
      </c>
      <c r="B30" s="1">
        <v>29</v>
      </c>
      <c r="C30" s="44">
        <v>45596</v>
      </c>
      <c r="D30" s="5" t="s">
        <v>19</v>
      </c>
      <c r="E30" t="s">
        <v>284</v>
      </c>
    </row>
    <row r="31" spans="1:5" x14ac:dyDescent="0.2">
      <c r="A31" s="45">
        <v>30</v>
      </c>
      <c r="B31" s="1">
        <v>30</v>
      </c>
      <c r="C31" s="44">
        <v>45626</v>
      </c>
      <c r="D31" s="5" t="s">
        <v>7</v>
      </c>
      <c r="E31" t="s">
        <v>284</v>
      </c>
    </row>
    <row r="32" spans="1:5" x14ac:dyDescent="0.2">
      <c r="A32" s="45">
        <v>31</v>
      </c>
      <c r="B32" s="1">
        <v>31</v>
      </c>
      <c r="C32" s="44">
        <v>45657</v>
      </c>
      <c r="D32" s="5" t="s">
        <v>7</v>
      </c>
      <c r="E32" t="s">
        <v>284</v>
      </c>
    </row>
    <row r="33" spans="1:5" x14ac:dyDescent="0.2">
      <c r="A33" s="45">
        <v>32</v>
      </c>
      <c r="B33" s="1">
        <v>32</v>
      </c>
      <c r="C33" s="44">
        <v>45657</v>
      </c>
      <c r="D33" s="5" t="s">
        <v>7</v>
      </c>
      <c r="E33" t="s">
        <v>284</v>
      </c>
    </row>
    <row r="34" spans="1:5" x14ac:dyDescent="0.2">
      <c r="A34" s="45">
        <v>33</v>
      </c>
      <c r="B34" s="1">
        <v>33</v>
      </c>
      <c r="C34" s="44">
        <v>45688</v>
      </c>
      <c r="D34" s="5" t="s">
        <v>7</v>
      </c>
      <c r="E34" t="s">
        <v>284</v>
      </c>
    </row>
    <row r="35" spans="1:5" x14ac:dyDescent="0.2">
      <c r="A35" s="45">
        <v>34</v>
      </c>
      <c r="B35" s="1">
        <v>34</v>
      </c>
      <c r="C35" s="44">
        <v>45688</v>
      </c>
      <c r="D35" s="5" t="s">
        <v>19</v>
      </c>
      <c r="E35" t="s">
        <v>284</v>
      </c>
    </row>
    <row r="36" spans="1:5" x14ac:dyDescent="0.2">
      <c r="A36" s="45">
        <v>35</v>
      </c>
      <c r="B36" s="1">
        <v>35</v>
      </c>
      <c r="C36" s="44">
        <v>45688</v>
      </c>
      <c r="D36" s="5" t="s">
        <v>7</v>
      </c>
      <c r="E36" t="s">
        <v>284</v>
      </c>
    </row>
    <row r="37" spans="1:5" x14ac:dyDescent="0.2">
      <c r="A37" s="45">
        <v>36</v>
      </c>
      <c r="B37" s="1">
        <v>36</v>
      </c>
      <c r="C37" s="44">
        <v>45688</v>
      </c>
      <c r="D37" s="5" t="s">
        <v>7</v>
      </c>
      <c r="E37" t="s">
        <v>284</v>
      </c>
    </row>
    <row r="38" spans="1:5" x14ac:dyDescent="0.2">
      <c r="A38" s="45">
        <v>37</v>
      </c>
      <c r="B38" s="1">
        <v>37</v>
      </c>
      <c r="C38" s="44">
        <v>45688</v>
      </c>
      <c r="D38" s="5" t="s">
        <v>7</v>
      </c>
      <c r="E38" t="s">
        <v>284</v>
      </c>
    </row>
    <row r="39" spans="1:5" x14ac:dyDescent="0.2">
      <c r="A39" s="45">
        <v>38</v>
      </c>
      <c r="B39" s="1">
        <v>38</v>
      </c>
      <c r="C39" s="44">
        <v>45716</v>
      </c>
      <c r="D39" s="5" t="s">
        <v>7</v>
      </c>
      <c r="E39" t="s">
        <v>284</v>
      </c>
    </row>
    <row r="40" spans="1:5" x14ac:dyDescent="0.2">
      <c r="A40" s="45">
        <v>39</v>
      </c>
      <c r="B40" s="1">
        <v>39</v>
      </c>
      <c r="C40" s="44">
        <v>45716</v>
      </c>
      <c r="D40" s="5" t="s">
        <v>19</v>
      </c>
      <c r="E40" t="s">
        <v>284</v>
      </c>
    </row>
    <row r="41" spans="1:5" x14ac:dyDescent="0.2">
      <c r="A41" s="45">
        <v>40</v>
      </c>
      <c r="B41" s="1">
        <v>40</v>
      </c>
      <c r="C41" s="44">
        <v>45747</v>
      </c>
      <c r="D41" s="5" t="s">
        <v>7</v>
      </c>
      <c r="E41" t="s">
        <v>284</v>
      </c>
    </row>
    <row r="42" spans="1:5" x14ac:dyDescent="0.2">
      <c r="B42" s="1"/>
      <c r="C42" s="1"/>
    </row>
    <row r="43" spans="1:5" x14ac:dyDescent="0.2">
      <c r="B43" s="1"/>
      <c r="C43" s="1"/>
    </row>
    <row r="44" spans="1:5" x14ac:dyDescent="0.2">
      <c r="B44" s="1"/>
      <c r="C44" s="1"/>
    </row>
    <row r="45" spans="1:5" x14ac:dyDescent="0.2">
      <c r="B45" s="1"/>
      <c r="C45" s="1"/>
    </row>
    <row r="46" spans="1:5" x14ac:dyDescent="0.2">
      <c r="B46" s="1"/>
      <c r="C46" s="1"/>
    </row>
    <row r="47" spans="1:5" x14ac:dyDescent="0.2">
      <c r="B47" s="1"/>
      <c r="C47" s="1"/>
    </row>
    <row r="48" spans="1:5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B150" s="1"/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  <c r="C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  <c r="C226" s="1"/>
    </row>
    <row r="227" spans="2:3" x14ac:dyDescent="0.2">
      <c r="B227" s="1"/>
      <c r="C227" s="1"/>
    </row>
    <row r="228" spans="2:3" x14ac:dyDescent="0.2">
      <c r="B228" s="1"/>
      <c r="C228" s="1"/>
    </row>
    <row r="229" spans="2:3" x14ac:dyDescent="0.2">
      <c r="B229" s="1"/>
      <c r="C229" s="1"/>
    </row>
    <row r="230" spans="2:3" x14ac:dyDescent="0.2">
      <c r="B230" s="1"/>
      <c r="C230" s="1"/>
    </row>
    <row r="231" spans="2:3" x14ac:dyDescent="0.2">
      <c r="B231" s="1"/>
      <c r="C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  <c r="C236" s="1"/>
    </row>
    <row r="237" spans="2:3" x14ac:dyDescent="0.2">
      <c r="B237" s="1"/>
      <c r="C237" s="1"/>
    </row>
    <row r="238" spans="2:3" x14ac:dyDescent="0.2">
      <c r="B238" s="1"/>
      <c r="C238" s="1"/>
    </row>
    <row r="239" spans="2:3" x14ac:dyDescent="0.2">
      <c r="B239" s="1"/>
      <c r="C239" s="1"/>
    </row>
    <row r="240" spans="2:3" x14ac:dyDescent="0.2">
      <c r="B240" s="1"/>
      <c r="C240" s="1"/>
    </row>
    <row r="241" spans="2:3" x14ac:dyDescent="0.2">
      <c r="B241" s="1"/>
      <c r="C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  <c r="C246" s="1"/>
    </row>
    <row r="247" spans="2:3" x14ac:dyDescent="0.2">
      <c r="B247" s="1"/>
      <c r="C247" s="1"/>
    </row>
    <row r="248" spans="2:3" x14ac:dyDescent="0.2">
      <c r="B248" s="1"/>
      <c r="C248" s="1"/>
    </row>
    <row r="249" spans="2:3" x14ac:dyDescent="0.2">
      <c r="B249" s="1"/>
      <c r="C249" s="1"/>
    </row>
    <row r="250" spans="2:3" x14ac:dyDescent="0.2">
      <c r="B250" s="1"/>
      <c r="C250" s="1"/>
    </row>
    <row r="251" spans="2:3" x14ac:dyDescent="0.2">
      <c r="B251" s="1"/>
      <c r="C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  <c r="C266" s="1"/>
    </row>
    <row r="267" spans="2:3" x14ac:dyDescent="0.2">
      <c r="B267" s="1"/>
      <c r="C267" s="1"/>
    </row>
    <row r="268" spans="2:3" x14ac:dyDescent="0.2">
      <c r="B268" s="1"/>
      <c r="C268" s="1"/>
    </row>
    <row r="269" spans="2:3" x14ac:dyDescent="0.2">
      <c r="B269" s="1"/>
      <c r="C269" s="1"/>
    </row>
    <row r="270" spans="2:3" x14ac:dyDescent="0.2">
      <c r="B270" s="1"/>
      <c r="C270" s="1"/>
    </row>
    <row r="271" spans="2:3" x14ac:dyDescent="0.2">
      <c r="B271" s="1"/>
      <c r="C271" s="1"/>
    </row>
    <row r="272" spans="2:3" x14ac:dyDescent="0.2">
      <c r="B272" s="1"/>
      <c r="C272" s="1"/>
    </row>
    <row r="273" spans="2:3" x14ac:dyDescent="0.2">
      <c r="B273" s="1"/>
      <c r="C273" s="1"/>
    </row>
    <row r="274" spans="2:3" x14ac:dyDescent="0.2">
      <c r="B274" s="1"/>
      <c r="C274" s="1"/>
    </row>
    <row r="275" spans="2:3" x14ac:dyDescent="0.2">
      <c r="B275" s="1"/>
      <c r="C275" s="1"/>
    </row>
    <row r="276" spans="2:3" x14ac:dyDescent="0.2">
      <c r="B276" s="1"/>
      <c r="C276" s="1"/>
    </row>
    <row r="277" spans="2:3" x14ac:dyDescent="0.2">
      <c r="B277" s="1"/>
      <c r="C277" s="1"/>
    </row>
    <row r="278" spans="2:3" x14ac:dyDescent="0.2">
      <c r="B278" s="1"/>
      <c r="C278" s="1"/>
    </row>
    <row r="279" spans="2:3" x14ac:dyDescent="0.2">
      <c r="B279" s="1"/>
      <c r="C279" s="1"/>
    </row>
    <row r="280" spans="2:3" x14ac:dyDescent="0.2">
      <c r="B280" s="1"/>
      <c r="C280" s="1"/>
    </row>
    <row r="281" spans="2:3" x14ac:dyDescent="0.2">
      <c r="B281" s="1"/>
      <c r="C281" s="1"/>
    </row>
    <row r="282" spans="2:3" x14ac:dyDescent="0.2">
      <c r="B282" s="1"/>
      <c r="C282" s="1"/>
    </row>
    <row r="283" spans="2:3" x14ac:dyDescent="0.2">
      <c r="B283" s="1"/>
      <c r="C283" s="1"/>
    </row>
    <row r="284" spans="2:3" x14ac:dyDescent="0.2">
      <c r="B284" s="1"/>
      <c r="C284" s="1"/>
    </row>
    <row r="285" spans="2:3" x14ac:dyDescent="0.2">
      <c r="B285" s="1"/>
      <c r="C285" s="1"/>
    </row>
    <row r="286" spans="2:3" x14ac:dyDescent="0.2">
      <c r="B286" s="1"/>
      <c r="C286" s="1"/>
    </row>
    <row r="287" spans="2:3" x14ac:dyDescent="0.2">
      <c r="B287" s="1"/>
      <c r="C287" s="1"/>
    </row>
    <row r="288" spans="2:3" x14ac:dyDescent="0.2">
      <c r="B288" s="1"/>
      <c r="C288" s="1"/>
    </row>
    <row r="289" spans="2:3" x14ac:dyDescent="0.2">
      <c r="B289" s="1"/>
      <c r="C289" s="1"/>
    </row>
    <row r="290" spans="2:3" x14ac:dyDescent="0.2">
      <c r="B290" s="1"/>
      <c r="C290" s="1"/>
    </row>
    <row r="291" spans="2:3" x14ac:dyDescent="0.2">
      <c r="B291" s="1"/>
      <c r="C291" s="1"/>
    </row>
    <row r="292" spans="2:3" x14ac:dyDescent="0.2">
      <c r="B292" s="1"/>
      <c r="C292" s="1"/>
    </row>
    <row r="293" spans="2:3" x14ac:dyDescent="0.2">
      <c r="B293" s="1"/>
      <c r="C293" s="1"/>
    </row>
    <row r="294" spans="2:3" x14ac:dyDescent="0.2">
      <c r="B294" s="1"/>
      <c r="C294" s="1"/>
    </row>
    <row r="295" spans="2:3" x14ac:dyDescent="0.2">
      <c r="B295" s="1"/>
      <c r="C295" s="1"/>
    </row>
    <row r="296" spans="2:3" x14ac:dyDescent="0.2">
      <c r="B296" s="1"/>
      <c r="C296" s="1"/>
    </row>
    <row r="297" spans="2:3" x14ac:dyDescent="0.2">
      <c r="B297" s="1"/>
      <c r="C297" s="1"/>
    </row>
    <row r="298" spans="2:3" x14ac:dyDescent="0.2">
      <c r="B298" s="1"/>
      <c r="C298" s="1"/>
    </row>
    <row r="299" spans="2:3" x14ac:dyDescent="0.2">
      <c r="B299" s="1"/>
      <c r="C299" s="1"/>
    </row>
    <row r="300" spans="2:3" x14ac:dyDescent="0.2">
      <c r="B300" s="1"/>
      <c r="C300" s="1"/>
    </row>
    <row r="301" spans="2:3" x14ac:dyDescent="0.2">
      <c r="B301" s="1"/>
      <c r="C301" s="1"/>
    </row>
    <row r="302" spans="2:3" x14ac:dyDescent="0.2">
      <c r="B302" s="1"/>
      <c r="C302" s="1"/>
    </row>
    <row r="303" spans="2:3" x14ac:dyDescent="0.2">
      <c r="B303" s="1"/>
      <c r="C303" s="1"/>
    </row>
    <row r="304" spans="2:3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  <c r="C451" s="1"/>
    </row>
    <row r="452" spans="2:3" x14ac:dyDescent="0.2">
      <c r="B452" s="1"/>
      <c r="C452" s="1"/>
    </row>
    <row r="453" spans="2:3" x14ac:dyDescent="0.2">
      <c r="B453" s="1"/>
      <c r="C453" s="1"/>
    </row>
    <row r="454" spans="2:3" x14ac:dyDescent="0.2">
      <c r="B454" s="1"/>
      <c r="C454" s="1"/>
    </row>
    <row r="455" spans="2:3" x14ac:dyDescent="0.2">
      <c r="B455" s="1"/>
      <c r="C455" s="1"/>
    </row>
    <row r="456" spans="2:3" x14ac:dyDescent="0.2">
      <c r="B456" s="1"/>
      <c r="C456" s="1"/>
    </row>
    <row r="457" spans="2:3" x14ac:dyDescent="0.2">
      <c r="B457" s="1"/>
      <c r="C457" s="1"/>
    </row>
    <row r="458" spans="2:3" x14ac:dyDescent="0.2">
      <c r="B458" s="1"/>
      <c r="C458" s="1"/>
    </row>
    <row r="459" spans="2:3" x14ac:dyDescent="0.2">
      <c r="B459" s="1"/>
      <c r="C459" s="1"/>
    </row>
    <row r="460" spans="2:3" x14ac:dyDescent="0.2">
      <c r="B460" s="1"/>
      <c r="C460" s="1"/>
    </row>
    <row r="461" spans="2:3" x14ac:dyDescent="0.2">
      <c r="B461" s="1"/>
      <c r="C461" s="1"/>
    </row>
    <row r="462" spans="2:3" x14ac:dyDescent="0.2">
      <c r="B462" s="1"/>
      <c r="C462" s="1"/>
    </row>
    <row r="463" spans="2:3" x14ac:dyDescent="0.2">
      <c r="B463" s="1"/>
      <c r="C463" s="1"/>
    </row>
    <row r="464" spans="2:3" x14ac:dyDescent="0.2">
      <c r="B464" s="1"/>
      <c r="C464" s="1"/>
    </row>
    <row r="465" spans="2:3" x14ac:dyDescent="0.2">
      <c r="B465" s="1"/>
      <c r="C465" s="1"/>
    </row>
    <row r="466" spans="2:3" x14ac:dyDescent="0.2">
      <c r="B466" s="1"/>
      <c r="C466" s="1"/>
    </row>
    <row r="467" spans="2:3" x14ac:dyDescent="0.2">
      <c r="B467" s="1"/>
      <c r="C467" s="1"/>
    </row>
    <row r="468" spans="2:3" x14ac:dyDescent="0.2">
      <c r="B468" s="1"/>
      <c r="C468" s="1"/>
    </row>
    <row r="469" spans="2:3" x14ac:dyDescent="0.2">
      <c r="B469" s="1"/>
      <c r="C469" s="1"/>
    </row>
    <row r="470" spans="2:3" x14ac:dyDescent="0.2">
      <c r="B470" s="1"/>
      <c r="C470" s="1"/>
    </row>
    <row r="471" spans="2:3" x14ac:dyDescent="0.2">
      <c r="B471" s="1"/>
      <c r="C471" s="1"/>
    </row>
    <row r="472" spans="2:3" x14ac:dyDescent="0.2">
      <c r="B472" s="1"/>
      <c r="C472" s="1"/>
    </row>
    <row r="473" spans="2:3" x14ac:dyDescent="0.2">
      <c r="B473" s="1"/>
      <c r="C473" s="1"/>
    </row>
    <row r="474" spans="2:3" x14ac:dyDescent="0.2">
      <c r="B474" s="1"/>
      <c r="C474" s="1"/>
    </row>
    <row r="475" spans="2:3" x14ac:dyDescent="0.2">
      <c r="B475" s="1"/>
      <c r="C475" s="1"/>
    </row>
    <row r="476" spans="2:3" x14ac:dyDescent="0.2">
      <c r="B476" s="1"/>
      <c r="C476" s="1"/>
    </row>
    <row r="477" spans="2:3" x14ac:dyDescent="0.2">
      <c r="B477" s="1"/>
      <c r="C477" s="1"/>
    </row>
    <row r="478" spans="2:3" x14ac:dyDescent="0.2">
      <c r="B478" s="1"/>
      <c r="C478" s="1"/>
    </row>
    <row r="479" spans="2:3" x14ac:dyDescent="0.2">
      <c r="B479" s="1"/>
      <c r="C479" s="1"/>
    </row>
    <row r="480" spans="2:3" x14ac:dyDescent="0.2">
      <c r="B480" s="1"/>
      <c r="C480" s="1"/>
    </row>
    <row r="481" spans="2:3" x14ac:dyDescent="0.2">
      <c r="B481" s="1"/>
      <c r="C481" s="1"/>
    </row>
    <row r="482" spans="2:3" x14ac:dyDescent="0.2">
      <c r="B482" s="1"/>
      <c r="C482" s="1"/>
    </row>
    <row r="483" spans="2:3" x14ac:dyDescent="0.2">
      <c r="B483" s="1"/>
      <c r="C483" s="1"/>
    </row>
    <row r="484" spans="2:3" x14ac:dyDescent="0.2">
      <c r="B484" s="1"/>
      <c r="C484" s="1"/>
    </row>
    <row r="485" spans="2:3" x14ac:dyDescent="0.2">
      <c r="B485" s="1"/>
      <c r="C485" s="1"/>
    </row>
    <row r="486" spans="2:3" x14ac:dyDescent="0.2">
      <c r="B486" s="1"/>
      <c r="C486" s="1"/>
    </row>
    <row r="487" spans="2:3" x14ac:dyDescent="0.2">
      <c r="B487" s="1"/>
      <c r="C487" s="1"/>
    </row>
    <row r="488" spans="2:3" x14ac:dyDescent="0.2">
      <c r="B488" s="1"/>
      <c r="C488" s="1"/>
    </row>
    <row r="489" spans="2:3" x14ac:dyDescent="0.2">
      <c r="B489" s="1"/>
      <c r="C489" s="1"/>
    </row>
    <row r="490" spans="2:3" x14ac:dyDescent="0.2">
      <c r="B490" s="1"/>
      <c r="C490" s="1"/>
    </row>
    <row r="491" spans="2:3" x14ac:dyDescent="0.2">
      <c r="B491" s="1"/>
      <c r="C491" s="1"/>
    </row>
    <row r="492" spans="2:3" x14ac:dyDescent="0.2">
      <c r="B492" s="1"/>
      <c r="C492" s="1"/>
    </row>
    <row r="493" spans="2:3" x14ac:dyDescent="0.2">
      <c r="B493" s="1"/>
      <c r="C493" s="1"/>
    </row>
    <row r="494" spans="2:3" x14ac:dyDescent="0.2">
      <c r="B494" s="1"/>
      <c r="C494" s="1"/>
    </row>
    <row r="495" spans="2:3" x14ac:dyDescent="0.2">
      <c r="B495" s="1"/>
      <c r="C495" s="1"/>
    </row>
    <row r="496" spans="2:3" x14ac:dyDescent="0.2">
      <c r="B496" s="1"/>
      <c r="C496" s="1"/>
    </row>
    <row r="497" spans="2:3" x14ac:dyDescent="0.2">
      <c r="B497" s="1"/>
      <c r="C497" s="1"/>
    </row>
    <row r="498" spans="2:3" x14ac:dyDescent="0.2">
      <c r="B498" s="1"/>
      <c r="C498" s="1"/>
    </row>
    <row r="499" spans="2:3" x14ac:dyDescent="0.2">
      <c r="B499" s="1"/>
      <c r="C499" s="1"/>
    </row>
    <row r="500" spans="2:3" x14ac:dyDescent="0.2">
      <c r="B500" s="1"/>
      <c r="C500" s="1"/>
    </row>
    <row r="501" spans="2:3" x14ac:dyDescent="0.2">
      <c r="B501" s="1"/>
      <c r="C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  <c r="C512" s="1"/>
    </row>
    <row r="513" spans="2:3" x14ac:dyDescent="0.2">
      <c r="B513" s="1"/>
      <c r="C513" s="1"/>
    </row>
    <row r="514" spans="2:3" x14ac:dyDescent="0.2">
      <c r="B514" s="1"/>
      <c r="C514" s="1"/>
    </row>
    <row r="515" spans="2:3" x14ac:dyDescent="0.2">
      <c r="B515" s="1"/>
      <c r="C515" s="1"/>
    </row>
    <row r="516" spans="2:3" x14ac:dyDescent="0.2">
      <c r="B516" s="1"/>
      <c r="C516" s="1"/>
    </row>
    <row r="517" spans="2:3" x14ac:dyDescent="0.2">
      <c r="B517" s="1"/>
      <c r="C517" s="1"/>
    </row>
    <row r="518" spans="2:3" x14ac:dyDescent="0.2">
      <c r="B518" s="1"/>
      <c r="C518" s="1"/>
    </row>
    <row r="519" spans="2:3" x14ac:dyDescent="0.2">
      <c r="B519" s="1"/>
      <c r="C519" s="1"/>
    </row>
    <row r="520" spans="2:3" x14ac:dyDescent="0.2">
      <c r="B520" s="1"/>
      <c r="C520" s="1"/>
    </row>
    <row r="521" spans="2:3" x14ac:dyDescent="0.2">
      <c r="B521" s="1"/>
      <c r="C521" s="1"/>
    </row>
    <row r="522" spans="2:3" x14ac:dyDescent="0.2">
      <c r="B522" s="1"/>
      <c r="C522" s="1"/>
    </row>
    <row r="523" spans="2:3" x14ac:dyDescent="0.2">
      <c r="B523" s="1"/>
      <c r="C523" s="1"/>
    </row>
    <row r="524" spans="2:3" x14ac:dyDescent="0.2">
      <c r="B524" s="1"/>
      <c r="C524" s="1"/>
    </row>
    <row r="525" spans="2:3" x14ac:dyDescent="0.2">
      <c r="B525" s="1"/>
      <c r="C525" s="1"/>
    </row>
    <row r="526" spans="2:3" x14ac:dyDescent="0.2">
      <c r="B526" s="1"/>
      <c r="C526" s="1"/>
    </row>
    <row r="527" spans="2:3" x14ac:dyDescent="0.2">
      <c r="B527" s="1"/>
      <c r="C527" s="1"/>
    </row>
    <row r="528" spans="2:3" x14ac:dyDescent="0.2">
      <c r="B528" s="1"/>
      <c r="C528" s="1"/>
    </row>
    <row r="529" spans="2:3" x14ac:dyDescent="0.2">
      <c r="B529" s="1"/>
      <c r="C529" s="1"/>
    </row>
    <row r="530" spans="2:3" x14ac:dyDescent="0.2">
      <c r="B530" s="1"/>
      <c r="C530" s="1"/>
    </row>
    <row r="531" spans="2:3" x14ac:dyDescent="0.2">
      <c r="B531" s="1"/>
      <c r="C531" s="1"/>
    </row>
    <row r="532" spans="2:3" x14ac:dyDescent="0.2">
      <c r="B532" s="1"/>
      <c r="C532" s="1"/>
    </row>
    <row r="533" spans="2:3" x14ac:dyDescent="0.2">
      <c r="B533" s="1"/>
      <c r="C533" s="1"/>
    </row>
    <row r="534" spans="2:3" x14ac:dyDescent="0.2">
      <c r="B534" s="1"/>
      <c r="C534" s="1"/>
    </row>
    <row r="535" spans="2:3" x14ac:dyDescent="0.2">
      <c r="B535" s="1"/>
      <c r="C535" s="1"/>
    </row>
    <row r="536" spans="2:3" x14ac:dyDescent="0.2">
      <c r="B536" s="1"/>
      <c r="C536" s="1"/>
    </row>
    <row r="537" spans="2:3" x14ac:dyDescent="0.2">
      <c r="B537" s="1"/>
      <c r="C537" s="1"/>
    </row>
    <row r="538" spans="2:3" x14ac:dyDescent="0.2">
      <c r="B538" s="1"/>
      <c r="C538" s="1"/>
    </row>
    <row r="539" spans="2:3" x14ac:dyDescent="0.2">
      <c r="B539" s="1"/>
      <c r="C539" s="1"/>
    </row>
    <row r="540" spans="2:3" x14ac:dyDescent="0.2">
      <c r="B540" s="1"/>
      <c r="C540" s="1"/>
    </row>
    <row r="541" spans="2:3" x14ac:dyDescent="0.2">
      <c r="B541" s="1"/>
      <c r="C541" s="1"/>
    </row>
    <row r="542" spans="2:3" x14ac:dyDescent="0.2">
      <c r="B542" s="1"/>
      <c r="C542" s="1"/>
    </row>
    <row r="543" spans="2:3" x14ac:dyDescent="0.2">
      <c r="B543" s="1"/>
      <c r="C543" s="1"/>
    </row>
    <row r="544" spans="2:3" x14ac:dyDescent="0.2">
      <c r="B544" s="1"/>
      <c r="C544" s="1"/>
    </row>
    <row r="545" spans="2:3" x14ac:dyDescent="0.2">
      <c r="B545" s="1"/>
      <c r="C545" s="1"/>
    </row>
    <row r="546" spans="2:3" x14ac:dyDescent="0.2">
      <c r="B546" s="1"/>
      <c r="C546" s="1"/>
    </row>
    <row r="547" spans="2:3" x14ac:dyDescent="0.2">
      <c r="B547" s="1"/>
      <c r="C547" s="1"/>
    </row>
    <row r="548" spans="2:3" x14ac:dyDescent="0.2">
      <c r="B548" s="1"/>
      <c r="C548" s="1"/>
    </row>
    <row r="549" spans="2:3" x14ac:dyDescent="0.2">
      <c r="B549" s="1"/>
      <c r="C549" s="1"/>
    </row>
    <row r="550" spans="2:3" x14ac:dyDescent="0.2">
      <c r="B550" s="1"/>
      <c r="C550" s="1"/>
    </row>
    <row r="551" spans="2:3" x14ac:dyDescent="0.2">
      <c r="B551" s="1"/>
      <c r="C551" s="1"/>
    </row>
    <row r="552" spans="2:3" x14ac:dyDescent="0.2">
      <c r="B552" s="1"/>
      <c r="C552" s="1"/>
    </row>
    <row r="553" spans="2:3" x14ac:dyDescent="0.2">
      <c r="B553" s="1"/>
      <c r="C553" s="1"/>
    </row>
    <row r="554" spans="2:3" x14ac:dyDescent="0.2">
      <c r="B554" s="1"/>
      <c r="C554" s="1"/>
    </row>
    <row r="555" spans="2:3" x14ac:dyDescent="0.2">
      <c r="B555" s="1"/>
      <c r="C555" s="1"/>
    </row>
    <row r="556" spans="2:3" x14ac:dyDescent="0.2">
      <c r="B556" s="1"/>
      <c r="C556" s="1"/>
    </row>
    <row r="557" spans="2:3" x14ac:dyDescent="0.2">
      <c r="B557" s="1"/>
      <c r="C557" s="1"/>
    </row>
    <row r="558" spans="2:3" x14ac:dyDescent="0.2">
      <c r="B558" s="1"/>
      <c r="C558" s="1"/>
    </row>
    <row r="559" spans="2:3" x14ac:dyDescent="0.2">
      <c r="B559" s="1"/>
      <c r="C559" s="1"/>
    </row>
    <row r="560" spans="2:3" x14ac:dyDescent="0.2">
      <c r="B560" s="1"/>
      <c r="C560" s="1"/>
    </row>
    <row r="561" spans="2:3" x14ac:dyDescent="0.2">
      <c r="B561" s="1"/>
      <c r="C561" s="1"/>
    </row>
    <row r="562" spans="2:3" x14ac:dyDescent="0.2">
      <c r="B562" s="1"/>
      <c r="C562" s="1"/>
    </row>
    <row r="563" spans="2:3" x14ac:dyDescent="0.2">
      <c r="B563" s="1"/>
      <c r="C563" s="1"/>
    </row>
    <row r="564" spans="2:3" x14ac:dyDescent="0.2">
      <c r="B564" s="1"/>
      <c r="C564" s="1"/>
    </row>
    <row r="565" spans="2:3" x14ac:dyDescent="0.2">
      <c r="B565" s="1"/>
      <c r="C565" s="1"/>
    </row>
    <row r="566" spans="2:3" x14ac:dyDescent="0.2">
      <c r="B566" s="1"/>
      <c r="C566" s="1"/>
    </row>
    <row r="567" spans="2:3" x14ac:dyDescent="0.2">
      <c r="B567" s="1"/>
      <c r="C567" s="1"/>
    </row>
    <row r="568" spans="2:3" x14ac:dyDescent="0.2">
      <c r="B568" s="1"/>
      <c r="C568" s="1"/>
    </row>
    <row r="569" spans="2:3" x14ac:dyDescent="0.2">
      <c r="B569" s="1"/>
      <c r="C569" s="1"/>
    </row>
    <row r="570" spans="2:3" x14ac:dyDescent="0.2">
      <c r="B570" s="1"/>
      <c r="C570" s="1"/>
    </row>
    <row r="571" spans="2:3" x14ac:dyDescent="0.2">
      <c r="B571" s="1"/>
      <c r="C571" s="1"/>
    </row>
    <row r="572" spans="2:3" x14ac:dyDescent="0.2">
      <c r="B572" s="1"/>
      <c r="C572" s="1"/>
    </row>
    <row r="573" spans="2:3" x14ac:dyDescent="0.2">
      <c r="B573" s="1"/>
      <c r="C573" s="1"/>
    </row>
    <row r="574" spans="2:3" x14ac:dyDescent="0.2">
      <c r="B574" s="1"/>
      <c r="C574" s="1"/>
    </row>
    <row r="575" spans="2:3" x14ac:dyDescent="0.2">
      <c r="B575" s="1"/>
      <c r="C575" s="1"/>
    </row>
    <row r="576" spans="2:3" x14ac:dyDescent="0.2">
      <c r="B576" s="1"/>
      <c r="C576" s="1"/>
    </row>
    <row r="577" spans="2:3" x14ac:dyDescent="0.2">
      <c r="B577" s="1"/>
      <c r="C577" s="1"/>
    </row>
    <row r="578" spans="2:3" x14ac:dyDescent="0.2">
      <c r="B578" s="1"/>
      <c r="C578" s="1"/>
    </row>
    <row r="579" spans="2:3" x14ac:dyDescent="0.2">
      <c r="B579" s="1"/>
      <c r="C579" s="1"/>
    </row>
    <row r="580" spans="2:3" x14ac:dyDescent="0.2">
      <c r="B580" s="1"/>
      <c r="C580" s="1"/>
    </row>
    <row r="581" spans="2:3" x14ac:dyDescent="0.2">
      <c r="B581" s="1"/>
      <c r="C581" s="1"/>
    </row>
    <row r="582" spans="2:3" x14ac:dyDescent="0.2">
      <c r="B582" s="1"/>
      <c r="C582" s="1"/>
    </row>
    <row r="583" spans="2:3" x14ac:dyDescent="0.2">
      <c r="B583" s="1"/>
      <c r="C583" s="1"/>
    </row>
    <row r="584" spans="2:3" x14ac:dyDescent="0.2">
      <c r="B584" s="1"/>
      <c r="C584" s="1"/>
    </row>
    <row r="585" spans="2:3" x14ac:dyDescent="0.2">
      <c r="B585" s="1"/>
      <c r="C585" s="1"/>
    </row>
    <row r="586" spans="2:3" x14ac:dyDescent="0.2">
      <c r="B586" s="1"/>
      <c r="C586" s="1"/>
    </row>
    <row r="587" spans="2:3" x14ac:dyDescent="0.2">
      <c r="B587" s="1"/>
      <c r="C587" s="1"/>
    </row>
    <row r="588" spans="2:3" x14ac:dyDescent="0.2">
      <c r="B588" s="1"/>
      <c r="C588" s="1"/>
    </row>
    <row r="589" spans="2:3" x14ac:dyDescent="0.2">
      <c r="B589" s="1"/>
      <c r="C589" s="1"/>
    </row>
    <row r="590" spans="2:3" x14ac:dyDescent="0.2">
      <c r="B590" s="1"/>
      <c r="C590" s="1"/>
    </row>
    <row r="591" spans="2:3" x14ac:dyDescent="0.2">
      <c r="B591" s="1"/>
      <c r="C591" s="1"/>
    </row>
    <row r="592" spans="2:3" x14ac:dyDescent="0.2">
      <c r="B592" s="1"/>
      <c r="C592" s="1"/>
    </row>
    <row r="593" spans="2:3" x14ac:dyDescent="0.2">
      <c r="B593" s="1"/>
      <c r="C593" s="1"/>
    </row>
    <row r="594" spans="2:3" x14ac:dyDescent="0.2">
      <c r="B594" s="1"/>
      <c r="C594" s="1"/>
    </row>
    <row r="595" spans="2:3" x14ac:dyDescent="0.2">
      <c r="B595" s="1"/>
      <c r="C595" s="1"/>
    </row>
    <row r="596" spans="2:3" x14ac:dyDescent="0.2">
      <c r="B596" s="1"/>
      <c r="C596" s="1"/>
    </row>
    <row r="597" spans="2:3" x14ac:dyDescent="0.2">
      <c r="B597" s="1"/>
      <c r="C597" s="1"/>
    </row>
    <row r="598" spans="2:3" x14ac:dyDescent="0.2">
      <c r="B598" s="1"/>
      <c r="C598" s="1"/>
    </row>
    <row r="599" spans="2:3" x14ac:dyDescent="0.2">
      <c r="B599" s="1"/>
      <c r="C599" s="1"/>
    </row>
    <row r="600" spans="2:3" x14ac:dyDescent="0.2">
      <c r="B600" s="1"/>
      <c r="C600" s="1"/>
    </row>
    <row r="601" spans="2:3" x14ac:dyDescent="0.2">
      <c r="B601" s="1"/>
      <c r="C601" s="1"/>
    </row>
    <row r="602" spans="2:3" x14ac:dyDescent="0.2">
      <c r="B602" s="1"/>
      <c r="C602" s="1"/>
    </row>
    <row r="603" spans="2:3" x14ac:dyDescent="0.2">
      <c r="B603" s="1"/>
      <c r="C603" s="1"/>
    </row>
    <row r="604" spans="2:3" x14ac:dyDescent="0.2">
      <c r="B604" s="1"/>
      <c r="C604" s="1"/>
    </row>
    <row r="605" spans="2:3" x14ac:dyDescent="0.2">
      <c r="B605" s="1"/>
      <c r="C605" s="1"/>
    </row>
    <row r="606" spans="2:3" x14ac:dyDescent="0.2">
      <c r="B606" s="1"/>
      <c r="C606" s="1"/>
    </row>
    <row r="607" spans="2:3" x14ac:dyDescent="0.2">
      <c r="B607" s="1"/>
      <c r="C607" s="1"/>
    </row>
    <row r="608" spans="2:3" x14ac:dyDescent="0.2">
      <c r="B608" s="1"/>
      <c r="C608" s="1"/>
    </row>
    <row r="609" spans="2:3" x14ac:dyDescent="0.2">
      <c r="B609" s="1"/>
      <c r="C609" s="1"/>
    </row>
    <row r="610" spans="2:3" x14ac:dyDescent="0.2">
      <c r="B610" s="1"/>
      <c r="C610" s="1"/>
    </row>
    <row r="611" spans="2:3" x14ac:dyDescent="0.2">
      <c r="B611" s="1"/>
      <c r="C611" s="1"/>
    </row>
    <row r="612" spans="2:3" x14ac:dyDescent="0.2">
      <c r="B612" s="1"/>
      <c r="C612" s="1"/>
    </row>
    <row r="613" spans="2:3" x14ac:dyDescent="0.2">
      <c r="B613" s="1"/>
      <c r="C613" s="1"/>
    </row>
    <row r="614" spans="2:3" x14ac:dyDescent="0.2">
      <c r="B614" s="1"/>
      <c r="C614" s="1"/>
    </row>
    <row r="615" spans="2:3" x14ac:dyDescent="0.2">
      <c r="B615" s="1"/>
      <c r="C615" s="1"/>
    </row>
    <row r="616" spans="2:3" x14ac:dyDescent="0.2">
      <c r="B616" s="1"/>
      <c r="C616" s="1"/>
    </row>
    <row r="617" spans="2:3" x14ac:dyDescent="0.2">
      <c r="B617" s="1"/>
      <c r="C617" s="1"/>
    </row>
    <row r="618" spans="2:3" x14ac:dyDescent="0.2">
      <c r="B618" s="1"/>
      <c r="C618" s="1"/>
    </row>
    <row r="619" spans="2:3" x14ac:dyDescent="0.2">
      <c r="B619" s="1"/>
      <c r="C619" s="1"/>
    </row>
    <row r="620" spans="2:3" x14ac:dyDescent="0.2">
      <c r="B620" s="1"/>
      <c r="C620" s="1"/>
    </row>
    <row r="621" spans="2:3" x14ac:dyDescent="0.2">
      <c r="B621" s="1"/>
      <c r="C621" s="1"/>
    </row>
    <row r="622" spans="2:3" x14ac:dyDescent="0.2">
      <c r="B622" s="1"/>
      <c r="C622" s="1"/>
    </row>
    <row r="623" spans="2:3" x14ac:dyDescent="0.2">
      <c r="B623" s="1"/>
      <c r="C623" s="1"/>
    </row>
    <row r="624" spans="2:3" x14ac:dyDescent="0.2">
      <c r="B624" s="1"/>
      <c r="C624" s="1"/>
    </row>
    <row r="625" spans="2:3" x14ac:dyDescent="0.2">
      <c r="B625" s="1"/>
      <c r="C625" s="1"/>
    </row>
    <row r="626" spans="2:3" x14ac:dyDescent="0.2">
      <c r="B626" s="1"/>
      <c r="C626" s="1"/>
    </row>
    <row r="627" spans="2:3" x14ac:dyDescent="0.2">
      <c r="B627" s="1"/>
      <c r="C627" s="1"/>
    </row>
    <row r="628" spans="2:3" x14ac:dyDescent="0.2">
      <c r="B628" s="1"/>
      <c r="C628" s="1"/>
    </row>
    <row r="629" spans="2:3" x14ac:dyDescent="0.2">
      <c r="B629" s="1"/>
      <c r="C629" s="1"/>
    </row>
    <row r="630" spans="2:3" x14ac:dyDescent="0.2">
      <c r="B630" s="1"/>
      <c r="C630" s="1"/>
    </row>
    <row r="631" spans="2:3" x14ac:dyDescent="0.2">
      <c r="B631" s="1"/>
      <c r="C631" s="1"/>
    </row>
    <row r="632" spans="2:3" x14ac:dyDescent="0.2">
      <c r="B632" s="1"/>
      <c r="C632" s="1"/>
    </row>
    <row r="633" spans="2:3" x14ac:dyDescent="0.2">
      <c r="B633" s="1"/>
      <c r="C633" s="1"/>
    </row>
    <row r="634" spans="2:3" x14ac:dyDescent="0.2">
      <c r="B634" s="1"/>
      <c r="C634" s="1"/>
    </row>
    <row r="635" spans="2:3" x14ac:dyDescent="0.2">
      <c r="B635" s="1"/>
      <c r="C635" s="1"/>
    </row>
    <row r="636" spans="2:3" x14ac:dyDescent="0.2">
      <c r="B636" s="1"/>
      <c r="C636" s="1"/>
    </row>
    <row r="637" spans="2:3" x14ac:dyDescent="0.2">
      <c r="B637" s="1"/>
      <c r="C637" s="1"/>
    </row>
    <row r="638" spans="2:3" x14ac:dyDescent="0.2">
      <c r="B638" s="1"/>
      <c r="C638" s="1"/>
    </row>
    <row r="639" spans="2:3" x14ac:dyDescent="0.2">
      <c r="B639" s="1"/>
      <c r="C639" s="1"/>
    </row>
    <row r="640" spans="2:3" x14ac:dyDescent="0.2">
      <c r="B640" s="1"/>
      <c r="C640" s="1"/>
    </row>
    <row r="641" spans="2:3" x14ac:dyDescent="0.2">
      <c r="B641" s="1"/>
      <c r="C641" s="1"/>
    </row>
    <row r="642" spans="2:3" x14ac:dyDescent="0.2">
      <c r="B642" s="1"/>
      <c r="C642" s="1"/>
    </row>
    <row r="643" spans="2:3" x14ac:dyDescent="0.2">
      <c r="B643" s="1"/>
      <c r="C643" s="1"/>
    </row>
    <row r="644" spans="2:3" x14ac:dyDescent="0.2">
      <c r="B644" s="1"/>
      <c r="C644" s="1"/>
    </row>
    <row r="645" spans="2:3" x14ac:dyDescent="0.2">
      <c r="B645" s="1"/>
      <c r="C645" s="1"/>
    </row>
    <row r="646" spans="2:3" x14ac:dyDescent="0.2">
      <c r="B646" s="1"/>
      <c r="C646" s="1"/>
    </row>
    <row r="647" spans="2:3" x14ac:dyDescent="0.2">
      <c r="B647" s="1"/>
      <c r="C647" s="1"/>
    </row>
    <row r="648" spans="2:3" x14ac:dyDescent="0.2">
      <c r="B648" s="1"/>
      <c r="C648" s="1"/>
    </row>
    <row r="649" spans="2:3" x14ac:dyDescent="0.2">
      <c r="B649" s="1"/>
      <c r="C649" s="1"/>
    </row>
    <row r="650" spans="2:3" x14ac:dyDescent="0.2">
      <c r="B650" s="1"/>
      <c r="C650" s="1"/>
    </row>
    <row r="651" spans="2:3" x14ac:dyDescent="0.2">
      <c r="B651" s="1"/>
      <c r="C651" s="1"/>
    </row>
    <row r="652" spans="2:3" x14ac:dyDescent="0.2">
      <c r="B652" s="1"/>
      <c r="C652" s="1"/>
    </row>
    <row r="653" spans="2:3" x14ac:dyDescent="0.2">
      <c r="B653" s="1"/>
      <c r="C653" s="1"/>
    </row>
    <row r="654" spans="2:3" x14ac:dyDescent="0.2">
      <c r="B654" s="1"/>
      <c r="C654" s="1"/>
    </row>
    <row r="655" spans="2:3" x14ac:dyDescent="0.2">
      <c r="B655" s="1"/>
      <c r="C655" s="1"/>
    </row>
    <row r="656" spans="2:3" x14ac:dyDescent="0.2">
      <c r="B656" s="1"/>
      <c r="C656" s="1"/>
    </row>
    <row r="657" spans="2:3" x14ac:dyDescent="0.2">
      <c r="B657" s="1"/>
      <c r="C657" s="1"/>
    </row>
    <row r="658" spans="2:3" x14ac:dyDescent="0.2">
      <c r="B658" s="1"/>
      <c r="C658" s="1"/>
    </row>
    <row r="659" spans="2:3" x14ac:dyDescent="0.2">
      <c r="B659" s="1"/>
      <c r="C659" s="1"/>
    </row>
    <row r="660" spans="2:3" x14ac:dyDescent="0.2">
      <c r="B660" s="1"/>
      <c r="C660" s="1"/>
    </row>
    <row r="661" spans="2:3" x14ac:dyDescent="0.2">
      <c r="B661" s="1"/>
      <c r="C661" s="1"/>
    </row>
    <row r="662" spans="2:3" x14ac:dyDescent="0.2">
      <c r="B662" s="1"/>
      <c r="C662" s="1"/>
    </row>
    <row r="663" spans="2:3" x14ac:dyDescent="0.2">
      <c r="B663" s="1"/>
      <c r="C663" s="1"/>
    </row>
    <row r="664" spans="2:3" x14ac:dyDescent="0.2">
      <c r="B664" s="1"/>
      <c r="C664" s="1"/>
    </row>
    <row r="665" spans="2:3" x14ac:dyDescent="0.2">
      <c r="B665" s="1"/>
      <c r="C665" s="1"/>
    </row>
    <row r="666" spans="2:3" x14ac:dyDescent="0.2">
      <c r="B666" s="1"/>
      <c r="C666" s="1"/>
    </row>
    <row r="667" spans="2:3" x14ac:dyDescent="0.2">
      <c r="B667" s="1"/>
      <c r="C667" s="1"/>
    </row>
    <row r="668" spans="2:3" x14ac:dyDescent="0.2">
      <c r="B668" s="1"/>
      <c r="C668" s="1"/>
    </row>
    <row r="669" spans="2:3" x14ac:dyDescent="0.2">
      <c r="B669" s="1"/>
      <c r="C669" s="1"/>
    </row>
    <row r="670" spans="2:3" x14ac:dyDescent="0.2">
      <c r="B670" s="1"/>
      <c r="C670" s="1"/>
    </row>
    <row r="671" spans="2:3" x14ac:dyDescent="0.2">
      <c r="B671" s="1"/>
      <c r="C671" s="1"/>
    </row>
    <row r="672" spans="2:3" x14ac:dyDescent="0.2">
      <c r="B672" s="1"/>
      <c r="C672" s="1"/>
    </row>
    <row r="673" spans="2:3" x14ac:dyDescent="0.2">
      <c r="B673" s="1"/>
      <c r="C673" s="1"/>
    </row>
    <row r="674" spans="2:3" x14ac:dyDescent="0.2">
      <c r="B674" s="1"/>
      <c r="C674" s="1"/>
    </row>
    <row r="675" spans="2:3" x14ac:dyDescent="0.2">
      <c r="B675" s="1"/>
      <c r="C675" s="1"/>
    </row>
    <row r="676" spans="2:3" x14ac:dyDescent="0.2">
      <c r="B676" s="1"/>
      <c r="C676" s="1"/>
    </row>
    <row r="677" spans="2:3" x14ac:dyDescent="0.2">
      <c r="B677" s="1"/>
      <c r="C677" s="1"/>
    </row>
    <row r="678" spans="2:3" x14ac:dyDescent="0.2">
      <c r="B678" s="1"/>
      <c r="C678" s="1"/>
    </row>
    <row r="679" spans="2:3" x14ac:dyDescent="0.2">
      <c r="B679" s="1"/>
      <c r="C679" s="1"/>
    </row>
    <row r="680" spans="2:3" x14ac:dyDescent="0.2">
      <c r="B680" s="1"/>
      <c r="C680" s="1"/>
    </row>
    <row r="681" spans="2:3" x14ac:dyDescent="0.2">
      <c r="B681" s="1"/>
      <c r="C681" s="1"/>
    </row>
    <row r="682" spans="2:3" x14ac:dyDescent="0.2">
      <c r="B682" s="1"/>
      <c r="C682" s="1"/>
    </row>
    <row r="683" spans="2:3" x14ac:dyDescent="0.2">
      <c r="B683" s="1"/>
      <c r="C683" s="1"/>
    </row>
    <row r="684" spans="2:3" x14ac:dyDescent="0.2">
      <c r="B684" s="1"/>
      <c r="C684" s="1"/>
    </row>
    <row r="685" spans="2:3" x14ac:dyDescent="0.2">
      <c r="B685" s="1"/>
      <c r="C685" s="1"/>
    </row>
    <row r="686" spans="2:3" x14ac:dyDescent="0.2">
      <c r="B686" s="1"/>
      <c r="C686" s="1"/>
    </row>
    <row r="687" spans="2:3" x14ac:dyDescent="0.2">
      <c r="B687" s="1"/>
      <c r="C687" s="1"/>
    </row>
    <row r="688" spans="2:3" x14ac:dyDescent="0.2">
      <c r="B688" s="1"/>
      <c r="C688" s="1"/>
    </row>
    <row r="689" spans="2:3" x14ac:dyDescent="0.2">
      <c r="B689" s="1"/>
      <c r="C689" s="1"/>
    </row>
    <row r="690" spans="2:3" x14ac:dyDescent="0.2">
      <c r="B690" s="1"/>
      <c r="C690" s="1"/>
    </row>
    <row r="691" spans="2:3" x14ac:dyDescent="0.2">
      <c r="B691" s="1"/>
      <c r="C691" s="1"/>
    </row>
    <row r="692" spans="2:3" x14ac:dyDescent="0.2">
      <c r="B692" s="1"/>
      <c r="C692" s="1"/>
    </row>
    <row r="693" spans="2:3" x14ac:dyDescent="0.2">
      <c r="B693" s="1"/>
      <c r="C693" s="1"/>
    </row>
    <row r="694" spans="2:3" x14ac:dyDescent="0.2">
      <c r="B694" s="1"/>
      <c r="C694" s="1"/>
    </row>
    <row r="695" spans="2:3" x14ac:dyDescent="0.2">
      <c r="B695" s="1"/>
      <c r="C695" s="1"/>
    </row>
    <row r="696" spans="2:3" x14ac:dyDescent="0.2">
      <c r="B696" s="1"/>
      <c r="C696" s="1"/>
    </row>
    <row r="697" spans="2:3" x14ac:dyDescent="0.2">
      <c r="B697" s="1"/>
      <c r="C697" s="1"/>
    </row>
    <row r="698" spans="2:3" x14ac:dyDescent="0.2">
      <c r="B698" s="1"/>
      <c r="C698" s="1"/>
    </row>
    <row r="699" spans="2:3" x14ac:dyDescent="0.2">
      <c r="B699" s="1"/>
      <c r="C699" s="1"/>
    </row>
    <row r="700" spans="2:3" x14ac:dyDescent="0.2">
      <c r="B700" s="1"/>
      <c r="C700" s="1"/>
    </row>
    <row r="701" spans="2:3" x14ac:dyDescent="0.2">
      <c r="B701" s="1"/>
      <c r="C701" s="1"/>
    </row>
    <row r="702" spans="2:3" x14ac:dyDescent="0.2">
      <c r="B702" s="1"/>
      <c r="C702" s="1"/>
    </row>
    <row r="703" spans="2:3" x14ac:dyDescent="0.2">
      <c r="B703" s="1"/>
      <c r="C703" s="1"/>
    </row>
    <row r="704" spans="2:3" x14ac:dyDescent="0.2">
      <c r="B704" s="1"/>
      <c r="C704" s="1"/>
    </row>
    <row r="705" spans="2:3" x14ac:dyDescent="0.2">
      <c r="B705" s="1"/>
      <c r="C705" s="1"/>
    </row>
    <row r="706" spans="2:3" x14ac:dyDescent="0.2">
      <c r="B706" s="1"/>
      <c r="C706" s="1"/>
    </row>
    <row r="707" spans="2:3" x14ac:dyDescent="0.2">
      <c r="B707" s="1"/>
      <c r="C707" s="1"/>
    </row>
    <row r="708" spans="2:3" x14ac:dyDescent="0.2">
      <c r="B708" s="1"/>
      <c r="C708" s="1"/>
    </row>
    <row r="709" spans="2:3" x14ac:dyDescent="0.2">
      <c r="B709" s="1"/>
      <c r="C709" s="1"/>
    </row>
    <row r="710" spans="2:3" x14ac:dyDescent="0.2">
      <c r="B710" s="1"/>
      <c r="C710" s="1"/>
    </row>
    <row r="711" spans="2:3" x14ac:dyDescent="0.2">
      <c r="B711" s="1"/>
      <c r="C711" s="1"/>
    </row>
    <row r="712" spans="2:3" x14ac:dyDescent="0.2">
      <c r="B712" s="1"/>
      <c r="C712" s="1"/>
    </row>
    <row r="713" spans="2:3" x14ac:dyDescent="0.2">
      <c r="B713" s="1"/>
      <c r="C713" s="1"/>
    </row>
    <row r="714" spans="2:3" x14ac:dyDescent="0.2">
      <c r="B714" s="1"/>
      <c r="C714" s="1"/>
    </row>
    <row r="715" spans="2:3" x14ac:dyDescent="0.2">
      <c r="B715" s="1"/>
      <c r="C715" s="1"/>
    </row>
    <row r="716" spans="2:3" x14ac:dyDescent="0.2">
      <c r="B716" s="1"/>
      <c r="C716" s="1"/>
    </row>
    <row r="717" spans="2:3" x14ac:dyDescent="0.2">
      <c r="B717" s="1"/>
      <c r="C717" s="1"/>
    </row>
    <row r="718" spans="2:3" x14ac:dyDescent="0.2">
      <c r="B718" s="1"/>
      <c r="C718" s="1"/>
    </row>
    <row r="719" spans="2:3" x14ac:dyDescent="0.2">
      <c r="B719" s="1"/>
      <c r="C719" s="1"/>
    </row>
    <row r="720" spans="2:3" x14ac:dyDescent="0.2">
      <c r="B720" s="1"/>
      <c r="C720" s="1"/>
    </row>
    <row r="721" spans="2:3" x14ac:dyDescent="0.2">
      <c r="B721" s="1"/>
      <c r="C721" s="1"/>
    </row>
    <row r="722" spans="2:3" x14ac:dyDescent="0.2">
      <c r="B722" s="1"/>
      <c r="C722" s="1"/>
    </row>
    <row r="723" spans="2:3" x14ac:dyDescent="0.2">
      <c r="B723" s="1"/>
      <c r="C723" s="1"/>
    </row>
    <row r="724" spans="2:3" x14ac:dyDescent="0.2">
      <c r="B724" s="1"/>
      <c r="C724" s="1"/>
    </row>
    <row r="725" spans="2:3" x14ac:dyDescent="0.2">
      <c r="B725" s="1"/>
      <c r="C725" s="1"/>
    </row>
    <row r="726" spans="2:3" x14ac:dyDescent="0.2">
      <c r="B726" s="1"/>
      <c r="C726" s="1"/>
    </row>
    <row r="727" spans="2:3" x14ac:dyDescent="0.2">
      <c r="B727" s="1"/>
      <c r="C727" s="1"/>
    </row>
    <row r="728" spans="2:3" x14ac:dyDescent="0.2">
      <c r="B728" s="1"/>
      <c r="C728" s="1"/>
    </row>
    <row r="729" spans="2:3" x14ac:dyDescent="0.2">
      <c r="B729" s="1"/>
      <c r="C729" s="1"/>
    </row>
    <row r="730" spans="2:3" x14ac:dyDescent="0.2">
      <c r="B730" s="1"/>
      <c r="C730" s="1"/>
    </row>
    <row r="731" spans="2:3" x14ac:dyDescent="0.2">
      <c r="B731" s="1"/>
      <c r="C731" s="1"/>
    </row>
    <row r="732" spans="2:3" x14ac:dyDescent="0.2">
      <c r="B732" s="1"/>
      <c r="C732" s="1"/>
    </row>
    <row r="733" spans="2:3" x14ac:dyDescent="0.2">
      <c r="B733" s="1"/>
      <c r="C733" s="1"/>
    </row>
    <row r="734" spans="2:3" x14ac:dyDescent="0.2">
      <c r="B734" s="1"/>
      <c r="C734" s="1"/>
    </row>
    <row r="735" spans="2:3" x14ac:dyDescent="0.2">
      <c r="B735" s="1"/>
      <c r="C735" s="1"/>
    </row>
    <row r="736" spans="2:3" x14ac:dyDescent="0.2">
      <c r="B736" s="1"/>
      <c r="C736" s="1"/>
    </row>
    <row r="737" spans="2:3" x14ac:dyDescent="0.2">
      <c r="B737" s="1"/>
      <c r="C737" s="1"/>
    </row>
    <row r="738" spans="2:3" x14ac:dyDescent="0.2">
      <c r="B738" s="1"/>
      <c r="C738" s="1"/>
    </row>
    <row r="739" spans="2:3" x14ac:dyDescent="0.2">
      <c r="B739" s="1"/>
      <c r="C739" s="1"/>
    </row>
    <row r="740" spans="2:3" x14ac:dyDescent="0.2">
      <c r="B740" s="1"/>
      <c r="C740" s="1"/>
    </row>
    <row r="741" spans="2:3" x14ac:dyDescent="0.2">
      <c r="B741" s="1"/>
      <c r="C741" s="1"/>
    </row>
    <row r="742" spans="2:3" x14ac:dyDescent="0.2">
      <c r="B742" s="1"/>
      <c r="C742" s="1"/>
    </row>
    <row r="743" spans="2:3" x14ac:dyDescent="0.2">
      <c r="B743" s="1"/>
      <c r="C743" s="1"/>
    </row>
    <row r="744" spans="2:3" x14ac:dyDescent="0.2">
      <c r="B744" s="1"/>
      <c r="C744" s="1"/>
    </row>
    <row r="745" spans="2:3" x14ac:dyDescent="0.2">
      <c r="B745" s="1"/>
      <c r="C745" s="1"/>
    </row>
    <row r="746" spans="2:3" x14ac:dyDescent="0.2">
      <c r="B746" s="1"/>
      <c r="C746" s="1"/>
    </row>
    <row r="747" spans="2:3" x14ac:dyDescent="0.2">
      <c r="B747" s="1"/>
      <c r="C747" s="1"/>
    </row>
    <row r="748" spans="2:3" x14ac:dyDescent="0.2">
      <c r="B748" s="1"/>
      <c r="C748" s="1"/>
    </row>
    <row r="749" spans="2:3" x14ac:dyDescent="0.2">
      <c r="B749" s="1"/>
      <c r="C749" s="1"/>
    </row>
    <row r="750" spans="2:3" x14ac:dyDescent="0.2">
      <c r="B750" s="1"/>
      <c r="C75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37" t="s">
        <v>267</v>
      </c>
      <c r="B1" s="37" t="s">
        <v>274</v>
      </c>
    </row>
    <row r="2" spans="1:2" x14ac:dyDescent="0.2">
      <c r="A2" s="37" t="s">
        <v>235</v>
      </c>
      <c r="B2" s="37" t="s">
        <v>275</v>
      </c>
    </row>
    <row r="3" spans="1:2" x14ac:dyDescent="0.2">
      <c r="A3" s="37" t="s">
        <v>7</v>
      </c>
      <c r="B3" s="37" t="s">
        <v>275</v>
      </c>
    </row>
    <row r="4" spans="1:2" x14ac:dyDescent="0.2">
      <c r="A4" s="37" t="s">
        <v>253</v>
      </c>
      <c r="B4" s="37" t="s">
        <v>276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13" t="s">
        <v>254</v>
      </c>
      <c r="B1" s="14" t="s">
        <v>59</v>
      </c>
      <c r="C1" s="14" t="s">
        <v>255</v>
      </c>
      <c r="D1" s="14" t="s">
        <v>256</v>
      </c>
      <c r="E1" s="14" t="s">
        <v>257</v>
      </c>
      <c r="F1" s="14" t="s">
        <v>258</v>
      </c>
      <c r="G1" s="14" t="s">
        <v>259</v>
      </c>
      <c r="H1" s="14" t="s">
        <v>60</v>
      </c>
      <c r="I1" s="14" t="s">
        <v>260</v>
      </c>
      <c r="J1" s="14" t="s">
        <v>261</v>
      </c>
      <c r="K1" s="15" t="s">
        <v>262</v>
      </c>
    </row>
    <row r="2" spans="1:11" ht="14.25" customHeight="1" x14ac:dyDescent="0.2">
      <c r="A2" s="16" t="s">
        <v>176</v>
      </c>
      <c r="B2" s="1" t="str">
        <f>+VLOOKUP(A2,Insumos!$C$2:$F$999,4,FALSE)</f>
        <v>DEC</v>
      </c>
      <c r="C2" s="17">
        <f>+SUMIFS(Compras_Detalle!$K$2:$K$166,Compras_Detalle!$H$2:$H$166,Resumenes!A2)</f>
        <v>533.12</v>
      </c>
      <c r="D2" s="1" t="str">
        <f>+VLOOKUP(A2,Insumos!$C$2:$D$410,2,FALSE)</f>
        <v>Litros</v>
      </c>
      <c r="E2" s="2">
        <f>+SUMIFS(Compras_Detalle!$I$2:$I$166,Compras_Detalle!$H$2:$H$166,Resumenes!A2)</f>
        <v>17</v>
      </c>
      <c r="F2" s="17">
        <f>+AVERAGEIFS(Compras_Detalle!$J$2:$J$166,Compras_Detalle!$H$2:$H$166,Resumenes!A2)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17">
        <f>+C2*VLOOKUP(A2,Insumos!$C$2:$I$999,7,FALSE)</f>
        <v>266.56</v>
      </c>
      <c r="J2" s="17">
        <f>+C2*VLOOKUP(A2,Insumos!$C$2:$I$999,6,FALSE)</f>
        <v>266.56</v>
      </c>
      <c r="K2" s="18"/>
    </row>
    <row r="3" spans="1:11" ht="14.25" customHeight="1" x14ac:dyDescent="0.2">
      <c r="A3" s="5" t="s">
        <v>233</v>
      </c>
      <c r="B3" s="1" t="str">
        <f>+VLOOKUP(A3,Insumos!$C$2:$F$999,4,FALSE)</f>
        <v>Focseed</v>
      </c>
      <c r="C3" s="17">
        <f>+SUMIFS(Compras_Detalle!$K$2:$K$166,Compras_Detalle!$H$2:$H$166,Resumenes!A3)</f>
        <v>1024.76</v>
      </c>
      <c r="D3" s="1" t="str">
        <f>+VLOOKUP(A3,Insumos!$C$2:$D$410,2,FALSE)</f>
        <v>Litros</v>
      </c>
      <c r="E3" s="2">
        <f>+SUMIFS(Compras_Detalle!$I$2:$I$166,Compras_Detalle!$H$2:$H$166,Resumenes!A3)</f>
        <v>11</v>
      </c>
      <c r="F3" s="17">
        <f>+AVERAGEIFS(Compras_Detalle!$J$2:$J$166,Compras_Detalle!$H$2:$H$166,Resumenes!A3)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17">
        <f>+C3*VLOOKUP(A3,Insumos!$C$2:$I$999,7,FALSE)</f>
        <v>512.38</v>
      </c>
      <c r="J3" s="17">
        <f>+C3*VLOOKUP(A3,Insumos!$C$2:$I$999,6,FALSE)</f>
        <v>512.38</v>
      </c>
      <c r="K3" s="18"/>
    </row>
    <row r="4" spans="1:11" ht="14.25" customHeight="1" x14ac:dyDescent="0.2">
      <c r="A4" s="16" t="s">
        <v>231</v>
      </c>
      <c r="B4" s="1" t="str">
        <f>+VLOOKUP(A4,Insumos!$C$2:$F$999,4,FALSE)</f>
        <v>ATS</v>
      </c>
      <c r="C4" s="17">
        <f>+SUMIFS(Compras_Detalle!$K$2:$K$166,Compras_Detalle!$H$2:$H$166,Resumenes!A4)</f>
        <v>1232</v>
      </c>
      <c r="D4" s="1" t="str">
        <f>+VLOOKUP(A4,Insumos!$C$2:$D$410,2,FALSE)</f>
        <v>Bolsa</v>
      </c>
      <c r="E4" s="2">
        <f>+SUMIFS(Compras_Detalle!$I$2:$I$166,Compras_Detalle!$H$2:$H$166,Resumenes!A4)</f>
        <v>2</v>
      </c>
      <c r="F4" s="17">
        <f>+AVERAGEIFS(Compras_Detalle!$J$2:$J$166,Compras_Detalle!$H$2:$H$166,Resumenes!A4)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17">
        <f>+C4*VLOOKUP(A4,Insumos!$C$2:$I$999,7,FALSE)</f>
        <v>616</v>
      </c>
      <c r="J4" s="17">
        <f>+C4*VLOOKUP(A4,Insumos!$C$2:$I$999,6,FALSE)</f>
        <v>616</v>
      </c>
      <c r="K4" s="18"/>
    </row>
    <row r="5" spans="1:11" ht="14.25" customHeight="1" x14ac:dyDescent="0.2">
      <c r="A5" s="16" t="s">
        <v>122</v>
      </c>
      <c r="B5" s="1" t="str">
        <f>+VLOOKUP(A5,Insumos!$C$2:$F$999,4,FALSE)</f>
        <v>Focseed</v>
      </c>
      <c r="C5" s="17">
        <f>+SUMIFS(Compras_Detalle!$K$2:$K$166,Compras_Detalle!$H$2:$H$166,Resumenes!A5)</f>
        <v>67550</v>
      </c>
      <c r="D5" s="1" t="str">
        <f>+VLOOKUP(A5,Insumos!$C$2:$D$410,2,FALSE)</f>
        <v>Litros</v>
      </c>
      <c r="E5" s="2">
        <f>+SUMIFS(Compras_Detalle!$I$2:$I$166,Compras_Detalle!$H$2:$H$166,Resumenes!A5)</f>
        <v>1930</v>
      </c>
      <c r="F5" s="17">
        <f>+AVERAGEIFS(Compras_Detalle!$J$2:$J$166,Compras_Detalle!$H$2:$H$166,Resumenes!A5)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17">
        <f>+C5*VLOOKUP(A5,Insumos!$C$2:$I$999,7,FALSE)</f>
        <v>67550</v>
      </c>
      <c r="J5" s="17">
        <f>+C5*VLOOKUP(A5,Insumos!$C$2:$I$999,6,FALSE)</f>
        <v>0</v>
      </c>
      <c r="K5" s="18"/>
    </row>
    <row r="6" spans="1:11" ht="14.25" customHeight="1" x14ac:dyDescent="0.2">
      <c r="A6" s="16" t="s">
        <v>202</v>
      </c>
      <c r="B6" s="1" t="str">
        <f>+VLOOKUP(A6,Insumos!$C$2:$F$999,4,FALSE)</f>
        <v>MONSANTO</v>
      </c>
      <c r="C6" s="17">
        <f>+SUMIFS(Compras_Detalle!$K$2:$K$166,Compras_Detalle!$H$2:$H$166,Resumenes!A6)</f>
        <v>15313.3092</v>
      </c>
      <c r="D6" s="1" t="str">
        <f>+VLOOKUP(A6,Insumos!$C$2:$D$410,2,FALSE)</f>
        <v>Bolsa</v>
      </c>
      <c r="E6" s="2">
        <f>+SUMIFS(Compras_Detalle!$I$2:$I$166,Compras_Detalle!$H$2:$H$166,Resumenes!A6)</f>
        <v>84</v>
      </c>
      <c r="F6" s="17">
        <f>+AVERAGEIFS(Compras_Detalle!$J$2:$J$166,Compras_Detalle!$H$2:$H$166,Resumenes!A6)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17">
        <f>+C6*VLOOKUP(A6,Insumos!$C$2:$I$999,7,FALSE)</f>
        <v>0</v>
      </c>
      <c r="J6" s="17">
        <f>+C6*VLOOKUP(A6,Insumos!$C$2:$I$999,6,FALSE)</f>
        <v>15313.3092</v>
      </c>
      <c r="K6" s="18"/>
    </row>
    <row r="7" spans="1:11" ht="14.25" customHeight="1" x14ac:dyDescent="0.2">
      <c r="A7" s="16" t="s">
        <v>196</v>
      </c>
      <c r="B7" s="1" t="str">
        <f>+VLOOKUP(A7,Insumos!$C$2:$F$999,4,FALSE)</f>
        <v>MONSANTO</v>
      </c>
      <c r="C7" s="17">
        <f>+SUMIFS(Compras_Detalle!$K$2:$K$166,Compras_Detalle!$H$2:$H$166,Resumenes!A7)</f>
        <v>97857.217499999999</v>
      </c>
      <c r="D7" s="1" t="str">
        <f>+VLOOKUP(A7,Insumos!$C$2:$D$410,2,FALSE)</f>
        <v>Bolsa</v>
      </c>
      <c r="E7" s="2">
        <f>+SUMIFS(Compras_Detalle!$I$2:$I$166,Compras_Detalle!$H$2:$H$166,Resumenes!A7)</f>
        <v>517</v>
      </c>
      <c r="F7" s="17">
        <f>+AVERAGEIFS(Compras_Detalle!$J$2:$J$166,Compras_Detalle!$H$2:$H$166,Resumenes!A7)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17">
        <f>+C7*VLOOKUP(A7,Insumos!$C$2:$I$999,7,FALSE)</f>
        <v>0</v>
      </c>
      <c r="J7" s="17">
        <f>+C7*VLOOKUP(A7,Insumos!$C$2:$I$999,6,FALSE)</f>
        <v>97857.217499999999</v>
      </c>
      <c r="K7" s="18"/>
    </row>
    <row r="8" spans="1:11" ht="14.25" customHeight="1" x14ac:dyDescent="0.2">
      <c r="A8" s="16" t="s">
        <v>194</v>
      </c>
      <c r="B8" s="1" t="str">
        <f>+VLOOKUP(A8,Insumos!$C$2:$F$999,4,FALSE)</f>
        <v>MONSANTO</v>
      </c>
      <c r="C8" s="17">
        <f>+SUMIFS(Compras_Detalle!$K$2:$K$166,Compras_Detalle!$H$2:$H$166,Resumenes!A8)</f>
        <v>14069.968499999999</v>
      </c>
      <c r="D8" s="1" t="str">
        <f>+VLOOKUP(A8,Insumos!$C$2:$D$410,2,FALSE)</f>
        <v>Bolsa</v>
      </c>
      <c r="E8" s="2">
        <f>+SUMIFS(Compras_Detalle!$I$2:$I$166,Compras_Detalle!$H$2:$H$166,Resumenes!A8)</f>
        <v>79</v>
      </c>
      <c r="F8" s="17">
        <f>+AVERAGEIFS(Compras_Detalle!$J$2:$J$166,Compras_Detalle!$H$2:$H$166,Resumenes!A8)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17">
        <f>+C8*VLOOKUP(A8,Insumos!$C$2:$I$999,7,FALSE)</f>
        <v>0</v>
      </c>
      <c r="J8" s="17">
        <f>+C8*VLOOKUP(A8,Insumos!$C$2:$I$999,6,FALSE)</f>
        <v>14069.968499999999</v>
      </c>
      <c r="K8" s="18"/>
    </row>
    <row r="9" spans="1:11" ht="14.25" customHeight="1" x14ac:dyDescent="0.2">
      <c r="A9" s="16" t="s">
        <v>198</v>
      </c>
      <c r="B9" s="1" t="str">
        <f>+VLOOKUP(A9,Insumos!$C$2:$F$999,4,FALSE)</f>
        <v>MONSANTO</v>
      </c>
      <c r="C9" s="17">
        <f>+SUMIFS(Compras_Detalle!$K$2:$K$166,Compras_Detalle!$H$2:$H$166,Resumenes!A9)</f>
        <v>13001.370800000001</v>
      </c>
      <c r="D9" s="1" t="str">
        <f>+VLOOKUP(A9,Insumos!$C$2:$D$410,2,FALSE)</f>
        <v>Bolsa</v>
      </c>
      <c r="E9" s="2">
        <f>+SUMIFS(Compras_Detalle!$I$2:$I$166,Compras_Detalle!$H$2:$H$166,Resumenes!A9)</f>
        <v>73</v>
      </c>
      <c r="F9" s="17">
        <f>+AVERAGEIFS(Compras_Detalle!$J$2:$J$166,Compras_Detalle!$H$2:$H$166,Resumenes!A9)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17">
        <f>+C9*VLOOKUP(A9,Insumos!$C$2:$I$999,7,FALSE)</f>
        <v>0</v>
      </c>
      <c r="J9" s="17">
        <f>+C9*VLOOKUP(A9,Insumos!$C$2:$I$999,6,FALSE)</f>
        <v>13001.370800000001</v>
      </c>
      <c r="K9" s="18"/>
    </row>
    <row r="10" spans="1:11" ht="14.25" customHeight="1" x14ac:dyDescent="0.2">
      <c r="A10" s="16" t="s">
        <v>179</v>
      </c>
      <c r="B10" s="1" t="str">
        <f>+VLOOKUP(A10,Insumos!$C$2:$F$999,4,FALSE)</f>
        <v>DEC</v>
      </c>
      <c r="C10" s="17">
        <f>+SUMIFS(Compras_Detalle!$K$2:$K$166,Compras_Detalle!$H$2:$H$166,Resumenes!A10)</f>
        <v>5712</v>
      </c>
      <c r="D10" s="1" t="str">
        <f>+VLOOKUP(A10,Insumos!$C$2:$D$410,2,FALSE)</f>
        <v>Litros</v>
      </c>
      <c r="E10" s="2">
        <f>+SUMIFS(Compras_Detalle!$I$2:$I$166,Compras_Detalle!$H$2:$H$166,Resumenes!A10)</f>
        <v>340</v>
      </c>
      <c r="F10" s="17">
        <f>+AVERAGEIFS(Compras_Detalle!$J$2:$J$166,Compras_Detalle!$H$2:$H$166,Resumenes!A10)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17">
        <f>+C10*VLOOKUP(A10,Insumos!$C$2:$I$999,7,FALSE)</f>
        <v>2856</v>
      </c>
      <c r="J10" s="17">
        <f>+C10*VLOOKUP(A10,Insumos!$C$2:$I$999,6,FALSE)</f>
        <v>2856</v>
      </c>
      <c r="K10" s="18"/>
    </row>
    <row r="11" spans="1:11" ht="14.25" customHeight="1" x14ac:dyDescent="0.2">
      <c r="A11" s="16" t="s">
        <v>84</v>
      </c>
      <c r="B11" s="1" t="str">
        <f>+VLOOKUP(A11,Insumos!$C$2:$F$999,4,FALSE)</f>
        <v>Focseed</v>
      </c>
      <c r="C11" s="17">
        <f>+SUMIFS(Compras_Detalle!$K$2:$K$166,Compras_Detalle!$H$2:$H$166,Resumenes!A11)</f>
        <v>1296</v>
      </c>
      <c r="D11" s="1" t="str">
        <f>+VLOOKUP(A11,Insumos!$C$2:$D$410,2,FALSE)</f>
        <v>Litros</v>
      </c>
      <c r="E11" s="2">
        <f>+SUMIFS(Compras_Detalle!$I$2:$I$166,Compras_Detalle!$H$2:$H$166,Resumenes!A11)</f>
        <v>240</v>
      </c>
      <c r="F11" s="17">
        <f>+AVERAGEIFS(Compras_Detalle!$J$2:$J$166,Compras_Detalle!$H$2:$H$166,Resumenes!A11)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17">
        <f>+C11*VLOOKUP(A11,Insumos!$C$2:$I$999,7,FALSE)</f>
        <v>388.8</v>
      </c>
      <c r="J11" s="17">
        <f>+C11*VLOOKUP(A11,Insumos!$C$2:$I$999,6,FALSE)</f>
        <v>907.19999999999993</v>
      </c>
      <c r="K11" s="18"/>
    </row>
    <row r="12" spans="1:11" ht="14.25" customHeight="1" x14ac:dyDescent="0.2">
      <c r="A12" s="16" t="s">
        <v>102</v>
      </c>
      <c r="B12" s="1" t="str">
        <f>+VLOOKUP(A12,Insumos!$C$2:$F$999,4,FALSE)</f>
        <v>Focseed</v>
      </c>
      <c r="C12" s="17">
        <f>+SUMIFS(Compras_Detalle!$K$2:$K$166,Compras_Detalle!$H$2:$H$166,Resumenes!A12)</f>
        <v>894.99999999999989</v>
      </c>
      <c r="D12" s="1" t="str">
        <f>+VLOOKUP(A12,Insumos!$C$2:$D$410,2,FALSE)</f>
        <v>Litros</v>
      </c>
      <c r="E12" s="2">
        <f>+SUMIFS(Compras_Detalle!$I$2:$I$166,Compras_Detalle!$H$2:$H$166,Resumenes!A12)</f>
        <v>100</v>
      </c>
      <c r="F12" s="17">
        <f>+AVERAGEIFS(Compras_Detalle!$J$2:$J$166,Compras_Detalle!$H$2:$H$166,Resumenes!A12)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17">
        <f>+C12*VLOOKUP(A12,Insumos!$C$2:$I$999,7,FALSE)</f>
        <v>447.49999999999994</v>
      </c>
      <c r="J12" s="17">
        <f>+C12*VLOOKUP(A12,Insumos!$C$2:$I$999,6,FALSE)</f>
        <v>447.49999999999994</v>
      </c>
      <c r="K12" s="18"/>
    </row>
    <row r="13" spans="1:11" ht="14.25" customHeight="1" x14ac:dyDescent="0.2">
      <c r="A13" s="16" t="s">
        <v>187</v>
      </c>
      <c r="B13" s="1" t="str">
        <f>+VLOOKUP(A13,Insumos!$C$2:$F$999,4,FALSE)</f>
        <v>MONSANTO</v>
      </c>
      <c r="C13" s="17">
        <f>+SUMIFS(Compras_Detalle!$K$2:$K$166,Compras_Detalle!$H$2:$H$166,Resumenes!A13)</f>
        <v>36440.942999999999</v>
      </c>
      <c r="D13" s="1" t="str">
        <f>+VLOOKUP(A13,Insumos!$C$2:$D$410,2,FALSE)</f>
        <v>Bolsa</v>
      </c>
      <c r="E13" s="2">
        <f>+SUMIFS(Compras_Detalle!$I$2:$I$166,Compras_Detalle!$H$2:$H$166,Resumenes!A13)</f>
        <v>210</v>
      </c>
      <c r="F13" s="17">
        <f>+AVERAGEIFS(Compras_Detalle!$J$2:$J$166,Compras_Detalle!$H$2:$H$166,Resumenes!A13)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17">
        <f>+C13*VLOOKUP(A13,Insumos!$C$2:$I$999,7,FALSE)</f>
        <v>0</v>
      </c>
      <c r="J13" s="17">
        <f>+C13*VLOOKUP(A13,Insumos!$C$2:$I$999,6,FALSE)</f>
        <v>36440.942999999999</v>
      </c>
      <c r="K13" s="18"/>
    </row>
    <row r="14" spans="1:11" ht="14.25" customHeight="1" x14ac:dyDescent="0.2">
      <c r="A14" s="16" t="s">
        <v>204</v>
      </c>
      <c r="B14" s="1" t="str">
        <f>+VLOOKUP(A14,Insumos!$C$2:$F$999,4,FALSE)</f>
        <v>MONSANTO</v>
      </c>
      <c r="C14" s="17">
        <f>+SUMIFS(Compras_Detalle!$K$2:$K$166,Compras_Detalle!$H$2:$H$166,Resumenes!A14)</f>
        <v>10271.598699999999</v>
      </c>
      <c r="D14" s="1" t="str">
        <f>+VLOOKUP(A14,Insumos!$C$2:$D$410,2,FALSE)</f>
        <v>Bolsa</v>
      </c>
      <c r="E14" s="2">
        <f>+SUMIFS(Compras_Detalle!$I$2:$I$166,Compras_Detalle!$H$2:$H$166,Resumenes!A14)</f>
        <v>69</v>
      </c>
      <c r="F14" s="17">
        <f>+AVERAGEIFS(Compras_Detalle!$J$2:$J$166,Compras_Detalle!$H$2:$H$166,Resumenes!A14)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17">
        <f>+C14*VLOOKUP(A14,Insumos!$C$2:$I$999,7,FALSE)</f>
        <v>0</v>
      </c>
      <c r="J14" s="17">
        <f>+C14*VLOOKUP(A14,Insumos!$C$2:$I$999,6,FALSE)</f>
        <v>10271.598699999999</v>
      </c>
      <c r="K14" s="18"/>
    </row>
    <row r="15" spans="1:11" ht="14.25" customHeight="1" x14ac:dyDescent="0.2">
      <c r="A15" s="16" t="s">
        <v>192</v>
      </c>
      <c r="B15" s="1" t="str">
        <f>+VLOOKUP(A15,Insumos!$C$2:$F$999,4,FALSE)</f>
        <v>MONSANTO</v>
      </c>
      <c r="C15" s="17">
        <f>+SUMIFS(Compras_Detalle!$K$2:$K$166,Compras_Detalle!$H$2:$H$166,Resumenes!A15)</f>
        <v>14695.199500000001</v>
      </c>
      <c r="D15" s="1" t="str">
        <f>+VLOOKUP(A15,Insumos!$C$2:$D$410,2,FALSE)</f>
        <v>Bolsa</v>
      </c>
      <c r="E15" s="2">
        <f>+SUMIFS(Compras_Detalle!$I$2:$I$166,Compras_Detalle!$H$2:$H$166,Resumenes!A15)</f>
        <v>85</v>
      </c>
      <c r="F15" s="17">
        <f>+AVERAGEIFS(Compras_Detalle!$J$2:$J$166,Compras_Detalle!$H$2:$H$166,Resumenes!A15)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17">
        <f>+C15*VLOOKUP(A15,Insumos!$C$2:$I$999,7,FALSE)</f>
        <v>0</v>
      </c>
      <c r="J15" s="17">
        <f>+C15*VLOOKUP(A15,Insumos!$C$2:$I$999,6,FALSE)</f>
        <v>14695.199500000001</v>
      </c>
      <c r="K15" s="18"/>
    </row>
    <row r="16" spans="1:11" ht="14.25" customHeight="1" x14ac:dyDescent="0.2">
      <c r="A16" s="16" t="s">
        <v>110</v>
      </c>
      <c r="B16" s="1" t="str">
        <f>+VLOOKUP(A16,Insumos!$C$2:$F$999,4,FALSE)</f>
        <v>Focseed</v>
      </c>
      <c r="C16" s="17">
        <f>+SUMIFS(Compras_Detalle!$K$2:$K$166,Compras_Detalle!$H$2:$H$166,Resumenes!A16)</f>
        <v>4008</v>
      </c>
      <c r="D16" s="1" t="str">
        <f>+VLOOKUP(A16,Insumos!$C$2:$D$410,2,FALSE)</f>
        <v>Litros</v>
      </c>
      <c r="E16" s="2">
        <f>+SUMIFS(Compras_Detalle!$I$2:$I$166,Compras_Detalle!$H$2:$H$166,Resumenes!A16)</f>
        <v>460</v>
      </c>
      <c r="F16" s="17">
        <f>+AVERAGEIFS(Compras_Detalle!$J$2:$J$166,Compras_Detalle!$H$2:$H$166,Resumenes!A16)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17">
        <f>+C16*VLOOKUP(A16,Insumos!$C$2:$I$999,7,FALSE)</f>
        <v>2004</v>
      </c>
      <c r="J16" s="17">
        <f>+C16*VLOOKUP(A16,Insumos!$C$2:$I$999,6,FALSE)</f>
        <v>2004</v>
      </c>
      <c r="K16" s="18"/>
    </row>
    <row r="17" spans="1:11" ht="14.25" customHeight="1" x14ac:dyDescent="0.2">
      <c r="A17" s="5" t="s">
        <v>93</v>
      </c>
      <c r="B17" s="1" t="str">
        <f>+VLOOKUP(A17,Insumos!$C$2:$F$999,4,FALSE)</f>
        <v>Focseed</v>
      </c>
      <c r="C17" s="17">
        <f>+SUMIFS(Compras_Detalle!$K$2:$K$166,Compras_Detalle!$H$2:$H$166,Resumenes!A17)</f>
        <v>1641.7499999999998</v>
      </c>
      <c r="D17" s="1" t="str">
        <f>+VLOOKUP(A17,Insumos!$C$2:$D$410,2,FALSE)</f>
        <v>Litros</v>
      </c>
      <c r="E17" s="2">
        <f>+SUMIFS(Compras_Detalle!$I$2:$I$166,Compras_Detalle!$H$2:$H$166,Resumenes!A17)</f>
        <v>165</v>
      </c>
      <c r="F17" s="17">
        <f>+AVERAGEIFS(Compras_Detalle!$J$2:$J$166,Compras_Detalle!$H$2:$H$166,Resumenes!A17)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17">
        <f>+C17*VLOOKUP(A17,Insumos!$C$2:$I$999,7,FALSE)</f>
        <v>1641.7499999999998</v>
      </c>
      <c r="J17" s="17">
        <f>+C17*VLOOKUP(A17,Insumos!$C$2:$I$999,6,FALSE)</f>
        <v>0</v>
      </c>
      <c r="K17" s="18"/>
    </row>
    <row r="18" spans="1:11" ht="14.25" customHeight="1" x14ac:dyDescent="0.2">
      <c r="A18" s="5" t="s">
        <v>169</v>
      </c>
      <c r="B18" s="1" t="str">
        <f>+VLOOKUP(A18,Insumos!$C$2:$F$999,4,FALSE)</f>
        <v>SAMSA</v>
      </c>
      <c r="C18" s="17">
        <f>+SUMIFS(Compras_Detalle!$K$2:$K$166,Compras_Detalle!$H$2:$H$166,Resumenes!A18)</f>
        <v>153000</v>
      </c>
      <c r="D18" s="1" t="str">
        <f>+VLOOKUP(A18,Insumos!$C$2:$D$410,2,FALSE)</f>
        <v>Kilos</v>
      </c>
      <c r="E18" s="2">
        <f>+SUMIFS(Compras_Detalle!$I$2:$I$166,Compras_Detalle!$H$2:$H$166,Resumenes!A18)</f>
        <v>180000</v>
      </c>
      <c r="F18" s="17">
        <f>+AVERAGEIFS(Compras_Detalle!$J$2:$J$166,Compras_Detalle!$H$2:$H$166,Resumenes!A18)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17">
        <f>+C18*VLOOKUP(A18,Insumos!$C$2:$I$999,7,FALSE)</f>
        <v>45900</v>
      </c>
      <c r="J18" s="17">
        <f>+C18*VLOOKUP(A18,Insumos!$C$2:$I$999,6,FALSE)</f>
        <v>107100</v>
      </c>
      <c r="K18" s="18"/>
    </row>
    <row r="19" spans="1:11" ht="14.25" customHeight="1" x14ac:dyDescent="0.2">
      <c r="A19" s="5" t="s">
        <v>174</v>
      </c>
      <c r="B19" s="1" t="str">
        <f>+VLOOKUP(A19,Insumos!$C$2:$F$999,4,FALSE)</f>
        <v>ATS</v>
      </c>
      <c r="C19" s="17">
        <f>+SUMIFS(Compras_Detalle!$K$2:$K$166,Compras_Detalle!$H$2:$H$166,Resumenes!A19)</f>
        <v>25186</v>
      </c>
      <c r="D19" s="1" t="str">
        <f>+VLOOKUP(A19,Insumos!$C$2:$D$410,2,FALSE)</f>
        <v>Litros</v>
      </c>
      <c r="E19" s="2">
        <f>+SUMIFS(Compras_Detalle!$I$2:$I$166,Compras_Detalle!$H$2:$H$166,Resumenes!A19)</f>
        <v>280</v>
      </c>
      <c r="F19" s="17">
        <f>+AVERAGEIFS(Compras_Detalle!$J$2:$J$166,Compras_Detalle!$H$2:$H$166,Resumenes!A19)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17">
        <f>+C19*VLOOKUP(A19,Insumos!$C$2:$I$999,7,FALSE)</f>
        <v>25186</v>
      </c>
      <c r="J19" s="17">
        <f>+C19*VLOOKUP(A19,Insumos!$C$2:$I$999,6,FALSE)</f>
        <v>0</v>
      </c>
      <c r="K19" s="18"/>
    </row>
    <row r="20" spans="1:11" ht="14.25" customHeight="1" x14ac:dyDescent="0.2">
      <c r="A20" s="5" t="s">
        <v>206</v>
      </c>
      <c r="B20" s="1" t="str">
        <f>+VLOOKUP(A20,Insumos!$C$2:$F$999,4,FALSE)</f>
        <v>CAR</v>
      </c>
      <c r="C20" s="17">
        <f>+SUMIFS(Compras_Detalle!$K$2:$K$166,Compras_Detalle!$H$2:$H$166,Resumenes!A20)</f>
        <v>2574</v>
      </c>
      <c r="D20" s="1" t="str">
        <f>+VLOOKUP(A20,Insumos!$C$2:$D$410,2,FALSE)</f>
        <v>Litros</v>
      </c>
      <c r="E20" s="2">
        <f>+SUMIFS(Compras_Detalle!$I$2:$I$166,Compras_Detalle!$H$2:$H$166,Resumenes!A20)</f>
        <v>66</v>
      </c>
      <c r="F20" s="17">
        <f>+AVERAGEIFS(Compras_Detalle!$J$2:$J$166,Compras_Detalle!$H$2:$H$166,Resumenes!A20)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17">
        <f>+C20*VLOOKUP(A20,Insumos!$C$2:$I$999,7,FALSE)</f>
        <v>2574</v>
      </c>
      <c r="J20" s="17">
        <f>+C20*VLOOKUP(A20,Insumos!$C$2:$I$999,6,FALSE)</f>
        <v>0</v>
      </c>
      <c r="K20" s="18"/>
    </row>
    <row r="21" spans="1:11" ht="14.25" customHeight="1" x14ac:dyDescent="0.2">
      <c r="A21" s="5" t="s">
        <v>144</v>
      </c>
      <c r="B21" s="1" t="str">
        <f>+VLOOKUP(A21,Insumos!$C$2:$F$999,4,FALSE)</f>
        <v>Focseed</v>
      </c>
      <c r="C21" s="17">
        <f>+SUMIFS(Compras_Detalle!$K$2:$K$166,Compras_Detalle!$H$2:$H$166,Resumenes!A21)</f>
        <v>1008</v>
      </c>
      <c r="D21" s="1" t="str">
        <f>+VLOOKUP(A21,Insumos!$C$2:$D$410,2,FALSE)</f>
        <v>Litros</v>
      </c>
      <c r="E21" s="2">
        <f>+SUMIFS(Compras_Detalle!$I$2:$I$166,Compras_Detalle!$H$2:$H$166,Resumenes!A21)</f>
        <v>35</v>
      </c>
      <c r="F21" s="17">
        <f>+AVERAGEIFS(Compras_Detalle!$J$2:$J$166,Compras_Detalle!$H$2:$H$166,Resumenes!A21)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17">
        <f>+C21*VLOOKUP(A21,Insumos!$C$2:$I$999,7,FALSE)</f>
        <v>1008</v>
      </c>
      <c r="J21" s="17">
        <f>+C21*VLOOKUP(A21,Insumos!$C$2:$I$999,6,FALSE)</f>
        <v>0</v>
      </c>
      <c r="K21" s="18"/>
    </row>
    <row r="22" spans="1:11" ht="14.25" customHeight="1" x14ac:dyDescent="0.2">
      <c r="A22" s="16" t="s">
        <v>150</v>
      </c>
      <c r="B22" s="1" t="str">
        <f>+VLOOKUP(A22,Insumos!$C$2:$F$999,4,FALSE)</f>
        <v>Focseed</v>
      </c>
      <c r="C22" s="17">
        <f>+SUMIFS(Compras_Detalle!$K$2:$K$166,Compras_Detalle!$H$2:$H$166,Resumenes!A22)</f>
        <v>2340</v>
      </c>
      <c r="D22" s="1" t="str">
        <f>+VLOOKUP(A22,Insumos!$C$2:$D$410,2,FALSE)</f>
        <v>Litros</v>
      </c>
      <c r="E22" s="2">
        <f>+SUMIFS(Compras_Detalle!$I$2:$I$166,Compras_Detalle!$H$2:$H$166,Resumenes!A22)</f>
        <v>300</v>
      </c>
      <c r="F22" s="17">
        <f>+AVERAGEIFS(Compras_Detalle!$J$2:$J$166,Compras_Detalle!$H$2:$H$166,Resumenes!A22)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17">
        <f>+C22*VLOOKUP(A22,Insumos!$C$2:$I$999,7,FALSE)</f>
        <v>2340</v>
      </c>
      <c r="J22" s="17">
        <f>+C22*VLOOKUP(A22,Insumos!$C$2:$I$999,6,FALSE)</f>
        <v>0</v>
      </c>
      <c r="K22" s="18"/>
    </row>
    <row r="23" spans="1:11" ht="14.25" customHeight="1" x14ac:dyDescent="0.2">
      <c r="A23" s="16" t="s">
        <v>152</v>
      </c>
      <c r="B23" s="1" t="str">
        <f>+VLOOKUP(A23,Insumos!$C$2:$F$999,4,FALSE)</f>
        <v>Focseed</v>
      </c>
      <c r="C23" s="17">
        <f>+SUMIFS(Compras_Detalle!$K$2:$K$166,Compras_Detalle!$H$2:$H$166,Resumenes!A23)</f>
        <v>312</v>
      </c>
      <c r="D23" s="1" t="str">
        <f>+VLOOKUP(A23,Insumos!$C$2:$D$410,2,FALSE)</f>
        <v>Litros</v>
      </c>
      <c r="E23" s="2">
        <f>+SUMIFS(Compras_Detalle!$I$2:$I$166,Compras_Detalle!$H$2:$H$166,Resumenes!A23)</f>
        <v>40</v>
      </c>
      <c r="F23" s="17">
        <f>+AVERAGEIFS(Compras_Detalle!$J$2:$J$166,Compras_Detalle!$H$2:$H$166,Resumenes!A23)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17">
        <f>+C23*VLOOKUP(A23,Insumos!$C$2:$I$999,7,FALSE)</f>
        <v>312</v>
      </c>
      <c r="J23" s="17">
        <f>+C23*VLOOKUP(A23,Insumos!$C$2:$I$999,6,FALSE)</f>
        <v>0</v>
      </c>
      <c r="K23" s="18"/>
    </row>
    <row r="24" spans="1:11" ht="14.25" customHeight="1" x14ac:dyDescent="0.2">
      <c r="A24" s="5" t="s">
        <v>225</v>
      </c>
      <c r="B24" s="1" t="str">
        <f>+VLOOKUP(A24,Insumos!$C$2:$F$999,4,FALSE)</f>
        <v>COTAGRO</v>
      </c>
      <c r="C24" s="17">
        <f>+SUMIFS(Compras_Detalle!$K$2:$K$166,Compras_Detalle!$H$2:$H$166,Resumenes!A24)</f>
        <v>132881.36765005899</v>
      </c>
      <c r="D24" s="1" t="str">
        <f>+VLOOKUP(A24,Insumos!$C$2:$D$410,2,FALSE)</f>
        <v>Litros</v>
      </c>
      <c r="E24" s="2">
        <f>+SUMIFS(Compras_Detalle!$I$2:$I$166,Compras_Detalle!$H$2:$H$166,Resumenes!A24)</f>
        <v>152000</v>
      </c>
      <c r="F24" s="17">
        <f>+AVERAGEIFS(Compras_Detalle!$J$2:$J$166,Compras_Detalle!$H$2:$H$166,Resumenes!A24)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17">
        <f>+C24*VLOOKUP(A24,Insumos!$C$2:$I$999,7,FALSE)</f>
        <v>66440.683825029497</v>
      </c>
      <c r="J24" s="17">
        <f>+C24*VLOOKUP(A24,Insumos!$C$2:$I$999,6,FALSE)</f>
        <v>66440.683825029497</v>
      </c>
      <c r="K24" s="18"/>
    </row>
    <row r="25" spans="1:11" ht="14.25" customHeight="1" x14ac:dyDescent="0.2">
      <c r="A25" s="16" t="s">
        <v>82</v>
      </c>
      <c r="B25" s="1" t="str">
        <f>+VLOOKUP(A25,Insumos!$C$2:$F$999,4,FALSE)</f>
        <v>Focseed</v>
      </c>
      <c r="C25" s="17">
        <f>+SUMIFS(Compras_Detalle!$K$2:$K$166,Compras_Detalle!$H$2:$H$166,Resumenes!A25)</f>
        <v>2646</v>
      </c>
      <c r="D25" s="1" t="str">
        <f>+VLOOKUP(A25,Insumos!$C$2:$D$410,2,FALSE)</f>
        <v>Litros</v>
      </c>
      <c r="E25" s="2">
        <f>+SUMIFS(Compras_Detalle!$I$2:$I$166,Compras_Detalle!$H$2:$H$166,Resumenes!A25)</f>
        <v>70</v>
      </c>
      <c r="F25" s="17">
        <f>+AVERAGEIFS(Compras_Detalle!$J$2:$J$166,Compras_Detalle!$H$2:$H$166,Resumenes!A25)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17">
        <f>+C25*VLOOKUP(A25,Insumos!$C$2:$I$999,7,FALSE)</f>
        <v>2381.4</v>
      </c>
      <c r="J25" s="17">
        <f>+C25*VLOOKUP(A25,Insumos!$C$2:$I$999,6,FALSE)</f>
        <v>264.60000000000002</v>
      </c>
      <c r="K25" s="18"/>
    </row>
    <row r="26" spans="1:11" ht="14.25" customHeight="1" x14ac:dyDescent="0.2">
      <c r="A26" s="5" t="s">
        <v>209</v>
      </c>
      <c r="B26" s="1" t="str">
        <f>+VLOOKUP(A26,Insumos!$C$2:$F$999,4,FALSE)</f>
        <v>CAR</v>
      </c>
      <c r="C26" s="17">
        <f>+SUMIFS(Compras_Detalle!$K$2:$K$166,Compras_Detalle!$H$2:$H$166,Resumenes!A26)</f>
        <v>7445.9999999999991</v>
      </c>
      <c r="D26" s="1" t="str">
        <f>+VLOOKUP(A26,Insumos!$C$2:$D$410,2,FALSE)</f>
        <v>Lata</v>
      </c>
      <c r="E26" s="2">
        <f>+SUMIFS(Compras_Detalle!$I$2:$I$166,Compras_Detalle!$H$2:$H$166,Resumenes!A26)</f>
        <v>170</v>
      </c>
      <c r="F26" s="17">
        <f>+AVERAGEIFS(Compras_Detalle!$J$2:$J$166,Compras_Detalle!$H$2:$H$166,Resumenes!A26)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17">
        <f>+C26*VLOOKUP(A26,Insumos!$C$2:$I$999,7,FALSE)</f>
        <v>6701.4</v>
      </c>
      <c r="J26" s="17">
        <f>+C26*VLOOKUP(A26,Insumos!$C$2:$I$999,6,FALSE)</f>
        <v>744.59999999999991</v>
      </c>
      <c r="K26" s="18"/>
    </row>
    <row r="27" spans="1:11" ht="14.25" customHeight="1" x14ac:dyDescent="0.2">
      <c r="A27" s="16" t="s">
        <v>185</v>
      </c>
      <c r="B27" s="1" t="str">
        <f>+VLOOKUP(A27,Insumos!$C$2:$F$999,4,FALSE)</f>
        <v>DEC</v>
      </c>
      <c r="C27" s="17">
        <f>+SUMIFS(Compras_Detalle!$K$2:$K$166,Compras_Detalle!$H$2:$H$166,Resumenes!A27)</f>
        <v>62000.049999999996</v>
      </c>
      <c r="D27" s="1" t="str">
        <f>+VLOOKUP(A27,Insumos!$C$2:$D$410,2,FALSE)</f>
        <v>Litros</v>
      </c>
      <c r="E27" s="2">
        <f>+SUMIFS(Compras_Detalle!$I$2:$I$166,Compras_Detalle!$H$2:$H$166,Resumenes!A27)</f>
        <v>1645</v>
      </c>
      <c r="F27" s="17">
        <f>+AVERAGEIFS(Compras_Detalle!$J$2:$J$166,Compras_Detalle!$H$2:$H$166,Resumenes!A27)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17">
        <f>+C27*VLOOKUP(A27,Insumos!$C$2:$I$999,7,FALSE)</f>
        <v>0</v>
      </c>
      <c r="J27" s="17">
        <f>+C27*VLOOKUP(A27,Insumos!$C$2:$I$999,6,FALSE)</f>
        <v>62000.049999999996</v>
      </c>
      <c r="K27" s="18"/>
    </row>
    <row r="28" spans="1:11" ht="14.25" customHeight="1" x14ac:dyDescent="0.2">
      <c r="A28" s="16" t="s">
        <v>162</v>
      </c>
      <c r="B28" s="1" t="str">
        <f>+VLOOKUP(A28,Insumos!$C$2:$F$999,4,FALSE)</f>
        <v>Focseed</v>
      </c>
      <c r="C28" s="17">
        <f>+SUMIFS(Compras_Detalle!$K$2:$K$166,Compras_Detalle!$H$2:$H$166,Resumenes!A28)</f>
        <v>722.7</v>
      </c>
      <c r="D28" s="1" t="str">
        <f>+VLOOKUP(A28,Insumos!$C$2:$D$410,2,FALSE)</f>
        <v>Litros</v>
      </c>
      <c r="E28" s="2">
        <f>+SUMIFS(Compras_Detalle!$I$2:$I$166,Compras_Detalle!$H$2:$H$166,Resumenes!A28)</f>
        <v>30</v>
      </c>
      <c r="F28" s="17">
        <f>+AVERAGEIFS(Compras_Detalle!$J$2:$J$166,Compras_Detalle!$H$2:$H$166,Resumenes!A28)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17">
        <f>+C28*VLOOKUP(A28,Insumos!$C$2:$I$999,7,FALSE)</f>
        <v>722.7</v>
      </c>
      <c r="J28" s="17">
        <f>+C28*VLOOKUP(A28,Insumos!$C$2:$I$999,6,FALSE)</f>
        <v>0</v>
      </c>
      <c r="K28" s="18"/>
    </row>
    <row r="29" spans="1:11" ht="14.25" customHeight="1" x14ac:dyDescent="0.2">
      <c r="A29" s="5" t="s">
        <v>183</v>
      </c>
      <c r="B29" s="1" t="str">
        <f>+VLOOKUP(A29,Insumos!$C$2:$F$999,4,FALSE)</f>
        <v>DEC</v>
      </c>
      <c r="C29" s="17">
        <f>+SUMIFS(Compras_Detalle!$K$2:$K$166,Compras_Detalle!$H$2:$H$166,Resumenes!A29)</f>
        <v>4262.3999999999996</v>
      </c>
      <c r="D29" s="1" t="str">
        <f>+VLOOKUP(A29,Insumos!$C$2:$D$410,2,FALSE)</f>
        <v>Litros</v>
      </c>
      <c r="E29" s="2">
        <f>+SUMIFS(Compras_Detalle!$I$2:$I$166,Compras_Detalle!$H$2:$H$166,Resumenes!A29)</f>
        <v>72</v>
      </c>
      <c r="F29" s="17">
        <f>+AVERAGEIFS(Compras_Detalle!$J$2:$J$166,Compras_Detalle!$H$2:$H$166,Resumenes!A29)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17">
        <f>+C29*VLOOKUP(A29,Insumos!$C$2:$I$999,7,FALSE)</f>
        <v>0</v>
      </c>
      <c r="J29" s="17">
        <f>+C29*VLOOKUP(A29,Insumos!$C$2:$I$999,6,FALSE)</f>
        <v>4262.3999999999996</v>
      </c>
      <c r="K29" s="18"/>
    </row>
    <row r="30" spans="1:11" ht="14.25" customHeight="1" x14ac:dyDescent="0.2">
      <c r="A30" s="16" t="s">
        <v>181</v>
      </c>
      <c r="B30" s="1" t="str">
        <f>+VLOOKUP(A30,Insumos!$C$2:$F$999,4,FALSE)</f>
        <v>DEC</v>
      </c>
      <c r="C30" s="17">
        <f>+SUMIFS(Compras_Detalle!$K$2:$K$166,Compras_Detalle!$H$2:$H$166,Resumenes!A30)</f>
        <v>11796.56</v>
      </c>
      <c r="D30" s="1" t="str">
        <f>+VLOOKUP(A30,Insumos!$C$2:$D$410,2,FALSE)</f>
        <v>Litros</v>
      </c>
      <c r="E30" s="2">
        <f>+SUMIFS(Compras_Detalle!$I$2:$I$166,Compras_Detalle!$H$2:$H$166,Resumenes!A30)</f>
        <v>97</v>
      </c>
      <c r="F30" s="17">
        <f>+AVERAGEIFS(Compras_Detalle!$J$2:$J$166,Compras_Detalle!$H$2:$H$166,Resumenes!A30)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17">
        <f>+C30*VLOOKUP(A30,Insumos!$C$2:$I$999,7,FALSE)</f>
        <v>11796.56</v>
      </c>
      <c r="J30" s="17">
        <f>+C30*VLOOKUP(A30,Insumos!$C$2:$I$999,6,FALSE)</f>
        <v>0</v>
      </c>
      <c r="K30" s="18"/>
    </row>
    <row r="31" spans="1:11" ht="14.25" customHeight="1" x14ac:dyDescent="0.2">
      <c r="A31" s="5" t="s">
        <v>229</v>
      </c>
      <c r="B31" s="1" t="str">
        <f>+VLOOKUP(A31,Insumos!$C$2:$F$999,4,FALSE)</f>
        <v>DEC</v>
      </c>
      <c r="C31" s="17">
        <f>+SUMIFS(Compras_Detalle!$K$2:$K$166,Compras_Detalle!$H$2:$H$166,Resumenes!A31)</f>
        <v>418.32</v>
      </c>
      <c r="D31" s="1" t="str">
        <f>+VLOOKUP(A31,Insumos!$C$2:$D$410,2,FALSE)</f>
        <v>Lata</v>
      </c>
      <c r="E31" s="2">
        <f>+SUMIFS(Compras_Detalle!$I$2:$I$166,Compras_Detalle!$H$2:$H$166,Resumenes!A31)</f>
        <v>9</v>
      </c>
      <c r="F31" s="17">
        <f>+AVERAGEIFS(Compras_Detalle!$J$2:$J$166,Compras_Detalle!$H$2:$H$166,Resumenes!A31)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17">
        <f>+C31*VLOOKUP(A31,Insumos!$C$2:$I$999,7,FALSE)</f>
        <v>209.16</v>
      </c>
      <c r="J31" s="17">
        <f>+C31*VLOOKUP(A31,Insumos!$C$2:$I$999,6,FALSE)</f>
        <v>209.16</v>
      </c>
      <c r="K31" s="18"/>
    </row>
    <row r="32" spans="1:11" ht="14.25" customHeight="1" x14ac:dyDescent="0.2">
      <c r="A32" s="5" t="s">
        <v>100</v>
      </c>
      <c r="B32" s="1" t="str">
        <f>+VLOOKUP(A32,Insumos!$C$2:$F$999,4,FALSE)</f>
        <v>Focseed</v>
      </c>
      <c r="C32" s="17">
        <f>+SUMIFS(Compras_Detalle!$K$2:$K$166,Compras_Detalle!$H$2:$H$166,Resumenes!A32)</f>
        <v>31568</v>
      </c>
      <c r="D32" s="1" t="str">
        <f>+VLOOKUP(A32,Insumos!$C$2:$D$410,2,FALSE)</f>
        <v>Litros</v>
      </c>
      <c r="E32" s="2">
        <f>+SUMIFS(Compras_Detalle!$I$2:$I$166,Compras_Detalle!$H$2:$H$166,Resumenes!A32)</f>
        <v>7080</v>
      </c>
      <c r="F32" s="17">
        <f>+AVERAGEIFS(Compras_Detalle!$J$2:$J$166,Compras_Detalle!$H$2:$H$166,Resumenes!A32)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17">
        <f>+C32*VLOOKUP(A32,Insumos!$C$2:$I$999,7,FALSE)</f>
        <v>9470.4</v>
      </c>
      <c r="J32" s="17">
        <f>+C32*VLOOKUP(A32,Insumos!$C$2:$I$999,6,FALSE)</f>
        <v>22097.599999999999</v>
      </c>
      <c r="K32" s="18"/>
    </row>
    <row r="33" spans="1:11" ht="14.25" customHeight="1" x14ac:dyDescent="0.2">
      <c r="A33" s="5" t="s">
        <v>146</v>
      </c>
      <c r="B33" s="1" t="str">
        <f>+VLOOKUP(A33,Insumos!$C$2:$F$999,4,FALSE)</f>
        <v>Focseed</v>
      </c>
      <c r="C33" s="17">
        <f>+SUMIFS(Compras_Detalle!$K$2:$K$166,Compras_Detalle!$H$2:$H$166,Resumenes!A33)</f>
        <v>1080</v>
      </c>
      <c r="D33" s="1" t="str">
        <f>+VLOOKUP(A33,Insumos!$C$2:$D$410,2,FALSE)</f>
        <v>Litros</v>
      </c>
      <c r="E33" s="2">
        <f>+SUMIFS(Compras_Detalle!$I$2:$I$166,Compras_Detalle!$H$2:$H$166,Resumenes!A33)</f>
        <v>90</v>
      </c>
      <c r="F33" s="17">
        <f>+AVERAGEIFS(Compras_Detalle!$J$2:$J$166,Compras_Detalle!$H$2:$H$166,Resumenes!A33)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17">
        <f>+C33*VLOOKUP(A33,Insumos!$C$2:$I$999,7,FALSE)</f>
        <v>1080</v>
      </c>
      <c r="J33" s="17">
        <f>+C33*VLOOKUP(A33,Insumos!$C$2:$I$999,6,FALSE)</f>
        <v>0</v>
      </c>
      <c r="K33" s="18"/>
    </row>
    <row r="34" spans="1:11" ht="14.25" customHeight="1" x14ac:dyDescent="0.2">
      <c r="A34" s="5" t="s">
        <v>130</v>
      </c>
      <c r="B34" s="1" t="str">
        <f>+VLOOKUP(A34,Insumos!$C$2:$F$999,4,FALSE)</f>
        <v>Focseed</v>
      </c>
      <c r="C34" s="17">
        <f>+SUMIFS(Compras_Detalle!$K$2:$K$166,Compras_Detalle!$H$2:$H$166,Resumenes!A34)</f>
        <v>6882</v>
      </c>
      <c r="D34" s="1" t="str">
        <f>+VLOOKUP(A34,Insumos!$C$2:$D$410,2,FALSE)</f>
        <v>Litros</v>
      </c>
      <c r="E34" s="2">
        <f>+SUMIFS(Compras_Detalle!$I$2:$I$166,Compras_Detalle!$H$2:$H$166,Resumenes!A34)</f>
        <v>740</v>
      </c>
      <c r="F34" s="17">
        <f>+AVERAGEIFS(Compras_Detalle!$J$2:$J$166,Compras_Detalle!$H$2:$H$166,Resumenes!A34)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17">
        <f>+C34*VLOOKUP(A34,Insumos!$C$2:$I$999,7,FALSE)</f>
        <v>6882</v>
      </c>
      <c r="J34" s="17">
        <f>+C34*VLOOKUP(A34,Insumos!$C$2:$I$999,6,FALSE)</f>
        <v>0</v>
      </c>
      <c r="K34" s="18"/>
    </row>
    <row r="35" spans="1:11" ht="14.25" customHeight="1" x14ac:dyDescent="0.2">
      <c r="A35" s="5" t="s">
        <v>148</v>
      </c>
      <c r="B35" s="1" t="str">
        <f>+VLOOKUP(A35,Insumos!$C$2:$F$999,4,FALSE)</f>
        <v>Focseed</v>
      </c>
      <c r="C35" s="17">
        <f>+SUMIFS(Compras_Detalle!$K$2:$K$166,Compras_Detalle!$H$2:$H$166,Resumenes!A35)</f>
        <v>3116.7</v>
      </c>
      <c r="D35" s="1" t="str">
        <f>+VLOOKUP(A35,Insumos!$C$2:$D$410,2,FALSE)</f>
        <v>Litros</v>
      </c>
      <c r="E35" s="2">
        <f>+SUMIFS(Compras_Detalle!$I$2:$I$166,Compras_Detalle!$H$2:$H$166,Resumenes!A35)</f>
        <v>30</v>
      </c>
      <c r="F35" s="17">
        <f>+AVERAGEIFS(Compras_Detalle!$J$2:$J$166,Compras_Detalle!$H$2:$H$166,Resumenes!A35)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17">
        <f>+C35*VLOOKUP(A35,Insumos!$C$2:$I$999,7,FALSE)</f>
        <v>0</v>
      </c>
      <c r="J35" s="17">
        <f>+C35*VLOOKUP(A35,Insumos!$C$2:$I$999,6,FALSE)</f>
        <v>3116.7</v>
      </c>
      <c r="K35" s="18"/>
    </row>
    <row r="36" spans="1:11" ht="14.25" customHeight="1" x14ac:dyDescent="0.2">
      <c r="A36" s="5" t="s">
        <v>116</v>
      </c>
      <c r="B36" s="1" t="str">
        <f>+VLOOKUP(A36,Insumos!$C$2:$F$999,4,FALSE)</f>
        <v>Focseed</v>
      </c>
      <c r="C36" s="17">
        <f>+SUMIFS(Compras_Detalle!$K$2:$K$166,Compras_Detalle!$H$2:$H$166,Resumenes!A36)</f>
        <v>236.25</v>
      </c>
      <c r="D36" s="1" t="str">
        <f>+VLOOKUP(A36,Insumos!$C$2:$D$410,2,FALSE)</f>
        <v>Litros</v>
      </c>
      <c r="E36" s="2">
        <f>+SUMIFS(Compras_Detalle!$I$2:$I$166,Compras_Detalle!$H$2:$H$166,Resumenes!A36)</f>
        <v>5</v>
      </c>
      <c r="F36" s="17">
        <f>+AVERAGEIFS(Compras_Detalle!$J$2:$J$166,Compras_Detalle!$H$2:$H$166,Resumenes!A36)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17">
        <f>+C36*VLOOKUP(A36,Insumos!$C$2:$I$999,7,FALSE)</f>
        <v>118.125</v>
      </c>
      <c r="J36" s="17">
        <f>+C36*VLOOKUP(A36,Insumos!$C$2:$I$999,6,FALSE)</f>
        <v>118.125</v>
      </c>
      <c r="K36" s="18"/>
    </row>
    <row r="37" spans="1:11" ht="14.25" customHeight="1" x14ac:dyDescent="0.2">
      <c r="A37" s="5" t="s">
        <v>160</v>
      </c>
      <c r="B37" s="1" t="str">
        <f>+VLOOKUP(A37,Insumos!$C$2:$F$999,4,FALSE)</f>
        <v>Focseed</v>
      </c>
      <c r="C37" s="17">
        <f>+SUMIFS(Compras_Detalle!$K$2:$K$166,Compras_Detalle!$H$2:$H$166,Resumenes!A37)</f>
        <v>556</v>
      </c>
      <c r="D37" s="1" t="str">
        <f>+VLOOKUP(A37,Insumos!$C$2:$D$410,2,FALSE)</f>
        <v>Litros</v>
      </c>
      <c r="E37" s="2">
        <f>+SUMIFS(Compras_Detalle!$I$2:$I$166,Compras_Detalle!$H$2:$H$166,Resumenes!A37)</f>
        <v>100</v>
      </c>
      <c r="F37" s="17">
        <f>+AVERAGEIFS(Compras_Detalle!$J$2:$J$166,Compras_Detalle!$H$2:$H$166,Resumenes!A37)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17">
        <f>+C37*VLOOKUP(A37,Insumos!$C$2:$I$999,7,FALSE)</f>
        <v>556</v>
      </c>
      <c r="J37" s="17">
        <f>+C37*VLOOKUP(A37,Insumos!$C$2:$I$999,6,FALSE)</f>
        <v>0</v>
      </c>
      <c r="K37" s="18"/>
    </row>
    <row r="38" spans="1:11" ht="14.25" customHeight="1" x14ac:dyDescent="0.2">
      <c r="A38" s="16" t="s">
        <v>223</v>
      </c>
      <c r="B38" s="1" t="str">
        <f>+VLOOKUP(A38,Insumos!$C$2:$F$999,4,FALSE)</f>
        <v>CERROS</v>
      </c>
      <c r="C38" s="17">
        <f>+SUMIFS(Compras_Detalle!$K$2:$K$166,Compras_Detalle!$H$2:$H$166,Resumenes!A38)</f>
        <v>2191</v>
      </c>
      <c r="D38" s="1" t="str">
        <f>+VLOOKUP(A38,Insumos!$C$2:$D$410,2,FALSE)</f>
        <v>Bolsa</v>
      </c>
      <c r="E38" s="2">
        <f>+SUMIFS(Compras_Detalle!$I$2:$I$166,Compras_Detalle!$H$2:$H$166,Resumenes!A38)</f>
        <v>14</v>
      </c>
      <c r="F38" s="17">
        <f>+AVERAGEIFS(Compras_Detalle!$J$2:$J$166,Compras_Detalle!$H$2:$H$166,Resumenes!A38)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17">
        <f>+C38*VLOOKUP(A38,Insumos!$C$2:$I$999,7,FALSE)</f>
        <v>0</v>
      </c>
      <c r="J38" s="17">
        <f>+C38*VLOOKUP(A38,Insumos!$C$2:$I$999,6,FALSE)</f>
        <v>2191</v>
      </c>
      <c r="K38" s="18"/>
    </row>
    <row r="39" spans="1:11" ht="14.25" customHeight="1" x14ac:dyDescent="0.2">
      <c r="A39" s="5" t="s">
        <v>219</v>
      </c>
      <c r="B39" s="1" t="str">
        <f>+VLOOKUP(A39,Insumos!$C$2:$F$999,4,FALSE)</f>
        <v>CERROS</v>
      </c>
      <c r="C39" s="17">
        <f>+SUMIFS(Compras_Detalle!$K$2:$K$166,Compras_Detalle!$H$2:$H$166,Resumenes!A39)</f>
        <v>119</v>
      </c>
      <c r="D39" s="1" t="str">
        <f>+VLOOKUP(A39,Insumos!$C$2:$D$410,2,FALSE)</f>
        <v>Bolsa</v>
      </c>
      <c r="E39" s="2">
        <f>+SUMIFS(Compras_Detalle!$I$2:$I$166,Compras_Detalle!$H$2:$H$166,Resumenes!A39)</f>
        <v>1</v>
      </c>
      <c r="F39" s="17">
        <f>+AVERAGEIFS(Compras_Detalle!$J$2:$J$166,Compras_Detalle!$H$2:$H$166,Resumenes!A39)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17">
        <f>+C39*VLOOKUP(A39,Insumos!$C$2:$I$999,7,FALSE)</f>
        <v>0</v>
      </c>
      <c r="J39" s="17">
        <f>+C39*VLOOKUP(A39,Insumos!$C$2:$I$999,6,FALSE)</f>
        <v>119</v>
      </c>
      <c r="K39" s="18"/>
    </row>
    <row r="40" spans="1:11" ht="14.25" customHeight="1" x14ac:dyDescent="0.2">
      <c r="A40" s="16" t="s">
        <v>214</v>
      </c>
      <c r="B40" s="1" t="str">
        <f>+VLOOKUP(A40,Insumos!$C$2:$F$999,4,FALSE)</f>
        <v>CERROS</v>
      </c>
      <c r="C40" s="17">
        <f>+SUMIFS(Compras_Detalle!$K$2:$K$166,Compras_Detalle!$H$2:$H$166,Resumenes!A40)</f>
        <v>1552.5</v>
      </c>
      <c r="D40" s="1" t="str">
        <f>+VLOOKUP(A40,Insumos!$C$2:$D$410,2,FALSE)</f>
        <v>Bolsa</v>
      </c>
      <c r="E40" s="2">
        <f>+SUMIFS(Compras_Detalle!$I$2:$I$166,Compras_Detalle!$H$2:$H$166,Resumenes!A40)</f>
        <v>15</v>
      </c>
      <c r="F40" s="17">
        <f>+AVERAGEIFS(Compras_Detalle!$J$2:$J$166,Compras_Detalle!$H$2:$H$166,Resumenes!A40)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17">
        <f>+C40*VLOOKUP(A40,Insumos!$C$2:$I$999,7,FALSE)</f>
        <v>0</v>
      </c>
      <c r="J40" s="17">
        <f>+C40*VLOOKUP(A40,Insumos!$C$2:$I$999,6,FALSE)</f>
        <v>1552.5</v>
      </c>
      <c r="K40" s="18"/>
    </row>
    <row r="41" spans="1:11" ht="14.25" customHeight="1" x14ac:dyDescent="0.2">
      <c r="A41" s="5" t="s">
        <v>221</v>
      </c>
      <c r="B41" s="1" t="str">
        <f>+VLOOKUP(A41,Insumos!$C$2:$F$999,4,FALSE)</f>
        <v>CERROS</v>
      </c>
      <c r="C41" s="17">
        <f>+SUMIFS(Compras_Detalle!$K$2:$K$166,Compras_Detalle!$H$2:$H$166,Resumenes!A41)</f>
        <v>1365.75</v>
      </c>
      <c r="D41" s="1" t="str">
        <f>+VLOOKUP(A41,Insumos!$C$2:$D$410,2,FALSE)</f>
        <v>Bolsa</v>
      </c>
      <c r="E41" s="2">
        <f>+SUMIFS(Compras_Detalle!$I$2:$I$166,Compras_Detalle!$H$2:$H$166,Resumenes!A41)</f>
        <v>9</v>
      </c>
      <c r="F41" s="17">
        <f>+AVERAGEIFS(Compras_Detalle!$J$2:$J$166,Compras_Detalle!$H$2:$H$166,Resumenes!A41)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17">
        <f>+C41*VLOOKUP(A41,Insumos!$C$2:$I$999,7,FALSE)</f>
        <v>0</v>
      </c>
      <c r="J41" s="17">
        <f>+C41*VLOOKUP(A41,Insumos!$C$2:$I$999,6,FALSE)</f>
        <v>1365.75</v>
      </c>
      <c r="K41" s="18"/>
    </row>
    <row r="42" spans="1:11" ht="14.25" customHeight="1" x14ac:dyDescent="0.2">
      <c r="A42" s="16" t="s">
        <v>217</v>
      </c>
      <c r="B42" s="1" t="str">
        <f>+VLOOKUP(A42,Insumos!$C$2:$F$999,4,FALSE)</f>
        <v>CERROS</v>
      </c>
      <c r="C42" s="17">
        <f>+SUMIFS(Compras_Detalle!$K$2:$K$166,Compras_Detalle!$H$2:$H$166,Resumenes!A42)</f>
        <v>20536</v>
      </c>
      <c r="D42" s="1" t="str">
        <f>+VLOOKUP(A42,Insumos!$C$2:$D$410,2,FALSE)</f>
        <v>Bolsa</v>
      </c>
      <c r="E42" s="2">
        <f>+SUMIFS(Compras_Detalle!$I$2:$I$166,Compras_Detalle!$H$2:$H$166,Resumenes!A42)</f>
        <v>136</v>
      </c>
      <c r="F42" s="17">
        <f>+AVERAGEIFS(Compras_Detalle!$J$2:$J$166,Compras_Detalle!$H$2:$H$166,Resumenes!A42)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17">
        <f>+C42*VLOOKUP(A42,Insumos!$C$2:$I$999,7,FALSE)</f>
        <v>0</v>
      </c>
      <c r="J42" s="17">
        <f>+C42*VLOOKUP(A42,Insumos!$C$2:$I$999,6,FALSE)</f>
        <v>20536</v>
      </c>
      <c r="K42" s="18"/>
    </row>
    <row r="43" spans="1:11" ht="14.25" customHeight="1" x14ac:dyDescent="0.2">
      <c r="A43" s="16" t="s">
        <v>128</v>
      </c>
      <c r="B43" s="1" t="str">
        <f>+VLOOKUP(A43,Insumos!$C$2:$F$999,4,FALSE)</f>
        <v>Focseed</v>
      </c>
      <c r="C43" s="17">
        <f>+SUMIFS(Compras_Detalle!$K$2:$K$166,Compras_Detalle!$H$2:$H$166,Resumenes!A43)</f>
        <v>1020</v>
      </c>
      <c r="D43" s="1" t="str">
        <f>+VLOOKUP(A43,Insumos!$C$2:$D$410,2,FALSE)</f>
        <v>Litros</v>
      </c>
      <c r="E43" s="2">
        <f>+SUMIFS(Compras_Detalle!$I$2:$I$166,Compras_Detalle!$H$2:$H$166,Resumenes!A43)</f>
        <v>60</v>
      </c>
      <c r="F43" s="17">
        <f>+AVERAGEIFS(Compras_Detalle!$J$2:$J$166,Compras_Detalle!$H$2:$H$166,Resumenes!A43)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17">
        <f>+C43*VLOOKUP(A43,Insumos!$C$2:$I$999,7,FALSE)</f>
        <v>1020</v>
      </c>
      <c r="J43" s="17">
        <f>+C43*VLOOKUP(A43,Insumos!$C$2:$I$999,6,FALSE)</f>
        <v>0</v>
      </c>
      <c r="K43" s="18"/>
    </row>
    <row r="44" spans="1:11" ht="14.25" customHeight="1" x14ac:dyDescent="0.2">
      <c r="A44" s="16" t="s">
        <v>79</v>
      </c>
      <c r="B44" s="1" t="str">
        <f>+VLOOKUP(A44,Insumos!$C$2:$F$999,4,FALSE)</f>
        <v>Focseed</v>
      </c>
      <c r="C44" s="17">
        <f>+SUMIFS(Compras_Detalle!$K$2:$K$166,Compras_Detalle!$H$2:$H$166,Resumenes!A44)</f>
        <v>817</v>
      </c>
      <c r="D44" s="1" t="str">
        <f>+VLOOKUP(A44,Insumos!$C$2:$D$410,2,FALSE)</f>
        <v>Litros</v>
      </c>
      <c r="E44" s="2">
        <f>+SUMIFS(Compras_Detalle!$I$2:$I$166,Compras_Detalle!$H$2:$H$166,Resumenes!A44)</f>
        <v>50</v>
      </c>
      <c r="F44" s="17">
        <f>+AVERAGEIFS(Compras_Detalle!$J$2:$J$166,Compras_Detalle!$H$2:$H$166,Resumenes!A44)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17">
        <f>+C44*VLOOKUP(A44,Insumos!$C$2:$I$999,7,FALSE)</f>
        <v>817</v>
      </c>
      <c r="J44" s="17">
        <f>+C44*VLOOKUP(A44,Insumos!$C$2:$I$999,6,FALSE)</f>
        <v>0</v>
      </c>
      <c r="K44" s="18"/>
    </row>
    <row r="45" spans="1:11" ht="14.25" customHeight="1" x14ac:dyDescent="0.2">
      <c r="A45" s="16" t="s">
        <v>91</v>
      </c>
      <c r="B45" s="1" t="str">
        <f>+VLOOKUP(A45,Insumos!$C$2:$F$999,4,FALSE)</f>
        <v>Focseed</v>
      </c>
      <c r="C45" s="17">
        <f>+SUMIFS(Compras_Detalle!$K$2:$K$166,Compras_Detalle!$H$2:$H$166,Resumenes!A45)</f>
        <v>4624</v>
      </c>
      <c r="D45" s="1" t="str">
        <f>+VLOOKUP(A45,Insumos!$C$2:$D$410,2,FALSE)</f>
        <v>Kilos</v>
      </c>
      <c r="E45" s="2">
        <f>+SUMIFS(Compras_Detalle!$I$2:$I$166,Compras_Detalle!$H$2:$H$166,Resumenes!A45)</f>
        <v>340</v>
      </c>
      <c r="F45" s="17">
        <f>+AVERAGEIFS(Compras_Detalle!$J$2:$J$166,Compras_Detalle!$H$2:$H$166,Resumenes!A45)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17">
        <f>+C45*VLOOKUP(A45,Insumos!$C$2:$I$999,7,FALSE)</f>
        <v>2312</v>
      </c>
      <c r="J45" s="17">
        <f>+C45*VLOOKUP(A45,Insumos!$C$2:$I$999,6,FALSE)</f>
        <v>2312</v>
      </c>
      <c r="K45" s="18"/>
    </row>
    <row r="46" spans="1:11" ht="14.25" customHeight="1" x14ac:dyDescent="0.2">
      <c r="A46" s="5" t="s">
        <v>98</v>
      </c>
      <c r="B46" s="1" t="str">
        <f>+VLOOKUP(A46,Insumos!$C$2:$F$999,4,FALSE)</f>
        <v>Focseed</v>
      </c>
      <c r="C46" s="17">
        <f>+SUMIFS(Compras_Detalle!$K$2:$K$166,Compras_Detalle!$H$2:$H$166,Resumenes!A46)</f>
        <v>528</v>
      </c>
      <c r="D46" s="1" t="str">
        <f>+VLOOKUP(A46,Insumos!$C$2:$D$410,2,FALSE)</f>
        <v>Litros</v>
      </c>
      <c r="E46" s="2">
        <f>+SUMIFS(Compras_Detalle!$I$2:$I$166,Compras_Detalle!$H$2:$H$166,Resumenes!A46)</f>
        <v>20</v>
      </c>
      <c r="F46" s="17">
        <f>+AVERAGEIFS(Compras_Detalle!$J$2:$J$166,Compras_Detalle!$H$2:$H$166,Resumenes!A46)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17">
        <f>+C46*VLOOKUP(A46,Insumos!$C$2:$I$999,7,FALSE)</f>
        <v>264</v>
      </c>
      <c r="J46" s="17">
        <f>+C46*VLOOKUP(A46,Insumos!$C$2:$I$999,6,FALSE)</f>
        <v>264</v>
      </c>
      <c r="K46" s="18"/>
    </row>
    <row r="47" spans="1:11" ht="14.25" customHeight="1" x14ac:dyDescent="0.2">
      <c r="A47" s="16" t="s">
        <v>171</v>
      </c>
      <c r="B47" s="1" t="str">
        <f>+VLOOKUP(A47,Insumos!$C$2:$F$999,4,FALSE)</f>
        <v>ATS</v>
      </c>
      <c r="C47" s="17">
        <f>+SUMIFS(Compras_Detalle!$K$2:$K$166,Compras_Detalle!$H$2:$H$166,Resumenes!A47)</f>
        <v>4306.25</v>
      </c>
      <c r="D47" s="1" t="str">
        <f>+VLOOKUP(A47,Insumos!$C$2:$D$410,2,FALSE)</f>
        <v>Litros</v>
      </c>
      <c r="E47" s="2">
        <f>+SUMIFS(Compras_Detalle!$I$2:$I$166,Compras_Detalle!$H$2:$H$166,Resumenes!A47)</f>
        <v>265</v>
      </c>
      <c r="F47" s="17">
        <f>+AVERAGEIFS(Compras_Detalle!$J$2:$J$166,Compras_Detalle!$H$2:$H$166,Resumenes!A47)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17">
        <f>+C47*VLOOKUP(A47,Insumos!$C$2:$I$999,7,FALSE)</f>
        <v>0</v>
      </c>
      <c r="J47" s="17">
        <f>+C47*VLOOKUP(A47,Insumos!$C$2:$I$999,6,FALSE)</f>
        <v>4306.25</v>
      </c>
      <c r="K47" s="18"/>
    </row>
    <row r="48" spans="1:11" ht="14.25" customHeight="1" x14ac:dyDescent="0.2">
      <c r="A48" s="16" t="s">
        <v>124</v>
      </c>
      <c r="B48" s="1" t="str">
        <f>+VLOOKUP(A48,Insumos!$C$2:$F$999,4,FALSE)</f>
        <v>Focseed</v>
      </c>
      <c r="C48" s="17">
        <f>+SUMIFS(Compras_Detalle!$K$2:$K$166,Compras_Detalle!$H$2:$H$166,Resumenes!A48)</f>
        <v>6474</v>
      </c>
      <c r="D48" s="1" t="str">
        <f>+VLOOKUP(A48,Insumos!$C$2:$D$410,2,FALSE)</f>
        <v>Dosis</v>
      </c>
      <c r="E48" s="2">
        <f>+SUMIFS(Compras_Detalle!$I$2:$I$166,Compras_Detalle!$H$2:$H$166,Resumenes!A48)</f>
        <v>26</v>
      </c>
      <c r="F48" s="17">
        <f>+AVERAGEIFS(Compras_Detalle!$J$2:$J$166,Compras_Detalle!$H$2:$H$166,Resumenes!A48)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17">
        <f>+C48*VLOOKUP(A48,Insumos!$C$2:$I$999,7,FALSE)</f>
        <v>6474</v>
      </c>
      <c r="J48" s="17">
        <f>+C48*VLOOKUP(A48,Insumos!$C$2:$I$999,6,FALSE)</f>
        <v>0</v>
      </c>
      <c r="K48" s="18"/>
    </row>
    <row r="49" spans="1:11" ht="14.25" customHeight="1" x14ac:dyDescent="0.2">
      <c r="A49" s="5" t="s">
        <v>69</v>
      </c>
      <c r="B49" s="1" t="str">
        <f>+VLOOKUP(A49,Insumos!$C$2:$F$999,4,FALSE)</f>
        <v>Focseed</v>
      </c>
      <c r="C49" s="17">
        <f>+SUMIFS(Compras_Detalle!$K$2:$K$166,Compras_Detalle!$H$2:$H$166,Resumenes!A49)</f>
        <v>1342</v>
      </c>
      <c r="D49" s="1" t="str">
        <f>+VLOOKUP(A49,Insumos!$C$2:$D$410,2,FALSE)</f>
        <v>Litros</v>
      </c>
      <c r="E49" s="2">
        <f>+SUMIFS(Compras_Detalle!$I$2:$I$166,Compras_Detalle!$H$2:$H$166,Resumenes!A49)</f>
        <v>44</v>
      </c>
      <c r="F49" s="17">
        <f>+AVERAGEIFS(Compras_Detalle!$J$2:$J$166,Compras_Detalle!$H$2:$H$166,Resumenes!A49)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17">
        <f>+C49*VLOOKUP(A49,Insumos!$C$2:$I$999,7,FALSE)</f>
        <v>671</v>
      </c>
      <c r="J49" s="17">
        <f>+C49*VLOOKUP(A49,Insumos!$C$2:$I$999,6,FALSE)</f>
        <v>671</v>
      </c>
      <c r="K49" s="18"/>
    </row>
    <row r="50" spans="1:11" ht="14.25" customHeight="1" x14ac:dyDescent="0.2">
      <c r="A50" s="16" t="s">
        <v>75</v>
      </c>
      <c r="B50" s="1" t="str">
        <f>+VLOOKUP(A50,Insumos!$C$2:$F$999,4,FALSE)</f>
        <v>Focseed</v>
      </c>
      <c r="C50" s="17">
        <f>+SUMIFS(Compras_Detalle!$K$2:$K$166,Compras_Detalle!$H$2:$H$166,Resumenes!A50)</f>
        <v>4912.25</v>
      </c>
      <c r="D50" s="1" t="str">
        <f>+VLOOKUP(A50,Insumos!$C$2:$D$410,2,FALSE)</f>
        <v>Kilos</v>
      </c>
      <c r="E50" s="2">
        <f>+SUMIFS(Compras_Detalle!$I$2:$I$166,Compras_Detalle!$H$2:$H$166,Resumenes!A50)</f>
        <v>1052.5</v>
      </c>
      <c r="F50" s="17">
        <f>+AVERAGEIFS(Compras_Detalle!$J$2:$J$166,Compras_Detalle!$H$2:$H$166,Resumenes!A50)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17">
        <f>+C50*VLOOKUP(A50,Insumos!$C$2:$I$999,7,FALSE)</f>
        <v>0</v>
      </c>
      <c r="J50" s="17">
        <f>+C50*VLOOKUP(A50,Insumos!$C$2:$I$999,6,FALSE)</f>
        <v>4912.25</v>
      </c>
      <c r="K50" s="18"/>
    </row>
    <row r="51" spans="1:11" ht="14.25" customHeight="1" x14ac:dyDescent="0.2">
      <c r="A51" s="5" t="s">
        <v>120</v>
      </c>
      <c r="B51" s="1" t="str">
        <f>+VLOOKUP(A51,Insumos!$C$2:$F$999,4,FALSE)</f>
        <v>Focseed</v>
      </c>
      <c r="C51" s="17">
        <f>+SUMIFS(Compras_Detalle!$K$2:$K$166,Compras_Detalle!$H$2:$H$166,Resumenes!A51)</f>
        <v>16681.599999999999</v>
      </c>
      <c r="D51" s="1" t="str">
        <f>+VLOOKUP(A51,Insumos!$C$2:$D$410,2,FALSE)</f>
        <v>Litros</v>
      </c>
      <c r="E51" s="2">
        <f>+SUMIFS(Compras_Detalle!$I$2:$I$166,Compras_Detalle!$H$2:$H$166,Resumenes!A51)</f>
        <v>4160</v>
      </c>
      <c r="F51" s="17">
        <f>+AVERAGEIFS(Compras_Detalle!$J$2:$J$166,Compras_Detalle!$H$2:$H$166,Resumenes!A51)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17">
        <f>+C51*VLOOKUP(A51,Insumos!$C$2:$I$999,7,FALSE)</f>
        <v>8340.7999999999993</v>
      </c>
      <c r="J51" s="17">
        <f>+C51*VLOOKUP(A51,Insumos!$C$2:$I$999,6,FALSE)</f>
        <v>8340.7999999999993</v>
      </c>
      <c r="K51" s="18"/>
    </row>
    <row r="52" spans="1:11" ht="14.25" customHeight="1" x14ac:dyDescent="0.2">
      <c r="A52" s="5" t="s">
        <v>112</v>
      </c>
      <c r="B52" s="1" t="str">
        <f>+VLOOKUP(A52,Insumos!$C$2:$F$999,4,FALSE)</f>
        <v>Focseed</v>
      </c>
      <c r="C52" s="17">
        <f>+SUMIFS(Compras_Detalle!$K$2:$K$166,Compras_Detalle!$H$2:$H$166,Resumenes!A52)</f>
        <v>3534</v>
      </c>
      <c r="D52" s="1" t="str">
        <f>+VLOOKUP(A52,Insumos!$C$2:$D$410,2,FALSE)</f>
        <v>Litros</v>
      </c>
      <c r="E52" s="2">
        <f>+SUMIFS(Compras_Detalle!$I$2:$I$166,Compras_Detalle!$H$2:$H$166,Resumenes!A52)</f>
        <v>1240</v>
      </c>
      <c r="F52" s="17">
        <f>+AVERAGEIFS(Compras_Detalle!$J$2:$J$166,Compras_Detalle!$H$2:$H$166,Resumenes!A52)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17">
        <f>+C52*VLOOKUP(A52,Insumos!$C$2:$I$999,7,FALSE)</f>
        <v>3534</v>
      </c>
      <c r="J52" s="17">
        <f>+C52*VLOOKUP(A52,Insumos!$C$2:$I$999,6,FALSE)</f>
        <v>0</v>
      </c>
      <c r="K52" s="18"/>
    </row>
    <row r="53" spans="1:11" ht="14.25" customHeight="1" x14ac:dyDescent="0.2">
      <c r="A53" s="5" t="s">
        <v>118</v>
      </c>
      <c r="B53" s="1" t="str">
        <f>+VLOOKUP(A53,Insumos!$C$2:$F$999,4,FALSE)</f>
        <v>Focseed</v>
      </c>
      <c r="C53" s="17">
        <f>+SUMIFS(Compras_Detalle!$K$2:$K$166,Compras_Detalle!$H$2:$H$166,Resumenes!A53)</f>
        <v>1849.8600000000001</v>
      </c>
      <c r="D53" s="1" t="str">
        <f>+VLOOKUP(A53,Insumos!$C$2:$D$410,2,FALSE)</f>
        <v>Kilos</v>
      </c>
      <c r="E53" s="2">
        <f>+SUMIFS(Compras_Detalle!$I$2:$I$166,Compras_Detalle!$H$2:$H$166,Resumenes!A53)</f>
        <v>5.16</v>
      </c>
      <c r="F53" s="17">
        <f>+AVERAGEIFS(Compras_Detalle!$J$2:$J$166,Compras_Detalle!$H$2:$H$166,Resumenes!A53)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17">
        <f>+C53*VLOOKUP(A53,Insumos!$C$2:$I$999,7,FALSE)</f>
        <v>1849.8600000000001</v>
      </c>
      <c r="J53" s="17">
        <f>+C53*VLOOKUP(A53,Insumos!$C$2:$I$999,6,FALSE)</f>
        <v>0</v>
      </c>
      <c r="K53" s="18"/>
    </row>
    <row r="54" spans="1:11" ht="14.25" customHeight="1" x14ac:dyDescent="0.2">
      <c r="A54" s="16" t="s">
        <v>142</v>
      </c>
      <c r="B54" s="1" t="str">
        <f>+VLOOKUP(A54,Insumos!$C$2:$F$999,4,FALSE)</f>
        <v>Focseed</v>
      </c>
      <c r="C54" s="17">
        <f>+SUMIFS(Compras_Detalle!$K$2:$K$166,Compras_Detalle!$H$2:$H$166,Resumenes!A54)</f>
        <v>6224.4</v>
      </c>
      <c r="D54" s="1" t="str">
        <f>+VLOOKUP(A54,Insumos!$C$2:$D$410,2,FALSE)</f>
        <v>Kilos</v>
      </c>
      <c r="E54" s="2">
        <f>+SUMIFS(Compras_Detalle!$I$2:$I$166,Compras_Detalle!$H$2:$H$166,Resumenes!A54)</f>
        <v>34.200000000000003</v>
      </c>
      <c r="F54" s="17">
        <f>+AVERAGEIFS(Compras_Detalle!$J$2:$J$166,Compras_Detalle!$H$2:$H$166,Resumenes!A54)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17">
        <f>+C54*VLOOKUP(A54,Insumos!$C$2:$I$999,7,FALSE)</f>
        <v>0</v>
      </c>
      <c r="J54" s="17">
        <f>+C54*VLOOKUP(A54,Insumos!$C$2:$I$999,6,FALSE)</f>
        <v>6224.4</v>
      </c>
      <c r="K54" s="18"/>
    </row>
    <row r="55" spans="1:11" ht="14.25" customHeight="1" x14ac:dyDescent="0.2">
      <c r="A55" s="16" t="s">
        <v>154</v>
      </c>
      <c r="B55" s="1" t="str">
        <f>+VLOOKUP(A55,Insumos!$C$2:$F$999,4,FALSE)</f>
        <v>Focseed</v>
      </c>
      <c r="C55" s="17">
        <f>+SUMIFS(Compras_Detalle!$K$2:$K$166,Compras_Detalle!$H$2:$H$166,Resumenes!A55)</f>
        <v>8326</v>
      </c>
      <c r="D55" s="1" t="str">
        <f>+VLOOKUP(A55,Insumos!$C$2:$D$410,2,FALSE)</f>
        <v>Bidon</v>
      </c>
      <c r="E55" s="2">
        <f>+SUMIFS(Compras_Detalle!$I$2:$I$166,Compras_Detalle!$H$2:$H$166,Resumenes!A55)</f>
        <v>362</v>
      </c>
      <c r="F55" s="17">
        <f>+AVERAGEIFS(Compras_Detalle!$J$2:$J$166,Compras_Detalle!$H$2:$H$166,Resumenes!A55)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17">
        <f>+C55*VLOOKUP(A55,Insumos!$C$2:$I$999,7,FALSE)</f>
        <v>0</v>
      </c>
      <c r="J55" s="17">
        <f>+C55*VLOOKUP(A55,Insumos!$C$2:$I$999,6,FALSE)</f>
        <v>8326</v>
      </c>
      <c r="K55" s="18"/>
    </row>
    <row r="56" spans="1:11" ht="14.25" customHeight="1" x14ac:dyDescent="0.2">
      <c r="A56" s="5" t="s">
        <v>86</v>
      </c>
      <c r="B56" s="1" t="str">
        <f>+VLOOKUP(A56,Insumos!$C$2:$F$999,4,FALSE)</f>
        <v>Focseed</v>
      </c>
      <c r="C56" s="17">
        <f>+SUMIFS(Compras_Detalle!$K$2:$K$166,Compras_Detalle!$H$2:$H$166,Resumenes!A56)</f>
        <v>7833</v>
      </c>
      <c r="D56" s="1" t="str">
        <f>+VLOOKUP(A56,Insumos!$C$2:$D$410,2,FALSE)</f>
        <v>Litros</v>
      </c>
      <c r="E56" s="2">
        <f>+SUMIFS(Compras_Detalle!$I$2:$I$166,Compras_Detalle!$H$2:$H$166,Resumenes!A56)</f>
        <v>366</v>
      </c>
      <c r="F56" s="17">
        <f>+AVERAGEIFS(Compras_Detalle!$J$2:$J$166,Compras_Detalle!$H$2:$H$166,Resumenes!A56)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17">
        <f>+C56*VLOOKUP(A56,Insumos!$C$2:$I$999,7,FALSE)</f>
        <v>0</v>
      </c>
      <c r="J56" s="17">
        <f>+C56*VLOOKUP(A56,Insumos!$C$2:$I$999,6,FALSE)</f>
        <v>7833</v>
      </c>
      <c r="K56" s="18"/>
    </row>
    <row r="57" spans="1:11" ht="14.25" customHeight="1" x14ac:dyDescent="0.2">
      <c r="A57" s="16" t="s">
        <v>96</v>
      </c>
      <c r="B57" s="1" t="str">
        <f>+VLOOKUP(A57,Insumos!$C$2:$F$999,4,FALSE)</f>
        <v>Focseed</v>
      </c>
      <c r="C57" s="17">
        <f>+SUMIFS(Compras_Detalle!$K$2:$K$166,Compras_Detalle!$H$2:$H$166,Resumenes!A57)</f>
        <v>118</v>
      </c>
      <c r="D57" s="1" t="str">
        <f>+VLOOKUP(A57,Insumos!$C$2:$D$410,2,FALSE)</f>
        <v>Litros</v>
      </c>
      <c r="E57" s="2">
        <f>+SUMIFS(Compras_Detalle!$I$2:$I$166,Compras_Detalle!$H$2:$H$166,Resumenes!A57)</f>
        <v>4</v>
      </c>
      <c r="F57" s="17">
        <f>+AVERAGEIFS(Compras_Detalle!$J$2:$J$166,Compras_Detalle!$H$2:$H$166,Resumenes!A57)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17">
        <f>+C57*VLOOKUP(A57,Insumos!$C$2:$I$999,7,FALSE)</f>
        <v>59</v>
      </c>
      <c r="J57" s="17">
        <f>+C57*VLOOKUP(A57,Insumos!$C$2:$I$999,6,FALSE)</f>
        <v>59</v>
      </c>
      <c r="K57" s="18"/>
    </row>
    <row r="58" spans="1:11" ht="14.25" customHeight="1" x14ac:dyDescent="0.2">
      <c r="A58" s="16" t="s">
        <v>140</v>
      </c>
      <c r="B58" s="1" t="str">
        <f>+VLOOKUP(A58,Insumos!$C$2:$F$999,4,FALSE)</f>
        <v>Focseed</v>
      </c>
      <c r="C58" s="17">
        <f>+SUMIFS(Compras_Detalle!$K$2:$K$166,Compras_Detalle!$H$2:$H$166,Resumenes!A58)</f>
        <v>2112</v>
      </c>
      <c r="D58" s="1" t="str">
        <f>+VLOOKUP(A58,Insumos!$C$2:$D$410,2,FALSE)</f>
        <v>Kilos</v>
      </c>
      <c r="E58" s="2">
        <f>+SUMIFS(Compras_Detalle!$I$2:$I$166,Compras_Detalle!$H$2:$H$166,Resumenes!A58)</f>
        <v>9.6</v>
      </c>
      <c r="F58" s="17">
        <f>+AVERAGEIFS(Compras_Detalle!$J$2:$J$166,Compras_Detalle!$H$2:$H$166,Resumenes!A58)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17">
        <f>+C58*VLOOKUP(A58,Insumos!$C$2:$I$999,7,FALSE)</f>
        <v>2112</v>
      </c>
      <c r="J58" s="17">
        <f>+C58*VLOOKUP(A58,Insumos!$C$2:$I$999,6,FALSE)</f>
        <v>0</v>
      </c>
      <c r="K58" s="18"/>
    </row>
    <row r="59" spans="1:11" ht="14.25" customHeight="1" x14ac:dyDescent="0.2">
      <c r="A59" s="5" t="s">
        <v>89</v>
      </c>
      <c r="B59" s="1" t="str">
        <f>+VLOOKUP(A59,Insumos!$C$2:$F$999,4,FALSE)</f>
        <v>Focseed</v>
      </c>
      <c r="C59" s="17">
        <f>+SUMIFS(Compras_Detalle!$K$2:$K$166,Compras_Detalle!$H$2:$H$166,Resumenes!A59)</f>
        <v>10530</v>
      </c>
      <c r="D59" s="1" t="str">
        <f>+VLOOKUP(A59,Insumos!$C$2:$D$410,2,FALSE)</f>
        <v>Kilos</v>
      </c>
      <c r="E59" s="2">
        <f>+SUMIFS(Compras_Detalle!$I$2:$I$166,Compras_Detalle!$H$2:$H$166,Resumenes!A59)</f>
        <v>975</v>
      </c>
      <c r="F59" s="17">
        <f>+AVERAGEIFS(Compras_Detalle!$J$2:$J$166,Compras_Detalle!$H$2:$H$166,Resumenes!A59)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17">
        <f>+C59*VLOOKUP(A59,Insumos!$C$2:$I$999,7,FALSE)</f>
        <v>5265</v>
      </c>
      <c r="J59" s="17">
        <f>+C59*VLOOKUP(A59,Insumos!$C$2:$I$999,6,FALSE)</f>
        <v>5265</v>
      </c>
      <c r="K59" s="18"/>
    </row>
    <row r="60" spans="1:11" ht="14.25" customHeight="1" x14ac:dyDescent="0.2">
      <c r="A60" s="16" t="s">
        <v>200</v>
      </c>
      <c r="B60" s="1" t="str">
        <f>+VLOOKUP(A60,Insumos!$C$2:$F$999,4,FALSE)</f>
        <v>MONSANTO</v>
      </c>
      <c r="C60" s="17">
        <f>+SUMIFS(Compras_Detalle!$K$2:$K$166,Compras_Detalle!$H$2:$H$166,Resumenes!A60)</f>
        <v>90638.902499999997</v>
      </c>
      <c r="D60" s="1" t="str">
        <f>+VLOOKUP(A60,Insumos!$C$2:$D$410,2,FALSE)</f>
        <v>Kilos</v>
      </c>
      <c r="E60" s="2">
        <f>+SUMIFS(Compras_Detalle!$I$2:$I$166,Compras_Detalle!$H$2:$H$166,Resumenes!A60)</f>
        <v>14235</v>
      </c>
      <c r="F60" s="17">
        <f>+AVERAGEIFS(Compras_Detalle!$J$2:$J$166,Compras_Detalle!$H$2:$H$166,Resumenes!A60)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17">
        <f>+C60*VLOOKUP(A60,Insumos!$C$2:$I$999,7,FALSE)</f>
        <v>45319.451249999998</v>
      </c>
      <c r="J60" s="17">
        <f>+C60*VLOOKUP(A60,Insumos!$C$2:$I$999,6,FALSE)</f>
        <v>45319.451249999998</v>
      </c>
      <c r="K60" s="18"/>
    </row>
    <row r="61" spans="1:11" ht="14.25" customHeight="1" x14ac:dyDescent="0.2">
      <c r="A61" s="16" t="s">
        <v>212</v>
      </c>
      <c r="B61" s="1" t="str">
        <f>+VLOOKUP(A61,Insumos!$C$2:$F$999,4,FALSE)</f>
        <v>CAR</v>
      </c>
      <c r="C61" s="17">
        <f>+SUMIFS(Compras_Detalle!$K$2:$K$166,Compras_Detalle!$H$2:$H$166,Resumenes!A61)</f>
        <v>3300</v>
      </c>
      <c r="D61" s="1" t="str">
        <f>+VLOOKUP(A61,Insumos!$C$2:$D$410,2,FALSE)</f>
        <v>Kilos</v>
      </c>
      <c r="E61" s="2">
        <f>+SUMIFS(Compras_Detalle!$I$2:$I$166,Compras_Detalle!$H$2:$H$166,Resumenes!A61)</f>
        <v>10</v>
      </c>
      <c r="F61" s="17">
        <f>+AVERAGEIFS(Compras_Detalle!$J$2:$J$166,Compras_Detalle!$H$2:$H$166,Resumenes!A61)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17">
        <f>+C61*VLOOKUP(A61,Insumos!$C$2:$I$999,7,FALSE)</f>
        <v>1650</v>
      </c>
      <c r="J61" s="17">
        <f>+C61*VLOOKUP(A61,Insumos!$C$2:$I$999,6,FALSE)</f>
        <v>1650</v>
      </c>
      <c r="K61" s="18"/>
    </row>
    <row r="62" spans="1:11" ht="14.25" customHeight="1" x14ac:dyDescent="0.2">
      <c r="A62" s="16" t="s">
        <v>64</v>
      </c>
      <c r="B62" s="1" t="str">
        <f>+VLOOKUP(A62,Insumos!$C$2:$F$999,4,FALSE)</f>
        <v>Focseed</v>
      </c>
      <c r="C62" s="17">
        <f>+SUMIFS(Compras_Detalle!$K$2:$K$166,Compras_Detalle!$H$2:$H$166,Resumenes!A62)</f>
        <v>20594.8328</v>
      </c>
      <c r="D62" s="1" t="str">
        <f>+VLOOKUP(A62,Insumos!$C$2:$D$410,2,FALSE)</f>
        <v>unidad</v>
      </c>
      <c r="E62" s="2">
        <f>+SUMIFS(Compras_Detalle!$I$2:$I$166,Compras_Detalle!$H$2:$H$166,Resumenes!A62)</f>
        <v>585.1</v>
      </c>
      <c r="F62" s="17">
        <f>+AVERAGEIFS(Compras_Detalle!$J$2:$J$166,Compras_Detalle!$H$2:$H$166,Resumenes!A62)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17">
        <f>+C62*VLOOKUP(A62,Insumos!$C$2:$I$999,7,FALSE)</f>
        <v>10297.4164</v>
      </c>
      <c r="J62" s="17">
        <f>+C62*VLOOKUP(A62,Insumos!$C$2:$I$999,6,FALSE)</f>
        <v>10297.4164</v>
      </c>
      <c r="K62" s="18"/>
    </row>
    <row r="63" spans="1:11" ht="14.25" customHeight="1" x14ac:dyDescent="0.2">
      <c r="A63" s="5" t="s">
        <v>164</v>
      </c>
      <c r="B63" s="1" t="str">
        <f>+VLOOKUP(A63,Insumos!$C$2:$F$999,4,FALSE)</f>
        <v>SAMSA</v>
      </c>
      <c r="C63" s="17">
        <f>+SUMIFS(Compras_Detalle!$K$2:$K$166,Compras_Detalle!$H$2:$H$166,Resumenes!A63)</f>
        <v>68600</v>
      </c>
      <c r="D63" s="1" t="str">
        <f>+VLOOKUP(A63,Insumos!$C$2:$D$410,2,FALSE)</f>
        <v>unidad</v>
      </c>
      <c r="E63" s="2">
        <f>+SUMIFS(Compras_Detalle!$I$2:$I$166,Compras_Detalle!$H$2:$H$166,Resumenes!A63)</f>
        <v>140</v>
      </c>
      <c r="F63" s="17">
        <f>+AVERAGEIFS(Compras_Detalle!$J$2:$J$166,Compras_Detalle!$H$2:$H$166,Resumenes!A63)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17">
        <f>+C63*VLOOKUP(A63,Insumos!$C$2:$I$999,7,FALSE)</f>
        <v>34300</v>
      </c>
      <c r="J63" s="17">
        <f>+C63*VLOOKUP(A63,Insumos!$C$2:$I$999,6,FALSE)</f>
        <v>34300</v>
      </c>
      <c r="K63" s="18"/>
    </row>
    <row r="64" spans="1:11" ht="14.25" customHeight="1" x14ac:dyDescent="0.2">
      <c r="A64" s="16" t="s">
        <v>108</v>
      </c>
      <c r="B64" s="1" t="str">
        <f>+VLOOKUP(A64,Insumos!$C$2:$F$999,4,FALSE)</f>
        <v>Focseed</v>
      </c>
      <c r="C64" s="17">
        <f>+SUMIFS(Compras_Detalle!$K$2:$K$166,Compras_Detalle!$H$2:$H$166,Resumenes!A64)</f>
        <v>17100</v>
      </c>
      <c r="D64" s="1" t="str">
        <f>+VLOOKUP(A64,Insumos!$C$2:$D$410,2,FALSE)</f>
        <v>Litros</v>
      </c>
      <c r="E64" s="2">
        <f>+SUMIFS(Compras_Detalle!$I$2:$I$166,Compras_Detalle!$H$2:$H$166,Resumenes!A64)</f>
        <v>1800</v>
      </c>
      <c r="F64" s="17">
        <f>+AVERAGEIFS(Compras_Detalle!$J$2:$J$166,Compras_Detalle!$H$2:$H$166,Resumenes!A64)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17">
        <f>+C64*VLOOKUP(A64,Insumos!$C$2:$I$999,7,FALSE)</f>
        <v>8550</v>
      </c>
      <c r="J64" s="17">
        <f>+C64*VLOOKUP(A64,Insumos!$C$2:$I$999,6,FALSE)</f>
        <v>8550</v>
      </c>
      <c r="K64" s="18"/>
    </row>
    <row r="65" spans="1:11" ht="14.25" customHeight="1" x14ac:dyDescent="0.2">
      <c r="A65" s="16" t="s">
        <v>138</v>
      </c>
      <c r="B65" s="1" t="str">
        <f>+VLOOKUP(A65,Insumos!$C$2:$F$999,4,FALSE)</f>
        <v>Focseed</v>
      </c>
      <c r="C65" s="17">
        <f>+SUMIFS(Compras_Detalle!$K$2:$K$166,Compras_Detalle!$H$2:$H$166,Resumenes!A65)</f>
        <v>3855</v>
      </c>
      <c r="D65" s="1" t="str">
        <f>+VLOOKUP(A65,Insumos!$C$2:$D$410,2,FALSE)</f>
        <v>Litros</v>
      </c>
      <c r="E65" s="2">
        <f>+SUMIFS(Compras_Detalle!$I$2:$I$166,Compras_Detalle!$H$2:$H$166,Resumenes!A65)</f>
        <v>500</v>
      </c>
      <c r="F65" s="17">
        <f>+AVERAGEIFS(Compras_Detalle!$J$2:$J$166,Compras_Detalle!$H$2:$H$166,Resumenes!A65)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17">
        <f>+C65*VLOOKUP(A65,Insumos!$C$2:$I$999,7,FALSE)</f>
        <v>1927.5</v>
      </c>
      <c r="J65" s="17">
        <f>+C65*VLOOKUP(A65,Insumos!$C$2:$I$999,6,FALSE)</f>
        <v>1927.5</v>
      </c>
      <c r="K65" s="18"/>
    </row>
    <row r="66" spans="1:11" ht="14.25" customHeight="1" x14ac:dyDescent="0.2">
      <c r="A66" s="16" t="s">
        <v>104</v>
      </c>
      <c r="B66" s="1" t="str">
        <f>+VLOOKUP(A66,Insumos!$C$2:$F$999,4,FALSE)</f>
        <v>Focseed</v>
      </c>
      <c r="C66" s="17">
        <f>+SUMIFS(Compras_Detalle!$K$2:$K$166,Compras_Detalle!$H$2:$H$166,Resumenes!A66)</f>
        <v>1365</v>
      </c>
      <c r="D66" s="1" t="str">
        <f>+VLOOKUP(A66,Insumos!$C$2:$D$410,2,FALSE)</f>
        <v>Litros</v>
      </c>
      <c r="E66" s="2">
        <f>+SUMIFS(Compras_Detalle!$I$2:$I$166,Compras_Detalle!$H$2:$H$166,Resumenes!A66)</f>
        <v>140</v>
      </c>
      <c r="F66" s="17">
        <f>+AVERAGEIFS(Compras_Detalle!$J$2:$J$166,Compras_Detalle!$H$2:$H$166,Resumenes!A66)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17">
        <f>+C66*VLOOKUP(A66,Insumos!$C$2:$I$999,7,FALSE)</f>
        <v>0</v>
      </c>
      <c r="J66" s="17">
        <f>+C66*VLOOKUP(A66,Insumos!$C$2:$I$999,6,FALSE)</f>
        <v>1365</v>
      </c>
      <c r="K66" s="18"/>
    </row>
    <row r="67" spans="1:11" ht="14.25" customHeight="1" x14ac:dyDescent="0.2">
      <c r="A67" s="5" t="s">
        <v>114</v>
      </c>
      <c r="B67" s="1" t="str">
        <f>+VLOOKUP(A67,Insumos!$C$2:$F$999,4,FALSE)</f>
        <v>Focseed</v>
      </c>
      <c r="C67" s="17">
        <f>+SUMIFS(Compras_Detalle!$K$2:$K$166,Compras_Detalle!$H$2:$H$166,Resumenes!A67)</f>
        <v>1233.24</v>
      </c>
      <c r="D67" s="1" t="str">
        <f>+VLOOKUP(A67,Insumos!$C$2:$D$410,2,FALSE)</f>
        <v>Kilos</v>
      </c>
      <c r="E67" s="2">
        <f>+SUMIFS(Compras_Detalle!$I$2:$I$166,Compras_Detalle!$H$2:$H$166,Resumenes!A67)</f>
        <v>3.44</v>
      </c>
      <c r="F67" s="17">
        <f>+AVERAGEIFS(Compras_Detalle!$J$2:$J$166,Compras_Detalle!$H$2:$H$166,Resumenes!A67)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17">
        <f>+C67*VLOOKUP(A67,Insumos!$C$2:$I$999,7,FALSE)</f>
        <v>1233.24</v>
      </c>
      <c r="J67" s="17">
        <f>+C67*VLOOKUP(A67,Insumos!$C$2:$I$999,6,FALSE)</f>
        <v>0</v>
      </c>
      <c r="K67" s="18"/>
    </row>
    <row r="68" spans="1:11" ht="14.25" customHeight="1" x14ac:dyDescent="0.2">
      <c r="A68" s="16" t="s">
        <v>106</v>
      </c>
      <c r="B68" s="1" t="str">
        <f>+VLOOKUP(A68,Insumos!$C$2:$F$999,4,FALSE)</f>
        <v>Focseed</v>
      </c>
      <c r="C68" s="17">
        <f>+SUMIFS(Compras_Detalle!$K$2:$K$166,Compras_Detalle!$H$2:$H$166,Resumenes!A68)</f>
        <v>32016</v>
      </c>
      <c r="D68" s="1" t="str">
        <f>+VLOOKUP(A68,Insumos!$C$2:$D$410,2,FALSE)</f>
        <v>Kilos</v>
      </c>
      <c r="E68" s="2">
        <f>+SUMIFS(Compras_Detalle!$I$2:$I$166,Compras_Detalle!$H$2:$H$166,Resumenes!A68)</f>
        <v>4060</v>
      </c>
      <c r="F68" s="17">
        <f>+AVERAGEIFS(Compras_Detalle!$J$2:$J$166,Compras_Detalle!$H$2:$H$166,Resumenes!A68)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17">
        <f>+C68*VLOOKUP(A68,Insumos!$C$2:$I$999,7,FALSE)</f>
        <v>3201.6000000000004</v>
      </c>
      <c r="J68" s="17">
        <f>+C68*VLOOKUP(A68,Insumos!$C$2:$I$999,6,FALSE)</f>
        <v>28814.400000000001</v>
      </c>
      <c r="K68" s="18"/>
    </row>
    <row r="69" spans="1:11" ht="14.25" customHeight="1" x14ac:dyDescent="0.2">
      <c r="A69" s="5" t="s">
        <v>132</v>
      </c>
      <c r="B69" s="1" t="str">
        <f>+VLOOKUP(A69,Insumos!$C$2:$F$999,4,FALSE)</f>
        <v>Focseed</v>
      </c>
      <c r="C69" s="17">
        <f>+SUMIFS(Compras_Detalle!$K$2:$K$166,Compras_Detalle!$H$2:$H$166,Resumenes!A69)</f>
        <v>10850</v>
      </c>
      <c r="D69" s="1" t="str">
        <f>+VLOOKUP(A69,Insumos!$C$2:$D$410,2,FALSE)</f>
        <v>Litros</v>
      </c>
      <c r="E69" s="2">
        <f>+SUMIFS(Compras_Detalle!$I$2:$I$166,Compras_Detalle!$H$2:$H$166,Resumenes!A69)</f>
        <v>620</v>
      </c>
      <c r="F69" s="17">
        <f>+AVERAGEIFS(Compras_Detalle!$J$2:$J$166,Compras_Detalle!$H$2:$H$166,Resumenes!A69)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17">
        <f>+C69*VLOOKUP(A69,Insumos!$C$2:$I$999,7,FALSE)</f>
        <v>5425</v>
      </c>
      <c r="J69" s="17">
        <f>+C69*VLOOKUP(A69,Insumos!$C$2:$I$999,6,FALSE)</f>
        <v>5425</v>
      </c>
      <c r="K69" s="18"/>
    </row>
    <row r="70" spans="1:11" ht="14.25" customHeight="1" x14ac:dyDescent="0.2">
      <c r="A70" s="16" t="s">
        <v>72</v>
      </c>
      <c r="B70" s="1" t="str">
        <f>+VLOOKUP(A70,Insumos!$C$2:$F$999,4,FALSE)</f>
        <v>Focseed</v>
      </c>
      <c r="C70" s="17">
        <f>+SUMIFS(Compras_Detalle!$K$2:$K$166,Compras_Detalle!$H$2:$H$166,Resumenes!A70)</f>
        <v>15406.2</v>
      </c>
      <c r="D70" s="1" t="str">
        <f>+VLOOKUP(A70,Insumos!$C$2:$D$410,2,FALSE)</f>
        <v>Litros</v>
      </c>
      <c r="E70" s="2">
        <f>+SUMIFS(Compras_Detalle!$I$2:$I$166,Compras_Detalle!$H$2:$H$166,Resumenes!A70)</f>
        <v>520</v>
      </c>
      <c r="F70" s="17">
        <f>+AVERAGEIFS(Compras_Detalle!$J$2:$J$166,Compras_Detalle!$H$2:$H$166,Resumenes!A70)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17">
        <f>+C70*VLOOKUP(A70,Insumos!$C$2:$I$999,7,FALSE)</f>
        <v>7703.1</v>
      </c>
      <c r="J70" s="17">
        <f>+C70*VLOOKUP(A70,Insumos!$C$2:$I$999,6,FALSE)</f>
        <v>7703.1</v>
      </c>
      <c r="K70" s="18"/>
    </row>
    <row r="71" spans="1:11" ht="14.25" customHeight="1" x14ac:dyDescent="0.2">
      <c r="A71" s="5" t="s">
        <v>135</v>
      </c>
      <c r="B71" s="1" t="str">
        <f>+VLOOKUP(A71,Insumos!$C$2:$F$999,4,FALSE)</f>
        <v>Focseed</v>
      </c>
      <c r="C71" s="17">
        <f>+SUMIFS(Compras_Detalle!$K$2:$K$166,Compras_Detalle!$H$2:$H$166,Resumenes!A71)</f>
        <v>450</v>
      </c>
      <c r="D71" s="1" t="str">
        <f>+VLOOKUP(A71,Insumos!$C$2:$D$410,2,FALSE)</f>
        <v>Litros</v>
      </c>
      <c r="E71" s="2">
        <f>+SUMIFS(Compras_Detalle!$I$2:$I$166,Compras_Detalle!$H$2:$H$166,Resumenes!A71)</f>
        <v>10</v>
      </c>
      <c r="F71" s="17">
        <f>+AVERAGEIFS(Compras_Detalle!$J$2:$J$166,Compras_Detalle!$H$2:$H$166,Resumenes!A71)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17">
        <f>+C71*VLOOKUP(A71,Insumos!$C$2:$I$999,7,FALSE)</f>
        <v>225</v>
      </c>
      <c r="J71" s="17">
        <f>+C71*VLOOKUP(A71,Insumos!$C$2:$I$999,6,FALSE)</f>
        <v>225</v>
      </c>
      <c r="K71" s="18"/>
    </row>
    <row r="72" spans="1:11" ht="14.25" customHeight="1" x14ac:dyDescent="0.2">
      <c r="A72" s="5" t="s">
        <v>167</v>
      </c>
      <c r="B72" s="1"/>
      <c r="C72" s="17"/>
      <c r="D72" s="1"/>
      <c r="E72" s="2"/>
      <c r="F72" s="17"/>
      <c r="G72" s="1"/>
      <c r="H72" s="1"/>
      <c r="I72" s="17"/>
      <c r="J72" s="17"/>
      <c r="K72" s="18"/>
    </row>
    <row r="73" spans="1:11" ht="14.25" customHeight="1" x14ac:dyDescent="0.2">
      <c r="A73" s="5" t="s">
        <v>157</v>
      </c>
      <c r="B73" s="1"/>
      <c r="C73" s="17"/>
      <c r="D73" s="1"/>
      <c r="E73" s="2"/>
      <c r="F73" s="17"/>
      <c r="G73" s="1"/>
      <c r="H73" s="1"/>
      <c r="I73" s="17"/>
      <c r="J73" s="17"/>
      <c r="K73" s="18"/>
    </row>
    <row r="74" spans="1:11" ht="14.25" customHeight="1" x14ac:dyDescent="0.2">
      <c r="B74" s="1"/>
      <c r="C74" s="17"/>
      <c r="D74" s="1"/>
      <c r="E74" s="2"/>
      <c r="F74" s="17"/>
      <c r="G74" s="1"/>
      <c r="H74" s="1"/>
      <c r="I74" s="17"/>
      <c r="J74" s="17"/>
      <c r="K74" s="18"/>
    </row>
    <row r="75" spans="1:11" ht="14.25" customHeight="1" x14ac:dyDescent="0.2">
      <c r="A75" s="16"/>
      <c r="B75" s="16"/>
      <c r="C75" s="17"/>
      <c r="D75" s="1"/>
      <c r="G75" s="1"/>
      <c r="H75" s="1"/>
      <c r="I75" s="17"/>
      <c r="J75" s="17"/>
    </row>
    <row r="76" spans="1:11" ht="14.25" customHeight="1" x14ac:dyDescent="0.25">
      <c r="A76" s="19" t="s">
        <v>263</v>
      </c>
      <c r="B76" s="19"/>
      <c r="C76" s="20">
        <f>+SUBTOTAL(9,C2:C75)</f>
        <v>1107980.3701500588</v>
      </c>
      <c r="D76" s="1"/>
      <c r="G76" s="1"/>
      <c r="H76" s="1"/>
      <c r="I76" s="20">
        <f t="shared" ref="I76:J76" si="0">+SUBTOTAL(9,I2:I75)</f>
        <v>412512.3864750294</v>
      </c>
      <c r="J76" s="20">
        <f t="shared" si="0"/>
        <v>695467.98367502948</v>
      </c>
    </row>
    <row r="77" spans="1:11" ht="14.25" customHeight="1" x14ac:dyDescent="0.2">
      <c r="A77" s="16"/>
      <c r="B77" s="16"/>
      <c r="C77" s="17"/>
      <c r="D77" s="1"/>
      <c r="G77" s="1"/>
      <c r="H77" s="1"/>
      <c r="I77" s="17"/>
      <c r="J77" s="17"/>
    </row>
    <row r="78" spans="1:11" ht="14.25" customHeight="1" x14ac:dyDescent="0.2">
      <c r="A78" s="16"/>
      <c r="B78" s="16"/>
      <c r="C78" s="17"/>
      <c r="D78" s="1"/>
      <c r="G78" s="1"/>
      <c r="H78" s="1"/>
      <c r="I78" s="17"/>
      <c r="J78" s="17"/>
    </row>
    <row r="79" spans="1:11" ht="14.25" customHeight="1" x14ac:dyDescent="0.2">
      <c r="A79" s="16"/>
      <c r="B79" s="16"/>
      <c r="C79" s="17"/>
      <c r="D79" s="1"/>
      <c r="G79" s="1"/>
      <c r="H79" s="1"/>
      <c r="I79" s="17"/>
      <c r="J79" s="17"/>
    </row>
    <row r="80" spans="1:11" ht="14.25" customHeight="1" x14ac:dyDescent="0.2">
      <c r="A80" s="16"/>
      <c r="B80" s="16"/>
      <c r="C80" s="17"/>
      <c r="D80" s="1"/>
      <c r="G80" s="1"/>
      <c r="H80" s="1"/>
      <c r="I80" s="17"/>
      <c r="J80" s="17"/>
    </row>
    <row r="81" spans="1:10" ht="14.25" customHeight="1" x14ac:dyDescent="0.2">
      <c r="A81" s="16"/>
      <c r="B81" s="16"/>
      <c r="C81" s="17"/>
      <c r="D81" s="1"/>
      <c r="G81" s="1"/>
      <c r="H81" s="1"/>
      <c r="I81" s="17"/>
      <c r="J81" s="17"/>
    </row>
    <row r="82" spans="1:10" ht="14.25" customHeight="1" x14ac:dyDescent="0.2">
      <c r="A82" s="16"/>
      <c r="B82" s="16"/>
      <c r="C82" s="17"/>
      <c r="D82" s="1"/>
      <c r="G82" s="1"/>
      <c r="H82" s="1"/>
      <c r="I82" s="17"/>
      <c r="J82" s="17"/>
    </row>
    <row r="83" spans="1:10" ht="14.25" customHeight="1" x14ac:dyDescent="0.2">
      <c r="A83" s="16"/>
      <c r="B83" s="16"/>
      <c r="C83" s="17"/>
      <c r="D83" s="1"/>
      <c r="G83" s="1"/>
      <c r="H83" s="1"/>
      <c r="I83" s="17"/>
      <c r="J83" s="17"/>
    </row>
    <row r="84" spans="1:10" ht="14.25" customHeight="1" x14ac:dyDescent="0.2">
      <c r="A84" s="16"/>
      <c r="B84" s="16"/>
      <c r="C84" s="17"/>
      <c r="D84" s="1"/>
      <c r="G84" s="1"/>
      <c r="H84" s="1"/>
      <c r="I84" s="17"/>
      <c r="J84" s="17"/>
    </row>
    <row r="85" spans="1:10" ht="14.25" customHeight="1" x14ac:dyDescent="0.2">
      <c r="A85" s="16"/>
      <c r="B85" s="16"/>
      <c r="C85" s="17"/>
      <c r="D85" s="1"/>
      <c r="G85" s="1"/>
      <c r="H85" s="1"/>
      <c r="I85" s="17"/>
      <c r="J85" s="17"/>
    </row>
    <row r="86" spans="1:10" ht="14.25" customHeight="1" x14ac:dyDescent="0.2">
      <c r="A86" s="16"/>
      <c r="B86" s="16"/>
      <c r="C86" s="17"/>
      <c r="D86" s="1"/>
      <c r="G86" s="1"/>
      <c r="H86" s="1"/>
      <c r="I86" s="17"/>
      <c r="J86" s="17"/>
    </row>
    <row r="87" spans="1:10" ht="14.25" customHeight="1" x14ac:dyDescent="0.2">
      <c r="A87" s="16"/>
      <c r="B87" s="16"/>
      <c r="C87" s="17"/>
      <c r="D87" s="1"/>
      <c r="G87" s="1"/>
      <c r="H87" s="1"/>
      <c r="I87" s="17"/>
      <c r="J87" s="17"/>
    </row>
    <row r="88" spans="1:10" ht="14.25" customHeight="1" x14ac:dyDescent="0.2">
      <c r="A88" s="16"/>
      <c r="B88" s="16"/>
      <c r="C88" s="17"/>
      <c r="D88" s="1"/>
      <c r="G88" s="1"/>
      <c r="H88" s="1"/>
      <c r="I88" s="17"/>
      <c r="J88" s="17"/>
    </row>
    <row r="89" spans="1:10" ht="14.25" customHeight="1" x14ac:dyDescent="0.2">
      <c r="A89" s="16"/>
      <c r="B89" s="16"/>
      <c r="C89" s="17"/>
      <c r="D89" s="1"/>
      <c r="G89" s="1"/>
      <c r="H89" s="1"/>
      <c r="I89" s="17"/>
      <c r="J89" s="17"/>
    </row>
    <row r="90" spans="1:10" ht="14.25" customHeight="1" x14ac:dyDescent="0.2">
      <c r="A90" s="16"/>
      <c r="B90" s="16"/>
      <c r="C90" s="17"/>
      <c r="D90" s="1"/>
      <c r="G90" s="1"/>
      <c r="H90" s="1"/>
      <c r="I90" s="17"/>
      <c r="J90" s="17"/>
    </row>
    <row r="91" spans="1:10" ht="14.25" customHeight="1" x14ac:dyDescent="0.2">
      <c r="A91" s="16"/>
      <c r="B91" s="16"/>
      <c r="C91" s="17"/>
      <c r="D91" s="1"/>
      <c r="G91" s="1"/>
      <c r="H91" s="1"/>
      <c r="I91" s="17"/>
      <c r="J91" s="17"/>
    </row>
    <row r="92" spans="1:10" ht="14.25" customHeight="1" x14ac:dyDescent="0.2">
      <c r="A92" s="16"/>
      <c r="B92" s="16"/>
      <c r="C92" s="17"/>
      <c r="D92" s="1"/>
      <c r="G92" s="1"/>
      <c r="H92" s="1"/>
      <c r="I92" s="17"/>
      <c r="J92" s="17"/>
    </row>
    <row r="93" spans="1:10" ht="14.25" customHeight="1" x14ac:dyDescent="0.2">
      <c r="A93" s="16"/>
      <c r="B93" s="16"/>
      <c r="C93" s="17"/>
      <c r="D93" s="1"/>
      <c r="G93" s="1"/>
      <c r="H93" s="1"/>
      <c r="I93" s="17"/>
      <c r="J93" s="17"/>
    </row>
    <row r="94" spans="1:10" ht="14.25" customHeight="1" x14ac:dyDescent="0.2">
      <c r="A94" s="16"/>
      <c r="B94" s="16"/>
      <c r="C94" s="17"/>
      <c r="D94" s="1"/>
      <c r="G94" s="1"/>
      <c r="H94" s="1"/>
      <c r="I94" s="17"/>
      <c r="J94" s="17"/>
    </row>
    <row r="95" spans="1:10" ht="14.25" customHeight="1" x14ac:dyDescent="0.2">
      <c r="A95" s="16"/>
      <c r="B95" s="16"/>
      <c r="C95" s="17"/>
      <c r="D95" s="1"/>
      <c r="G95" s="1"/>
      <c r="H95" s="1"/>
      <c r="I95" s="17"/>
      <c r="J95" s="17"/>
    </row>
    <row r="96" spans="1:10" ht="14.25" customHeight="1" x14ac:dyDescent="0.2">
      <c r="A96" s="16"/>
      <c r="B96" s="16"/>
      <c r="C96" s="17"/>
      <c r="D96" s="1"/>
      <c r="G96" s="1"/>
      <c r="H96" s="1"/>
      <c r="I96" s="17"/>
      <c r="J96" s="17"/>
    </row>
    <row r="97" spans="1:10" ht="14.25" customHeight="1" x14ac:dyDescent="0.2">
      <c r="A97" s="16"/>
      <c r="B97" s="16"/>
      <c r="C97" s="17"/>
      <c r="D97" s="1"/>
      <c r="G97" s="1"/>
      <c r="H97" s="1"/>
      <c r="I97" s="17"/>
      <c r="J97" s="17"/>
    </row>
    <row r="98" spans="1:10" ht="14.25" customHeight="1" x14ac:dyDescent="0.2">
      <c r="A98" s="16"/>
      <c r="B98" s="16"/>
      <c r="C98" s="17"/>
      <c r="D98" s="1"/>
      <c r="G98" s="1"/>
      <c r="H98" s="1"/>
      <c r="I98" s="17"/>
      <c r="J98" s="17"/>
    </row>
    <row r="99" spans="1:10" ht="14.25" customHeight="1" x14ac:dyDescent="0.2">
      <c r="A99" s="16"/>
      <c r="B99" s="16"/>
      <c r="C99" s="17"/>
      <c r="D99" s="1"/>
      <c r="G99" s="1"/>
      <c r="H99" s="1"/>
      <c r="I99" s="17"/>
      <c r="J99" s="17"/>
    </row>
    <row r="100" spans="1:10" ht="14.25" customHeight="1" x14ac:dyDescent="0.2">
      <c r="A100" s="16"/>
      <c r="B100" s="16"/>
      <c r="C100" s="17"/>
      <c r="D100" s="1"/>
      <c r="G100" s="1"/>
      <c r="H100" s="1"/>
      <c r="I100" s="17"/>
      <c r="J100" s="17"/>
    </row>
    <row r="101" spans="1:10" ht="14.25" customHeight="1" x14ac:dyDescent="0.2">
      <c r="A101" s="16"/>
      <c r="B101" s="16"/>
      <c r="C101" s="17"/>
      <c r="D101" s="1"/>
      <c r="G101" s="1"/>
      <c r="H101" s="1"/>
      <c r="I101" s="17"/>
      <c r="J101" s="17"/>
    </row>
    <row r="102" spans="1:10" ht="14.25" customHeight="1" x14ac:dyDescent="0.2">
      <c r="A102" s="16"/>
      <c r="B102" s="16"/>
      <c r="C102" s="17"/>
      <c r="D102" s="1"/>
      <c r="G102" s="1"/>
      <c r="H102" s="1"/>
      <c r="I102" s="17"/>
      <c r="J102" s="17"/>
    </row>
    <row r="103" spans="1:10" ht="14.25" customHeight="1" x14ac:dyDescent="0.2">
      <c r="A103" s="16"/>
      <c r="B103" s="16"/>
      <c r="C103" s="17"/>
      <c r="D103" s="1"/>
      <c r="G103" s="1"/>
      <c r="H103" s="1"/>
      <c r="I103" s="17"/>
      <c r="J103" s="17"/>
    </row>
    <row r="104" spans="1:10" ht="14.25" customHeight="1" x14ac:dyDescent="0.2">
      <c r="A104" s="16"/>
      <c r="B104" s="16"/>
      <c r="C104" s="17"/>
      <c r="D104" s="1"/>
      <c r="G104" s="1"/>
      <c r="H104" s="1"/>
      <c r="I104" s="17"/>
      <c r="J104" s="17"/>
    </row>
    <row r="105" spans="1:10" ht="14.25" customHeight="1" x14ac:dyDescent="0.2">
      <c r="A105" s="16"/>
      <c r="B105" s="16"/>
      <c r="C105" s="17"/>
      <c r="D105" s="1"/>
      <c r="G105" s="1"/>
      <c r="H105" s="1"/>
      <c r="I105" s="17"/>
      <c r="J105" s="17"/>
    </row>
    <row r="106" spans="1:10" ht="14.25" customHeight="1" x14ac:dyDescent="0.2">
      <c r="A106" s="16"/>
      <c r="B106" s="16"/>
      <c r="C106" s="17"/>
      <c r="D106" s="1"/>
      <c r="G106" s="1"/>
      <c r="H106" s="1"/>
      <c r="I106" s="17"/>
      <c r="J106" s="17"/>
    </row>
    <row r="107" spans="1:10" ht="14.25" customHeight="1" x14ac:dyDescent="0.2">
      <c r="A107" s="16"/>
      <c r="B107" s="16"/>
      <c r="C107" s="17"/>
      <c r="D107" s="1"/>
      <c r="G107" s="1"/>
      <c r="H107" s="1"/>
      <c r="I107" s="17"/>
      <c r="J107" s="17"/>
    </row>
    <row r="108" spans="1:10" ht="14.25" customHeight="1" x14ac:dyDescent="0.2">
      <c r="A108" s="16"/>
      <c r="B108" s="16"/>
      <c r="C108" s="17"/>
      <c r="D108" s="1"/>
      <c r="G108" s="1"/>
      <c r="H108" s="1"/>
      <c r="I108" s="17"/>
      <c r="J108" s="17"/>
    </row>
    <row r="109" spans="1:10" ht="14.25" customHeight="1" x14ac:dyDescent="0.2">
      <c r="A109" s="16"/>
      <c r="B109" s="16"/>
      <c r="C109" s="17"/>
      <c r="D109" s="1"/>
      <c r="G109" s="1"/>
      <c r="H109" s="1"/>
      <c r="I109" s="17"/>
      <c r="J109" s="17"/>
    </row>
    <row r="110" spans="1:10" ht="14.25" customHeight="1" x14ac:dyDescent="0.2">
      <c r="A110" s="16"/>
      <c r="B110" s="16"/>
      <c r="C110" s="17"/>
      <c r="D110" s="1"/>
      <c r="G110" s="1"/>
      <c r="H110" s="1"/>
      <c r="I110" s="17"/>
      <c r="J110" s="17"/>
    </row>
    <row r="111" spans="1:10" ht="14.25" customHeight="1" x14ac:dyDescent="0.2">
      <c r="A111" s="16"/>
      <c r="B111" s="16"/>
      <c r="C111" s="17"/>
      <c r="D111" s="1"/>
      <c r="G111" s="1"/>
      <c r="H111" s="1"/>
      <c r="I111" s="17"/>
      <c r="J111" s="17"/>
    </row>
    <row r="112" spans="1:10" ht="14.25" customHeight="1" x14ac:dyDescent="0.2">
      <c r="A112" s="16"/>
      <c r="B112" s="16"/>
      <c r="C112" s="17"/>
      <c r="D112" s="1"/>
      <c r="G112" s="1"/>
      <c r="H112" s="1"/>
      <c r="I112" s="17"/>
      <c r="J112" s="17"/>
    </row>
    <row r="113" spans="1:10" ht="14.25" customHeight="1" x14ac:dyDescent="0.2">
      <c r="A113" s="16"/>
      <c r="B113" s="16"/>
      <c r="C113" s="17"/>
      <c r="D113" s="1"/>
      <c r="G113" s="1"/>
      <c r="H113" s="1"/>
      <c r="I113" s="17"/>
      <c r="J113" s="17"/>
    </row>
    <row r="114" spans="1:10" ht="14.25" customHeight="1" x14ac:dyDescent="0.2">
      <c r="A114" s="16"/>
      <c r="B114" s="16"/>
      <c r="C114" s="17"/>
      <c r="D114" s="1"/>
      <c r="G114" s="1"/>
      <c r="H114" s="1"/>
      <c r="I114" s="17"/>
      <c r="J114" s="17"/>
    </row>
    <row r="115" spans="1:10" ht="14.25" customHeight="1" x14ac:dyDescent="0.2">
      <c r="A115" s="16"/>
      <c r="B115" s="16"/>
      <c r="C115" s="17"/>
      <c r="D115" s="1"/>
      <c r="G115" s="1"/>
      <c r="H115" s="1"/>
      <c r="I115" s="17"/>
      <c r="J115" s="17"/>
    </row>
    <row r="116" spans="1:10" ht="14.25" customHeight="1" x14ac:dyDescent="0.2">
      <c r="A116" s="16"/>
      <c r="B116" s="16"/>
      <c r="C116" s="17"/>
      <c r="D116" s="1"/>
      <c r="G116" s="1"/>
      <c r="H116" s="1"/>
      <c r="I116" s="17"/>
      <c r="J116" s="17"/>
    </row>
    <row r="117" spans="1:10" ht="14.25" customHeight="1" x14ac:dyDescent="0.2">
      <c r="A117" s="16"/>
      <c r="B117" s="16"/>
      <c r="C117" s="17"/>
      <c r="D117" s="1"/>
      <c r="G117" s="1"/>
      <c r="H117" s="1"/>
      <c r="I117" s="17"/>
      <c r="J117" s="17"/>
    </row>
    <row r="118" spans="1:10" ht="14.25" customHeight="1" x14ac:dyDescent="0.2">
      <c r="A118" s="16"/>
      <c r="B118" s="16"/>
      <c r="C118" s="17"/>
      <c r="D118" s="1"/>
      <c r="G118" s="1"/>
      <c r="H118" s="1"/>
      <c r="I118" s="17"/>
      <c r="J118" s="17"/>
    </row>
    <row r="119" spans="1:10" ht="14.25" customHeight="1" x14ac:dyDescent="0.2">
      <c r="C119" s="17"/>
      <c r="D119" s="1"/>
      <c r="G119" s="1"/>
      <c r="H119" s="1"/>
      <c r="I119" s="17"/>
      <c r="J119" s="17"/>
    </row>
    <row r="120" spans="1:10" ht="14.25" customHeight="1" x14ac:dyDescent="0.2">
      <c r="C120" s="17"/>
      <c r="D120" s="1"/>
      <c r="G120" s="1"/>
      <c r="H120" s="1"/>
      <c r="I120" s="17"/>
      <c r="J120" s="17"/>
    </row>
    <row r="121" spans="1:10" ht="14.25" customHeight="1" x14ac:dyDescent="0.2">
      <c r="C121" s="17"/>
      <c r="D121" s="1"/>
      <c r="G121" s="1"/>
      <c r="H121" s="1"/>
      <c r="I121" s="17"/>
      <c r="J121" s="17"/>
    </row>
    <row r="122" spans="1:10" ht="14.25" customHeight="1" x14ac:dyDescent="0.2">
      <c r="C122" s="17"/>
      <c r="D122" s="1"/>
      <c r="G122" s="1"/>
      <c r="H122" s="1"/>
      <c r="I122" s="17"/>
      <c r="J122" s="17"/>
    </row>
    <row r="123" spans="1:10" ht="14.25" customHeight="1" x14ac:dyDescent="0.2">
      <c r="C123" s="17"/>
      <c r="D123" s="1"/>
      <c r="G123" s="1"/>
      <c r="H123" s="1"/>
      <c r="I123" s="17"/>
      <c r="J123" s="17"/>
    </row>
    <row r="124" spans="1:10" ht="14.25" customHeight="1" x14ac:dyDescent="0.2">
      <c r="C124" s="17"/>
      <c r="D124" s="1"/>
      <c r="G124" s="1"/>
      <c r="H124" s="1"/>
      <c r="I124" s="17"/>
      <c r="J124" s="17"/>
    </row>
    <row r="125" spans="1:10" ht="14.25" customHeight="1" x14ac:dyDescent="0.2">
      <c r="C125" s="17"/>
      <c r="D125" s="1"/>
      <c r="G125" s="1"/>
      <c r="H125" s="1"/>
      <c r="I125" s="17"/>
      <c r="J125" s="17"/>
    </row>
    <row r="126" spans="1:10" ht="14.25" customHeight="1" x14ac:dyDescent="0.2">
      <c r="C126" s="17"/>
      <c r="D126" s="1"/>
      <c r="G126" s="1"/>
      <c r="H126" s="1"/>
      <c r="I126" s="17"/>
      <c r="J126" s="17"/>
    </row>
    <row r="127" spans="1:10" ht="14.25" customHeight="1" x14ac:dyDescent="0.2">
      <c r="C127" s="17"/>
      <c r="D127" s="1"/>
      <c r="G127" s="1"/>
      <c r="H127" s="1"/>
      <c r="I127" s="17"/>
      <c r="J127" s="17"/>
    </row>
    <row r="128" spans="1:10" ht="14.25" customHeight="1" x14ac:dyDescent="0.2">
      <c r="C128" s="17"/>
      <c r="D128" s="1"/>
      <c r="G128" s="1"/>
      <c r="H128" s="1"/>
      <c r="I128" s="17"/>
      <c r="J128" s="17"/>
    </row>
    <row r="129" spans="3:10" ht="14.25" customHeight="1" x14ac:dyDescent="0.2">
      <c r="C129" s="17"/>
      <c r="D129" s="1"/>
      <c r="G129" s="1"/>
      <c r="H129" s="1"/>
      <c r="I129" s="17"/>
      <c r="J129" s="17"/>
    </row>
    <row r="130" spans="3:10" ht="14.25" customHeight="1" x14ac:dyDescent="0.2">
      <c r="C130" s="17"/>
      <c r="D130" s="1"/>
      <c r="G130" s="1"/>
      <c r="H130" s="1"/>
      <c r="I130" s="17"/>
      <c r="J130" s="17"/>
    </row>
    <row r="131" spans="3:10" ht="14.25" customHeight="1" x14ac:dyDescent="0.2">
      <c r="C131" s="17"/>
      <c r="D131" s="1"/>
      <c r="G131" s="1"/>
      <c r="H131" s="1"/>
      <c r="I131" s="17"/>
      <c r="J131" s="17"/>
    </row>
    <row r="132" spans="3:10" ht="14.25" customHeight="1" x14ac:dyDescent="0.2">
      <c r="C132" s="17"/>
      <c r="D132" s="1"/>
      <c r="G132" s="1"/>
      <c r="H132" s="1"/>
      <c r="I132" s="17"/>
      <c r="J132" s="17"/>
    </row>
    <row r="133" spans="3:10" ht="14.25" customHeight="1" x14ac:dyDescent="0.2">
      <c r="C133" s="17"/>
      <c r="D133" s="1"/>
      <c r="G133" s="1"/>
      <c r="H133" s="1"/>
      <c r="I133" s="17"/>
      <c r="J133" s="17"/>
    </row>
    <row r="134" spans="3:10" ht="14.25" customHeight="1" x14ac:dyDescent="0.2">
      <c r="C134" s="17"/>
      <c r="D134" s="1"/>
      <c r="G134" s="1"/>
      <c r="H134" s="1"/>
      <c r="I134" s="17"/>
      <c r="J134" s="17"/>
    </row>
    <row r="135" spans="3:10" ht="14.25" customHeight="1" x14ac:dyDescent="0.2">
      <c r="C135" s="17"/>
      <c r="D135" s="1"/>
      <c r="G135" s="1"/>
      <c r="H135" s="1"/>
      <c r="I135" s="17"/>
      <c r="J135" s="17"/>
    </row>
    <row r="136" spans="3:10" ht="14.25" customHeight="1" x14ac:dyDescent="0.2">
      <c r="C136" s="17"/>
      <c r="D136" s="1"/>
      <c r="G136" s="1"/>
      <c r="H136" s="1"/>
      <c r="I136" s="17"/>
      <c r="J136" s="17"/>
    </row>
    <row r="137" spans="3:10" ht="14.25" customHeight="1" x14ac:dyDescent="0.2">
      <c r="C137" s="17"/>
      <c r="D137" s="1"/>
      <c r="G137" s="1"/>
      <c r="H137" s="1"/>
      <c r="I137" s="17"/>
      <c r="J137" s="17"/>
    </row>
    <row r="138" spans="3:10" ht="14.25" customHeight="1" x14ac:dyDescent="0.2">
      <c r="C138" s="17"/>
      <c r="D138" s="1"/>
      <c r="G138" s="1"/>
      <c r="H138" s="1"/>
      <c r="I138" s="17"/>
      <c r="J138" s="17"/>
    </row>
    <row r="139" spans="3:10" ht="14.25" customHeight="1" x14ac:dyDescent="0.2">
      <c r="C139" s="17"/>
      <c r="D139" s="1"/>
      <c r="G139" s="1"/>
      <c r="H139" s="1"/>
      <c r="I139" s="17"/>
      <c r="J139" s="17"/>
    </row>
    <row r="140" spans="3:10" ht="14.25" customHeight="1" x14ac:dyDescent="0.2">
      <c r="C140" s="17"/>
      <c r="D140" s="1"/>
      <c r="G140" s="1"/>
      <c r="H140" s="1"/>
      <c r="I140" s="17"/>
      <c r="J140" s="17"/>
    </row>
    <row r="141" spans="3:10" ht="14.25" customHeight="1" x14ac:dyDescent="0.2">
      <c r="C141" s="17"/>
      <c r="D141" s="1"/>
      <c r="G141" s="1"/>
      <c r="H141" s="1"/>
      <c r="I141" s="17"/>
      <c r="J141" s="17"/>
    </row>
    <row r="142" spans="3:10" ht="14.25" customHeight="1" x14ac:dyDescent="0.2">
      <c r="C142" s="17"/>
      <c r="D142" s="1"/>
      <c r="G142" s="1"/>
      <c r="H142" s="1"/>
      <c r="I142" s="17"/>
      <c r="J142" s="17"/>
    </row>
    <row r="143" spans="3:10" ht="14.25" customHeight="1" x14ac:dyDescent="0.2">
      <c r="C143" s="17"/>
      <c r="D143" s="1"/>
      <c r="G143" s="1"/>
      <c r="H143" s="1"/>
      <c r="I143" s="17"/>
      <c r="J143" s="17"/>
    </row>
    <row r="144" spans="3:10" ht="14.25" customHeight="1" x14ac:dyDescent="0.2">
      <c r="C144" s="17"/>
      <c r="D144" s="1"/>
      <c r="G144" s="1"/>
      <c r="H144" s="1"/>
      <c r="I144" s="17"/>
      <c r="J144" s="17"/>
    </row>
    <row r="145" spans="3:10" ht="14.25" customHeight="1" x14ac:dyDescent="0.2">
      <c r="C145" s="17"/>
      <c r="D145" s="1"/>
      <c r="G145" s="1"/>
      <c r="H145" s="1"/>
      <c r="I145" s="17"/>
      <c r="J145" s="17"/>
    </row>
    <row r="146" spans="3:10" ht="14.25" customHeight="1" x14ac:dyDescent="0.2">
      <c r="C146" s="17"/>
      <c r="D146" s="1"/>
      <c r="G146" s="1"/>
      <c r="H146" s="1"/>
      <c r="I146" s="17"/>
      <c r="J146" s="17"/>
    </row>
    <row r="147" spans="3:10" ht="14.25" customHeight="1" x14ac:dyDescent="0.2">
      <c r="C147" s="17"/>
      <c r="D147" s="1"/>
      <c r="G147" s="1"/>
      <c r="H147" s="1"/>
      <c r="I147" s="17"/>
      <c r="J147" s="17"/>
    </row>
    <row r="148" spans="3:10" ht="14.25" customHeight="1" x14ac:dyDescent="0.2">
      <c r="C148" s="17"/>
      <c r="D148" s="1"/>
      <c r="G148" s="1"/>
      <c r="H148" s="1"/>
      <c r="I148" s="17"/>
      <c r="J148" s="17"/>
    </row>
    <row r="149" spans="3:10" ht="14.25" customHeight="1" x14ac:dyDescent="0.2">
      <c r="C149" s="17"/>
      <c r="D149" s="1"/>
      <c r="G149" s="1"/>
      <c r="H149" s="1"/>
      <c r="I149" s="17"/>
      <c r="J149" s="17"/>
    </row>
    <row r="150" spans="3:10" ht="14.25" customHeight="1" x14ac:dyDescent="0.2">
      <c r="C150" s="17"/>
      <c r="D150" s="1"/>
      <c r="G150" s="1"/>
      <c r="H150" s="1"/>
      <c r="I150" s="17"/>
      <c r="J150" s="17"/>
    </row>
    <row r="151" spans="3:10" ht="14.25" customHeight="1" x14ac:dyDescent="0.2">
      <c r="C151" s="17"/>
      <c r="D151" s="1"/>
      <c r="G151" s="1"/>
      <c r="H151" s="1"/>
      <c r="I151" s="17"/>
      <c r="J151" s="17"/>
    </row>
    <row r="152" spans="3:10" ht="14.25" customHeight="1" x14ac:dyDescent="0.2">
      <c r="C152" s="17"/>
      <c r="D152" s="1"/>
      <c r="G152" s="1"/>
      <c r="H152" s="1"/>
      <c r="I152" s="17"/>
      <c r="J152" s="17"/>
    </row>
    <row r="153" spans="3:10" ht="14.25" customHeight="1" x14ac:dyDescent="0.2">
      <c r="C153" s="17"/>
      <c r="D153" s="1"/>
      <c r="G153" s="1"/>
      <c r="H153" s="1"/>
      <c r="I153" s="17"/>
      <c r="J153" s="17"/>
    </row>
    <row r="154" spans="3:10" ht="14.25" customHeight="1" x14ac:dyDescent="0.2">
      <c r="C154" s="17"/>
      <c r="D154" s="1"/>
      <c r="G154" s="1"/>
      <c r="H154" s="1"/>
      <c r="I154" s="17"/>
      <c r="J154" s="17"/>
    </row>
    <row r="155" spans="3:10" ht="14.25" customHeight="1" x14ac:dyDescent="0.2">
      <c r="C155" s="17"/>
      <c r="D155" s="1"/>
      <c r="G155" s="1"/>
      <c r="H155" s="1"/>
      <c r="I155" s="17"/>
      <c r="J155" s="17"/>
    </row>
    <row r="156" spans="3:10" ht="14.25" customHeight="1" x14ac:dyDescent="0.2">
      <c r="C156" s="17"/>
      <c r="D156" s="1"/>
      <c r="G156" s="1"/>
      <c r="H156" s="1"/>
      <c r="I156" s="17"/>
      <c r="J156" s="17"/>
    </row>
    <row r="157" spans="3:10" ht="14.25" customHeight="1" x14ac:dyDescent="0.2">
      <c r="C157" s="17"/>
      <c r="D157" s="1"/>
      <c r="G157" s="1"/>
      <c r="H157" s="1"/>
      <c r="I157" s="17"/>
      <c r="J157" s="17"/>
    </row>
    <row r="158" spans="3:10" ht="14.25" customHeight="1" x14ac:dyDescent="0.2">
      <c r="C158" s="17"/>
      <c r="D158" s="1"/>
      <c r="G158" s="1"/>
      <c r="H158" s="1"/>
      <c r="I158" s="17"/>
      <c r="J158" s="17"/>
    </row>
    <row r="159" spans="3:10" ht="14.25" customHeight="1" x14ac:dyDescent="0.2">
      <c r="C159" s="17"/>
      <c r="D159" s="1"/>
      <c r="G159" s="1"/>
      <c r="H159" s="1"/>
      <c r="I159" s="17"/>
      <c r="J159" s="17"/>
    </row>
    <row r="160" spans="3:10" ht="14.25" customHeight="1" x14ac:dyDescent="0.2">
      <c r="C160" s="17"/>
      <c r="D160" s="1"/>
      <c r="G160" s="1"/>
      <c r="H160" s="1"/>
      <c r="I160" s="17"/>
      <c r="J160" s="17"/>
    </row>
    <row r="161" spans="3:10" ht="14.25" customHeight="1" x14ac:dyDescent="0.2">
      <c r="C161" s="17"/>
      <c r="D161" s="1"/>
      <c r="G161" s="1"/>
      <c r="H161" s="1"/>
      <c r="I161" s="17"/>
      <c r="J161" s="17"/>
    </row>
    <row r="162" spans="3:10" ht="14.25" customHeight="1" x14ac:dyDescent="0.2">
      <c r="C162" s="17"/>
      <c r="D162" s="1"/>
      <c r="G162" s="1"/>
      <c r="H162" s="1"/>
      <c r="I162" s="17"/>
      <c r="J162" s="17"/>
    </row>
    <row r="163" spans="3:10" ht="14.25" customHeight="1" x14ac:dyDescent="0.2">
      <c r="C163" s="17"/>
      <c r="D163" s="1"/>
      <c r="G163" s="1"/>
      <c r="H163" s="1"/>
      <c r="I163" s="17"/>
      <c r="J163" s="17"/>
    </row>
    <row r="164" spans="3:10" ht="14.25" customHeight="1" x14ac:dyDescent="0.2">
      <c r="C164" s="17"/>
      <c r="D164" s="1"/>
      <c r="G164" s="1"/>
      <c r="H164" s="1"/>
      <c r="I164" s="17"/>
      <c r="J164" s="17"/>
    </row>
    <row r="165" spans="3:10" ht="14.25" customHeight="1" x14ac:dyDescent="0.2">
      <c r="C165" s="17"/>
      <c r="D165" s="1"/>
      <c r="G165" s="1"/>
      <c r="H165" s="1"/>
      <c r="I165" s="17"/>
      <c r="J165" s="17"/>
    </row>
    <row r="166" spans="3:10" ht="14.25" customHeight="1" x14ac:dyDescent="0.2">
      <c r="C166" s="17"/>
      <c r="D166" s="1"/>
      <c r="G166" s="1"/>
      <c r="H166" s="1"/>
      <c r="I166" s="17"/>
      <c r="J166" s="17"/>
    </row>
    <row r="167" spans="3:10" ht="14.25" customHeight="1" x14ac:dyDescent="0.2">
      <c r="C167" s="17"/>
      <c r="D167" s="1"/>
      <c r="G167" s="1"/>
      <c r="H167" s="1"/>
      <c r="I167" s="17"/>
      <c r="J167" s="17"/>
    </row>
    <row r="168" spans="3:10" ht="14.25" customHeight="1" x14ac:dyDescent="0.2">
      <c r="C168" s="17"/>
      <c r="D168" s="1"/>
      <c r="G168" s="1"/>
      <c r="H168" s="1"/>
      <c r="I168" s="17"/>
      <c r="J168" s="17"/>
    </row>
    <row r="169" spans="3:10" ht="14.25" customHeight="1" x14ac:dyDescent="0.2">
      <c r="C169" s="17"/>
      <c r="D169" s="1"/>
      <c r="G169" s="1"/>
      <c r="H169" s="1"/>
      <c r="I169" s="17"/>
      <c r="J169" s="17"/>
    </row>
    <row r="170" spans="3:10" ht="14.25" customHeight="1" x14ac:dyDescent="0.2">
      <c r="C170" s="17"/>
      <c r="D170" s="1"/>
      <c r="G170" s="1"/>
      <c r="H170" s="1"/>
      <c r="I170" s="17"/>
      <c r="J170" s="17"/>
    </row>
    <row r="171" spans="3:10" ht="14.25" customHeight="1" x14ac:dyDescent="0.2">
      <c r="C171" s="17"/>
      <c r="D171" s="1"/>
      <c r="G171" s="1"/>
      <c r="H171" s="1"/>
      <c r="I171" s="17"/>
      <c r="J171" s="17"/>
    </row>
    <row r="172" spans="3:10" ht="14.25" customHeight="1" x14ac:dyDescent="0.2">
      <c r="C172" s="17"/>
      <c r="D172" s="1"/>
      <c r="G172" s="1"/>
      <c r="H172" s="1"/>
      <c r="I172" s="17"/>
      <c r="J172" s="17"/>
    </row>
    <row r="173" spans="3:10" ht="14.25" customHeight="1" x14ac:dyDescent="0.2">
      <c r="C173" s="17"/>
      <c r="D173" s="1"/>
      <c r="G173" s="1"/>
      <c r="H173" s="1"/>
      <c r="I173" s="17"/>
      <c r="J173" s="17"/>
    </row>
    <row r="174" spans="3:10" ht="14.25" customHeight="1" x14ac:dyDescent="0.2">
      <c r="C174" s="17"/>
      <c r="D174" s="1"/>
      <c r="G174" s="1"/>
      <c r="H174" s="1"/>
      <c r="I174" s="17"/>
      <c r="J174" s="17"/>
    </row>
    <row r="175" spans="3:10" ht="14.25" customHeight="1" x14ac:dyDescent="0.2">
      <c r="C175" s="17"/>
      <c r="D175" s="1"/>
      <c r="G175" s="1"/>
      <c r="H175" s="1"/>
      <c r="I175" s="17"/>
      <c r="J175" s="17"/>
    </row>
    <row r="176" spans="3:10" ht="14.25" customHeight="1" x14ac:dyDescent="0.2">
      <c r="C176" s="17"/>
      <c r="D176" s="1"/>
      <c r="G176" s="1"/>
      <c r="H176" s="1"/>
      <c r="I176" s="17"/>
      <c r="J176" s="17"/>
    </row>
    <row r="177" spans="3:10" ht="14.25" customHeight="1" x14ac:dyDescent="0.2">
      <c r="C177" s="17"/>
      <c r="D177" s="1"/>
      <c r="G177" s="1"/>
      <c r="H177" s="1"/>
      <c r="I177" s="17"/>
      <c r="J177" s="17"/>
    </row>
    <row r="178" spans="3:10" ht="14.25" customHeight="1" x14ac:dyDescent="0.2">
      <c r="C178" s="17"/>
      <c r="D178" s="1"/>
      <c r="G178" s="1"/>
      <c r="H178" s="1"/>
      <c r="I178" s="17"/>
      <c r="J178" s="17"/>
    </row>
    <row r="179" spans="3:10" ht="14.25" customHeight="1" x14ac:dyDescent="0.2">
      <c r="C179" s="17"/>
      <c r="D179" s="1"/>
      <c r="G179" s="1"/>
      <c r="H179" s="1"/>
      <c r="I179" s="17"/>
      <c r="J179" s="17"/>
    </row>
    <row r="180" spans="3:10" ht="14.25" customHeight="1" x14ac:dyDescent="0.2">
      <c r="C180" s="17"/>
      <c r="D180" s="1"/>
      <c r="G180" s="1"/>
      <c r="H180" s="1"/>
      <c r="I180" s="17"/>
      <c r="J180" s="17"/>
    </row>
    <row r="181" spans="3:10" ht="14.25" customHeight="1" x14ac:dyDescent="0.2">
      <c r="C181" s="17"/>
      <c r="D181" s="1"/>
      <c r="G181" s="1"/>
      <c r="H181" s="1"/>
      <c r="I181" s="17"/>
      <c r="J181" s="17"/>
    </row>
    <row r="182" spans="3:10" ht="14.25" customHeight="1" x14ac:dyDescent="0.2">
      <c r="C182" s="17"/>
      <c r="D182" s="1"/>
      <c r="G182" s="1"/>
      <c r="H182" s="1"/>
      <c r="I182" s="17"/>
      <c r="J182" s="17"/>
    </row>
    <row r="183" spans="3:10" ht="14.25" customHeight="1" x14ac:dyDescent="0.2">
      <c r="C183" s="17"/>
      <c r="D183" s="1"/>
      <c r="G183" s="1"/>
      <c r="H183" s="1"/>
      <c r="I183" s="17"/>
      <c r="J183" s="17"/>
    </row>
    <row r="184" spans="3:10" ht="14.25" customHeight="1" x14ac:dyDescent="0.2">
      <c r="C184" s="17"/>
      <c r="D184" s="1"/>
      <c r="G184" s="1"/>
      <c r="H184" s="1"/>
      <c r="I184" s="17"/>
      <c r="J184" s="17"/>
    </row>
    <row r="185" spans="3:10" ht="14.25" customHeight="1" x14ac:dyDescent="0.2">
      <c r="C185" s="17"/>
      <c r="D185" s="1"/>
      <c r="G185" s="1"/>
      <c r="H185" s="1"/>
      <c r="I185" s="17"/>
      <c r="J185" s="17"/>
    </row>
    <row r="186" spans="3:10" ht="14.25" customHeight="1" x14ac:dyDescent="0.2">
      <c r="C186" s="17"/>
      <c r="D186" s="1"/>
      <c r="G186" s="1"/>
      <c r="H186" s="1"/>
      <c r="I186" s="17"/>
      <c r="J186" s="17"/>
    </row>
    <row r="187" spans="3:10" ht="14.25" customHeight="1" x14ac:dyDescent="0.2">
      <c r="C187" s="17"/>
      <c r="D187" s="1"/>
      <c r="G187" s="1"/>
      <c r="H187" s="1"/>
      <c r="I187" s="17"/>
      <c r="J187" s="17"/>
    </row>
    <row r="188" spans="3:10" ht="14.25" customHeight="1" x14ac:dyDescent="0.2">
      <c r="C188" s="17"/>
      <c r="D188" s="1"/>
      <c r="G188" s="1"/>
      <c r="H188" s="1"/>
      <c r="I188" s="17"/>
      <c r="J188" s="17"/>
    </row>
    <row r="189" spans="3:10" ht="14.25" customHeight="1" x14ac:dyDescent="0.2">
      <c r="C189" s="17"/>
      <c r="D189" s="1"/>
      <c r="G189" s="1"/>
      <c r="H189" s="1"/>
      <c r="I189" s="17"/>
      <c r="J189" s="17"/>
    </row>
    <row r="190" spans="3:10" ht="14.25" customHeight="1" x14ac:dyDescent="0.2">
      <c r="C190" s="17"/>
      <c r="D190" s="1"/>
      <c r="G190" s="1"/>
      <c r="H190" s="1"/>
      <c r="I190" s="17"/>
      <c r="J190" s="17"/>
    </row>
    <row r="191" spans="3:10" ht="14.25" customHeight="1" x14ac:dyDescent="0.2">
      <c r="C191" s="17"/>
      <c r="D191" s="1"/>
      <c r="G191" s="1"/>
      <c r="H191" s="1"/>
      <c r="I191" s="17"/>
      <c r="J191" s="17"/>
    </row>
    <row r="192" spans="3:10" ht="14.25" customHeight="1" x14ac:dyDescent="0.2">
      <c r="C192" s="17"/>
      <c r="D192" s="1"/>
      <c r="G192" s="1"/>
      <c r="H192" s="1"/>
      <c r="I192" s="17"/>
      <c r="J192" s="17"/>
    </row>
    <row r="193" spans="3:10" ht="14.25" customHeight="1" x14ac:dyDescent="0.2">
      <c r="C193" s="17"/>
      <c r="D193" s="1"/>
      <c r="G193" s="1"/>
      <c r="H193" s="1"/>
      <c r="I193" s="17"/>
      <c r="J193" s="17"/>
    </row>
    <row r="194" spans="3:10" ht="14.25" customHeight="1" x14ac:dyDescent="0.2">
      <c r="C194" s="17"/>
      <c r="D194" s="1"/>
      <c r="G194" s="1"/>
      <c r="H194" s="1"/>
      <c r="I194" s="17"/>
      <c r="J194" s="17"/>
    </row>
    <row r="195" spans="3:10" ht="14.25" customHeight="1" x14ac:dyDescent="0.2">
      <c r="C195" s="17"/>
      <c r="D195" s="1"/>
      <c r="G195" s="1"/>
      <c r="H195" s="1"/>
      <c r="I195" s="17"/>
      <c r="J195" s="17"/>
    </row>
    <row r="196" spans="3:10" ht="14.25" customHeight="1" x14ac:dyDescent="0.2">
      <c r="C196" s="17"/>
      <c r="D196" s="1"/>
      <c r="G196" s="1"/>
      <c r="H196" s="1"/>
      <c r="I196" s="17"/>
      <c r="J196" s="17"/>
    </row>
    <row r="197" spans="3:10" ht="14.25" customHeight="1" x14ac:dyDescent="0.2">
      <c r="C197" s="17"/>
      <c r="D197" s="1"/>
      <c r="G197" s="1"/>
      <c r="H197" s="1"/>
      <c r="I197" s="17"/>
      <c r="J197" s="17"/>
    </row>
    <row r="198" spans="3:10" ht="14.25" customHeight="1" x14ac:dyDescent="0.2">
      <c r="C198" s="17"/>
      <c r="D198" s="1"/>
      <c r="G198" s="1"/>
      <c r="H198" s="1"/>
      <c r="I198" s="17"/>
      <c r="J198" s="17"/>
    </row>
    <row r="199" spans="3:10" ht="14.25" customHeight="1" x14ac:dyDescent="0.2">
      <c r="C199" s="17"/>
      <c r="D199" s="1"/>
      <c r="G199" s="1"/>
      <c r="H199" s="1"/>
      <c r="I199" s="17"/>
      <c r="J199" s="17"/>
    </row>
    <row r="200" spans="3:10" ht="14.25" customHeight="1" x14ac:dyDescent="0.2">
      <c r="C200" s="17"/>
      <c r="D200" s="1"/>
      <c r="G200" s="1"/>
      <c r="H200" s="1"/>
      <c r="I200" s="17"/>
      <c r="J200" s="17"/>
    </row>
    <row r="201" spans="3:10" ht="14.25" customHeight="1" x14ac:dyDescent="0.2">
      <c r="C201" s="17"/>
      <c r="D201" s="1"/>
      <c r="G201" s="1"/>
      <c r="H201" s="1"/>
      <c r="I201" s="17"/>
      <c r="J201" s="17"/>
    </row>
    <row r="202" spans="3:10" ht="14.25" customHeight="1" x14ac:dyDescent="0.2">
      <c r="C202" s="17"/>
      <c r="D202" s="1"/>
      <c r="G202" s="1"/>
      <c r="H202" s="1"/>
      <c r="I202" s="17"/>
      <c r="J202" s="17"/>
    </row>
    <row r="203" spans="3:10" ht="14.25" customHeight="1" x14ac:dyDescent="0.2">
      <c r="C203" s="17"/>
      <c r="D203" s="1"/>
      <c r="G203" s="1"/>
      <c r="H203" s="1"/>
      <c r="I203" s="17"/>
      <c r="J203" s="17"/>
    </row>
    <row r="204" spans="3:10" ht="14.25" customHeight="1" x14ac:dyDescent="0.2">
      <c r="C204" s="17"/>
      <c r="D204" s="1"/>
      <c r="G204" s="1"/>
      <c r="H204" s="1"/>
      <c r="I204" s="17"/>
      <c r="J204" s="17"/>
    </row>
    <row r="205" spans="3:10" ht="14.25" customHeight="1" x14ac:dyDescent="0.2">
      <c r="C205" s="17"/>
      <c r="D205" s="1"/>
      <c r="G205" s="1"/>
      <c r="H205" s="1"/>
      <c r="I205" s="17"/>
      <c r="J205" s="17"/>
    </row>
    <row r="206" spans="3:10" ht="14.25" customHeight="1" x14ac:dyDescent="0.2">
      <c r="C206" s="17"/>
      <c r="D206" s="1"/>
      <c r="G206" s="1"/>
      <c r="H206" s="1"/>
      <c r="I206" s="17"/>
      <c r="J206" s="17"/>
    </row>
    <row r="207" spans="3:10" ht="14.25" customHeight="1" x14ac:dyDescent="0.2">
      <c r="C207" s="17"/>
      <c r="D207" s="1"/>
      <c r="G207" s="1"/>
      <c r="H207" s="1"/>
      <c r="I207" s="17"/>
      <c r="J207" s="17"/>
    </row>
    <row r="208" spans="3:10" ht="14.25" customHeight="1" x14ac:dyDescent="0.2">
      <c r="C208" s="17"/>
      <c r="D208" s="1"/>
      <c r="G208" s="1"/>
      <c r="H208" s="1"/>
      <c r="I208" s="17"/>
      <c r="J208" s="17"/>
    </row>
    <row r="209" spans="3:10" ht="14.25" customHeight="1" x14ac:dyDescent="0.2">
      <c r="C209" s="17"/>
      <c r="D209" s="1"/>
      <c r="G209" s="1"/>
      <c r="H209" s="1"/>
      <c r="I209" s="17"/>
      <c r="J209" s="17"/>
    </row>
    <row r="210" spans="3:10" ht="14.25" customHeight="1" x14ac:dyDescent="0.2">
      <c r="C210" s="17"/>
      <c r="D210" s="1"/>
      <c r="G210" s="1"/>
      <c r="H210" s="1"/>
      <c r="I210" s="17"/>
      <c r="J210" s="17"/>
    </row>
    <row r="211" spans="3:10" ht="14.25" customHeight="1" x14ac:dyDescent="0.2">
      <c r="C211" s="17"/>
      <c r="D211" s="1"/>
      <c r="G211" s="1"/>
      <c r="H211" s="1"/>
      <c r="I211" s="17"/>
      <c r="J211" s="17"/>
    </row>
    <row r="212" spans="3:10" ht="14.25" customHeight="1" x14ac:dyDescent="0.2">
      <c r="C212" s="17"/>
      <c r="D212" s="1"/>
      <c r="G212" s="1"/>
      <c r="H212" s="1"/>
      <c r="I212" s="17"/>
      <c r="J212" s="17"/>
    </row>
    <row r="213" spans="3:10" ht="14.25" customHeight="1" x14ac:dyDescent="0.2">
      <c r="C213" s="17"/>
      <c r="D213" s="1"/>
      <c r="G213" s="1"/>
      <c r="H213" s="1"/>
      <c r="I213" s="17"/>
      <c r="J213" s="17"/>
    </row>
    <row r="214" spans="3:10" ht="14.25" customHeight="1" x14ac:dyDescent="0.2">
      <c r="C214" s="17"/>
      <c r="D214" s="1"/>
      <c r="G214" s="1"/>
      <c r="H214" s="1"/>
      <c r="I214" s="17"/>
      <c r="J214" s="17"/>
    </row>
    <row r="215" spans="3:10" ht="14.25" customHeight="1" x14ac:dyDescent="0.2">
      <c r="C215" s="17"/>
      <c r="D215" s="1"/>
      <c r="G215" s="1"/>
      <c r="H215" s="1"/>
      <c r="I215" s="17"/>
      <c r="J215" s="17"/>
    </row>
    <row r="216" spans="3:10" ht="14.25" customHeight="1" x14ac:dyDescent="0.2">
      <c r="C216" s="17"/>
      <c r="D216" s="1"/>
      <c r="G216" s="1"/>
      <c r="H216" s="1"/>
      <c r="I216" s="17"/>
      <c r="J216" s="17"/>
    </row>
    <row r="217" spans="3:10" ht="14.25" customHeight="1" x14ac:dyDescent="0.2">
      <c r="C217" s="17"/>
      <c r="D217" s="1"/>
      <c r="G217" s="1"/>
      <c r="H217" s="1"/>
      <c r="I217" s="17"/>
      <c r="J217" s="17"/>
    </row>
    <row r="218" spans="3:10" ht="14.25" customHeight="1" x14ac:dyDescent="0.2">
      <c r="C218" s="17"/>
      <c r="D218" s="1"/>
      <c r="G218" s="1"/>
      <c r="H218" s="1"/>
      <c r="I218" s="17"/>
      <c r="J218" s="17"/>
    </row>
    <row r="219" spans="3:10" ht="14.25" customHeight="1" x14ac:dyDescent="0.2">
      <c r="C219" s="17"/>
      <c r="D219" s="1"/>
      <c r="G219" s="1"/>
      <c r="H219" s="1"/>
      <c r="I219" s="17"/>
      <c r="J219" s="17"/>
    </row>
    <row r="220" spans="3:10" ht="14.25" customHeight="1" x14ac:dyDescent="0.2">
      <c r="C220" s="17"/>
      <c r="D220" s="1"/>
      <c r="G220" s="1"/>
      <c r="H220" s="1"/>
      <c r="I220" s="17"/>
      <c r="J220" s="17"/>
    </row>
    <row r="221" spans="3:10" ht="14.25" customHeight="1" x14ac:dyDescent="0.2">
      <c r="C221" s="17"/>
      <c r="D221" s="1"/>
      <c r="G221" s="1"/>
      <c r="H221" s="1"/>
      <c r="I221" s="17"/>
      <c r="J221" s="17"/>
    </row>
    <row r="222" spans="3:10" ht="14.25" customHeight="1" x14ac:dyDescent="0.2">
      <c r="C222" s="17"/>
      <c r="D222" s="1"/>
      <c r="G222" s="1"/>
      <c r="H222" s="1"/>
      <c r="I222" s="17"/>
      <c r="J222" s="17"/>
    </row>
    <row r="223" spans="3:10" ht="14.25" customHeight="1" x14ac:dyDescent="0.2">
      <c r="C223" s="17"/>
      <c r="D223" s="1"/>
      <c r="G223" s="1"/>
      <c r="H223" s="1"/>
      <c r="I223" s="17"/>
      <c r="J223" s="17"/>
    </row>
    <row r="224" spans="3:10" ht="14.25" customHeight="1" x14ac:dyDescent="0.2">
      <c r="C224" s="17"/>
      <c r="D224" s="1"/>
      <c r="G224" s="1"/>
      <c r="H224" s="1"/>
      <c r="I224" s="17"/>
      <c r="J224" s="17"/>
    </row>
    <row r="225" spans="3:10" ht="14.25" customHeight="1" x14ac:dyDescent="0.2">
      <c r="C225" s="17"/>
      <c r="D225" s="1"/>
      <c r="G225" s="1"/>
      <c r="H225" s="1"/>
      <c r="I225" s="17"/>
      <c r="J225" s="17"/>
    </row>
    <row r="226" spans="3:10" ht="14.25" customHeight="1" x14ac:dyDescent="0.2">
      <c r="C226" s="17"/>
      <c r="D226" s="1"/>
      <c r="G226" s="1"/>
      <c r="H226" s="1"/>
      <c r="I226" s="17"/>
      <c r="J226" s="17"/>
    </row>
    <row r="227" spans="3:10" ht="14.25" customHeight="1" x14ac:dyDescent="0.2">
      <c r="C227" s="17"/>
      <c r="D227" s="1"/>
      <c r="G227" s="1"/>
      <c r="H227" s="1"/>
      <c r="I227" s="17"/>
      <c r="J227" s="17"/>
    </row>
    <row r="228" spans="3:10" ht="14.25" customHeight="1" x14ac:dyDescent="0.2">
      <c r="C228" s="17"/>
      <c r="D228" s="1"/>
      <c r="G228" s="1"/>
      <c r="H228" s="1"/>
      <c r="I228" s="17"/>
      <c r="J228" s="17"/>
    </row>
    <row r="229" spans="3:10" ht="14.25" customHeight="1" x14ac:dyDescent="0.2">
      <c r="C229" s="17"/>
      <c r="D229" s="1"/>
      <c r="G229" s="1"/>
      <c r="H229" s="1"/>
      <c r="I229" s="17"/>
      <c r="J229" s="17"/>
    </row>
    <row r="230" spans="3:10" ht="14.25" customHeight="1" x14ac:dyDescent="0.2">
      <c r="C230" s="17"/>
      <c r="D230" s="1"/>
      <c r="G230" s="1"/>
      <c r="H230" s="1"/>
      <c r="I230" s="17"/>
      <c r="J230" s="17"/>
    </row>
    <row r="231" spans="3:10" ht="14.25" customHeight="1" x14ac:dyDescent="0.2">
      <c r="C231" s="17"/>
      <c r="D231" s="1"/>
      <c r="G231" s="1"/>
      <c r="H231" s="1"/>
      <c r="I231" s="17"/>
      <c r="J231" s="17"/>
    </row>
    <row r="232" spans="3:10" ht="14.25" customHeight="1" x14ac:dyDescent="0.2">
      <c r="C232" s="17"/>
      <c r="D232" s="1"/>
      <c r="G232" s="1"/>
      <c r="H232" s="1"/>
      <c r="I232" s="17"/>
      <c r="J232" s="17"/>
    </row>
    <row r="233" spans="3:10" ht="14.25" customHeight="1" x14ac:dyDescent="0.2">
      <c r="C233" s="17"/>
      <c r="D233" s="1"/>
      <c r="G233" s="1"/>
      <c r="H233" s="1"/>
      <c r="I233" s="17"/>
      <c r="J233" s="17"/>
    </row>
    <row r="234" spans="3:10" ht="14.25" customHeight="1" x14ac:dyDescent="0.2">
      <c r="C234" s="17"/>
      <c r="D234" s="1"/>
      <c r="G234" s="1"/>
      <c r="H234" s="1"/>
      <c r="I234" s="17"/>
      <c r="J234" s="17"/>
    </row>
    <row r="235" spans="3:10" ht="14.25" customHeight="1" x14ac:dyDescent="0.2">
      <c r="C235" s="17"/>
      <c r="D235" s="1"/>
      <c r="G235" s="1"/>
      <c r="H235" s="1"/>
      <c r="I235" s="17"/>
      <c r="J235" s="17"/>
    </row>
    <row r="236" spans="3:10" ht="14.25" customHeight="1" x14ac:dyDescent="0.2">
      <c r="C236" s="17"/>
      <c r="D236" s="1"/>
      <c r="G236" s="1"/>
      <c r="H236" s="1"/>
      <c r="I236" s="17"/>
      <c r="J236" s="17"/>
    </row>
    <row r="237" spans="3:10" ht="14.25" customHeight="1" x14ac:dyDescent="0.2">
      <c r="C237" s="17"/>
      <c r="D237" s="1"/>
      <c r="G237" s="1"/>
      <c r="H237" s="1"/>
      <c r="I237" s="17"/>
      <c r="J237" s="17"/>
    </row>
    <row r="238" spans="3:10" ht="14.25" customHeight="1" x14ac:dyDescent="0.2">
      <c r="C238" s="17"/>
      <c r="D238" s="1"/>
      <c r="G238" s="1"/>
      <c r="H238" s="1"/>
      <c r="I238" s="17"/>
      <c r="J238" s="17"/>
    </row>
    <row r="239" spans="3:10" ht="14.25" customHeight="1" x14ac:dyDescent="0.2">
      <c r="C239" s="17"/>
      <c r="D239" s="1"/>
      <c r="G239" s="1"/>
      <c r="H239" s="1"/>
      <c r="I239" s="17"/>
      <c r="J239" s="17"/>
    </row>
    <row r="240" spans="3:10" ht="14.25" customHeight="1" x14ac:dyDescent="0.2">
      <c r="C240" s="17"/>
      <c r="D240" s="1"/>
      <c r="G240" s="1"/>
      <c r="H240" s="1"/>
      <c r="I240" s="17"/>
      <c r="J240" s="17"/>
    </row>
    <row r="241" spans="3:10" ht="14.25" customHeight="1" x14ac:dyDescent="0.2">
      <c r="C241" s="17"/>
      <c r="D241" s="1"/>
      <c r="G241" s="1"/>
      <c r="H241" s="1"/>
      <c r="I241" s="17"/>
      <c r="J241" s="17"/>
    </row>
    <row r="242" spans="3:10" ht="14.25" customHeight="1" x14ac:dyDescent="0.2">
      <c r="C242" s="17"/>
      <c r="D242" s="1"/>
      <c r="G242" s="1"/>
      <c r="H242" s="1"/>
      <c r="I242" s="17"/>
      <c r="J242" s="17"/>
    </row>
    <row r="243" spans="3:10" ht="14.25" customHeight="1" x14ac:dyDescent="0.2">
      <c r="C243" s="17"/>
      <c r="D243" s="1"/>
      <c r="G243" s="1"/>
      <c r="H243" s="1"/>
      <c r="I243" s="17"/>
      <c r="J243" s="17"/>
    </row>
    <row r="244" spans="3:10" ht="14.25" customHeight="1" x14ac:dyDescent="0.2">
      <c r="C244" s="17"/>
      <c r="D244" s="1"/>
      <c r="G244" s="1"/>
      <c r="H244" s="1"/>
      <c r="I244" s="17"/>
      <c r="J244" s="17"/>
    </row>
    <row r="245" spans="3:10" ht="14.25" customHeight="1" x14ac:dyDescent="0.2">
      <c r="C245" s="17"/>
      <c r="D245" s="1"/>
      <c r="G245" s="1"/>
      <c r="H245" s="1"/>
      <c r="I245" s="17"/>
      <c r="J245" s="17"/>
    </row>
    <row r="246" spans="3:10" ht="14.25" customHeight="1" x14ac:dyDescent="0.2">
      <c r="C246" s="17"/>
      <c r="D246" s="1"/>
      <c r="G246" s="1"/>
      <c r="H246" s="1"/>
      <c r="I246" s="17"/>
      <c r="J246" s="17"/>
    </row>
    <row r="247" spans="3:10" ht="14.25" customHeight="1" x14ac:dyDescent="0.2">
      <c r="C247" s="17"/>
      <c r="D247" s="1"/>
      <c r="G247" s="1"/>
      <c r="H247" s="1"/>
      <c r="I247" s="17"/>
      <c r="J247" s="17"/>
    </row>
    <row r="248" spans="3:10" ht="14.25" customHeight="1" x14ac:dyDescent="0.2">
      <c r="C248" s="17"/>
      <c r="D248" s="1"/>
      <c r="G248" s="1"/>
      <c r="H248" s="1"/>
      <c r="I248" s="17"/>
      <c r="J248" s="17"/>
    </row>
    <row r="249" spans="3:10" ht="14.25" customHeight="1" x14ac:dyDescent="0.2">
      <c r="C249" s="17"/>
      <c r="D249" s="1"/>
      <c r="G249" s="1"/>
      <c r="H249" s="1"/>
      <c r="I249" s="17"/>
      <c r="J249" s="17"/>
    </row>
    <row r="250" spans="3:10" ht="14.25" customHeight="1" x14ac:dyDescent="0.2">
      <c r="C250" s="17"/>
      <c r="D250" s="1"/>
      <c r="G250" s="1"/>
      <c r="H250" s="1"/>
      <c r="I250" s="17"/>
      <c r="J250" s="17"/>
    </row>
    <row r="251" spans="3:10" ht="14.25" customHeight="1" x14ac:dyDescent="0.2">
      <c r="C251" s="17"/>
      <c r="D251" s="1"/>
      <c r="G251" s="1"/>
      <c r="H251" s="1"/>
      <c r="I251" s="17"/>
      <c r="J251" s="17"/>
    </row>
    <row r="252" spans="3:10" ht="14.25" customHeight="1" x14ac:dyDescent="0.2">
      <c r="C252" s="17"/>
      <c r="D252" s="1"/>
      <c r="G252" s="1"/>
      <c r="H252" s="1"/>
      <c r="I252" s="17"/>
      <c r="J252" s="17"/>
    </row>
    <row r="253" spans="3:10" ht="14.25" customHeight="1" x14ac:dyDescent="0.2">
      <c r="C253" s="17"/>
      <c r="D253" s="1"/>
      <c r="G253" s="1"/>
      <c r="H253" s="1"/>
      <c r="I253" s="17"/>
      <c r="J253" s="17"/>
    </row>
    <row r="254" spans="3:10" ht="14.25" customHeight="1" x14ac:dyDescent="0.2">
      <c r="C254" s="17"/>
      <c r="D254" s="1"/>
      <c r="G254" s="1"/>
      <c r="H254" s="1"/>
      <c r="I254" s="17"/>
      <c r="J254" s="17"/>
    </row>
    <row r="255" spans="3:10" ht="14.25" customHeight="1" x14ac:dyDescent="0.2">
      <c r="C255" s="17"/>
      <c r="D255" s="1"/>
      <c r="G255" s="1"/>
      <c r="H255" s="1"/>
      <c r="I255" s="17"/>
      <c r="J255" s="17"/>
    </row>
    <row r="256" spans="3:10" ht="14.25" customHeight="1" x14ac:dyDescent="0.2">
      <c r="C256" s="17"/>
      <c r="D256" s="1"/>
      <c r="G256" s="1"/>
      <c r="H256" s="1"/>
      <c r="I256" s="17"/>
      <c r="J256" s="17"/>
    </row>
    <row r="257" spans="3:10" ht="14.25" customHeight="1" x14ac:dyDescent="0.2">
      <c r="C257" s="17"/>
      <c r="D257" s="1"/>
      <c r="G257" s="1"/>
      <c r="H257" s="1"/>
      <c r="I257" s="17"/>
      <c r="J257" s="17"/>
    </row>
    <row r="258" spans="3:10" ht="14.25" customHeight="1" x14ac:dyDescent="0.2">
      <c r="C258" s="17"/>
      <c r="D258" s="1"/>
      <c r="G258" s="1"/>
      <c r="H258" s="1"/>
      <c r="I258" s="17"/>
      <c r="J258" s="17"/>
    </row>
    <row r="259" spans="3:10" ht="14.25" customHeight="1" x14ac:dyDescent="0.2">
      <c r="C259" s="17"/>
      <c r="D259" s="1"/>
      <c r="G259" s="1"/>
      <c r="H259" s="1"/>
      <c r="I259" s="17"/>
      <c r="J259" s="17"/>
    </row>
    <row r="260" spans="3:10" ht="14.25" customHeight="1" x14ac:dyDescent="0.2">
      <c r="C260" s="17"/>
      <c r="D260" s="1"/>
      <c r="G260" s="1"/>
      <c r="H260" s="1"/>
      <c r="I260" s="17"/>
      <c r="J260" s="17"/>
    </row>
    <row r="261" spans="3:10" ht="14.25" customHeight="1" x14ac:dyDescent="0.2">
      <c r="C261" s="17"/>
      <c r="D261" s="1"/>
      <c r="G261" s="1"/>
      <c r="H261" s="1"/>
      <c r="I261" s="17"/>
      <c r="J261" s="17"/>
    </row>
    <row r="262" spans="3:10" ht="14.25" customHeight="1" x14ac:dyDescent="0.2">
      <c r="C262" s="17"/>
      <c r="D262" s="1"/>
      <c r="G262" s="1"/>
      <c r="H262" s="1"/>
      <c r="I262" s="17"/>
      <c r="J262" s="17"/>
    </row>
    <row r="263" spans="3:10" ht="14.25" customHeight="1" x14ac:dyDescent="0.2">
      <c r="C263" s="17"/>
      <c r="D263" s="1"/>
      <c r="G263" s="1"/>
      <c r="H263" s="1"/>
      <c r="I263" s="17"/>
      <c r="J263" s="17"/>
    </row>
    <row r="264" spans="3:10" ht="14.25" customHeight="1" x14ac:dyDescent="0.2">
      <c r="C264" s="17"/>
      <c r="D264" s="1"/>
      <c r="G264" s="1"/>
      <c r="H264" s="1"/>
      <c r="I264" s="17"/>
      <c r="J264" s="17"/>
    </row>
    <row r="265" spans="3:10" ht="14.25" customHeight="1" x14ac:dyDescent="0.2">
      <c r="C265" s="17"/>
      <c r="D265" s="1"/>
      <c r="G265" s="1"/>
      <c r="H265" s="1"/>
      <c r="I265" s="17"/>
      <c r="J265" s="17"/>
    </row>
    <row r="266" spans="3:10" ht="14.25" customHeight="1" x14ac:dyDescent="0.2">
      <c r="C266" s="17"/>
      <c r="D266" s="1"/>
      <c r="G266" s="1"/>
      <c r="H266" s="1"/>
      <c r="I266" s="17"/>
      <c r="J266" s="17"/>
    </row>
    <row r="267" spans="3:10" ht="14.25" customHeight="1" x14ac:dyDescent="0.2">
      <c r="C267" s="17"/>
      <c r="D267" s="1"/>
      <c r="G267" s="1"/>
      <c r="H267" s="1"/>
      <c r="I267" s="17"/>
      <c r="J267" s="17"/>
    </row>
    <row r="268" spans="3:10" ht="14.25" customHeight="1" x14ac:dyDescent="0.2">
      <c r="C268" s="17"/>
      <c r="D268" s="1"/>
      <c r="G268" s="1"/>
      <c r="H268" s="1"/>
      <c r="I268" s="17"/>
      <c r="J268" s="17"/>
    </row>
    <row r="269" spans="3:10" ht="14.25" customHeight="1" x14ac:dyDescent="0.2">
      <c r="C269" s="17"/>
      <c r="D269" s="1"/>
      <c r="G269" s="1"/>
      <c r="H269" s="1"/>
      <c r="I269" s="17"/>
      <c r="J269" s="17"/>
    </row>
    <row r="270" spans="3:10" ht="14.25" customHeight="1" x14ac:dyDescent="0.2">
      <c r="C270" s="17"/>
      <c r="D270" s="1"/>
      <c r="G270" s="1"/>
      <c r="H270" s="1"/>
      <c r="I270" s="17"/>
      <c r="J270" s="17"/>
    </row>
    <row r="271" spans="3:10" ht="14.25" customHeight="1" x14ac:dyDescent="0.2">
      <c r="C271" s="17"/>
      <c r="D271" s="1"/>
      <c r="G271" s="1"/>
      <c r="H271" s="1"/>
      <c r="I271" s="17"/>
      <c r="J271" s="17"/>
    </row>
    <row r="272" spans="3:10" ht="14.25" customHeight="1" x14ac:dyDescent="0.2">
      <c r="C272" s="17"/>
      <c r="D272" s="1"/>
      <c r="G272" s="1"/>
      <c r="H272" s="1"/>
      <c r="I272" s="17"/>
      <c r="J272" s="17"/>
    </row>
    <row r="273" spans="3:10" ht="14.25" customHeight="1" x14ac:dyDescent="0.2">
      <c r="C273" s="17"/>
      <c r="D273" s="1"/>
      <c r="G273" s="1"/>
      <c r="H273" s="1"/>
      <c r="I273" s="17"/>
      <c r="J273" s="17"/>
    </row>
    <row r="274" spans="3:10" ht="14.25" customHeight="1" x14ac:dyDescent="0.2">
      <c r="C274" s="17"/>
      <c r="D274" s="1"/>
      <c r="G274" s="1"/>
      <c r="H274" s="1"/>
      <c r="I274" s="17"/>
      <c r="J274" s="17"/>
    </row>
    <row r="275" spans="3:10" ht="14.25" customHeight="1" x14ac:dyDescent="0.2">
      <c r="C275" s="17"/>
      <c r="D275" s="1"/>
      <c r="G275" s="1"/>
      <c r="H275" s="1"/>
      <c r="I275" s="17"/>
      <c r="J275" s="17"/>
    </row>
    <row r="276" spans="3:10" ht="14.25" customHeight="1" x14ac:dyDescent="0.2">
      <c r="C276" s="17"/>
      <c r="D276" s="1"/>
      <c r="G276" s="1"/>
      <c r="H276" s="1"/>
      <c r="I276" s="17"/>
      <c r="J276" s="17"/>
    </row>
    <row r="277" spans="3:10" ht="14.25" customHeight="1" x14ac:dyDescent="0.2">
      <c r="C277" s="17"/>
      <c r="D277" s="1"/>
      <c r="G277" s="1"/>
      <c r="H277" s="1"/>
      <c r="I277" s="17"/>
      <c r="J277" s="17"/>
    </row>
    <row r="278" spans="3:10" ht="14.25" customHeight="1" x14ac:dyDescent="0.2">
      <c r="C278" s="17"/>
      <c r="D278" s="1"/>
      <c r="G278" s="1"/>
      <c r="H278" s="1"/>
      <c r="I278" s="17"/>
      <c r="J278" s="17"/>
    </row>
    <row r="279" spans="3:10" ht="14.25" customHeight="1" x14ac:dyDescent="0.2">
      <c r="C279" s="17"/>
      <c r="D279" s="1"/>
      <c r="G279" s="1"/>
      <c r="H279" s="1"/>
      <c r="I279" s="17"/>
      <c r="J279" s="17"/>
    </row>
    <row r="280" spans="3:10" ht="14.25" customHeight="1" x14ac:dyDescent="0.2">
      <c r="C280" s="17"/>
      <c r="D280" s="1"/>
      <c r="G280" s="1"/>
      <c r="H280" s="1"/>
      <c r="I280" s="17"/>
      <c r="J280" s="17"/>
    </row>
    <row r="281" spans="3:10" ht="14.25" customHeight="1" x14ac:dyDescent="0.2">
      <c r="C281" s="17"/>
      <c r="D281" s="1"/>
      <c r="G281" s="1"/>
      <c r="H281" s="1"/>
      <c r="I281" s="17"/>
      <c r="J281" s="17"/>
    </row>
    <row r="282" spans="3:10" ht="14.25" customHeight="1" x14ac:dyDescent="0.2">
      <c r="C282" s="17"/>
      <c r="D282" s="1"/>
      <c r="G282" s="1"/>
      <c r="H282" s="1"/>
      <c r="I282" s="17"/>
      <c r="J282" s="17"/>
    </row>
    <row r="283" spans="3:10" ht="14.25" customHeight="1" x14ac:dyDescent="0.2">
      <c r="C283" s="17"/>
      <c r="D283" s="1"/>
      <c r="G283" s="1"/>
      <c r="H283" s="1"/>
      <c r="I283" s="17"/>
      <c r="J283" s="17"/>
    </row>
    <row r="284" spans="3:10" ht="14.25" customHeight="1" x14ac:dyDescent="0.2">
      <c r="C284" s="17"/>
      <c r="D284" s="1"/>
      <c r="G284" s="1"/>
      <c r="H284" s="1"/>
      <c r="I284" s="17"/>
      <c r="J284" s="17"/>
    </row>
    <row r="285" spans="3:10" ht="14.25" customHeight="1" x14ac:dyDescent="0.2">
      <c r="C285" s="17"/>
      <c r="D285" s="1"/>
      <c r="G285" s="1"/>
      <c r="H285" s="1"/>
      <c r="I285" s="17"/>
      <c r="J285" s="17"/>
    </row>
    <row r="286" spans="3:10" ht="14.25" customHeight="1" x14ac:dyDescent="0.2">
      <c r="C286" s="17"/>
      <c r="D286" s="1"/>
      <c r="G286" s="1"/>
      <c r="H286" s="1"/>
      <c r="I286" s="17"/>
      <c r="J286" s="17"/>
    </row>
    <row r="287" spans="3:10" ht="14.25" customHeight="1" x14ac:dyDescent="0.2">
      <c r="C287" s="17"/>
      <c r="D287" s="1"/>
      <c r="G287" s="1"/>
      <c r="H287" s="1"/>
      <c r="I287" s="17"/>
      <c r="J287" s="17"/>
    </row>
    <row r="288" spans="3:10" ht="14.25" customHeight="1" x14ac:dyDescent="0.2">
      <c r="C288" s="17"/>
      <c r="D288" s="1"/>
      <c r="G288" s="1"/>
      <c r="H288" s="1"/>
      <c r="I288" s="17"/>
      <c r="J288" s="17"/>
    </row>
    <row r="289" spans="3:10" ht="14.25" customHeight="1" x14ac:dyDescent="0.2">
      <c r="C289" s="17"/>
      <c r="D289" s="1"/>
      <c r="G289" s="1"/>
      <c r="H289" s="1"/>
      <c r="I289" s="17"/>
      <c r="J289" s="17"/>
    </row>
    <row r="290" spans="3:10" ht="14.25" customHeight="1" x14ac:dyDescent="0.2">
      <c r="C290" s="17"/>
      <c r="D290" s="1"/>
      <c r="G290" s="1"/>
      <c r="H290" s="1"/>
      <c r="I290" s="17"/>
      <c r="J290" s="17"/>
    </row>
    <row r="291" spans="3:10" ht="14.25" customHeight="1" x14ac:dyDescent="0.2">
      <c r="C291" s="17"/>
      <c r="D291" s="1"/>
      <c r="G291" s="1"/>
      <c r="H291" s="1"/>
      <c r="I291" s="17"/>
      <c r="J291" s="17"/>
    </row>
    <row r="292" spans="3:10" ht="14.25" customHeight="1" x14ac:dyDescent="0.2">
      <c r="C292" s="17"/>
      <c r="D292" s="1"/>
      <c r="G292" s="1"/>
      <c r="H292" s="1"/>
      <c r="I292" s="17"/>
      <c r="J292" s="17"/>
    </row>
    <row r="293" spans="3:10" ht="14.25" customHeight="1" x14ac:dyDescent="0.2">
      <c r="C293" s="17"/>
      <c r="D293" s="1"/>
      <c r="G293" s="1"/>
      <c r="H293" s="1"/>
      <c r="I293" s="17"/>
      <c r="J293" s="17"/>
    </row>
    <row r="294" spans="3:10" ht="14.25" customHeight="1" x14ac:dyDescent="0.2">
      <c r="C294" s="17"/>
      <c r="D294" s="1"/>
      <c r="G294" s="1"/>
      <c r="H294" s="1"/>
      <c r="I294" s="17"/>
      <c r="J294" s="17"/>
    </row>
    <row r="295" spans="3:10" ht="14.25" customHeight="1" x14ac:dyDescent="0.2">
      <c r="C295" s="17"/>
      <c r="D295" s="1"/>
      <c r="G295" s="1"/>
      <c r="H295" s="1"/>
      <c r="I295" s="17"/>
      <c r="J295" s="17"/>
    </row>
    <row r="296" spans="3:10" ht="14.25" customHeight="1" x14ac:dyDescent="0.2">
      <c r="C296" s="17"/>
      <c r="D296" s="1"/>
      <c r="G296" s="1"/>
      <c r="H296" s="1"/>
      <c r="I296" s="17"/>
      <c r="J296" s="17"/>
    </row>
    <row r="297" spans="3:10" ht="14.25" customHeight="1" x14ac:dyDescent="0.2">
      <c r="C297" s="17"/>
      <c r="D297" s="1"/>
      <c r="G297" s="1"/>
      <c r="H297" s="1"/>
      <c r="I297" s="17"/>
      <c r="J297" s="17"/>
    </row>
    <row r="298" spans="3:10" ht="14.25" customHeight="1" x14ac:dyDescent="0.2">
      <c r="C298" s="17"/>
      <c r="D298" s="1"/>
      <c r="G298" s="1"/>
      <c r="H298" s="1"/>
      <c r="I298" s="17"/>
      <c r="J298" s="17"/>
    </row>
    <row r="299" spans="3:10" ht="14.25" customHeight="1" x14ac:dyDescent="0.2">
      <c r="C299" s="17"/>
      <c r="D299" s="1"/>
      <c r="G299" s="1"/>
      <c r="H299" s="1"/>
      <c r="I299" s="17"/>
      <c r="J299" s="17"/>
    </row>
    <row r="300" spans="3:10" ht="14.25" customHeight="1" x14ac:dyDescent="0.2">
      <c r="C300" s="17"/>
      <c r="D300" s="1"/>
      <c r="G300" s="1"/>
      <c r="H300" s="1"/>
      <c r="I300" s="17"/>
      <c r="J300" s="17"/>
    </row>
    <row r="301" spans="3:10" ht="14.25" customHeight="1" x14ac:dyDescent="0.2">
      <c r="C301" s="17"/>
      <c r="D301" s="1"/>
      <c r="G301" s="1"/>
      <c r="H301" s="1"/>
      <c r="I301" s="17"/>
      <c r="J301" s="17"/>
    </row>
    <row r="302" spans="3:10" ht="14.25" customHeight="1" x14ac:dyDescent="0.2">
      <c r="C302" s="17"/>
      <c r="D302" s="1"/>
      <c r="G302" s="1"/>
      <c r="H302" s="1"/>
      <c r="I302" s="17"/>
      <c r="J302" s="17"/>
    </row>
    <row r="303" spans="3:10" ht="14.25" customHeight="1" x14ac:dyDescent="0.2">
      <c r="C303" s="17"/>
      <c r="D303" s="1"/>
      <c r="G303" s="1"/>
      <c r="H303" s="1"/>
      <c r="I303" s="17"/>
      <c r="J303" s="17"/>
    </row>
    <row r="304" spans="3:10" ht="14.25" customHeight="1" x14ac:dyDescent="0.2">
      <c r="C304" s="17"/>
      <c r="D304" s="1"/>
      <c r="G304" s="1"/>
      <c r="H304" s="1"/>
      <c r="I304" s="17"/>
      <c r="J304" s="17"/>
    </row>
    <row r="305" spans="3:10" ht="14.25" customHeight="1" x14ac:dyDescent="0.2">
      <c r="C305" s="17"/>
      <c r="D305" s="1"/>
      <c r="G305" s="1"/>
      <c r="H305" s="1"/>
      <c r="I305" s="17"/>
      <c r="J305" s="17"/>
    </row>
    <row r="306" spans="3:10" ht="14.25" customHeight="1" x14ac:dyDescent="0.2">
      <c r="C306" s="17"/>
      <c r="D306" s="1"/>
      <c r="G306" s="1"/>
      <c r="H306" s="1"/>
      <c r="I306" s="17"/>
      <c r="J306" s="17"/>
    </row>
    <row r="307" spans="3:10" ht="14.25" customHeight="1" x14ac:dyDescent="0.2">
      <c r="C307" s="17"/>
      <c r="D307" s="1"/>
      <c r="G307" s="1"/>
      <c r="H307" s="1"/>
      <c r="I307" s="17"/>
      <c r="J307" s="17"/>
    </row>
    <row r="308" spans="3:10" ht="14.25" customHeight="1" x14ac:dyDescent="0.2">
      <c r="C308" s="17"/>
      <c r="D308" s="1"/>
      <c r="G308" s="1"/>
      <c r="H308" s="1"/>
      <c r="I308" s="17"/>
      <c r="J308" s="17"/>
    </row>
    <row r="309" spans="3:10" ht="14.25" customHeight="1" x14ac:dyDescent="0.2">
      <c r="C309" s="17"/>
      <c r="D309" s="1"/>
      <c r="G309" s="1"/>
      <c r="H309" s="1"/>
      <c r="I309" s="17"/>
      <c r="J309" s="17"/>
    </row>
    <row r="310" spans="3:10" ht="14.25" customHeight="1" x14ac:dyDescent="0.2">
      <c r="C310" s="17"/>
      <c r="D310" s="1"/>
      <c r="G310" s="1"/>
      <c r="H310" s="1"/>
      <c r="I310" s="17"/>
      <c r="J310" s="17"/>
    </row>
    <row r="311" spans="3:10" ht="14.25" customHeight="1" x14ac:dyDescent="0.2">
      <c r="C311" s="17"/>
      <c r="D311" s="1"/>
      <c r="G311" s="1"/>
      <c r="H311" s="1"/>
      <c r="I311" s="17"/>
      <c r="J311" s="17"/>
    </row>
    <row r="312" spans="3:10" ht="14.25" customHeight="1" x14ac:dyDescent="0.2">
      <c r="C312" s="17"/>
      <c r="D312" s="1"/>
      <c r="G312" s="1"/>
      <c r="H312" s="1"/>
      <c r="I312" s="17"/>
      <c r="J312" s="17"/>
    </row>
    <row r="313" spans="3:10" ht="14.25" customHeight="1" x14ac:dyDescent="0.2">
      <c r="C313" s="17"/>
      <c r="D313" s="1"/>
      <c r="G313" s="1"/>
      <c r="H313" s="1"/>
      <c r="I313" s="17"/>
      <c r="J313" s="17"/>
    </row>
    <row r="314" spans="3:10" ht="14.25" customHeight="1" x14ac:dyDescent="0.2">
      <c r="C314" s="17"/>
      <c r="D314" s="1"/>
      <c r="G314" s="1"/>
      <c r="H314" s="1"/>
      <c r="I314" s="17"/>
      <c r="J314" s="17"/>
    </row>
    <row r="315" spans="3:10" ht="14.25" customHeight="1" x14ac:dyDescent="0.2">
      <c r="C315" s="17"/>
      <c r="D315" s="1"/>
      <c r="G315" s="1"/>
      <c r="H315" s="1"/>
      <c r="I315" s="17"/>
      <c r="J315" s="17"/>
    </row>
    <row r="316" spans="3:10" ht="14.25" customHeight="1" x14ac:dyDescent="0.2">
      <c r="C316" s="17"/>
      <c r="D316" s="1"/>
      <c r="G316" s="1"/>
      <c r="H316" s="1"/>
      <c r="I316" s="17"/>
      <c r="J316" s="17"/>
    </row>
    <row r="317" spans="3:10" ht="14.25" customHeight="1" x14ac:dyDescent="0.2">
      <c r="C317" s="17"/>
      <c r="D317" s="1"/>
      <c r="G317" s="1"/>
      <c r="H317" s="1"/>
      <c r="I317" s="17"/>
      <c r="J317" s="17"/>
    </row>
    <row r="318" spans="3:10" ht="14.25" customHeight="1" x14ac:dyDescent="0.2">
      <c r="C318" s="17"/>
      <c r="D318" s="1"/>
      <c r="G318" s="1"/>
      <c r="H318" s="1"/>
      <c r="I318" s="17"/>
      <c r="J318" s="17"/>
    </row>
    <row r="319" spans="3:10" ht="14.25" customHeight="1" x14ac:dyDescent="0.2">
      <c r="C319" s="17"/>
      <c r="D319" s="1"/>
      <c r="G319" s="1"/>
      <c r="H319" s="1"/>
      <c r="I319" s="17"/>
      <c r="J319" s="17"/>
    </row>
    <row r="320" spans="3:10" ht="14.25" customHeight="1" x14ac:dyDescent="0.2">
      <c r="C320" s="17"/>
      <c r="D320" s="1"/>
      <c r="G320" s="1"/>
      <c r="H320" s="1"/>
      <c r="I320" s="17"/>
      <c r="J320" s="17"/>
    </row>
    <row r="321" spans="3:10" ht="14.25" customHeight="1" x14ac:dyDescent="0.2">
      <c r="C321" s="17"/>
      <c r="D321" s="1"/>
      <c r="G321" s="1"/>
      <c r="H321" s="1"/>
      <c r="I321" s="17"/>
      <c r="J321" s="17"/>
    </row>
    <row r="322" spans="3:10" ht="14.25" customHeight="1" x14ac:dyDescent="0.2">
      <c r="C322" s="17"/>
      <c r="D322" s="1"/>
      <c r="G322" s="1"/>
      <c r="H322" s="1"/>
      <c r="I322" s="17"/>
      <c r="J322" s="17"/>
    </row>
    <row r="323" spans="3:10" ht="14.25" customHeight="1" x14ac:dyDescent="0.2">
      <c r="C323" s="17"/>
      <c r="D323" s="1"/>
      <c r="G323" s="1"/>
      <c r="H323" s="1"/>
      <c r="I323" s="17"/>
      <c r="J323" s="17"/>
    </row>
    <row r="324" spans="3:10" ht="14.25" customHeight="1" x14ac:dyDescent="0.2">
      <c r="C324" s="17"/>
      <c r="D324" s="1"/>
      <c r="G324" s="1"/>
      <c r="H324" s="1"/>
      <c r="I324" s="17"/>
      <c r="J324" s="17"/>
    </row>
    <row r="325" spans="3:10" ht="14.25" customHeight="1" x14ac:dyDescent="0.2">
      <c r="C325" s="17"/>
      <c r="D325" s="1"/>
      <c r="G325" s="1"/>
      <c r="H325" s="1"/>
      <c r="I325" s="17"/>
      <c r="J325" s="17"/>
    </row>
    <row r="326" spans="3:10" ht="14.25" customHeight="1" x14ac:dyDescent="0.2">
      <c r="C326" s="17"/>
      <c r="D326" s="1"/>
      <c r="G326" s="1"/>
      <c r="H326" s="1"/>
      <c r="I326" s="17"/>
      <c r="J326" s="17"/>
    </row>
    <row r="327" spans="3:10" ht="14.25" customHeight="1" x14ac:dyDescent="0.2">
      <c r="C327" s="17"/>
      <c r="D327" s="1"/>
      <c r="G327" s="1"/>
      <c r="H327" s="1"/>
      <c r="I327" s="17"/>
      <c r="J327" s="17"/>
    </row>
    <row r="328" spans="3:10" ht="14.25" customHeight="1" x14ac:dyDescent="0.2">
      <c r="C328" s="17"/>
      <c r="D328" s="1"/>
      <c r="G328" s="1"/>
      <c r="H328" s="1"/>
      <c r="I328" s="17"/>
      <c r="J328" s="17"/>
    </row>
    <row r="329" spans="3:10" ht="14.25" customHeight="1" x14ac:dyDescent="0.2">
      <c r="C329" s="17"/>
      <c r="D329" s="1"/>
      <c r="G329" s="1"/>
      <c r="H329" s="1"/>
      <c r="I329" s="17"/>
      <c r="J329" s="17"/>
    </row>
    <row r="330" spans="3:10" ht="14.25" customHeight="1" x14ac:dyDescent="0.2">
      <c r="C330" s="17"/>
      <c r="D330" s="1"/>
      <c r="G330" s="1"/>
      <c r="H330" s="1"/>
      <c r="I330" s="17"/>
      <c r="J330" s="17"/>
    </row>
    <row r="331" spans="3:10" ht="14.25" customHeight="1" x14ac:dyDescent="0.2">
      <c r="C331" s="17"/>
      <c r="D331" s="1"/>
      <c r="G331" s="1"/>
      <c r="H331" s="1"/>
      <c r="I331" s="17"/>
      <c r="J331" s="17"/>
    </row>
    <row r="332" spans="3:10" ht="14.25" customHeight="1" x14ac:dyDescent="0.2">
      <c r="C332" s="17"/>
      <c r="D332" s="1"/>
      <c r="G332" s="1"/>
      <c r="H332" s="1"/>
      <c r="I332" s="17"/>
      <c r="J332" s="17"/>
    </row>
    <row r="333" spans="3:10" ht="14.25" customHeight="1" x14ac:dyDescent="0.2">
      <c r="C333" s="17"/>
      <c r="D333" s="1"/>
      <c r="G333" s="1"/>
      <c r="H333" s="1"/>
      <c r="I333" s="17"/>
      <c r="J333" s="17"/>
    </row>
    <row r="334" spans="3:10" ht="14.25" customHeight="1" x14ac:dyDescent="0.2">
      <c r="C334" s="17"/>
      <c r="D334" s="1"/>
      <c r="G334" s="1"/>
      <c r="H334" s="1"/>
      <c r="I334" s="17"/>
      <c r="J334" s="17"/>
    </row>
    <row r="335" spans="3:10" ht="14.25" customHeight="1" x14ac:dyDescent="0.2">
      <c r="C335" s="17"/>
      <c r="D335" s="1"/>
      <c r="G335" s="1"/>
      <c r="H335" s="1"/>
      <c r="I335" s="17"/>
      <c r="J335" s="17"/>
    </row>
    <row r="336" spans="3:10" ht="14.25" customHeight="1" x14ac:dyDescent="0.2">
      <c r="C336" s="17"/>
      <c r="D336" s="1"/>
      <c r="G336" s="1"/>
      <c r="H336" s="1"/>
      <c r="I336" s="17"/>
      <c r="J336" s="17"/>
    </row>
    <row r="337" spans="3:10" ht="14.25" customHeight="1" x14ac:dyDescent="0.2">
      <c r="C337" s="17"/>
      <c r="D337" s="1"/>
      <c r="G337" s="1"/>
      <c r="H337" s="1"/>
      <c r="I337" s="17"/>
      <c r="J337" s="17"/>
    </row>
    <row r="338" spans="3:10" ht="14.25" customHeight="1" x14ac:dyDescent="0.2">
      <c r="C338" s="17"/>
      <c r="D338" s="1"/>
      <c r="G338" s="1"/>
      <c r="H338" s="1"/>
      <c r="I338" s="17"/>
      <c r="J338" s="17"/>
    </row>
    <row r="339" spans="3:10" ht="14.25" customHeight="1" x14ac:dyDescent="0.2">
      <c r="C339" s="17"/>
      <c r="D339" s="1"/>
      <c r="G339" s="1"/>
      <c r="H339" s="1"/>
      <c r="I339" s="17"/>
      <c r="J339" s="17"/>
    </row>
    <row r="340" spans="3:10" ht="14.25" customHeight="1" x14ac:dyDescent="0.2">
      <c r="C340" s="17"/>
      <c r="D340" s="1"/>
      <c r="G340" s="1"/>
      <c r="H340" s="1"/>
      <c r="I340" s="17"/>
      <c r="J340" s="17"/>
    </row>
    <row r="341" spans="3:10" ht="14.25" customHeight="1" x14ac:dyDescent="0.2">
      <c r="C341" s="17"/>
      <c r="D341" s="1"/>
      <c r="G341" s="1"/>
      <c r="H341" s="1"/>
      <c r="I341" s="17"/>
      <c r="J341" s="17"/>
    </row>
    <row r="342" spans="3:10" ht="14.25" customHeight="1" x14ac:dyDescent="0.2">
      <c r="C342" s="17"/>
      <c r="D342" s="1"/>
      <c r="G342" s="1"/>
      <c r="H342" s="1"/>
      <c r="I342" s="17"/>
      <c r="J342" s="17"/>
    </row>
    <row r="343" spans="3:10" ht="14.25" customHeight="1" x14ac:dyDescent="0.2">
      <c r="C343" s="17"/>
      <c r="D343" s="1"/>
      <c r="G343" s="1"/>
      <c r="H343" s="1"/>
      <c r="I343" s="17"/>
      <c r="J343" s="17"/>
    </row>
    <row r="344" spans="3:10" ht="14.25" customHeight="1" x14ac:dyDescent="0.2">
      <c r="C344" s="17"/>
      <c r="D344" s="1"/>
      <c r="G344" s="1"/>
      <c r="H344" s="1"/>
      <c r="I344" s="17"/>
      <c r="J344" s="17"/>
    </row>
    <row r="345" spans="3:10" ht="14.25" customHeight="1" x14ac:dyDescent="0.2">
      <c r="C345" s="17"/>
      <c r="D345" s="1"/>
      <c r="G345" s="1"/>
      <c r="H345" s="1"/>
      <c r="I345" s="17"/>
      <c r="J345" s="17"/>
    </row>
    <row r="346" spans="3:10" ht="14.25" customHeight="1" x14ac:dyDescent="0.2">
      <c r="C346" s="17"/>
      <c r="D346" s="1"/>
      <c r="G346" s="1"/>
      <c r="H346" s="1"/>
      <c r="I346" s="17"/>
      <c r="J346" s="17"/>
    </row>
    <row r="347" spans="3:10" ht="14.25" customHeight="1" x14ac:dyDescent="0.2">
      <c r="C347" s="17"/>
      <c r="D347" s="1"/>
      <c r="G347" s="1"/>
      <c r="H347" s="1"/>
      <c r="I347" s="17"/>
      <c r="J347" s="17"/>
    </row>
    <row r="348" spans="3:10" ht="14.25" customHeight="1" x14ac:dyDescent="0.2">
      <c r="C348" s="17"/>
      <c r="D348" s="1"/>
      <c r="G348" s="1"/>
      <c r="H348" s="1"/>
      <c r="I348" s="17"/>
      <c r="J348" s="17"/>
    </row>
    <row r="349" spans="3:10" ht="14.25" customHeight="1" x14ac:dyDescent="0.2">
      <c r="C349" s="17"/>
      <c r="D349" s="1"/>
      <c r="G349" s="1"/>
      <c r="H349" s="1"/>
      <c r="I349" s="17"/>
      <c r="J349" s="17"/>
    </row>
    <row r="350" spans="3:10" ht="14.25" customHeight="1" x14ac:dyDescent="0.2">
      <c r="C350" s="17"/>
      <c r="D350" s="1"/>
      <c r="G350" s="1"/>
      <c r="H350" s="1"/>
      <c r="I350" s="17"/>
      <c r="J350" s="17"/>
    </row>
    <row r="351" spans="3:10" ht="14.25" customHeight="1" x14ac:dyDescent="0.2">
      <c r="C351" s="17"/>
      <c r="D351" s="1"/>
      <c r="G351" s="1"/>
      <c r="H351" s="1"/>
      <c r="I351" s="17"/>
      <c r="J351" s="17"/>
    </row>
    <row r="352" spans="3:10" ht="14.25" customHeight="1" x14ac:dyDescent="0.2">
      <c r="C352" s="17"/>
      <c r="D352" s="1"/>
      <c r="G352" s="1"/>
      <c r="H352" s="1"/>
      <c r="I352" s="17"/>
      <c r="J352" s="17"/>
    </row>
    <row r="353" spans="3:10" ht="14.25" customHeight="1" x14ac:dyDescent="0.2">
      <c r="C353" s="17"/>
      <c r="D353" s="1"/>
      <c r="G353" s="1"/>
      <c r="H353" s="1"/>
      <c r="I353" s="17"/>
      <c r="J353" s="17"/>
    </row>
    <row r="354" spans="3:10" ht="14.25" customHeight="1" x14ac:dyDescent="0.2">
      <c r="C354" s="17"/>
      <c r="D354" s="1"/>
      <c r="G354" s="1"/>
      <c r="H354" s="1"/>
      <c r="I354" s="17"/>
      <c r="J354" s="17"/>
    </row>
    <row r="355" spans="3:10" ht="14.25" customHeight="1" x14ac:dyDescent="0.2">
      <c r="C355" s="17"/>
      <c r="D355" s="1"/>
      <c r="G355" s="1"/>
      <c r="H355" s="1"/>
      <c r="I355" s="17"/>
      <c r="J355" s="17"/>
    </row>
    <row r="356" spans="3:10" ht="14.25" customHeight="1" x14ac:dyDescent="0.2">
      <c r="C356" s="17"/>
      <c r="D356" s="1"/>
      <c r="G356" s="1"/>
      <c r="H356" s="1"/>
      <c r="I356" s="17"/>
      <c r="J356" s="17"/>
    </row>
    <row r="357" spans="3:10" ht="14.25" customHeight="1" x14ac:dyDescent="0.2">
      <c r="C357" s="17"/>
      <c r="D357" s="1"/>
      <c r="G357" s="1"/>
      <c r="H357" s="1"/>
      <c r="I357" s="17"/>
      <c r="J357" s="17"/>
    </row>
    <row r="358" spans="3:10" ht="14.25" customHeight="1" x14ac:dyDescent="0.2">
      <c r="C358" s="17"/>
      <c r="D358" s="1"/>
      <c r="G358" s="1"/>
      <c r="H358" s="1"/>
      <c r="I358" s="17"/>
      <c r="J358" s="17"/>
    </row>
    <row r="359" spans="3:10" ht="14.25" customHeight="1" x14ac:dyDescent="0.2">
      <c r="C359" s="17"/>
      <c r="D359" s="1"/>
      <c r="G359" s="1"/>
      <c r="H359" s="1"/>
      <c r="I359" s="17"/>
      <c r="J359" s="17"/>
    </row>
    <row r="360" spans="3:10" ht="14.25" customHeight="1" x14ac:dyDescent="0.2">
      <c r="C360" s="17"/>
      <c r="D360" s="1"/>
      <c r="G360" s="1"/>
      <c r="H360" s="1"/>
      <c r="I360" s="17"/>
      <c r="J360" s="17"/>
    </row>
    <row r="361" spans="3:10" ht="14.25" customHeight="1" x14ac:dyDescent="0.2">
      <c r="C361" s="17"/>
      <c r="D361" s="1"/>
      <c r="G361" s="1"/>
      <c r="H361" s="1"/>
      <c r="I361" s="17"/>
      <c r="J361" s="17"/>
    </row>
    <row r="362" spans="3:10" ht="14.25" customHeight="1" x14ac:dyDescent="0.2">
      <c r="C362" s="17"/>
      <c r="D362" s="1"/>
      <c r="G362" s="1"/>
      <c r="H362" s="1"/>
      <c r="I362" s="17"/>
      <c r="J362" s="17"/>
    </row>
    <row r="363" spans="3:10" ht="14.25" customHeight="1" x14ac:dyDescent="0.2">
      <c r="C363" s="17"/>
      <c r="D363" s="1"/>
      <c r="G363" s="1"/>
      <c r="H363" s="1"/>
      <c r="I363" s="17"/>
      <c r="J363" s="17"/>
    </row>
    <row r="364" spans="3:10" ht="14.25" customHeight="1" x14ac:dyDescent="0.2">
      <c r="C364" s="17"/>
      <c r="D364" s="1"/>
      <c r="G364" s="1"/>
      <c r="H364" s="1"/>
      <c r="I364" s="17"/>
      <c r="J364" s="17"/>
    </row>
    <row r="365" spans="3:10" ht="14.25" customHeight="1" x14ac:dyDescent="0.2">
      <c r="C365" s="17"/>
      <c r="D365" s="1"/>
      <c r="G365" s="1"/>
      <c r="H365" s="1"/>
      <c r="I365" s="17"/>
      <c r="J365" s="17"/>
    </row>
    <row r="366" spans="3:10" ht="14.25" customHeight="1" x14ac:dyDescent="0.2">
      <c r="C366" s="17"/>
      <c r="D366" s="1"/>
      <c r="G366" s="1"/>
      <c r="H366" s="1"/>
      <c r="I366" s="17"/>
      <c r="J366" s="17"/>
    </row>
    <row r="367" spans="3:10" ht="14.25" customHeight="1" x14ac:dyDescent="0.2">
      <c r="C367" s="17"/>
      <c r="D367" s="1"/>
      <c r="G367" s="1"/>
      <c r="H367" s="1"/>
      <c r="I367" s="17"/>
      <c r="J367" s="17"/>
    </row>
    <row r="368" spans="3:10" ht="14.25" customHeight="1" x14ac:dyDescent="0.2">
      <c r="C368" s="17"/>
      <c r="D368" s="1"/>
      <c r="G368" s="1"/>
      <c r="H368" s="1"/>
      <c r="I368" s="17"/>
      <c r="J368" s="17"/>
    </row>
    <row r="369" spans="3:10" ht="14.25" customHeight="1" x14ac:dyDescent="0.2">
      <c r="C369" s="17"/>
      <c r="D369" s="1"/>
      <c r="G369" s="1"/>
      <c r="H369" s="1"/>
      <c r="I369" s="17"/>
      <c r="J369" s="17"/>
    </row>
    <row r="370" spans="3:10" ht="14.25" customHeight="1" x14ac:dyDescent="0.2">
      <c r="C370" s="17"/>
      <c r="D370" s="1"/>
      <c r="G370" s="1"/>
      <c r="H370" s="1"/>
      <c r="I370" s="17"/>
      <c r="J370" s="17"/>
    </row>
    <row r="371" spans="3:10" ht="14.25" customHeight="1" x14ac:dyDescent="0.2">
      <c r="C371" s="17"/>
      <c r="D371" s="1"/>
      <c r="G371" s="1"/>
      <c r="H371" s="1"/>
      <c r="I371" s="17"/>
      <c r="J371" s="17"/>
    </row>
    <row r="372" spans="3:10" ht="14.25" customHeight="1" x14ac:dyDescent="0.2">
      <c r="C372" s="17"/>
      <c r="D372" s="1"/>
      <c r="G372" s="1"/>
      <c r="H372" s="1"/>
      <c r="I372" s="17"/>
      <c r="J372" s="17"/>
    </row>
    <row r="373" spans="3:10" ht="14.25" customHeight="1" x14ac:dyDescent="0.2">
      <c r="C373" s="17"/>
      <c r="D373" s="1"/>
      <c r="G373" s="1"/>
      <c r="H373" s="1"/>
      <c r="I373" s="17"/>
      <c r="J373" s="17"/>
    </row>
    <row r="374" spans="3:10" ht="14.25" customHeight="1" x14ac:dyDescent="0.2">
      <c r="C374" s="17"/>
      <c r="D374" s="1"/>
      <c r="G374" s="1"/>
      <c r="H374" s="1"/>
      <c r="I374" s="17"/>
      <c r="J374" s="17"/>
    </row>
    <row r="375" spans="3:10" ht="14.25" customHeight="1" x14ac:dyDescent="0.2">
      <c r="C375" s="17"/>
      <c r="D375" s="1"/>
      <c r="G375" s="1"/>
      <c r="H375" s="1"/>
      <c r="I375" s="17"/>
      <c r="J375" s="17"/>
    </row>
    <row r="376" spans="3:10" ht="14.25" customHeight="1" x14ac:dyDescent="0.2">
      <c r="C376" s="17"/>
      <c r="D376" s="1"/>
      <c r="G376" s="1"/>
      <c r="H376" s="1"/>
      <c r="I376" s="17"/>
      <c r="J376" s="17"/>
    </row>
    <row r="377" spans="3:10" ht="14.25" customHeight="1" x14ac:dyDescent="0.2">
      <c r="C377" s="17"/>
      <c r="D377" s="1"/>
      <c r="G377" s="1"/>
      <c r="H377" s="1"/>
      <c r="I377" s="17"/>
      <c r="J377" s="17"/>
    </row>
    <row r="378" spans="3:10" ht="14.25" customHeight="1" x14ac:dyDescent="0.2">
      <c r="C378" s="17"/>
      <c r="D378" s="1"/>
      <c r="G378" s="1"/>
      <c r="H378" s="1"/>
      <c r="I378" s="17"/>
      <c r="J378" s="17"/>
    </row>
    <row r="379" spans="3:10" ht="14.25" customHeight="1" x14ac:dyDescent="0.2">
      <c r="C379" s="17"/>
      <c r="D379" s="1"/>
      <c r="G379" s="1"/>
      <c r="H379" s="1"/>
      <c r="I379" s="17"/>
      <c r="J379" s="17"/>
    </row>
    <row r="380" spans="3:10" ht="14.25" customHeight="1" x14ac:dyDescent="0.2">
      <c r="C380" s="17"/>
      <c r="D380" s="1"/>
      <c r="G380" s="1"/>
      <c r="H380" s="1"/>
      <c r="I380" s="17"/>
      <c r="J380" s="17"/>
    </row>
    <row r="381" spans="3:10" ht="14.25" customHeight="1" x14ac:dyDescent="0.2">
      <c r="C381" s="17"/>
      <c r="D381" s="1"/>
      <c r="G381" s="1"/>
      <c r="H381" s="1"/>
      <c r="I381" s="17"/>
      <c r="J381" s="17"/>
    </row>
    <row r="382" spans="3:10" ht="14.25" customHeight="1" x14ac:dyDescent="0.2">
      <c r="C382" s="17"/>
      <c r="D382" s="1"/>
      <c r="G382" s="1"/>
      <c r="H382" s="1"/>
      <c r="I382" s="17"/>
      <c r="J382" s="17"/>
    </row>
    <row r="383" spans="3:10" ht="14.25" customHeight="1" x14ac:dyDescent="0.2">
      <c r="C383" s="17"/>
      <c r="D383" s="1"/>
      <c r="G383" s="1"/>
      <c r="H383" s="1"/>
      <c r="I383" s="17"/>
      <c r="J383" s="17"/>
    </row>
    <row r="384" spans="3:10" ht="14.25" customHeight="1" x14ac:dyDescent="0.2">
      <c r="C384" s="17"/>
      <c r="D384" s="1"/>
      <c r="G384" s="1"/>
      <c r="H384" s="1"/>
      <c r="I384" s="17"/>
      <c r="J384" s="17"/>
    </row>
    <row r="385" spans="3:10" ht="14.25" customHeight="1" x14ac:dyDescent="0.2">
      <c r="C385" s="17"/>
      <c r="D385" s="1"/>
      <c r="G385" s="1"/>
      <c r="H385" s="1"/>
      <c r="I385" s="17"/>
      <c r="J385" s="17"/>
    </row>
    <row r="386" spans="3:10" ht="14.25" customHeight="1" x14ac:dyDescent="0.2">
      <c r="C386" s="17"/>
      <c r="D386" s="1"/>
      <c r="G386" s="1"/>
      <c r="H386" s="1"/>
      <c r="I386" s="17"/>
      <c r="J386" s="17"/>
    </row>
    <row r="387" spans="3:10" ht="14.25" customHeight="1" x14ac:dyDescent="0.2">
      <c r="C387" s="17"/>
      <c r="D387" s="1"/>
      <c r="G387" s="1"/>
      <c r="H387" s="1"/>
      <c r="I387" s="17"/>
      <c r="J387" s="17"/>
    </row>
    <row r="388" spans="3:10" ht="14.25" customHeight="1" x14ac:dyDescent="0.2">
      <c r="C388" s="17"/>
      <c r="D388" s="1"/>
      <c r="G388" s="1"/>
      <c r="H388" s="1"/>
      <c r="I388" s="17"/>
      <c r="J388" s="17"/>
    </row>
    <row r="389" spans="3:10" ht="14.25" customHeight="1" x14ac:dyDescent="0.2">
      <c r="C389" s="17"/>
      <c r="D389" s="1"/>
      <c r="G389" s="1"/>
      <c r="H389" s="1"/>
      <c r="I389" s="17"/>
      <c r="J389" s="17"/>
    </row>
    <row r="390" spans="3:10" ht="14.25" customHeight="1" x14ac:dyDescent="0.2">
      <c r="C390" s="17"/>
      <c r="D390" s="1"/>
      <c r="G390" s="1"/>
      <c r="H390" s="1"/>
      <c r="I390" s="17"/>
      <c r="J390" s="17"/>
    </row>
    <row r="391" spans="3:10" ht="14.25" customHeight="1" x14ac:dyDescent="0.2">
      <c r="C391" s="17"/>
      <c r="D391" s="1"/>
      <c r="G391" s="1"/>
      <c r="H391" s="1"/>
      <c r="I391" s="17"/>
      <c r="J391" s="17"/>
    </row>
    <row r="392" spans="3:10" ht="14.25" customHeight="1" x14ac:dyDescent="0.2">
      <c r="C392" s="17"/>
      <c r="D392" s="1"/>
      <c r="G392" s="1"/>
      <c r="H392" s="1"/>
      <c r="I392" s="17"/>
      <c r="J392" s="17"/>
    </row>
    <row r="393" spans="3:10" ht="14.25" customHeight="1" x14ac:dyDescent="0.2">
      <c r="C393" s="17"/>
      <c r="D393" s="1"/>
      <c r="G393" s="1"/>
      <c r="H393" s="1"/>
      <c r="I393" s="17"/>
      <c r="J393" s="17"/>
    </row>
    <row r="394" spans="3:10" ht="14.25" customHeight="1" x14ac:dyDescent="0.2">
      <c r="C394" s="17"/>
      <c r="D394" s="1"/>
      <c r="G394" s="1"/>
      <c r="H394" s="1"/>
      <c r="I394" s="17"/>
      <c r="J394" s="17"/>
    </row>
    <row r="395" spans="3:10" ht="14.25" customHeight="1" x14ac:dyDescent="0.2">
      <c r="C395" s="17"/>
      <c r="D395" s="1"/>
      <c r="G395" s="1"/>
      <c r="H395" s="1"/>
      <c r="I395" s="17"/>
      <c r="J395" s="17"/>
    </row>
    <row r="396" spans="3:10" ht="14.25" customHeight="1" x14ac:dyDescent="0.2">
      <c r="C396" s="17"/>
      <c r="D396" s="1"/>
      <c r="G396" s="1"/>
      <c r="H396" s="1"/>
      <c r="I396" s="17"/>
      <c r="J396" s="17"/>
    </row>
    <row r="397" spans="3:10" ht="14.25" customHeight="1" x14ac:dyDescent="0.2">
      <c r="C397" s="17"/>
      <c r="D397" s="1"/>
      <c r="G397" s="1"/>
      <c r="H397" s="1"/>
      <c r="I397" s="17"/>
      <c r="J397" s="17"/>
    </row>
    <row r="398" spans="3:10" ht="14.25" customHeight="1" x14ac:dyDescent="0.2">
      <c r="C398" s="17"/>
      <c r="D398" s="1"/>
      <c r="G398" s="1"/>
      <c r="H398" s="1"/>
      <c r="I398" s="17"/>
      <c r="J398" s="17"/>
    </row>
    <row r="399" spans="3:10" ht="14.25" customHeight="1" x14ac:dyDescent="0.2">
      <c r="C399" s="17"/>
      <c r="D399" s="1"/>
      <c r="G399" s="1"/>
      <c r="H399" s="1"/>
      <c r="I399" s="17"/>
      <c r="J399" s="17"/>
    </row>
    <row r="400" spans="3:10" ht="14.25" customHeight="1" x14ac:dyDescent="0.2">
      <c r="C400" s="17"/>
      <c r="D400" s="1"/>
      <c r="G400" s="1"/>
      <c r="H400" s="1"/>
      <c r="I400" s="17"/>
      <c r="J400" s="17"/>
    </row>
    <row r="401" spans="3:10" ht="14.25" customHeight="1" x14ac:dyDescent="0.2">
      <c r="C401" s="17"/>
      <c r="D401" s="1"/>
      <c r="G401" s="1"/>
      <c r="H401" s="1"/>
      <c r="I401" s="17"/>
      <c r="J401" s="17"/>
    </row>
    <row r="402" spans="3:10" ht="14.25" customHeight="1" x14ac:dyDescent="0.2">
      <c r="C402" s="17"/>
      <c r="D402" s="1"/>
      <c r="G402" s="1"/>
      <c r="H402" s="1"/>
      <c r="I402" s="17"/>
      <c r="J402" s="17"/>
    </row>
    <row r="403" spans="3:10" ht="14.25" customHeight="1" x14ac:dyDescent="0.2">
      <c r="C403" s="17"/>
      <c r="D403" s="1"/>
      <c r="G403" s="1"/>
      <c r="H403" s="1"/>
      <c r="I403" s="17"/>
      <c r="J403" s="17"/>
    </row>
    <row r="404" spans="3:10" ht="14.25" customHeight="1" x14ac:dyDescent="0.2">
      <c r="C404" s="17"/>
      <c r="D404" s="1"/>
      <c r="G404" s="1"/>
      <c r="H404" s="1"/>
      <c r="I404" s="17"/>
      <c r="J404" s="17"/>
    </row>
    <row r="405" spans="3:10" ht="14.25" customHeight="1" x14ac:dyDescent="0.2">
      <c r="C405" s="17"/>
      <c r="D405" s="1"/>
      <c r="G405" s="1"/>
      <c r="H405" s="1"/>
      <c r="I405" s="17"/>
      <c r="J405" s="17"/>
    </row>
    <row r="406" spans="3:10" ht="14.25" customHeight="1" x14ac:dyDescent="0.2">
      <c r="C406" s="17"/>
      <c r="D406" s="1"/>
      <c r="G406" s="1"/>
      <c r="H406" s="1"/>
      <c r="I406" s="17"/>
      <c r="J406" s="17"/>
    </row>
    <row r="407" spans="3:10" ht="14.25" customHeight="1" x14ac:dyDescent="0.2">
      <c r="C407" s="17"/>
      <c r="D407" s="1"/>
      <c r="G407" s="1"/>
      <c r="H407" s="1"/>
      <c r="I407" s="17"/>
      <c r="J407" s="17"/>
    </row>
    <row r="408" spans="3:10" ht="14.25" customHeight="1" x14ac:dyDescent="0.2">
      <c r="C408" s="17"/>
      <c r="D408" s="1"/>
      <c r="G408" s="1"/>
      <c r="H408" s="1"/>
      <c r="I408" s="17"/>
      <c r="J408" s="17"/>
    </row>
    <row r="409" spans="3:10" ht="14.25" customHeight="1" x14ac:dyDescent="0.2">
      <c r="C409" s="17"/>
      <c r="D409" s="1"/>
      <c r="G409" s="1"/>
      <c r="H409" s="1"/>
      <c r="I409" s="17"/>
      <c r="J409" s="17"/>
    </row>
    <row r="410" spans="3:10" ht="14.25" customHeight="1" x14ac:dyDescent="0.2">
      <c r="C410" s="17"/>
      <c r="D410" s="1"/>
      <c r="G410" s="1"/>
      <c r="H410" s="1"/>
      <c r="I410" s="17"/>
      <c r="J410" s="17"/>
    </row>
    <row r="411" spans="3:10" ht="14.25" customHeight="1" x14ac:dyDescent="0.2">
      <c r="C411" s="17"/>
      <c r="D411" s="1"/>
      <c r="G411" s="1"/>
      <c r="H411" s="1"/>
      <c r="I411" s="17"/>
      <c r="J411" s="17"/>
    </row>
    <row r="412" spans="3:10" ht="14.25" customHeight="1" x14ac:dyDescent="0.2">
      <c r="C412" s="17"/>
      <c r="D412" s="1"/>
      <c r="G412" s="1"/>
      <c r="H412" s="1"/>
      <c r="I412" s="17"/>
      <c r="J412" s="17"/>
    </row>
    <row r="413" spans="3:10" ht="14.25" customHeight="1" x14ac:dyDescent="0.2">
      <c r="C413" s="17"/>
      <c r="D413" s="1"/>
      <c r="G413" s="1"/>
      <c r="H413" s="1"/>
      <c r="I413" s="17"/>
      <c r="J413" s="17"/>
    </row>
    <row r="414" spans="3:10" ht="14.25" customHeight="1" x14ac:dyDescent="0.2">
      <c r="C414" s="17"/>
      <c r="D414" s="1"/>
      <c r="G414" s="1"/>
      <c r="H414" s="1"/>
      <c r="I414" s="17"/>
      <c r="J414" s="17"/>
    </row>
    <row r="415" spans="3:10" ht="14.25" customHeight="1" x14ac:dyDescent="0.2">
      <c r="C415" s="17"/>
      <c r="D415" s="1"/>
      <c r="G415" s="1"/>
      <c r="H415" s="1"/>
      <c r="I415" s="17"/>
      <c r="J415" s="17"/>
    </row>
    <row r="416" spans="3:10" ht="14.25" customHeight="1" x14ac:dyDescent="0.2">
      <c r="C416" s="17"/>
      <c r="D416" s="1"/>
      <c r="G416" s="1"/>
      <c r="H416" s="1"/>
      <c r="I416" s="17"/>
      <c r="J416" s="17"/>
    </row>
    <row r="417" spans="3:10" ht="14.25" customHeight="1" x14ac:dyDescent="0.2">
      <c r="C417" s="17"/>
      <c r="D417" s="1"/>
      <c r="G417" s="1"/>
      <c r="H417" s="1"/>
      <c r="I417" s="17"/>
      <c r="J417" s="17"/>
    </row>
    <row r="418" spans="3:10" ht="14.25" customHeight="1" x14ac:dyDescent="0.2">
      <c r="C418" s="17"/>
      <c r="D418" s="1"/>
      <c r="G418" s="1"/>
      <c r="H418" s="1"/>
      <c r="I418" s="17"/>
      <c r="J418" s="17"/>
    </row>
    <row r="419" spans="3:10" ht="14.25" customHeight="1" x14ac:dyDescent="0.2">
      <c r="C419" s="17"/>
      <c r="D419" s="1"/>
      <c r="G419" s="1"/>
      <c r="H419" s="1"/>
      <c r="I419" s="17"/>
      <c r="J419" s="17"/>
    </row>
    <row r="420" spans="3:10" ht="14.25" customHeight="1" x14ac:dyDescent="0.2">
      <c r="C420" s="17"/>
      <c r="D420" s="1"/>
      <c r="G420" s="1"/>
      <c r="H420" s="1"/>
      <c r="I420" s="17"/>
      <c r="J420" s="17"/>
    </row>
    <row r="421" spans="3:10" ht="14.25" customHeight="1" x14ac:dyDescent="0.2">
      <c r="C421" s="17"/>
      <c r="D421" s="1"/>
      <c r="G421" s="1"/>
      <c r="H421" s="1"/>
      <c r="I421" s="17"/>
      <c r="J421" s="17"/>
    </row>
    <row r="422" spans="3:10" ht="14.25" customHeight="1" x14ac:dyDescent="0.2">
      <c r="C422" s="17"/>
      <c r="D422" s="1"/>
      <c r="G422" s="1"/>
      <c r="H422" s="1"/>
      <c r="I422" s="17"/>
      <c r="J422" s="17"/>
    </row>
    <row r="423" spans="3:10" ht="14.25" customHeight="1" x14ac:dyDescent="0.2">
      <c r="C423" s="17"/>
      <c r="D423" s="1"/>
      <c r="G423" s="1"/>
      <c r="H423" s="1"/>
      <c r="I423" s="17"/>
      <c r="J423" s="17"/>
    </row>
    <row r="424" spans="3:10" ht="14.25" customHeight="1" x14ac:dyDescent="0.2">
      <c r="C424" s="17"/>
      <c r="D424" s="1"/>
      <c r="G424" s="1"/>
      <c r="H424" s="1"/>
      <c r="I424" s="17"/>
      <c r="J424" s="17"/>
    </row>
    <row r="425" spans="3:10" ht="14.25" customHeight="1" x14ac:dyDescent="0.2">
      <c r="C425" s="17"/>
      <c r="D425" s="1"/>
      <c r="G425" s="1"/>
      <c r="H425" s="1"/>
      <c r="I425" s="17"/>
      <c r="J425" s="17"/>
    </row>
    <row r="426" spans="3:10" ht="14.25" customHeight="1" x14ac:dyDescent="0.2">
      <c r="C426" s="17"/>
      <c r="D426" s="1"/>
      <c r="G426" s="1"/>
      <c r="H426" s="1"/>
      <c r="I426" s="17"/>
      <c r="J426" s="17"/>
    </row>
    <row r="427" spans="3:10" ht="14.25" customHeight="1" x14ac:dyDescent="0.2">
      <c r="C427" s="17"/>
      <c r="D427" s="1"/>
      <c r="G427" s="1"/>
      <c r="H427" s="1"/>
      <c r="I427" s="17"/>
      <c r="J427" s="17"/>
    </row>
    <row r="428" spans="3:10" ht="14.25" customHeight="1" x14ac:dyDescent="0.2">
      <c r="C428" s="17"/>
      <c r="D428" s="1"/>
      <c r="G428" s="1"/>
      <c r="H428" s="1"/>
      <c r="I428" s="17"/>
      <c r="J428" s="17"/>
    </row>
    <row r="429" spans="3:10" ht="14.25" customHeight="1" x14ac:dyDescent="0.2">
      <c r="C429" s="17"/>
      <c r="D429" s="1"/>
      <c r="G429" s="1"/>
      <c r="H429" s="1"/>
      <c r="I429" s="17"/>
      <c r="J429" s="17"/>
    </row>
    <row r="430" spans="3:10" ht="14.25" customHeight="1" x14ac:dyDescent="0.2">
      <c r="C430" s="17"/>
      <c r="D430" s="1"/>
      <c r="G430" s="1"/>
      <c r="H430" s="1"/>
      <c r="I430" s="17"/>
      <c r="J430" s="17"/>
    </row>
    <row r="431" spans="3:10" ht="14.25" customHeight="1" x14ac:dyDescent="0.2">
      <c r="C431" s="17"/>
      <c r="D431" s="1"/>
      <c r="G431" s="1"/>
      <c r="H431" s="1"/>
      <c r="I431" s="17"/>
      <c r="J431" s="17"/>
    </row>
    <row r="432" spans="3:10" ht="14.25" customHeight="1" x14ac:dyDescent="0.2">
      <c r="C432" s="17"/>
      <c r="D432" s="1"/>
      <c r="G432" s="1"/>
      <c r="H432" s="1"/>
      <c r="I432" s="17"/>
      <c r="J432" s="17"/>
    </row>
    <row r="433" spans="3:10" ht="14.25" customHeight="1" x14ac:dyDescent="0.2">
      <c r="C433" s="17"/>
      <c r="D433" s="1"/>
      <c r="G433" s="1"/>
      <c r="H433" s="1"/>
      <c r="I433" s="17"/>
      <c r="J433" s="17"/>
    </row>
    <row r="434" spans="3:10" ht="14.25" customHeight="1" x14ac:dyDescent="0.2">
      <c r="C434" s="17"/>
      <c r="D434" s="1"/>
      <c r="G434" s="1"/>
      <c r="H434" s="1"/>
      <c r="I434" s="17"/>
      <c r="J434" s="17"/>
    </row>
    <row r="435" spans="3:10" ht="14.25" customHeight="1" x14ac:dyDescent="0.2">
      <c r="C435" s="17"/>
      <c r="D435" s="1"/>
      <c r="G435" s="1"/>
      <c r="H435" s="1"/>
      <c r="I435" s="17"/>
      <c r="J435" s="17"/>
    </row>
    <row r="436" spans="3:10" ht="14.25" customHeight="1" x14ac:dyDescent="0.2">
      <c r="C436" s="17"/>
      <c r="D436" s="1"/>
      <c r="G436" s="1"/>
      <c r="H436" s="1"/>
      <c r="I436" s="17"/>
      <c r="J436" s="17"/>
    </row>
    <row r="437" spans="3:10" ht="14.25" customHeight="1" x14ac:dyDescent="0.2">
      <c r="C437" s="17"/>
      <c r="D437" s="1"/>
      <c r="G437" s="1"/>
      <c r="H437" s="1"/>
      <c r="I437" s="17"/>
      <c r="J437" s="17"/>
    </row>
    <row r="438" spans="3:10" ht="14.25" customHeight="1" x14ac:dyDescent="0.2">
      <c r="C438" s="17"/>
      <c r="D438" s="1"/>
      <c r="G438" s="1"/>
      <c r="H438" s="1"/>
      <c r="I438" s="17"/>
      <c r="J438" s="17"/>
    </row>
    <row r="439" spans="3:10" ht="14.25" customHeight="1" x14ac:dyDescent="0.2">
      <c r="C439" s="17"/>
      <c r="D439" s="1"/>
      <c r="G439" s="1"/>
      <c r="H439" s="1"/>
      <c r="I439" s="17"/>
      <c r="J439" s="17"/>
    </row>
    <row r="440" spans="3:10" ht="14.25" customHeight="1" x14ac:dyDescent="0.2">
      <c r="C440" s="17"/>
      <c r="D440" s="1"/>
      <c r="G440" s="1"/>
      <c r="H440" s="1"/>
      <c r="I440" s="17"/>
      <c r="J440" s="17"/>
    </row>
    <row r="441" spans="3:10" ht="14.25" customHeight="1" x14ac:dyDescent="0.2">
      <c r="C441" s="17"/>
      <c r="D441" s="1"/>
      <c r="G441" s="1"/>
      <c r="H441" s="1"/>
      <c r="I441" s="17"/>
      <c r="J441" s="17"/>
    </row>
    <row r="442" spans="3:10" ht="14.25" customHeight="1" x14ac:dyDescent="0.2">
      <c r="C442" s="17"/>
      <c r="D442" s="1"/>
      <c r="G442" s="1"/>
      <c r="H442" s="1"/>
      <c r="I442" s="17"/>
      <c r="J442" s="17"/>
    </row>
    <row r="443" spans="3:10" ht="14.25" customHeight="1" x14ac:dyDescent="0.2">
      <c r="C443" s="17"/>
      <c r="D443" s="1"/>
      <c r="G443" s="1"/>
      <c r="H443" s="1"/>
      <c r="I443" s="17"/>
      <c r="J443" s="17"/>
    </row>
    <row r="444" spans="3:10" ht="14.25" customHeight="1" x14ac:dyDescent="0.2">
      <c r="C444" s="17"/>
      <c r="D444" s="1"/>
      <c r="G444" s="1"/>
      <c r="H444" s="1"/>
      <c r="I444" s="17"/>
      <c r="J444" s="17"/>
    </row>
    <row r="445" spans="3:10" ht="14.25" customHeight="1" x14ac:dyDescent="0.2">
      <c r="C445" s="17"/>
      <c r="D445" s="1"/>
      <c r="G445" s="1"/>
      <c r="H445" s="1"/>
      <c r="I445" s="17"/>
      <c r="J445" s="17"/>
    </row>
    <row r="446" spans="3:10" ht="14.25" customHeight="1" x14ac:dyDescent="0.2">
      <c r="C446" s="17"/>
      <c r="D446" s="1"/>
      <c r="G446" s="1"/>
      <c r="H446" s="1"/>
      <c r="I446" s="17"/>
      <c r="J446" s="17"/>
    </row>
    <row r="447" spans="3:10" ht="14.25" customHeight="1" x14ac:dyDescent="0.2">
      <c r="C447" s="17"/>
      <c r="D447" s="1"/>
      <c r="G447" s="1"/>
      <c r="H447" s="1"/>
      <c r="I447" s="17"/>
      <c r="J447" s="17"/>
    </row>
    <row r="448" spans="3:10" ht="14.25" customHeight="1" x14ac:dyDescent="0.2">
      <c r="C448" s="17"/>
      <c r="D448" s="1"/>
      <c r="G448" s="1"/>
      <c r="H448" s="1"/>
      <c r="I448" s="17"/>
      <c r="J448" s="17"/>
    </row>
    <row r="449" spans="3:10" ht="14.25" customHeight="1" x14ac:dyDescent="0.2">
      <c r="C449" s="17"/>
      <c r="D449" s="1"/>
      <c r="G449" s="1"/>
      <c r="H449" s="1"/>
      <c r="I449" s="17"/>
      <c r="J449" s="17"/>
    </row>
    <row r="450" spans="3:10" ht="14.25" customHeight="1" x14ac:dyDescent="0.2">
      <c r="C450" s="17"/>
      <c r="D450" s="1"/>
      <c r="G450" s="1"/>
      <c r="H450" s="1"/>
      <c r="I450" s="17"/>
      <c r="J450" s="17"/>
    </row>
    <row r="451" spans="3:10" ht="14.25" customHeight="1" x14ac:dyDescent="0.2">
      <c r="C451" s="17"/>
      <c r="D451" s="1"/>
      <c r="G451" s="1"/>
      <c r="H451" s="1"/>
      <c r="I451" s="17"/>
      <c r="J451" s="17"/>
    </row>
    <row r="452" spans="3:10" ht="14.25" customHeight="1" x14ac:dyDescent="0.2">
      <c r="C452" s="17"/>
      <c r="D452" s="1"/>
      <c r="G452" s="1"/>
      <c r="H452" s="1"/>
      <c r="I452" s="17"/>
      <c r="J452" s="17"/>
    </row>
    <row r="453" spans="3:10" ht="14.25" customHeight="1" x14ac:dyDescent="0.2">
      <c r="C453" s="17"/>
      <c r="D453" s="1"/>
      <c r="G453" s="1"/>
      <c r="H453" s="1"/>
      <c r="I453" s="17"/>
      <c r="J453" s="17"/>
    </row>
    <row r="454" spans="3:10" ht="14.25" customHeight="1" x14ac:dyDescent="0.2">
      <c r="C454" s="17"/>
      <c r="D454" s="1"/>
      <c r="G454" s="1"/>
      <c r="H454" s="1"/>
      <c r="I454" s="17"/>
      <c r="J454" s="17"/>
    </row>
    <row r="455" spans="3:10" ht="14.25" customHeight="1" x14ac:dyDescent="0.2">
      <c r="C455" s="17"/>
      <c r="D455" s="1"/>
      <c r="G455" s="1"/>
      <c r="H455" s="1"/>
      <c r="I455" s="17"/>
      <c r="J455" s="17"/>
    </row>
    <row r="456" spans="3:10" ht="14.25" customHeight="1" x14ac:dyDescent="0.2">
      <c r="C456" s="17"/>
      <c r="D456" s="1"/>
      <c r="G456" s="1"/>
      <c r="H456" s="1"/>
      <c r="I456" s="17"/>
      <c r="J456" s="17"/>
    </row>
    <row r="457" spans="3:10" ht="14.25" customHeight="1" x14ac:dyDescent="0.2">
      <c r="C457" s="17"/>
      <c r="D457" s="1"/>
      <c r="G457" s="1"/>
      <c r="H457" s="1"/>
      <c r="I457" s="17"/>
      <c r="J457" s="17"/>
    </row>
    <row r="458" spans="3:10" ht="14.25" customHeight="1" x14ac:dyDescent="0.2">
      <c r="C458" s="17"/>
      <c r="D458" s="1"/>
      <c r="G458" s="1"/>
      <c r="H458" s="1"/>
      <c r="I458" s="17"/>
      <c r="J458" s="17"/>
    </row>
    <row r="459" spans="3:10" ht="14.25" customHeight="1" x14ac:dyDescent="0.2">
      <c r="C459" s="17"/>
      <c r="D459" s="1"/>
      <c r="G459" s="1"/>
      <c r="H459" s="1"/>
      <c r="I459" s="17"/>
      <c r="J459" s="17"/>
    </row>
    <row r="460" spans="3:10" ht="14.25" customHeight="1" x14ac:dyDescent="0.2">
      <c r="C460" s="17"/>
      <c r="D460" s="1"/>
      <c r="G460" s="1"/>
      <c r="H460" s="1"/>
      <c r="I460" s="17"/>
      <c r="J460" s="17"/>
    </row>
    <row r="461" spans="3:10" ht="14.25" customHeight="1" x14ac:dyDescent="0.2">
      <c r="C461" s="17"/>
      <c r="D461" s="1"/>
      <c r="G461" s="1"/>
      <c r="H461" s="1"/>
      <c r="I461" s="17"/>
      <c r="J461" s="17"/>
    </row>
    <row r="462" spans="3:10" ht="14.25" customHeight="1" x14ac:dyDescent="0.2">
      <c r="C462" s="17"/>
      <c r="D462" s="1"/>
      <c r="G462" s="1"/>
      <c r="H462" s="1"/>
      <c r="I462" s="17"/>
      <c r="J462" s="17"/>
    </row>
    <row r="463" spans="3:10" ht="14.25" customHeight="1" x14ac:dyDescent="0.2">
      <c r="C463" s="17"/>
      <c r="D463" s="1"/>
      <c r="G463" s="1"/>
      <c r="H463" s="1"/>
      <c r="I463" s="17"/>
      <c r="J463" s="17"/>
    </row>
    <row r="464" spans="3:10" ht="14.25" customHeight="1" x14ac:dyDescent="0.2">
      <c r="C464" s="17"/>
      <c r="D464" s="1"/>
      <c r="G464" s="1"/>
      <c r="H464" s="1"/>
      <c r="I464" s="17"/>
      <c r="J464" s="17"/>
    </row>
    <row r="465" spans="3:10" ht="14.25" customHeight="1" x14ac:dyDescent="0.2">
      <c r="C465" s="17"/>
      <c r="D465" s="1"/>
      <c r="G465" s="1"/>
      <c r="H465" s="1"/>
      <c r="I465" s="17"/>
      <c r="J465" s="17"/>
    </row>
    <row r="466" spans="3:10" ht="14.25" customHeight="1" x14ac:dyDescent="0.2">
      <c r="C466" s="17"/>
      <c r="D466" s="1"/>
      <c r="G466" s="1"/>
      <c r="H466" s="1"/>
      <c r="I466" s="17"/>
      <c r="J466" s="17"/>
    </row>
    <row r="467" spans="3:10" ht="14.25" customHeight="1" x14ac:dyDescent="0.2">
      <c r="C467" s="17"/>
      <c r="D467" s="1"/>
      <c r="G467" s="1"/>
      <c r="H467" s="1"/>
      <c r="I467" s="17"/>
      <c r="J467" s="17"/>
    </row>
    <row r="468" spans="3:10" ht="14.25" customHeight="1" x14ac:dyDescent="0.2">
      <c r="C468" s="17"/>
      <c r="D468" s="1"/>
      <c r="G468" s="1"/>
      <c r="H468" s="1"/>
      <c r="I468" s="17"/>
      <c r="J468" s="17"/>
    </row>
    <row r="469" spans="3:10" ht="14.25" customHeight="1" x14ac:dyDescent="0.2">
      <c r="C469" s="17"/>
      <c r="D469" s="1"/>
      <c r="G469" s="1"/>
      <c r="H469" s="1"/>
      <c r="I469" s="17"/>
      <c r="J469" s="17"/>
    </row>
    <row r="470" spans="3:10" ht="14.25" customHeight="1" x14ac:dyDescent="0.2">
      <c r="C470" s="17"/>
      <c r="D470" s="1"/>
      <c r="G470" s="1"/>
      <c r="H470" s="1"/>
      <c r="I470" s="17"/>
      <c r="J470" s="17"/>
    </row>
    <row r="471" spans="3:10" ht="14.25" customHeight="1" x14ac:dyDescent="0.2">
      <c r="C471" s="17"/>
      <c r="D471" s="1"/>
      <c r="G471" s="1"/>
      <c r="H471" s="1"/>
      <c r="I471" s="17"/>
      <c r="J471" s="17"/>
    </row>
    <row r="472" spans="3:10" ht="14.25" customHeight="1" x14ac:dyDescent="0.2">
      <c r="C472" s="17"/>
      <c r="D472" s="1"/>
      <c r="G472" s="1"/>
      <c r="H472" s="1"/>
      <c r="I472" s="17"/>
      <c r="J472" s="17"/>
    </row>
    <row r="473" spans="3:10" ht="14.25" customHeight="1" x14ac:dyDescent="0.2">
      <c r="C473" s="17"/>
      <c r="D473" s="1"/>
      <c r="G473" s="1"/>
      <c r="H473" s="1"/>
      <c r="I473" s="17"/>
      <c r="J473" s="17"/>
    </row>
    <row r="474" spans="3:10" ht="14.25" customHeight="1" x14ac:dyDescent="0.2">
      <c r="C474" s="17"/>
      <c r="D474" s="1"/>
      <c r="G474" s="1"/>
      <c r="H474" s="1"/>
      <c r="I474" s="17"/>
      <c r="J474" s="17"/>
    </row>
    <row r="475" spans="3:10" ht="14.25" customHeight="1" x14ac:dyDescent="0.2">
      <c r="C475" s="17"/>
      <c r="D475" s="1"/>
      <c r="G475" s="1"/>
      <c r="H475" s="1"/>
      <c r="I475" s="17"/>
      <c r="J475" s="17"/>
    </row>
    <row r="476" spans="3:10" ht="14.25" customHeight="1" x14ac:dyDescent="0.2">
      <c r="C476" s="17"/>
      <c r="D476" s="1"/>
      <c r="G476" s="1"/>
      <c r="H476" s="1"/>
      <c r="I476" s="17"/>
      <c r="J476" s="17"/>
    </row>
    <row r="477" spans="3:10" ht="14.25" customHeight="1" x14ac:dyDescent="0.2">
      <c r="C477" s="17"/>
      <c r="D477" s="1"/>
      <c r="G477" s="1"/>
      <c r="H477" s="1"/>
      <c r="I477" s="17"/>
      <c r="J477" s="17"/>
    </row>
    <row r="478" spans="3:10" ht="14.25" customHeight="1" x14ac:dyDescent="0.2">
      <c r="C478" s="17"/>
      <c r="D478" s="1"/>
      <c r="G478" s="1"/>
      <c r="H478" s="1"/>
      <c r="I478" s="17"/>
      <c r="J478" s="17"/>
    </row>
    <row r="479" spans="3:10" ht="14.25" customHeight="1" x14ac:dyDescent="0.2">
      <c r="C479" s="17"/>
      <c r="D479" s="1"/>
      <c r="G479" s="1"/>
      <c r="H479" s="1"/>
      <c r="I479" s="17"/>
      <c r="J479" s="17"/>
    </row>
    <row r="480" spans="3:10" ht="14.25" customHeight="1" x14ac:dyDescent="0.2">
      <c r="C480" s="17"/>
      <c r="D480" s="1"/>
      <c r="G480" s="1"/>
      <c r="H480" s="1"/>
      <c r="I480" s="17"/>
      <c r="J480" s="17"/>
    </row>
    <row r="481" spans="3:10" ht="14.25" customHeight="1" x14ac:dyDescent="0.2">
      <c r="C481" s="17"/>
      <c r="D481" s="1"/>
      <c r="G481" s="1"/>
      <c r="H481" s="1"/>
      <c r="I481" s="17"/>
      <c r="J481" s="17"/>
    </row>
    <row r="482" spans="3:10" ht="14.25" customHeight="1" x14ac:dyDescent="0.2">
      <c r="C482" s="17"/>
      <c r="D482" s="1"/>
      <c r="G482" s="1"/>
      <c r="H482" s="1"/>
      <c r="I482" s="17"/>
      <c r="J482" s="17"/>
    </row>
    <row r="483" spans="3:10" ht="14.25" customHeight="1" x14ac:dyDescent="0.2">
      <c r="C483" s="17"/>
      <c r="D483" s="1"/>
      <c r="G483" s="1"/>
      <c r="H483" s="1"/>
      <c r="I483" s="17"/>
      <c r="J483" s="17"/>
    </row>
    <row r="484" spans="3:10" ht="14.25" customHeight="1" x14ac:dyDescent="0.2">
      <c r="C484" s="17"/>
      <c r="D484" s="1"/>
      <c r="G484" s="1"/>
      <c r="H484" s="1"/>
      <c r="I484" s="17"/>
      <c r="J484" s="17"/>
    </row>
    <row r="485" spans="3:10" ht="14.25" customHeight="1" x14ac:dyDescent="0.2">
      <c r="C485" s="17"/>
      <c r="D485" s="1"/>
      <c r="G485" s="1"/>
      <c r="H485" s="1"/>
      <c r="I485" s="17"/>
      <c r="J485" s="17"/>
    </row>
    <row r="486" spans="3:10" ht="14.25" customHeight="1" x14ac:dyDescent="0.2">
      <c r="C486" s="17"/>
      <c r="D486" s="1"/>
      <c r="G486" s="1"/>
      <c r="H486" s="1"/>
      <c r="I486" s="17"/>
      <c r="J486" s="17"/>
    </row>
    <row r="487" spans="3:10" ht="14.25" customHeight="1" x14ac:dyDescent="0.2">
      <c r="C487" s="17"/>
      <c r="D487" s="1"/>
      <c r="G487" s="1"/>
      <c r="H487" s="1"/>
      <c r="I487" s="17"/>
      <c r="J487" s="17"/>
    </row>
    <row r="488" spans="3:10" ht="14.25" customHeight="1" x14ac:dyDescent="0.2">
      <c r="C488" s="17"/>
      <c r="D488" s="1"/>
      <c r="G488" s="1"/>
      <c r="H488" s="1"/>
      <c r="I488" s="17"/>
      <c r="J488" s="17"/>
    </row>
    <row r="489" spans="3:10" ht="14.25" customHeight="1" x14ac:dyDescent="0.2">
      <c r="C489" s="17"/>
      <c r="D489" s="1"/>
      <c r="G489" s="1"/>
      <c r="H489" s="1"/>
      <c r="I489" s="17"/>
      <c r="J489" s="17"/>
    </row>
    <row r="490" spans="3:10" ht="14.25" customHeight="1" x14ac:dyDescent="0.2">
      <c r="C490" s="17"/>
      <c r="D490" s="1"/>
      <c r="G490" s="1"/>
      <c r="H490" s="1"/>
      <c r="I490" s="17"/>
      <c r="J490" s="17"/>
    </row>
    <row r="491" spans="3:10" ht="14.25" customHeight="1" x14ac:dyDescent="0.2">
      <c r="C491" s="17"/>
      <c r="D491" s="1"/>
      <c r="G491" s="1"/>
      <c r="H491" s="1"/>
      <c r="I491" s="17"/>
      <c r="J491" s="17"/>
    </row>
    <row r="492" spans="3:10" ht="14.25" customHeight="1" x14ac:dyDescent="0.2">
      <c r="C492" s="17"/>
      <c r="D492" s="1"/>
      <c r="G492" s="1"/>
      <c r="H492" s="1"/>
      <c r="I492" s="17"/>
      <c r="J492" s="17"/>
    </row>
    <row r="493" spans="3:10" ht="14.25" customHeight="1" x14ac:dyDescent="0.2">
      <c r="C493" s="17"/>
      <c r="D493" s="1"/>
      <c r="G493" s="1"/>
      <c r="H493" s="1"/>
      <c r="I493" s="17"/>
      <c r="J493" s="17"/>
    </row>
    <row r="494" spans="3:10" ht="14.25" customHeight="1" x14ac:dyDescent="0.2">
      <c r="C494" s="17"/>
      <c r="D494" s="1"/>
      <c r="G494" s="1"/>
      <c r="H494" s="1"/>
      <c r="I494" s="17"/>
      <c r="J494" s="17"/>
    </row>
    <row r="495" spans="3:10" ht="14.25" customHeight="1" x14ac:dyDescent="0.2">
      <c r="C495" s="17"/>
      <c r="D495" s="1"/>
      <c r="G495" s="1"/>
      <c r="H495" s="1"/>
      <c r="I495" s="17"/>
      <c r="J495" s="17"/>
    </row>
    <row r="496" spans="3:10" ht="14.25" customHeight="1" x14ac:dyDescent="0.2">
      <c r="C496" s="17"/>
      <c r="D496" s="1"/>
      <c r="G496" s="1"/>
      <c r="H496" s="1"/>
      <c r="I496" s="17"/>
      <c r="J496" s="17"/>
    </row>
    <row r="497" spans="3:10" ht="14.25" customHeight="1" x14ac:dyDescent="0.2">
      <c r="C497" s="17"/>
      <c r="D497" s="1"/>
      <c r="G497" s="1"/>
      <c r="H497" s="1"/>
      <c r="I497" s="17"/>
      <c r="J497" s="17"/>
    </row>
    <row r="498" spans="3:10" ht="14.25" customHeight="1" x14ac:dyDescent="0.2">
      <c r="C498" s="17"/>
      <c r="D498" s="1"/>
      <c r="G498" s="1"/>
      <c r="H498" s="1"/>
      <c r="I498" s="17"/>
      <c r="J498" s="17"/>
    </row>
    <row r="499" spans="3:10" ht="14.25" customHeight="1" x14ac:dyDescent="0.2">
      <c r="C499" s="17"/>
      <c r="D499" s="1"/>
      <c r="G499" s="1"/>
      <c r="H499" s="1"/>
      <c r="I499" s="17"/>
      <c r="J499" s="17"/>
    </row>
    <row r="500" spans="3:10" ht="14.25" customHeight="1" x14ac:dyDescent="0.2">
      <c r="C500" s="17"/>
      <c r="D500" s="1"/>
      <c r="G500" s="1"/>
      <c r="H500" s="1"/>
      <c r="I500" s="17"/>
      <c r="J500" s="17"/>
    </row>
    <row r="501" spans="3:10" ht="14.25" customHeight="1" x14ac:dyDescent="0.2">
      <c r="C501" s="17"/>
      <c r="D501" s="1"/>
      <c r="G501" s="1"/>
      <c r="H501" s="1"/>
      <c r="I501" s="17"/>
      <c r="J501" s="17"/>
    </row>
    <row r="502" spans="3:10" ht="14.25" customHeight="1" x14ac:dyDescent="0.2">
      <c r="C502" s="17"/>
      <c r="D502" s="1"/>
      <c r="G502" s="1"/>
      <c r="H502" s="1"/>
      <c r="I502" s="17"/>
      <c r="J502" s="17"/>
    </row>
    <row r="503" spans="3:10" ht="14.25" customHeight="1" x14ac:dyDescent="0.2">
      <c r="C503" s="17"/>
      <c r="D503" s="1"/>
      <c r="G503" s="1"/>
      <c r="H503" s="1"/>
      <c r="I503" s="17"/>
      <c r="J503" s="17"/>
    </row>
    <row r="504" spans="3:10" ht="14.25" customHeight="1" x14ac:dyDescent="0.2">
      <c r="C504" s="17"/>
      <c r="D504" s="1"/>
      <c r="G504" s="1"/>
      <c r="H504" s="1"/>
      <c r="I504" s="17"/>
      <c r="J504" s="17"/>
    </row>
    <row r="505" spans="3:10" ht="14.25" customHeight="1" x14ac:dyDescent="0.2">
      <c r="C505" s="17"/>
      <c r="D505" s="1"/>
      <c r="G505" s="1"/>
      <c r="H505" s="1"/>
      <c r="I505" s="17"/>
      <c r="J505" s="17"/>
    </row>
    <row r="506" spans="3:10" ht="14.25" customHeight="1" x14ac:dyDescent="0.2">
      <c r="C506" s="17"/>
      <c r="D506" s="1"/>
      <c r="G506" s="1"/>
      <c r="H506" s="1"/>
      <c r="I506" s="17"/>
      <c r="J506" s="17"/>
    </row>
    <row r="507" spans="3:10" ht="14.25" customHeight="1" x14ac:dyDescent="0.2">
      <c r="C507" s="17"/>
      <c r="D507" s="1"/>
      <c r="G507" s="1"/>
      <c r="H507" s="1"/>
      <c r="I507" s="17"/>
      <c r="J507" s="17"/>
    </row>
    <row r="508" spans="3:10" ht="14.25" customHeight="1" x14ac:dyDescent="0.2">
      <c r="C508" s="17"/>
      <c r="D508" s="1"/>
      <c r="G508" s="1"/>
      <c r="H508" s="1"/>
      <c r="I508" s="17"/>
      <c r="J508" s="17"/>
    </row>
    <row r="509" spans="3:10" ht="14.25" customHeight="1" x14ac:dyDescent="0.2">
      <c r="C509" s="17"/>
      <c r="D509" s="1"/>
      <c r="G509" s="1"/>
      <c r="H509" s="1"/>
      <c r="I509" s="17"/>
      <c r="J509" s="17"/>
    </row>
    <row r="510" spans="3:10" ht="14.25" customHeight="1" x14ac:dyDescent="0.2">
      <c r="C510" s="17"/>
      <c r="D510" s="1"/>
      <c r="G510" s="1"/>
      <c r="H510" s="1"/>
      <c r="I510" s="17"/>
      <c r="J510" s="17"/>
    </row>
    <row r="511" spans="3:10" ht="14.25" customHeight="1" x14ac:dyDescent="0.2">
      <c r="C511" s="17"/>
      <c r="D511" s="1"/>
      <c r="G511" s="1"/>
      <c r="H511" s="1"/>
      <c r="I511" s="17"/>
      <c r="J511" s="17"/>
    </row>
    <row r="512" spans="3:10" ht="14.25" customHeight="1" x14ac:dyDescent="0.2">
      <c r="C512" s="17"/>
      <c r="D512" s="1"/>
      <c r="G512" s="1"/>
      <c r="H512" s="1"/>
      <c r="I512" s="17"/>
      <c r="J512" s="17"/>
    </row>
    <row r="513" spans="3:10" ht="14.25" customHeight="1" x14ac:dyDescent="0.2">
      <c r="C513" s="17"/>
      <c r="D513" s="1"/>
      <c r="G513" s="1"/>
      <c r="H513" s="1"/>
      <c r="I513" s="17"/>
      <c r="J513" s="17"/>
    </row>
    <row r="514" spans="3:10" ht="14.25" customHeight="1" x14ac:dyDescent="0.2">
      <c r="C514" s="17"/>
      <c r="D514" s="1"/>
      <c r="G514" s="1"/>
      <c r="H514" s="1"/>
      <c r="I514" s="17"/>
      <c r="J514" s="17"/>
    </row>
    <row r="515" spans="3:10" ht="14.25" customHeight="1" x14ac:dyDescent="0.2">
      <c r="C515" s="17"/>
      <c r="D515" s="1"/>
      <c r="G515" s="1"/>
      <c r="H515" s="1"/>
      <c r="I515" s="17"/>
      <c r="J515" s="17"/>
    </row>
    <row r="516" spans="3:10" ht="14.25" customHeight="1" x14ac:dyDescent="0.2">
      <c r="C516" s="17"/>
      <c r="D516" s="1"/>
      <c r="G516" s="1"/>
      <c r="H516" s="1"/>
      <c r="I516" s="17"/>
      <c r="J516" s="17"/>
    </row>
    <row r="517" spans="3:10" ht="14.25" customHeight="1" x14ac:dyDescent="0.2">
      <c r="C517" s="17"/>
      <c r="D517" s="1"/>
      <c r="G517" s="1"/>
      <c r="H517" s="1"/>
      <c r="I517" s="17"/>
      <c r="J517" s="17"/>
    </row>
    <row r="518" spans="3:10" ht="14.25" customHeight="1" x14ac:dyDescent="0.2">
      <c r="C518" s="17"/>
      <c r="D518" s="1"/>
      <c r="G518" s="1"/>
      <c r="H518" s="1"/>
      <c r="I518" s="17"/>
      <c r="J518" s="17"/>
    </row>
    <row r="519" spans="3:10" ht="14.25" customHeight="1" x14ac:dyDescent="0.2">
      <c r="C519" s="17"/>
      <c r="D519" s="1"/>
      <c r="G519" s="1"/>
      <c r="H519" s="1"/>
      <c r="I519" s="17"/>
      <c r="J519" s="17"/>
    </row>
    <row r="520" spans="3:10" ht="14.25" customHeight="1" x14ac:dyDescent="0.2">
      <c r="C520" s="17"/>
      <c r="D520" s="1"/>
      <c r="G520" s="1"/>
      <c r="H520" s="1"/>
      <c r="I520" s="17"/>
      <c r="J520" s="17"/>
    </row>
    <row r="521" spans="3:10" ht="14.25" customHeight="1" x14ac:dyDescent="0.2">
      <c r="C521" s="17"/>
      <c r="D521" s="1"/>
      <c r="G521" s="1"/>
      <c r="H521" s="1"/>
      <c r="I521" s="17"/>
      <c r="J521" s="17"/>
    </row>
    <row r="522" spans="3:10" ht="14.25" customHeight="1" x14ac:dyDescent="0.2">
      <c r="C522" s="17"/>
      <c r="D522" s="1"/>
      <c r="G522" s="1"/>
      <c r="H522" s="1"/>
      <c r="I522" s="17"/>
      <c r="J522" s="17"/>
    </row>
    <row r="523" spans="3:10" ht="14.25" customHeight="1" x14ac:dyDescent="0.2">
      <c r="C523" s="17"/>
      <c r="D523" s="1"/>
      <c r="G523" s="1"/>
      <c r="H523" s="1"/>
      <c r="I523" s="17"/>
      <c r="J523" s="17"/>
    </row>
    <row r="524" spans="3:10" ht="14.25" customHeight="1" x14ac:dyDescent="0.2">
      <c r="C524" s="17"/>
      <c r="D524" s="1"/>
      <c r="G524" s="1"/>
      <c r="H524" s="1"/>
      <c r="I524" s="17"/>
      <c r="J524" s="17"/>
    </row>
    <row r="525" spans="3:10" ht="14.25" customHeight="1" x14ac:dyDescent="0.2">
      <c r="C525" s="17"/>
      <c r="D525" s="1"/>
      <c r="G525" s="1"/>
      <c r="H525" s="1"/>
      <c r="I525" s="17"/>
      <c r="J525" s="17"/>
    </row>
    <row r="526" spans="3:10" ht="14.25" customHeight="1" x14ac:dyDescent="0.2">
      <c r="C526" s="17"/>
      <c r="D526" s="1"/>
      <c r="G526" s="1"/>
      <c r="H526" s="1"/>
      <c r="I526" s="17"/>
      <c r="J526" s="17"/>
    </row>
    <row r="527" spans="3:10" ht="14.25" customHeight="1" x14ac:dyDescent="0.2">
      <c r="C527" s="17"/>
      <c r="D527" s="1"/>
      <c r="G527" s="1"/>
      <c r="H527" s="1"/>
      <c r="I527" s="17"/>
      <c r="J527" s="17"/>
    </row>
    <row r="528" spans="3:10" ht="14.25" customHeight="1" x14ac:dyDescent="0.2">
      <c r="C528" s="17"/>
      <c r="D528" s="1"/>
      <c r="G528" s="1"/>
      <c r="H528" s="1"/>
      <c r="I528" s="17"/>
      <c r="J528" s="17"/>
    </row>
    <row r="529" spans="3:10" ht="14.25" customHeight="1" x14ac:dyDescent="0.2">
      <c r="C529" s="17"/>
      <c r="D529" s="1"/>
      <c r="G529" s="1"/>
      <c r="H529" s="1"/>
      <c r="I529" s="17"/>
      <c r="J529" s="17"/>
    </row>
    <row r="530" spans="3:10" ht="14.25" customHeight="1" x14ac:dyDescent="0.2">
      <c r="C530" s="17"/>
      <c r="D530" s="1"/>
      <c r="G530" s="1"/>
      <c r="H530" s="1"/>
      <c r="I530" s="17"/>
      <c r="J530" s="17"/>
    </row>
    <row r="531" spans="3:10" ht="14.25" customHeight="1" x14ac:dyDescent="0.2">
      <c r="C531" s="17"/>
      <c r="D531" s="1"/>
      <c r="G531" s="1"/>
      <c r="H531" s="1"/>
      <c r="I531" s="17"/>
      <c r="J531" s="17"/>
    </row>
    <row r="532" spans="3:10" ht="14.25" customHeight="1" x14ac:dyDescent="0.2">
      <c r="C532" s="17"/>
      <c r="D532" s="1"/>
      <c r="G532" s="1"/>
      <c r="H532" s="1"/>
      <c r="I532" s="17"/>
      <c r="J532" s="17"/>
    </row>
    <row r="533" spans="3:10" ht="14.25" customHeight="1" x14ac:dyDescent="0.2">
      <c r="C533" s="17"/>
      <c r="D533" s="1"/>
      <c r="G533" s="1"/>
      <c r="H533" s="1"/>
      <c r="I533" s="17"/>
      <c r="J533" s="17"/>
    </row>
    <row r="534" spans="3:10" ht="14.25" customHeight="1" x14ac:dyDescent="0.2">
      <c r="C534" s="17"/>
      <c r="D534" s="1"/>
      <c r="G534" s="1"/>
      <c r="H534" s="1"/>
      <c r="I534" s="17"/>
      <c r="J534" s="17"/>
    </row>
    <row r="535" spans="3:10" ht="14.25" customHeight="1" x14ac:dyDescent="0.2">
      <c r="C535" s="17"/>
      <c r="D535" s="1"/>
      <c r="G535" s="1"/>
      <c r="H535" s="1"/>
      <c r="I535" s="17"/>
      <c r="J535" s="17"/>
    </row>
    <row r="536" spans="3:10" ht="14.25" customHeight="1" x14ac:dyDescent="0.2">
      <c r="C536" s="17"/>
      <c r="D536" s="1"/>
      <c r="G536" s="1"/>
      <c r="H536" s="1"/>
      <c r="I536" s="17"/>
      <c r="J536" s="17"/>
    </row>
    <row r="537" spans="3:10" ht="14.25" customHeight="1" x14ac:dyDescent="0.2">
      <c r="C537" s="17"/>
      <c r="D537" s="1"/>
      <c r="G537" s="1"/>
      <c r="H537" s="1"/>
      <c r="I537" s="17"/>
      <c r="J537" s="17"/>
    </row>
    <row r="538" spans="3:10" ht="14.25" customHeight="1" x14ac:dyDescent="0.2">
      <c r="C538" s="17"/>
      <c r="D538" s="1"/>
      <c r="G538" s="1"/>
      <c r="H538" s="1"/>
      <c r="I538" s="17"/>
      <c r="J538" s="17"/>
    </row>
    <row r="539" spans="3:10" ht="14.25" customHeight="1" x14ac:dyDescent="0.2">
      <c r="C539" s="17"/>
      <c r="D539" s="1"/>
      <c r="G539" s="1"/>
      <c r="H539" s="1"/>
      <c r="I539" s="17"/>
      <c r="J539" s="17"/>
    </row>
    <row r="540" spans="3:10" ht="14.25" customHeight="1" x14ac:dyDescent="0.2">
      <c r="C540" s="17"/>
      <c r="D540" s="1"/>
      <c r="G540" s="1"/>
      <c r="H540" s="1"/>
      <c r="I540" s="17"/>
      <c r="J540" s="17"/>
    </row>
    <row r="541" spans="3:10" ht="14.25" customHeight="1" x14ac:dyDescent="0.2">
      <c r="C541" s="17"/>
      <c r="D541" s="1"/>
      <c r="G541" s="1"/>
      <c r="H541" s="1"/>
      <c r="I541" s="17"/>
      <c r="J541" s="17"/>
    </row>
    <row r="542" spans="3:10" ht="14.25" customHeight="1" x14ac:dyDescent="0.2">
      <c r="C542" s="17"/>
      <c r="D542" s="1"/>
      <c r="G542" s="1"/>
      <c r="H542" s="1"/>
      <c r="I542" s="17"/>
      <c r="J542" s="17"/>
    </row>
    <row r="543" spans="3:10" ht="14.25" customHeight="1" x14ac:dyDescent="0.2">
      <c r="C543" s="17"/>
      <c r="D543" s="1"/>
      <c r="G543" s="1"/>
      <c r="H543" s="1"/>
      <c r="I543" s="17"/>
      <c r="J543" s="17"/>
    </row>
    <row r="544" spans="3:10" ht="14.25" customHeight="1" x14ac:dyDescent="0.2">
      <c r="C544" s="17"/>
      <c r="D544" s="1"/>
      <c r="G544" s="1"/>
      <c r="H544" s="1"/>
      <c r="I544" s="17"/>
      <c r="J544" s="17"/>
    </row>
    <row r="545" spans="3:10" ht="14.25" customHeight="1" x14ac:dyDescent="0.2">
      <c r="C545" s="17"/>
      <c r="D545" s="1"/>
      <c r="G545" s="1"/>
      <c r="H545" s="1"/>
      <c r="I545" s="17"/>
      <c r="J545" s="17"/>
    </row>
    <row r="546" spans="3:10" ht="14.25" customHeight="1" x14ac:dyDescent="0.2">
      <c r="C546" s="17"/>
      <c r="D546" s="1"/>
      <c r="G546" s="1"/>
      <c r="H546" s="1"/>
      <c r="I546" s="17"/>
      <c r="J546" s="17"/>
    </row>
    <row r="547" spans="3:10" ht="14.25" customHeight="1" x14ac:dyDescent="0.2">
      <c r="C547" s="17"/>
      <c r="D547" s="1"/>
      <c r="G547" s="1"/>
      <c r="H547" s="1"/>
      <c r="I547" s="17"/>
      <c r="J547" s="17"/>
    </row>
    <row r="548" spans="3:10" ht="14.25" customHeight="1" x14ac:dyDescent="0.2">
      <c r="C548" s="17"/>
      <c r="D548" s="1"/>
      <c r="G548" s="1"/>
      <c r="H548" s="1"/>
      <c r="I548" s="17"/>
      <c r="J548" s="17"/>
    </row>
    <row r="549" spans="3:10" ht="14.25" customHeight="1" x14ac:dyDescent="0.2">
      <c r="C549" s="17"/>
      <c r="D549" s="1"/>
      <c r="G549" s="1"/>
      <c r="H549" s="1"/>
      <c r="I549" s="17"/>
      <c r="J549" s="17"/>
    </row>
    <row r="550" spans="3:10" ht="14.25" customHeight="1" x14ac:dyDescent="0.2">
      <c r="C550" s="17"/>
      <c r="D550" s="1"/>
      <c r="G550" s="1"/>
      <c r="H550" s="1"/>
      <c r="I550" s="17"/>
      <c r="J550" s="17"/>
    </row>
    <row r="551" spans="3:10" ht="14.25" customHeight="1" x14ac:dyDescent="0.2">
      <c r="C551" s="17"/>
      <c r="D551" s="1"/>
      <c r="G551" s="1"/>
      <c r="H551" s="1"/>
      <c r="I551" s="17"/>
      <c r="J551" s="17"/>
    </row>
    <row r="552" spans="3:10" ht="14.25" customHeight="1" x14ac:dyDescent="0.2">
      <c r="C552" s="17"/>
      <c r="D552" s="1"/>
      <c r="G552" s="1"/>
      <c r="H552" s="1"/>
      <c r="I552" s="17"/>
      <c r="J552" s="17"/>
    </row>
    <row r="553" spans="3:10" ht="14.25" customHeight="1" x14ac:dyDescent="0.2">
      <c r="C553" s="17"/>
      <c r="D553" s="1"/>
      <c r="G553" s="1"/>
      <c r="H553" s="1"/>
      <c r="I553" s="17"/>
      <c r="J553" s="17"/>
    </row>
    <row r="554" spans="3:10" ht="14.25" customHeight="1" x14ac:dyDescent="0.2">
      <c r="C554" s="17"/>
      <c r="D554" s="1"/>
      <c r="G554" s="1"/>
      <c r="H554" s="1"/>
      <c r="I554" s="17"/>
      <c r="J554" s="17"/>
    </row>
    <row r="555" spans="3:10" ht="14.25" customHeight="1" x14ac:dyDescent="0.2">
      <c r="C555" s="17"/>
      <c r="D555" s="1"/>
      <c r="G555" s="1"/>
      <c r="H555" s="1"/>
      <c r="I555" s="17"/>
      <c r="J555" s="17"/>
    </row>
    <row r="556" spans="3:10" ht="14.25" customHeight="1" x14ac:dyDescent="0.2">
      <c r="C556" s="17"/>
      <c r="D556" s="1"/>
      <c r="G556" s="1"/>
      <c r="H556" s="1"/>
      <c r="I556" s="17"/>
      <c r="J556" s="17"/>
    </row>
    <row r="557" spans="3:10" ht="14.25" customHeight="1" x14ac:dyDescent="0.2">
      <c r="C557" s="17"/>
      <c r="D557" s="1"/>
      <c r="G557" s="1"/>
      <c r="H557" s="1"/>
      <c r="I557" s="17"/>
      <c r="J557" s="17"/>
    </row>
    <row r="558" spans="3:10" ht="14.25" customHeight="1" x14ac:dyDescent="0.2">
      <c r="C558" s="17"/>
      <c r="D558" s="1"/>
      <c r="G558" s="1"/>
      <c r="H558" s="1"/>
      <c r="I558" s="17"/>
      <c r="J558" s="17"/>
    </row>
    <row r="559" spans="3:10" ht="14.25" customHeight="1" x14ac:dyDescent="0.2">
      <c r="C559" s="17"/>
      <c r="D559" s="1"/>
      <c r="G559" s="1"/>
      <c r="H559" s="1"/>
      <c r="I559" s="17"/>
      <c r="J559" s="17"/>
    </row>
    <row r="560" spans="3:10" ht="14.25" customHeight="1" x14ac:dyDescent="0.2">
      <c r="C560" s="17"/>
      <c r="D560" s="1"/>
      <c r="G560" s="1"/>
      <c r="H560" s="1"/>
      <c r="I560" s="17"/>
      <c r="J560" s="17"/>
    </row>
    <row r="561" spans="3:10" ht="14.25" customHeight="1" x14ac:dyDescent="0.2">
      <c r="C561" s="17"/>
      <c r="D561" s="1"/>
      <c r="G561" s="1"/>
      <c r="H561" s="1"/>
      <c r="I561" s="17"/>
      <c r="J561" s="17"/>
    </row>
    <row r="562" spans="3:10" ht="14.25" customHeight="1" x14ac:dyDescent="0.2">
      <c r="C562" s="17"/>
      <c r="D562" s="1"/>
      <c r="G562" s="1"/>
      <c r="H562" s="1"/>
      <c r="I562" s="17"/>
      <c r="J562" s="17"/>
    </row>
    <row r="563" spans="3:10" ht="14.25" customHeight="1" x14ac:dyDescent="0.2">
      <c r="C563" s="17"/>
      <c r="D563" s="1"/>
      <c r="G563" s="1"/>
      <c r="H563" s="1"/>
      <c r="I563" s="17"/>
      <c r="J563" s="17"/>
    </row>
    <row r="564" spans="3:10" ht="14.25" customHeight="1" x14ac:dyDescent="0.2">
      <c r="C564" s="17"/>
      <c r="D564" s="1"/>
      <c r="G564" s="1"/>
      <c r="H564" s="1"/>
      <c r="I564" s="17"/>
      <c r="J564" s="17"/>
    </row>
    <row r="565" spans="3:10" ht="14.25" customHeight="1" x14ac:dyDescent="0.2">
      <c r="C565" s="17"/>
      <c r="D565" s="1"/>
      <c r="G565" s="1"/>
      <c r="H565" s="1"/>
      <c r="I565" s="17"/>
      <c r="J565" s="17"/>
    </row>
    <row r="566" spans="3:10" ht="14.25" customHeight="1" x14ac:dyDescent="0.2">
      <c r="C566" s="17"/>
      <c r="D566" s="1"/>
      <c r="G566" s="1"/>
      <c r="H566" s="1"/>
      <c r="I566" s="17"/>
      <c r="J566" s="17"/>
    </row>
    <row r="567" spans="3:10" ht="14.25" customHeight="1" x14ac:dyDescent="0.2">
      <c r="C567" s="17"/>
      <c r="D567" s="1"/>
      <c r="G567" s="1"/>
      <c r="H567" s="1"/>
      <c r="I567" s="17"/>
      <c r="J567" s="17"/>
    </row>
    <row r="568" spans="3:10" ht="14.25" customHeight="1" x14ac:dyDescent="0.2">
      <c r="C568" s="17"/>
      <c r="D568" s="1"/>
      <c r="G568" s="1"/>
      <c r="H568" s="1"/>
      <c r="I568" s="17"/>
      <c r="J568" s="17"/>
    </row>
    <row r="569" spans="3:10" ht="14.25" customHeight="1" x14ac:dyDescent="0.2">
      <c r="C569" s="17"/>
      <c r="D569" s="1"/>
      <c r="G569" s="1"/>
      <c r="H569" s="1"/>
      <c r="I569" s="17"/>
      <c r="J569" s="17"/>
    </row>
    <row r="570" spans="3:10" ht="14.25" customHeight="1" x14ac:dyDescent="0.2">
      <c r="C570" s="17"/>
      <c r="D570" s="1"/>
      <c r="G570" s="1"/>
      <c r="H570" s="1"/>
      <c r="I570" s="17"/>
      <c r="J570" s="17"/>
    </row>
    <row r="571" spans="3:10" ht="14.25" customHeight="1" x14ac:dyDescent="0.2">
      <c r="C571" s="17"/>
      <c r="D571" s="1"/>
      <c r="G571" s="1"/>
      <c r="H571" s="1"/>
      <c r="I571" s="17"/>
      <c r="J571" s="17"/>
    </row>
    <row r="572" spans="3:10" ht="14.25" customHeight="1" x14ac:dyDescent="0.2">
      <c r="C572" s="17"/>
      <c r="D572" s="1"/>
      <c r="G572" s="1"/>
      <c r="H572" s="1"/>
      <c r="I572" s="17"/>
      <c r="J572" s="17"/>
    </row>
    <row r="573" spans="3:10" ht="14.25" customHeight="1" x14ac:dyDescent="0.2">
      <c r="C573" s="17"/>
      <c r="D573" s="1"/>
      <c r="G573" s="1"/>
      <c r="H573" s="1"/>
      <c r="I573" s="17"/>
      <c r="J573" s="17"/>
    </row>
    <row r="574" spans="3:10" ht="14.25" customHeight="1" x14ac:dyDescent="0.2">
      <c r="C574" s="17"/>
      <c r="D574" s="1"/>
      <c r="G574" s="1"/>
      <c r="H574" s="1"/>
      <c r="I574" s="17"/>
      <c r="J574" s="17"/>
    </row>
    <row r="575" spans="3:10" ht="14.25" customHeight="1" x14ac:dyDescent="0.2">
      <c r="C575" s="17"/>
      <c r="D575" s="1"/>
      <c r="G575" s="1"/>
      <c r="H575" s="1"/>
      <c r="I575" s="17"/>
      <c r="J575" s="17"/>
    </row>
    <row r="576" spans="3:10" ht="14.25" customHeight="1" x14ac:dyDescent="0.2">
      <c r="C576" s="17"/>
      <c r="D576" s="1"/>
      <c r="G576" s="1"/>
      <c r="H576" s="1"/>
      <c r="I576" s="17"/>
      <c r="J576" s="17"/>
    </row>
    <row r="577" spans="3:10" ht="14.25" customHeight="1" x14ac:dyDescent="0.2">
      <c r="C577" s="17"/>
      <c r="D577" s="1"/>
      <c r="G577" s="1"/>
      <c r="H577" s="1"/>
      <c r="I577" s="17"/>
      <c r="J577" s="17"/>
    </row>
    <row r="578" spans="3:10" ht="14.25" customHeight="1" x14ac:dyDescent="0.2">
      <c r="C578" s="17"/>
      <c r="D578" s="1"/>
      <c r="G578" s="1"/>
      <c r="H578" s="1"/>
      <c r="I578" s="17"/>
      <c r="J578" s="17"/>
    </row>
    <row r="579" spans="3:10" ht="14.25" customHeight="1" x14ac:dyDescent="0.2">
      <c r="C579" s="17"/>
      <c r="D579" s="1"/>
      <c r="G579" s="1"/>
      <c r="H579" s="1"/>
      <c r="I579" s="17"/>
      <c r="J579" s="17"/>
    </row>
    <row r="580" spans="3:10" ht="14.25" customHeight="1" x14ac:dyDescent="0.2">
      <c r="C580" s="17"/>
      <c r="D580" s="1"/>
      <c r="G580" s="1"/>
      <c r="H580" s="1"/>
      <c r="I580" s="17"/>
      <c r="J580" s="17"/>
    </row>
    <row r="581" spans="3:10" ht="14.25" customHeight="1" x14ac:dyDescent="0.2">
      <c r="C581" s="17"/>
      <c r="D581" s="1"/>
      <c r="G581" s="1"/>
      <c r="H581" s="1"/>
      <c r="I581" s="17"/>
      <c r="J581" s="17"/>
    </row>
    <row r="582" spans="3:10" ht="14.25" customHeight="1" x14ac:dyDescent="0.2">
      <c r="C582" s="17"/>
      <c r="D582" s="1"/>
      <c r="G582" s="1"/>
      <c r="H582" s="1"/>
      <c r="I582" s="17"/>
      <c r="J582" s="17"/>
    </row>
    <row r="583" spans="3:10" ht="14.25" customHeight="1" x14ac:dyDescent="0.2">
      <c r="C583" s="17"/>
      <c r="D583" s="1"/>
      <c r="G583" s="1"/>
      <c r="H583" s="1"/>
      <c r="I583" s="17"/>
      <c r="J583" s="17"/>
    </row>
    <row r="584" spans="3:10" ht="14.25" customHeight="1" x14ac:dyDescent="0.2">
      <c r="C584" s="17"/>
      <c r="D584" s="1"/>
      <c r="G584" s="1"/>
      <c r="H584" s="1"/>
      <c r="I584" s="17"/>
      <c r="J584" s="17"/>
    </row>
    <row r="585" spans="3:10" ht="14.25" customHeight="1" x14ac:dyDescent="0.2">
      <c r="C585" s="17"/>
      <c r="D585" s="1"/>
      <c r="G585" s="1"/>
      <c r="H585" s="1"/>
      <c r="I585" s="17"/>
      <c r="J585" s="17"/>
    </row>
    <row r="586" spans="3:10" ht="14.25" customHeight="1" x14ac:dyDescent="0.2">
      <c r="C586" s="17"/>
      <c r="D586" s="1"/>
      <c r="G586" s="1"/>
      <c r="H586" s="1"/>
      <c r="I586" s="17"/>
      <c r="J586" s="17"/>
    </row>
    <row r="587" spans="3:10" ht="14.25" customHeight="1" x14ac:dyDescent="0.2">
      <c r="C587" s="17"/>
      <c r="D587" s="1"/>
      <c r="G587" s="1"/>
      <c r="H587" s="1"/>
      <c r="I587" s="17"/>
      <c r="J587" s="17"/>
    </row>
    <row r="588" spans="3:10" ht="14.25" customHeight="1" x14ac:dyDescent="0.2">
      <c r="C588" s="17"/>
      <c r="D588" s="1"/>
      <c r="G588" s="1"/>
      <c r="H588" s="1"/>
      <c r="I588" s="17"/>
      <c r="J588" s="17"/>
    </row>
    <row r="589" spans="3:10" ht="14.25" customHeight="1" x14ac:dyDescent="0.2">
      <c r="C589" s="17"/>
      <c r="D589" s="1"/>
      <c r="G589" s="1"/>
      <c r="H589" s="1"/>
      <c r="I589" s="17"/>
      <c r="J589" s="17"/>
    </row>
    <row r="590" spans="3:10" ht="14.25" customHeight="1" x14ac:dyDescent="0.2">
      <c r="C590" s="17"/>
      <c r="D590" s="1"/>
      <c r="G590" s="1"/>
      <c r="H590" s="1"/>
      <c r="I590" s="17"/>
      <c r="J590" s="17"/>
    </row>
    <row r="591" spans="3:10" ht="14.25" customHeight="1" x14ac:dyDescent="0.2">
      <c r="C591" s="17"/>
      <c r="D591" s="1"/>
      <c r="G591" s="1"/>
      <c r="H591" s="1"/>
      <c r="I591" s="17"/>
      <c r="J591" s="17"/>
    </row>
    <row r="592" spans="3:10" ht="14.25" customHeight="1" x14ac:dyDescent="0.2">
      <c r="C592" s="17"/>
      <c r="D592" s="1"/>
      <c r="G592" s="1"/>
      <c r="H592" s="1"/>
      <c r="I592" s="17"/>
      <c r="J592" s="17"/>
    </row>
    <row r="593" spans="3:10" ht="14.25" customHeight="1" x14ac:dyDescent="0.2">
      <c r="C593" s="17"/>
      <c r="D593" s="1"/>
      <c r="G593" s="1"/>
      <c r="H593" s="1"/>
      <c r="I593" s="17"/>
      <c r="J593" s="17"/>
    </row>
    <row r="594" spans="3:10" ht="14.25" customHeight="1" x14ac:dyDescent="0.2">
      <c r="C594" s="17"/>
      <c r="D594" s="1"/>
      <c r="G594" s="1"/>
      <c r="H594" s="1"/>
      <c r="I594" s="17"/>
      <c r="J594" s="17"/>
    </row>
    <row r="595" spans="3:10" ht="14.25" customHeight="1" x14ac:dyDescent="0.2">
      <c r="C595" s="17"/>
      <c r="D595" s="1"/>
      <c r="G595" s="1"/>
      <c r="H595" s="1"/>
      <c r="I595" s="17"/>
      <c r="J595" s="17"/>
    </row>
    <row r="596" spans="3:10" ht="14.25" customHeight="1" x14ac:dyDescent="0.2">
      <c r="C596" s="17"/>
      <c r="D596" s="1"/>
      <c r="G596" s="1"/>
      <c r="H596" s="1"/>
      <c r="I596" s="17"/>
      <c r="J596" s="17"/>
    </row>
    <row r="597" spans="3:10" ht="14.25" customHeight="1" x14ac:dyDescent="0.2">
      <c r="C597" s="17"/>
      <c r="D597" s="1"/>
      <c r="G597" s="1"/>
      <c r="H597" s="1"/>
      <c r="I597" s="17"/>
      <c r="J597" s="17"/>
    </row>
    <row r="598" spans="3:10" ht="14.25" customHeight="1" x14ac:dyDescent="0.2">
      <c r="C598" s="17"/>
      <c r="D598" s="1"/>
      <c r="G598" s="1"/>
      <c r="H598" s="1"/>
      <c r="I598" s="17"/>
      <c r="J598" s="17"/>
    </row>
    <row r="599" spans="3:10" ht="14.25" customHeight="1" x14ac:dyDescent="0.2">
      <c r="C599" s="17"/>
      <c r="D599" s="1"/>
      <c r="G599" s="1"/>
      <c r="H599" s="1"/>
      <c r="I599" s="17"/>
      <c r="J599" s="17"/>
    </row>
    <row r="600" spans="3:10" ht="14.25" customHeight="1" x14ac:dyDescent="0.2">
      <c r="C600" s="17"/>
      <c r="D600" s="1"/>
      <c r="G600" s="1"/>
      <c r="H600" s="1"/>
      <c r="I600" s="17"/>
      <c r="J600" s="17"/>
    </row>
    <row r="601" spans="3:10" ht="14.25" customHeight="1" x14ac:dyDescent="0.2">
      <c r="C601" s="17"/>
      <c r="D601" s="1"/>
      <c r="G601" s="1"/>
      <c r="H601" s="1"/>
      <c r="I601" s="17"/>
      <c r="J601" s="17"/>
    </row>
    <row r="602" spans="3:10" ht="14.25" customHeight="1" x14ac:dyDescent="0.2">
      <c r="C602" s="17"/>
      <c r="D602" s="1"/>
      <c r="G602" s="1"/>
      <c r="H602" s="1"/>
      <c r="I602" s="17"/>
      <c r="J602" s="17"/>
    </row>
    <row r="603" spans="3:10" ht="14.25" customHeight="1" x14ac:dyDescent="0.2">
      <c r="C603" s="17"/>
      <c r="D603" s="1"/>
      <c r="G603" s="1"/>
      <c r="H603" s="1"/>
      <c r="I603" s="17"/>
      <c r="J603" s="17"/>
    </row>
    <row r="604" spans="3:10" ht="14.25" customHeight="1" x14ac:dyDescent="0.2">
      <c r="C604" s="17"/>
      <c r="D604" s="1"/>
      <c r="G604" s="1"/>
      <c r="H604" s="1"/>
      <c r="I604" s="17"/>
      <c r="J604" s="17"/>
    </row>
    <row r="605" spans="3:10" ht="14.25" customHeight="1" x14ac:dyDescent="0.2">
      <c r="C605" s="17"/>
      <c r="D605" s="1"/>
      <c r="G605" s="1"/>
      <c r="H605" s="1"/>
      <c r="I605" s="17"/>
      <c r="J605" s="17"/>
    </row>
    <row r="606" spans="3:10" ht="14.25" customHeight="1" x14ac:dyDescent="0.2">
      <c r="C606" s="17"/>
      <c r="D606" s="1"/>
      <c r="G606" s="1"/>
      <c r="H606" s="1"/>
      <c r="I606" s="17"/>
      <c r="J606" s="17"/>
    </row>
    <row r="607" spans="3:10" ht="14.25" customHeight="1" x14ac:dyDescent="0.2">
      <c r="C607" s="17"/>
      <c r="D607" s="1"/>
      <c r="G607" s="1"/>
      <c r="H607" s="1"/>
      <c r="I607" s="17"/>
      <c r="J607" s="17"/>
    </row>
    <row r="608" spans="3:10" ht="14.25" customHeight="1" x14ac:dyDescent="0.2">
      <c r="C608" s="17"/>
      <c r="D608" s="1"/>
      <c r="G608" s="1"/>
      <c r="H608" s="1"/>
      <c r="I608" s="17"/>
      <c r="J608" s="17"/>
    </row>
    <row r="609" spans="3:10" ht="14.25" customHeight="1" x14ac:dyDescent="0.2">
      <c r="C609" s="17"/>
      <c r="D609" s="1"/>
      <c r="G609" s="1"/>
      <c r="H609" s="1"/>
      <c r="I609" s="17"/>
      <c r="J609" s="17"/>
    </row>
    <row r="610" spans="3:10" ht="14.25" customHeight="1" x14ac:dyDescent="0.2">
      <c r="C610" s="17"/>
      <c r="D610" s="1"/>
      <c r="G610" s="1"/>
      <c r="H610" s="1"/>
      <c r="I610" s="17"/>
      <c r="J610" s="17"/>
    </row>
    <row r="611" spans="3:10" ht="14.25" customHeight="1" x14ac:dyDescent="0.2">
      <c r="C611" s="17"/>
      <c r="D611" s="1"/>
      <c r="G611" s="1"/>
      <c r="H611" s="1"/>
      <c r="I611" s="17"/>
      <c r="J611" s="17"/>
    </row>
    <row r="612" spans="3:10" ht="14.25" customHeight="1" x14ac:dyDescent="0.2">
      <c r="C612" s="17"/>
      <c r="D612" s="1"/>
      <c r="G612" s="1"/>
      <c r="H612" s="1"/>
      <c r="I612" s="17"/>
      <c r="J612" s="17"/>
    </row>
    <row r="613" spans="3:10" ht="14.25" customHeight="1" x14ac:dyDescent="0.2">
      <c r="C613" s="17"/>
      <c r="D613" s="1"/>
      <c r="G613" s="1"/>
      <c r="H613" s="1"/>
      <c r="I613" s="17"/>
      <c r="J613" s="17"/>
    </row>
    <row r="614" spans="3:10" ht="14.25" customHeight="1" x14ac:dyDescent="0.2">
      <c r="C614" s="17"/>
      <c r="D614" s="1"/>
      <c r="G614" s="1"/>
      <c r="H614" s="1"/>
      <c r="I614" s="17"/>
      <c r="J614" s="17"/>
    </row>
    <row r="615" spans="3:10" ht="14.25" customHeight="1" x14ac:dyDescent="0.2">
      <c r="C615" s="17"/>
      <c r="D615" s="1"/>
      <c r="G615" s="1"/>
      <c r="H615" s="1"/>
      <c r="I615" s="17"/>
      <c r="J615" s="17"/>
    </row>
    <row r="616" spans="3:10" ht="14.25" customHeight="1" x14ac:dyDescent="0.2">
      <c r="C616" s="17"/>
      <c r="D616" s="1"/>
      <c r="G616" s="1"/>
      <c r="H616" s="1"/>
      <c r="I616" s="17"/>
      <c r="J616" s="17"/>
    </row>
    <row r="617" spans="3:10" ht="14.25" customHeight="1" x14ac:dyDescent="0.2">
      <c r="C617" s="17"/>
      <c r="D617" s="1"/>
      <c r="G617" s="1"/>
      <c r="H617" s="1"/>
      <c r="I617" s="17"/>
      <c r="J617" s="17"/>
    </row>
    <row r="618" spans="3:10" ht="14.25" customHeight="1" x14ac:dyDescent="0.2">
      <c r="C618" s="17"/>
      <c r="D618" s="1"/>
      <c r="G618" s="1"/>
      <c r="H618" s="1"/>
      <c r="I618" s="17"/>
      <c r="J618" s="17"/>
    </row>
    <row r="619" spans="3:10" ht="14.25" customHeight="1" x14ac:dyDescent="0.2">
      <c r="C619" s="17"/>
      <c r="D619" s="1"/>
      <c r="G619" s="1"/>
      <c r="H619" s="1"/>
      <c r="I619" s="17"/>
      <c r="J619" s="17"/>
    </row>
    <row r="620" spans="3:10" ht="14.25" customHeight="1" x14ac:dyDescent="0.2">
      <c r="C620" s="17"/>
      <c r="D620" s="1"/>
      <c r="G620" s="1"/>
      <c r="H620" s="1"/>
      <c r="I620" s="17"/>
      <c r="J620" s="17"/>
    </row>
    <row r="621" spans="3:10" ht="14.25" customHeight="1" x14ac:dyDescent="0.2">
      <c r="C621" s="17"/>
      <c r="D621" s="1"/>
      <c r="G621" s="1"/>
      <c r="H621" s="1"/>
      <c r="I621" s="17"/>
      <c r="J621" s="17"/>
    </row>
    <row r="622" spans="3:10" ht="14.25" customHeight="1" x14ac:dyDescent="0.2">
      <c r="C622" s="17"/>
      <c r="D622" s="1"/>
      <c r="G622" s="1"/>
      <c r="H622" s="1"/>
      <c r="I622" s="17"/>
      <c r="J622" s="17"/>
    </row>
    <row r="623" spans="3:10" ht="14.25" customHeight="1" x14ac:dyDescent="0.2">
      <c r="C623" s="17"/>
      <c r="D623" s="1"/>
      <c r="G623" s="1"/>
      <c r="H623" s="1"/>
      <c r="I623" s="17"/>
      <c r="J623" s="17"/>
    </row>
    <row r="624" spans="3:10" ht="14.25" customHeight="1" x14ac:dyDescent="0.2">
      <c r="C624" s="17"/>
      <c r="D624" s="1"/>
      <c r="G624" s="1"/>
      <c r="H624" s="1"/>
      <c r="I624" s="17"/>
      <c r="J624" s="17"/>
    </row>
    <row r="625" spans="3:10" ht="14.25" customHeight="1" x14ac:dyDescent="0.2">
      <c r="C625" s="17"/>
      <c r="D625" s="1"/>
      <c r="G625" s="1"/>
      <c r="H625" s="1"/>
      <c r="I625" s="17"/>
      <c r="J625" s="17"/>
    </row>
    <row r="626" spans="3:10" ht="14.25" customHeight="1" x14ac:dyDescent="0.2">
      <c r="C626" s="17"/>
      <c r="D626" s="1"/>
      <c r="G626" s="1"/>
      <c r="H626" s="1"/>
      <c r="I626" s="17"/>
      <c r="J626" s="17"/>
    </row>
    <row r="627" spans="3:10" ht="14.25" customHeight="1" x14ac:dyDescent="0.2">
      <c r="C627" s="17"/>
      <c r="D627" s="1"/>
      <c r="G627" s="1"/>
      <c r="H627" s="1"/>
      <c r="I627" s="17"/>
      <c r="J627" s="17"/>
    </row>
    <row r="628" spans="3:10" ht="14.25" customHeight="1" x14ac:dyDescent="0.2">
      <c r="C628" s="17"/>
      <c r="D628" s="1"/>
      <c r="G628" s="1"/>
      <c r="H628" s="1"/>
      <c r="I628" s="17"/>
      <c r="J628" s="17"/>
    </row>
    <row r="629" spans="3:10" ht="14.25" customHeight="1" x14ac:dyDescent="0.2">
      <c r="C629" s="17"/>
      <c r="D629" s="1"/>
      <c r="G629" s="1"/>
      <c r="H629" s="1"/>
      <c r="I629" s="17"/>
      <c r="J629" s="17"/>
    </row>
    <row r="630" spans="3:10" ht="14.25" customHeight="1" x14ac:dyDescent="0.2">
      <c r="C630" s="17"/>
      <c r="D630" s="1"/>
      <c r="G630" s="1"/>
      <c r="H630" s="1"/>
      <c r="I630" s="17"/>
      <c r="J630" s="17"/>
    </row>
    <row r="631" spans="3:10" ht="14.25" customHeight="1" x14ac:dyDescent="0.2">
      <c r="C631" s="17"/>
      <c r="D631" s="1"/>
      <c r="G631" s="1"/>
      <c r="H631" s="1"/>
      <c r="I631" s="17"/>
      <c r="J631" s="17"/>
    </row>
    <row r="632" spans="3:10" ht="14.25" customHeight="1" x14ac:dyDescent="0.2">
      <c r="C632" s="17"/>
      <c r="D632" s="1"/>
      <c r="G632" s="1"/>
      <c r="H632" s="1"/>
      <c r="I632" s="17"/>
      <c r="J632" s="17"/>
    </row>
    <row r="633" spans="3:10" ht="14.25" customHeight="1" x14ac:dyDescent="0.2">
      <c r="C633" s="17"/>
      <c r="D633" s="1"/>
      <c r="G633" s="1"/>
      <c r="H633" s="1"/>
      <c r="I633" s="17"/>
      <c r="J633" s="17"/>
    </row>
    <row r="634" spans="3:10" ht="14.25" customHeight="1" x14ac:dyDescent="0.2">
      <c r="C634" s="17"/>
      <c r="D634" s="1"/>
      <c r="G634" s="1"/>
      <c r="H634" s="1"/>
      <c r="I634" s="17"/>
      <c r="J634" s="17"/>
    </row>
    <row r="635" spans="3:10" ht="14.25" customHeight="1" x14ac:dyDescent="0.2">
      <c r="C635" s="17"/>
      <c r="D635" s="1"/>
      <c r="G635" s="1"/>
      <c r="H635" s="1"/>
      <c r="I635" s="17"/>
      <c r="J635" s="17"/>
    </row>
    <row r="636" spans="3:10" ht="14.25" customHeight="1" x14ac:dyDescent="0.2">
      <c r="C636" s="17"/>
      <c r="D636" s="1"/>
      <c r="G636" s="1"/>
      <c r="H636" s="1"/>
      <c r="I636" s="17"/>
      <c r="J636" s="17"/>
    </row>
    <row r="637" spans="3:10" ht="14.25" customHeight="1" x14ac:dyDescent="0.2">
      <c r="C637" s="17"/>
      <c r="D637" s="1"/>
      <c r="G637" s="1"/>
      <c r="H637" s="1"/>
      <c r="I637" s="17"/>
      <c r="J637" s="17"/>
    </row>
    <row r="638" spans="3:10" ht="14.25" customHeight="1" x14ac:dyDescent="0.2">
      <c r="C638" s="17"/>
      <c r="D638" s="1"/>
      <c r="G638" s="1"/>
      <c r="H638" s="1"/>
      <c r="I638" s="17"/>
      <c r="J638" s="17"/>
    </row>
    <row r="639" spans="3:10" ht="14.25" customHeight="1" x14ac:dyDescent="0.2">
      <c r="C639" s="17"/>
      <c r="D639" s="1"/>
      <c r="G639" s="1"/>
      <c r="H639" s="1"/>
      <c r="I639" s="17"/>
      <c r="J639" s="17"/>
    </row>
    <row r="640" spans="3:10" ht="14.25" customHeight="1" x14ac:dyDescent="0.2">
      <c r="C640" s="17"/>
      <c r="D640" s="1"/>
      <c r="G640" s="1"/>
      <c r="H640" s="1"/>
      <c r="I640" s="17"/>
      <c r="J640" s="17"/>
    </row>
    <row r="641" spans="3:10" ht="14.25" customHeight="1" x14ac:dyDescent="0.2">
      <c r="C641" s="17"/>
      <c r="D641" s="1"/>
      <c r="G641" s="1"/>
      <c r="H641" s="1"/>
      <c r="I641" s="17"/>
      <c r="J641" s="17"/>
    </row>
    <row r="642" spans="3:10" ht="14.25" customHeight="1" x14ac:dyDescent="0.2">
      <c r="C642" s="17"/>
      <c r="D642" s="1"/>
      <c r="G642" s="1"/>
      <c r="H642" s="1"/>
      <c r="I642" s="17"/>
      <c r="J642" s="17"/>
    </row>
    <row r="643" spans="3:10" ht="14.25" customHeight="1" x14ac:dyDescent="0.2">
      <c r="C643" s="17"/>
      <c r="D643" s="1"/>
      <c r="G643" s="1"/>
      <c r="H643" s="1"/>
      <c r="I643" s="17"/>
      <c r="J643" s="17"/>
    </row>
    <row r="644" spans="3:10" ht="14.25" customHeight="1" x14ac:dyDescent="0.2">
      <c r="C644" s="17"/>
      <c r="D644" s="1"/>
      <c r="G644" s="1"/>
      <c r="H644" s="1"/>
      <c r="I644" s="17"/>
      <c r="J644" s="17"/>
    </row>
    <row r="645" spans="3:10" ht="14.25" customHeight="1" x14ac:dyDescent="0.2">
      <c r="C645" s="17"/>
      <c r="D645" s="1"/>
      <c r="G645" s="1"/>
      <c r="H645" s="1"/>
      <c r="I645" s="17"/>
      <c r="J645" s="17"/>
    </row>
    <row r="646" spans="3:10" ht="14.25" customHeight="1" x14ac:dyDescent="0.2">
      <c r="C646" s="17"/>
      <c r="D646" s="1"/>
      <c r="G646" s="1"/>
      <c r="H646" s="1"/>
      <c r="I646" s="17"/>
      <c r="J646" s="17"/>
    </row>
    <row r="647" spans="3:10" ht="14.25" customHeight="1" x14ac:dyDescent="0.2">
      <c r="C647" s="17"/>
      <c r="D647" s="1"/>
      <c r="G647" s="1"/>
      <c r="H647" s="1"/>
      <c r="I647" s="17"/>
      <c r="J647" s="17"/>
    </row>
    <row r="648" spans="3:10" ht="14.25" customHeight="1" x14ac:dyDescent="0.2">
      <c r="C648" s="17"/>
      <c r="D648" s="1"/>
      <c r="G648" s="1"/>
      <c r="H648" s="1"/>
      <c r="I648" s="17"/>
      <c r="J648" s="17"/>
    </row>
    <row r="649" spans="3:10" ht="14.25" customHeight="1" x14ac:dyDescent="0.2">
      <c r="C649" s="17"/>
      <c r="D649" s="1"/>
      <c r="G649" s="1"/>
      <c r="H649" s="1"/>
      <c r="I649" s="17"/>
      <c r="J649" s="17"/>
    </row>
    <row r="650" spans="3:10" ht="14.25" customHeight="1" x14ac:dyDescent="0.2">
      <c r="C650" s="17"/>
      <c r="D650" s="1"/>
      <c r="G650" s="1"/>
      <c r="H650" s="1"/>
      <c r="I650" s="17"/>
      <c r="J650" s="17"/>
    </row>
    <row r="651" spans="3:10" ht="14.25" customHeight="1" x14ac:dyDescent="0.2">
      <c r="C651" s="17"/>
      <c r="D651" s="1"/>
      <c r="G651" s="1"/>
      <c r="H651" s="1"/>
      <c r="I651" s="17"/>
      <c r="J651" s="17"/>
    </row>
    <row r="652" spans="3:10" ht="14.25" customHeight="1" x14ac:dyDescent="0.2">
      <c r="C652" s="17"/>
      <c r="D652" s="1"/>
      <c r="G652" s="1"/>
      <c r="H652" s="1"/>
      <c r="I652" s="17"/>
      <c r="J652" s="17"/>
    </row>
    <row r="653" spans="3:10" ht="14.25" customHeight="1" x14ac:dyDescent="0.2">
      <c r="C653" s="17"/>
      <c r="D653" s="1"/>
      <c r="G653" s="1"/>
      <c r="H653" s="1"/>
      <c r="I653" s="17"/>
      <c r="J653" s="17"/>
    </row>
    <row r="654" spans="3:10" ht="14.25" customHeight="1" x14ac:dyDescent="0.2">
      <c r="C654" s="17"/>
      <c r="D654" s="1"/>
      <c r="G654" s="1"/>
      <c r="H654" s="1"/>
      <c r="I654" s="17"/>
      <c r="J654" s="17"/>
    </row>
    <row r="655" spans="3:10" ht="14.25" customHeight="1" x14ac:dyDescent="0.2">
      <c r="C655" s="17"/>
      <c r="D655" s="1"/>
      <c r="G655" s="1"/>
      <c r="H655" s="1"/>
      <c r="I655" s="17"/>
      <c r="J655" s="17"/>
    </row>
    <row r="656" spans="3:10" ht="14.25" customHeight="1" x14ac:dyDescent="0.2">
      <c r="C656" s="17"/>
      <c r="D656" s="1"/>
      <c r="G656" s="1"/>
      <c r="H656" s="1"/>
      <c r="I656" s="17"/>
      <c r="J656" s="17"/>
    </row>
    <row r="657" spans="3:10" ht="14.25" customHeight="1" x14ac:dyDescent="0.2">
      <c r="C657" s="17"/>
      <c r="D657" s="1"/>
      <c r="G657" s="1"/>
      <c r="H657" s="1"/>
      <c r="I657" s="17"/>
      <c r="J657" s="17"/>
    </row>
    <row r="658" spans="3:10" ht="14.25" customHeight="1" x14ac:dyDescent="0.2">
      <c r="C658" s="17"/>
      <c r="D658" s="1"/>
      <c r="G658" s="1"/>
      <c r="H658" s="1"/>
      <c r="I658" s="17"/>
      <c r="J658" s="17"/>
    </row>
    <row r="659" spans="3:10" ht="14.25" customHeight="1" x14ac:dyDescent="0.2">
      <c r="C659" s="17"/>
      <c r="D659" s="1"/>
      <c r="G659" s="1"/>
      <c r="H659" s="1"/>
      <c r="I659" s="17"/>
      <c r="J659" s="17"/>
    </row>
    <row r="660" spans="3:10" ht="14.25" customHeight="1" x14ac:dyDescent="0.2">
      <c r="C660" s="17"/>
      <c r="D660" s="1"/>
      <c r="G660" s="1"/>
      <c r="H660" s="1"/>
      <c r="I660" s="17"/>
      <c r="J660" s="17"/>
    </row>
    <row r="661" spans="3:10" ht="14.25" customHeight="1" x14ac:dyDescent="0.2">
      <c r="C661" s="17"/>
      <c r="D661" s="1"/>
      <c r="G661" s="1"/>
      <c r="H661" s="1"/>
      <c r="I661" s="17"/>
      <c r="J661" s="17"/>
    </row>
    <row r="662" spans="3:10" ht="14.25" customHeight="1" x14ac:dyDescent="0.2">
      <c r="C662" s="17"/>
      <c r="D662" s="1"/>
      <c r="G662" s="1"/>
      <c r="H662" s="1"/>
      <c r="I662" s="17"/>
      <c r="J662" s="17"/>
    </row>
    <row r="663" spans="3:10" ht="14.25" customHeight="1" x14ac:dyDescent="0.2">
      <c r="C663" s="17"/>
      <c r="D663" s="1"/>
      <c r="G663" s="1"/>
      <c r="H663" s="1"/>
      <c r="I663" s="17"/>
      <c r="J663" s="17"/>
    </row>
    <row r="664" spans="3:10" ht="14.25" customHeight="1" x14ac:dyDescent="0.2">
      <c r="C664" s="17"/>
      <c r="D664" s="1"/>
      <c r="G664" s="1"/>
      <c r="H664" s="1"/>
      <c r="I664" s="17"/>
      <c r="J664" s="17"/>
    </row>
    <row r="665" spans="3:10" ht="14.25" customHeight="1" x14ac:dyDescent="0.2">
      <c r="C665" s="17"/>
      <c r="D665" s="1"/>
      <c r="G665" s="1"/>
      <c r="H665" s="1"/>
      <c r="I665" s="17"/>
      <c r="J665" s="17"/>
    </row>
    <row r="666" spans="3:10" ht="14.25" customHeight="1" x14ac:dyDescent="0.2">
      <c r="C666" s="17"/>
      <c r="D666" s="1"/>
      <c r="G666" s="1"/>
      <c r="H666" s="1"/>
      <c r="I666" s="17"/>
      <c r="J666" s="17"/>
    </row>
    <row r="667" spans="3:10" ht="14.25" customHeight="1" x14ac:dyDescent="0.2">
      <c r="C667" s="17"/>
      <c r="D667" s="1"/>
      <c r="G667" s="1"/>
      <c r="H667" s="1"/>
      <c r="I667" s="17"/>
      <c r="J667" s="17"/>
    </row>
    <row r="668" spans="3:10" ht="14.25" customHeight="1" x14ac:dyDescent="0.2">
      <c r="C668" s="17"/>
      <c r="D668" s="1"/>
      <c r="G668" s="1"/>
      <c r="H668" s="1"/>
      <c r="I668" s="17"/>
      <c r="J668" s="17"/>
    </row>
    <row r="669" spans="3:10" ht="14.25" customHeight="1" x14ac:dyDescent="0.2">
      <c r="C669" s="17"/>
      <c r="D669" s="1"/>
      <c r="G669" s="1"/>
      <c r="H669" s="1"/>
      <c r="I669" s="17"/>
      <c r="J669" s="17"/>
    </row>
    <row r="670" spans="3:10" ht="14.25" customHeight="1" x14ac:dyDescent="0.2">
      <c r="C670" s="17"/>
      <c r="D670" s="1"/>
      <c r="G670" s="1"/>
      <c r="H670" s="1"/>
      <c r="I670" s="17"/>
      <c r="J670" s="17"/>
    </row>
    <row r="671" spans="3:10" ht="14.25" customHeight="1" x14ac:dyDescent="0.2">
      <c r="C671" s="17"/>
      <c r="D671" s="1"/>
      <c r="G671" s="1"/>
      <c r="H671" s="1"/>
      <c r="I671" s="17"/>
      <c r="J671" s="17"/>
    </row>
    <row r="672" spans="3:10" ht="14.25" customHeight="1" x14ac:dyDescent="0.2">
      <c r="C672" s="17"/>
      <c r="D672" s="1"/>
      <c r="G672" s="1"/>
      <c r="H672" s="1"/>
      <c r="I672" s="17"/>
      <c r="J672" s="17"/>
    </row>
    <row r="673" spans="3:10" ht="14.25" customHeight="1" x14ac:dyDescent="0.2">
      <c r="C673" s="17"/>
      <c r="D673" s="1"/>
      <c r="G673" s="1"/>
      <c r="H673" s="1"/>
      <c r="I673" s="17"/>
      <c r="J673" s="17"/>
    </row>
    <row r="674" spans="3:10" ht="14.25" customHeight="1" x14ac:dyDescent="0.2">
      <c r="C674" s="17"/>
      <c r="D674" s="1"/>
      <c r="G674" s="1"/>
      <c r="H674" s="1"/>
      <c r="I674" s="17"/>
      <c r="J674" s="17"/>
    </row>
    <row r="675" spans="3:10" ht="14.25" customHeight="1" x14ac:dyDescent="0.2">
      <c r="C675" s="17"/>
      <c r="D675" s="1"/>
      <c r="G675" s="1"/>
      <c r="H675" s="1"/>
      <c r="I675" s="17"/>
      <c r="J675" s="17"/>
    </row>
    <row r="676" spans="3:10" ht="14.25" customHeight="1" x14ac:dyDescent="0.2">
      <c r="C676" s="17"/>
      <c r="D676" s="1"/>
      <c r="G676" s="1"/>
      <c r="H676" s="1"/>
      <c r="I676" s="17"/>
      <c r="J676" s="17"/>
    </row>
    <row r="677" spans="3:10" ht="14.25" customHeight="1" x14ac:dyDescent="0.2">
      <c r="C677" s="17"/>
      <c r="D677" s="1"/>
      <c r="G677" s="1"/>
      <c r="H677" s="1"/>
      <c r="I677" s="17"/>
      <c r="J677" s="17"/>
    </row>
    <row r="678" spans="3:10" ht="14.25" customHeight="1" x14ac:dyDescent="0.2">
      <c r="C678" s="17"/>
      <c r="D678" s="1"/>
      <c r="G678" s="1"/>
      <c r="H678" s="1"/>
      <c r="I678" s="17"/>
      <c r="J678" s="17"/>
    </row>
    <row r="679" spans="3:10" ht="14.25" customHeight="1" x14ac:dyDescent="0.2">
      <c r="C679" s="17"/>
      <c r="D679" s="1"/>
      <c r="G679" s="1"/>
      <c r="H679" s="1"/>
      <c r="I679" s="17"/>
      <c r="J679" s="17"/>
    </row>
    <row r="680" spans="3:10" ht="14.25" customHeight="1" x14ac:dyDescent="0.2">
      <c r="C680" s="17"/>
      <c r="D680" s="1"/>
      <c r="G680" s="1"/>
      <c r="H680" s="1"/>
      <c r="I680" s="17"/>
      <c r="J680" s="17"/>
    </row>
    <row r="681" spans="3:10" ht="14.25" customHeight="1" x14ac:dyDescent="0.2">
      <c r="C681" s="17"/>
      <c r="D681" s="1"/>
      <c r="G681" s="1"/>
      <c r="H681" s="1"/>
      <c r="I681" s="17"/>
      <c r="J681" s="17"/>
    </row>
    <row r="682" spans="3:10" ht="14.25" customHeight="1" x14ac:dyDescent="0.2">
      <c r="C682" s="17"/>
      <c r="D682" s="1"/>
      <c r="G682" s="1"/>
      <c r="H682" s="1"/>
      <c r="I682" s="17"/>
      <c r="J682" s="17"/>
    </row>
    <row r="683" spans="3:10" ht="14.25" customHeight="1" x14ac:dyDescent="0.2">
      <c r="C683" s="17"/>
      <c r="D683" s="1"/>
      <c r="G683" s="1"/>
      <c r="H683" s="1"/>
      <c r="I683" s="17"/>
      <c r="J683" s="17"/>
    </row>
    <row r="684" spans="3:10" ht="14.25" customHeight="1" x14ac:dyDescent="0.2">
      <c r="C684" s="17"/>
      <c r="D684" s="1"/>
      <c r="G684" s="1"/>
      <c r="H684" s="1"/>
      <c r="I684" s="17"/>
      <c r="J684" s="17"/>
    </row>
    <row r="685" spans="3:10" ht="14.25" customHeight="1" x14ac:dyDescent="0.2">
      <c r="C685" s="17"/>
      <c r="D685" s="1"/>
      <c r="G685" s="1"/>
      <c r="H685" s="1"/>
      <c r="I685" s="17"/>
      <c r="J685" s="17"/>
    </row>
    <row r="686" spans="3:10" ht="14.25" customHeight="1" x14ac:dyDescent="0.2">
      <c r="C686" s="17"/>
      <c r="D686" s="1"/>
      <c r="G686" s="1"/>
      <c r="H686" s="1"/>
      <c r="I686" s="17"/>
      <c r="J686" s="17"/>
    </row>
    <row r="687" spans="3:10" ht="14.25" customHeight="1" x14ac:dyDescent="0.2">
      <c r="C687" s="17"/>
      <c r="D687" s="1"/>
      <c r="G687" s="1"/>
      <c r="H687" s="1"/>
      <c r="I687" s="17"/>
      <c r="J687" s="17"/>
    </row>
    <row r="688" spans="3:10" ht="14.25" customHeight="1" x14ac:dyDescent="0.2">
      <c r="C688" s="17"/>
      <c r="D688" s="1"/>
      <c r="G688" s="1"/>
      <c r="H688" s="1"/>
      <c r="I688" s="17"/>
      <c r="J688" s="17"/>
    </row>
    <row r="689" spans="3:10" ht="14.25" customHeight="1" x14ac:dyDescent="0.2">
      <c r="C689" s="17"/>
      <c r="D689" s="1"/>
      <c r="G689" s="1"/>
      <c r="H689" s="1"/>
      <c r="I689" s="17"/>
      <c r="J689" s="17"/>
    </row>
    <row r="690" spans="3:10" ht="14.25" customHeight="1" x14ac:dyDescent="0.2">
      <c r="C690" s="17"/>
      <c r="D690" s="1"/>
      <c r="G690" s="1"/>
      <c r="H690" s="1"/>
      <c r="I690" s="17"/>
      <c r="J690" s="17"/>
    </row>
    <row r="691" spans="3:10" ht="14.25" customHeight="1" x14ac:dyDescent="0.2">
      <c r="C691" s="17"/>
      <c r="D691" s="1"/>
      <c r="G691" s="1"/>
      <c r="H691" s="1"/>
      <c r="I691" s="17"/>
      <c r="J691" s="17"/>
    </row>
    <row r="692" spans="3:10" ht="14.25" customHeight="1" x14ac:dyDescent="0.2">
      <c r="C692" s="17"/>
      <c r="D692" s="1"/>
      <c r="G692" s="1"/>
      <c r="H692" s="1"/>
      <c r="I692" s="17"/>
      <c r="J692" s="17"/>
    </row>
    <row r="693" spans="3:10" ht="14.25" customHeight="1" x14ac:dyDescent="0.2">
      <c r="C693" s="17"/>
      <c r="D693" s="1"/>
      <c r="G693" s="1"/>
      <c r="H693" s="1"/>
      <c r="I693" s="17"/>
      <c r="J693" s="17"/>
    </row>
    <row r="694" spans="3:10" ht="14.25" customHeight="1" x14ac:dyDescent="0.2">
      <c r="C694" s="17"/>
      <c r="D694" s="1"/>
      <c r="G694" s="1"/>
      <c r="H694" s="1"/>
      <c r="I694" s="17"/>
      <c r="J694" s="17"/>
    </row>
    <row r="695" spans="3:10" ht="14.25" customHeight="1" x14ac:dyDescent="0.2">
      <c r="C695" s="17"/>
      <c r="D695" s="1"/>
      <c r="G695" s="1"/>
      <c r="H695" s="1"/>
      <c r="I695" s="17"/>
      <c r="J695" s="17"/>
    </row>
    <row r="696" spans="3:10" ht="14.25" customHeight="1" x14ac:dyDescent="0.2">
      <c r="C696" s="17"/>
      <c r="D696" s="1"/>
      <c r="G696" s="1"/>
      <c r="H696" s="1"/>
      <c r="I696" s="17"/>
      <c r="J696" s="17"/>
    </row>
    <row r="697" spans="3:10" ht="14.25" customHeight="1" x14ac:dyDescent="0.2">
      <c r="C697" s="17"/>
      <c r="D697" s="1"/>
      <c r="G697" s="1"/>
      <c r="H697" s="1"/>
      <c r="I697" s="17"/>
      <c r="J697" s="17"/>
    </row>
    <row r="698" spans="3:10" ht="14.25" customHeight="1" x14ac:dyDescent="0.2">
      <c r="C698" s="17"/>
      <c r="D698" s="1"/>
      <c r="G698" s="1"/>
      <c r="H698" s="1"/>
      <c r="I698" s="17"/>
      <c r="J698" s="17"/>
    </row>
    <row r="699" spans="3:10" ht="14.25" customHeight="1" x14ac:dyDescent="0.2">
      <c r="C699" s="17"/>
      <c r="D699" s="1"/>
      <c r="G699" s="1"/>
      <c r="H699" s="1"/>
      <c r="I699" s="17"/>
      <c r="J699" s="17"/>
    </row>
    <row r="700" spans="3:10" ht="14.25" customHeight="1" x14ac:dyDescent="0.2">
      <c r="C700" s="17"/>
      <c r="D700" s="1"/>
      <c r="G700" s="1"/>
      <c r="H700" s="1"/>
      <c r="I700" s="17"/>
      <c r="J700" s="17"/>
    </row>
    <row r="701" spans="3:10" ht="14.25" customHeight="1" x14ac:dyDescent="0.2">
      <c r="C701" s="17"/>
      <c r="D701" s="1"/>
      <c r="G701" s="1"/>
      <c r="H701" s="1"/>
      <c r="I701" s="17"/>
      <c r="J701" s="17"/>
    </row>
    <row r="702" spans="3:10" ht="14.25" customHeight="1" x14ac:dyDescent="0.2">
      <c r="C702" s="17"/>
      <c r="D702" s="1"/>
      <c r="G702" s="1"/>
      <c r="H702" s="1"/>
      <c r="I702" s="17"/>
      <c r="J702" s="17"/>
    </row>
    <row r="703" spans="3:10" ht="14.25" customHeight="1" x14ac:dyDescent="0.2">
      <c r="C703" s="17"/>
      <c r="D703" s="1"/>
      <c r="G703" s="1"/>
      <c r="H703" s="1"/>
      <c r="I703" s="17"/>
      <c r="J703" s="17"/>
    </row>
    <row r="704" spans="3:10" ht="14.25" customHeight="1" x14ac:dyDescent="0.2">
      <c r="C704" s="17"/>
      <c r="D704" s="1"/>
      <c r="G704" s="1"/>
      <c r="H704" s="1"/>
      <c r="I704" s="17"/>
      <c r="J704" s="17"/>
    </row>
    <row r="705" spans="3:10" ht="14.25" customHeight="1" x14ac:dyDescent="0.2">
      <c r="C705" s="17"/>
      <c r="D705" s="1"/>
      <c r="G705" s="1"/>
      <c r="H705" s="1"/>
      <c r="I705" s="17"/>
      <c r="J705" s="17"/>
    </row>
    <row r="706" spans="3:10" ht="14.25" customHeight="1" x14ac:dyDescent="0.2">
      <c r="C706" s="17"/>
      <c r="D706" s="1"/>
      <c r="G706" s="1"/>
      <c r="H706" s="1"/>
      <c r="I706" s="17"/>
      <c r="J706" s="17"/>
    </row>
    <row r="707" spans="3:10" ht="14.25" customHeight="1" x14ac:dyDescent="0.2">
      <c r="C707" s="17"/>
      <c r="D707" s="1"/>
      <c r="G707" s="1"/>
      <c r="H707" s="1"/>
      <c r="I707" s="17"/>
      <c r="J707" s="17"/>
    </row>
    <row r="708" spans="3:10" ht="14.25" customHeight="1" x14ac:dyDescent="0.2">
      <c r="C708" s="17"/>
      <c r="D708" s="1"/>
      <c r="G708" s="1"/>
      <c r="H708" s="1"/>
      <c r="I708" s="17"/>
      <c r="J708" s="17"/>
    </row>
    <row r="709" spans="3:10" ht="14.25" customHeight="1" x14ac:dyDescent="0.2">
      <c r="C709" s="17"/>
      <c r="D709" s="1"/>
      <c r="G709" s="1"/>
      <c r="H709" s="1"/>
      <c r="I709" s="17"/>
      <c r="J709" s="17"/>
    </row>
    <row r="710" spans="3:10" ht="14.25" customHeight="1" x14ac:dyDescent="0.2">
      <c r="C710" s="17"/>
      <c r="D710" s="1"/>
      <c r="G710" s="1"/>
      <c r="H710" s="1"/>
      <c r="I710" s="17"/>
      <c r="J710" s="17"/>
    </row>
    <row r="711" spans="3:10" ht="14.25" customHeight="1" x14ac:dyDescent="0.2">
      <c r="C711" s="17"/>
      <c r="D711" s="1"/>
      <c r="G711" s="1"/>
      <c r="H711" s="1"/>
      <c r="I711" s="17"/>
      <c r="J711" s="17"/>
    </row>
    <row r="712" spans="3:10" ht="14.25" customHeight="1" x14ac:dyDescent="0.2">
      <c r="C712" s="17"/>
      <c r="D712" s="1"/>
      <c r="G712" s="1"/>
      <c r="H712" s="1"/>
      <c r="I712" s="17"/>
      <c r="J712" s="17"/>
    </row>
    <row r="713" spans="3:10" ht="14.25" customHeight="1" x14ac:dyDescent="0.2">
      <c r="C713" s="17"/>
      <c r="D713" s="1"/>
      <c r="G713" s="1"/>
      <c r="H713" s="1"/>
      <c r="I713" s="17"/>
      <c r="J713" s="17"/>
    </row>
    <row r="714" spans="3:10" ht="14.25" customHeight="1" x14ac:dyDescent="0.2">
      <c r="C714" s="17"/>
      <c r="D714" s="1"/>
      <c r="G714" s="1"/>
      <c r="H714" s="1"/>
      <c r="I714" s="17"/>
      <c r="J714" s="17"/>
    </row>
    <row r="715" spans="3:10" ht="14.25" customHeight="1" x14ac:dyDescent="0.2">
      <c r="C715" s="17"/>
      <c r="D715" s="1"/>
      <c r="G715" s="1"/>
      <c r="H715" s="1"/>
      <c r="I715" s="17"/>
      <c r="J715" s="17"/>
    </row>
    <row r="716" spans="3:10" ht="14.25" customHeight="1" x14ac:dyDescent="0.2">
      <c r="C716" s="17"/>
      <c r="D716" s="1"/>
      <c r="G716" s="1"/>
      <c r="H716" s="1"/>
      <c r="I716" s="17"/>
      <c r="J716" s="17"/>
    </row>
    <row r="717" spans="3:10" ht="14.25" customHeight="1" x14ac:dyDescent="0.2">
      <c r="C717" s="17"/>
      <c r="D717" s="1"/>
      <c r="G717" s="1"/>
      <c r="H717" s="1"/>
      <c r="I717" s="17"/>
      <c r="J717" s="17"/>
    </row>
    <row r="718" spans="3:10" ht="14.25" customHeight="1" x14ac:dyDescent="0.2">
      <c r="C718" s="17"/>
      <c r="D718" s="1"/>
      <c r="G718" s="1"/>
      <c r="H718" s="1"/>
      <c r="I718" s="17"/>
      <c r="J718" s="17"/>
    </row>
    <row r="719" spans="3:10" ht="14.25" customHeight="1" x14ac:dyDescent="0.2">
      <c r="C719" s="17"/>
      <c r="D719" s="1"/>
      <c r="G719" s="1"/>
      <c r="H719" s="1"/>
      <c r="I719" s="17"/>
      <c r="J719" s="17"/>
    </row>
    <row r="720" spans="3:10" ht="14.25" customHeight="1" x14ac:dyDescent="0.2">
      <c r="C720" s="17"/>
      <c r="D720" s="1"/>
      <c r="G720" s="1"/>
      <c r="H720" s="1"/>
      <c r="I720" s="17"/>
      <c r="J720" s="17"/>
    </row>
    <row r="721" spans="3:10" ht="14.25" customHeight="1" x14ac:dyDescent="0.2">
      <c r="C721" s="17"/>
      <c r="D721" s="1"/>
      <c r="G721" s="1"/>
      <c r="H721" s="1"/>
      <c r="I721" s="17"/>
      <c r="J721" s="17"/>
    </row>
    <row r="722" spans="3:10" ht="14.25" customHeight="1" x14ac:dyDescent="0.2">
      <c r="C722" s="17"/>
      <c r="D722" s="1"/>
      <c r="G722" s="1"/>
      <c r="H722" s="1"/>
      <c r="I722" s="17"/>
      <c r="J722" s="17"/>
    </row>
    <row r="723" spans="3:10" ht="14.25" customHeight="1" x14ac:dyDescent="0.2">
      <c r="C723" s="17"/>
      <c r="D723" s="1"/>
      <c r="G723" s="1"/>
      <c r="H723" s="1"/>
      <c r="I723" s="17"/>
      <c r="J723" s="17"/>
    </row>
    <row r="724" spans="3:10" ht="14.25" customHeight="1" x14ac:dyDescent="0.2">
      <c r="C724" s="17"/>
      <c r="D724" s="1"/>
      <c r="G724" s="1"/>
      <c r="H724" s="1"/>
      <c r="I724" s="17"/>
      <c r="J724" s="17"/>
    </row>
    <row r="725" spans="3:10" ht="14.25" customHeight="1" x14ac:dyDescent="0.2">
      <c r="C725" s="17"/>
      <c r="D725" s="1"/>
      <c r="G725" s="1"/>
      <c r="H725" s="1"/>
      <c r="I725" s="17"/>
      <c r="J725" s="17"/>
    </row>
    <row r="726" spans="3:10" ht="14.25" customHeight="1" x14ac:dyDescent="0.2">
      <c r="C726" s="17"/>
      <c r="D726" s="1"/>
      <c r="G726" s="1"/>
      <c r="H726" s="1"/>
      <c r="I726" s="17"/>
      <c r="J726" s="17"/>
    </row>
    <row r="727" spans="3:10" ht="14.25" customHeight="1" x14ac:dyDescent="0.2">
      <c r="C727" s="17"/>
      <c r="D727" s="1"/>
      <c r="G727" s="1"/>
      <c r="H727" s="1"/>
      <c r="I727" s="17"/>
      <c r="J727" s="17"/>
    </row>
    <row r="728" spans="3:10" ht="14.25" customHeight="1" x14ac:dyDescent="0.2">
      <c r="C728" s="17"/>
      <c r="D728" s="1"/>
      <c r="G728" s="1"/>
      <c r="H728" s="1"/>
      <c r="I728" s="17"/>
      <c r="J728" s="17"/>
    </row>
    <row r="729" spans="3:10" ht="14.25" customHeight="1" x14ac:dyDescent="0.2">
      <c r="C729" s="17"/>
      <c r="D729" s="1"/>
      <c r="G729" s="1"/>
      <c r="H729" s="1"/>
      <c r="I729" s="17"/>
      <c r="J729" s="17"/>
    </row>
    <row r="730" spans="3:10" ht="14.25" customHeight="1" x14ac:dyDescent="0.2">
      <c r="C730" s="17"/>
      <c r="D730" s="1"/>
      <c r="G730" s="1"/>
      <c r="H730" s="1"/>
      <c r="I730" s="17"/>
      <c r="J730" s="17"/>
    </row>
    <row r="731" spans="3:10" ht="14.25" customHeight="1" x14ac:dyDescent="0.2">
      <c r="C731" s="17"/>
      <c r="D731" s="1"/>
      <c r="G731" s="1"/>
      <c r="H731" s="1"/>
      <c r="I731" s="17"/>
      <c r="J731" s="17"/>
    </row>
    <row r="732" spans="3:10" ht="14.25" customHeight="1" x14ac:dyDescent="0.2">
      <c r="C732" s="17"/>
      <c r="D732" s="1"/>
      <c r="G732" s="1"/>
      <c r="H732" s="1"/>
      <c r="I732" s="17"/>
      <c r="J732" s="17"/>
    </row>
    <row r="733" spans="3:10" ht="14.25" customHeight="1" x14ac:dyDescent="0.2">
      <c r="C733" s="17"/>
      <c r="D733" s="1"/>
      <c r="G733" s="1"/>
      <c r="H733" s="1"/>
      <c r="I733" s="17"/>
      <c r="J733" s="17"/>
    </row>
    <row r="734" spans="3:10" ht="14.25" customHeight="1" x14ac:dyDescent="0.2">
      <c r="C734" s="17"/>
      <c r="D734" s="1"/>
      <c r="G734" s="1"/>
      <c r="H734" s="1"/>
      <c r="I734" s="17"/>
      <c r="J734" s="17"/>
    </row>
    <row r="735" spans="3:10" ht="14.25" customHeight="1" x14ac:dyDescent="0.2">
      <c r="C735" s="17"/>
      <c r="D735" s="1"/>
      <c r="G735" s="1"/>
      <c r="H735" s="1"/>
      <c r="I735" s="17"/>
      <c r="J735" s="17"/>
    </row>
    <row r="736" spans="3:10" ht="14.25" customHeight="1" x14ac:dyDescent="0.2">
      <c r="C736" s="17"/>
      <c r="D736" s="1"/>
      <c r="G736" s="1"/>
      <c r="H736" s="1"/>
      <c r="I736" s="17"/>
      <c r="J736" s="17"/>
    </row>
    <row r="737" spans="3:10" ht="14.25" customHeight="1" x14ac:dyDescent="0.2">
      <c r="C737" s="17"/>
      <c r="D737" s="1"/>
      <c r="G737" s="1"/>
      <c r="H737" s="1"/>
      <c r="I737" s="17"/>
      <c r="J737" s="17"/>
    </row>
    <row r="738" spans="3:10" ht="14.25" customHeight="1" x14ac:dyDescent="0.2">
      <c r="C738" s="17"/>
      <c r="D738" s="1"/>
      <c r="G738" s="1"/>
      <c r="H738" s="1"/>
      <c r="I738" s="17"/>
      <c r="J738" s="17"/>
    </row>
    <row r="739" spans="3:10" ht="14.25" customHeight="1" x14ac:dyDescent="0.2">
      <c r="C739" s="17"/>
      <c r="D739" s="1"/>
      <c r="G739" s="1"/>
      <c r="H739" s="1"/>
      <c r="I739" s="17"/>
      <c r="J739" s="17"/>
    </row>
    <row r="740" spans="3:10" ht="14.25" customHeight="1" x14ac:dyDescent="0.2">
      <c r="C740" s="17"/>
      <c r="D740" s="1"/>
      <c r="G740" s="1"/>
      <c r="H740" s="1"/>
      <c r="I740" s="17"/>
      <c r="J740" s="17"/>
    </row>
    <row r="741" spans="3:10" ht="14.25" customHeight="1" x14ac:dyDescent="0.2">
      <c r="C741" s="17"/>
      <c r="D741" s="1"/>
      <c r="G741" s="1"/>
      <c r="H741" s="1"/>
      <c r="I741" s="17"/>
      <c r="J741" s="17"/>
    </row>
    <row r="742" spans="3:10" ht="14.25" customHeight="1" x14ac:dyDescent="0.2">
      <c r="C742" s="17"/>
      <c r="D742" s="1"/>
      <c r="G742" s="1"/>
      <c r="H742" s="1"/>
      <c r="I742" s="17"/>
      <c r="J742" s="17"/>
    </row>
    <row r="743" spans="3:10" ht="14.25" customHeight="1" x14ac:dyDescent="0.2">
      <c r="C743" s="17"/>
      <c r="D743" s="1"/>
      <c r="G743" s="1"/>
      <c r="H743" s="1"/>
      <c r="I743" s="17"/>
      <c r="J743" s="17"/>
    </row>
    <row r="744" spans="3:10" ht="14.25" customHeight="1" x14ac:dyDescent="0.2">
      <c r="C744" s="17"/>
      <c r="D744" s="1"/>
      <c r="G744" s="1"/>
      <c r="H744" s="1"/>
      <c r="I744" s="17"/>
      <c r="J744" s="17"/>
    </row>
    <row r="745" spans="3:10" ht="14.25" customHeight="1" x14ac:dyDescent="0.2">
      <c r="C745" s="17"/>
      <c r="D745" s="1"/>
      <c r="G745" s="1"/>
      <c r="H745" s="1"/>
      <c r="I745" s="17"/>
      <c r="J745" s="17"/>
    </row>
    <row r="746" spans="3:10" ht="14.25" customHeight="1" x14ac:dyDescent="0.2">
      <c r="C746" s="17"/>
      <c r="D746" s="1"/>
      <c r="G746" s="1"/>
      <c r="H746" s="1"/>
      <c r="I746" s="17"/>
      <c r="J746" s="17"/>
    </row>
    <row r="747" spans="3:10" ht="14.25" customHeight="1" x14ac:dyDescent="0.2">
      <c r="C747" s="17"/>
      <c r="D747" s="1"/>
      <c r="G747" s="1"/>
      <c r="H747" s="1"/>
      <c r="I747" s="17"/>
      <c r="J747" s="17"/>
    </row>
    <row r="748" spans="3:10" ht="14.25" customHeight="1" x14ac:dyDescent="0.2">
      <c r="C748" s="17"/>
      <c r="D748" s="1"/>
      <c r="G748" s="1"/>
      <c r="H748" s="1"/>
      <c r="I748" s="17"/>
      <c r="J748" s="17"/>
    </row>
    <row r="749" spans="3:10" ht="14.25" customHeight="1" x14ac:dyDescent="0.2">
      <c r="C749" s="17"/>
      <c r="D749" s="1"/>
      <c r="G749" s="1"/>
      <c r="H749" s="1"/>
      <c r="I749" s="17"/>
      <c r="J749" s="17"/>
    </row>
    <row r="750" spans="3:10" ht="14.25" customHeight="1" x14ac:dyDescent="0.2">
      <c r="C750" s="17"/>
      <c r="D750" s="1"/>
      <c r="G750" s="1"/>
      <c r="H750" s="1"/>
      <c r="I750" s="17"/>
      <c r="J750" s="17"/>
    </row>
    <row r="751" spans="3:10" ht="14.25" customHeight="1" x14ac:dyDescent="0.2">
      <c r="C751" s="17"/>
      <c r="D751" s="1"/>
      <c r="G751" s="1"/>
      <c r="H751" s="1"/>
      <c r="I751" s="17"/>
      <c r="J751" s="17"/>
    </row>
    <row r="752" spans="3:10" ht="14.25" customHeight="1" x14ac:dyDescent="0.2">
      <c r="C752" s="17"/>
      <c r="D752" s="1"/>
      <c r="G752" s="1"/>
      <c r="H752" s="1"/>
      <c r="I752" s="17"/>
      <c r="J752" s="17"/>
    </row>
    <row r="753" spans="3:10" ht="14.25" customHeight="1" x14ac:dyDescent="0.2">
      <c r="C753" s="17"/>
      <c r="D753" s="1"/>
      <c r="G753" s="1"/>
      <c r="H753" s="1"/>
      <c r="I753" s="17"/>
      <c r="J753" s="17"/>
    </row>
    <row r="754" spans="3:10" ht="14.25" customHeight="1" x14ac:dyDescent="0.2">
      <c r="C754" s="17"/>
      <c r="D754" s="1"/>
      <c r="G754" s="1"/>
      <c r="H754" s="1"/>
      <c r="I754" s="17"/>
      <c r="J754" s="17"/>
    </row>
    <row r="755" spans="3:10" ht="14.25" customHeight="1" x14ac:dyDescent="0.2">
      <c r="C755" s="17"/>
      <c r="D755" s="1"/>
      <c r="G755" s="1"/>
      <c r="H755" s="1"/>
      <c r="I755" s="17"/>
      <c r="J755" s="17"/>
    </row>
    <row r="756" spans="3:10" ht="14.25" customHeight="1" x14ac:dyDescent="0.2">
      <c r="C756" s="17"/>
      <c r="D756" s="1"/>
      <c r="G756" s="1"/>
      <c r="H756" s="1"/>
      <c r="I756" s="17"/>
      <c r="J756" s="17"/>
    </row>
    <row r="757" spans="3:10" ht="14.25" customHeight="1" x14ac:dyDescent="0.2">
      <c r="C757" s="17"/>
      <c r="D757" s="1"/>
      <c r="G757" s="1"/>
      <c r="H757" s="1"/>
      <c r="I757" s="17"/>
      <c r="J757" s="17"/>
    </row>
    <row r="758" spans="3:10" ht="14.25" customHeight="1" x14ac:dyDescent="0.2">
      <c r="C758" s="17"/>
      <c r="D758" s="1"/>
      <c r="G758" s="1"/>
      <c r="H758" s="1"/>
      <c r="I758" s="17"/>
      <c r="J758" s="17"/>
    </row>
    <row r="759" spans="3:10" ht="14.25" customHeight="1" x14ac:dyDescent="0.2">
      <c r="C759" s="17"/>
      <c r="D759" s="1"/>
      <c r="G759" s="1"/>
      <c r="H759" s="1"/>
      <c r="I759" s="17"/>
      <c r="J759" s="17"/>
    </row>
    <row r="760" spans="3:10" ht="14.25" customHeight="1" x14ac:dyDescent="0.2">
      <c r="C760" s="17"/>
      <c r="D760" s="1"/>
      <c r="G760" s="1"/>
      <c r="H760" s="1"/>
      <c r="I760" s="17"/>
      <c r="J760" s="17"/>
    </row>
    <row r="761" spans="3:10" ht="14.25" customHeight="1" x14ac:dyDescent="0.2">
      <c r="C761" s="17"/>
      <c r="D761" s="1"/>
      <c r="G761" s="1"/>
      <c r="H761" s="1"/>
      <c r="I761" s="17"/>
      <c r="J761" s="17"/>
    </row>
    <row r="762" spans="3:10" ht="14.25" customHeight="1" x14ac:dyDescent="0.2">
      <c r="C762" s="17"/>
      <c r="D762" s="1"/>
      <c r="G762" s="1"/>
      <c r="H762" s="1"/>
      <c r="I762" s="17"/>
      <c r="J762" s="17"/>
    </row>
    <row r="763" spans="3:10" ht="14.25" customHeight="1" x14ac:dyDescent="0.2">
      <c r="C763" s="17"/>
      <c r="D763" s="1"/>
      <c r="G763" s="1"/>
      <c r="H763" s="1"/>
      <c r="I763" s="17"/>
      <c r="J763" s="17"/>
    </row>
    <row r="764" spans="3:10" ht="14.25" customHeight="1" x14ac:dyDescent="0.2">
      <c r="C764" s="17"/>
      <c r="D764" s="1"/>
      <c r="G764" s="1"/>
      <c r="H764" s="1"/>
      <c r="I764" s="17"/>
      <c r="J764" s="17"/>
    </row>
    <row r="765" spans="3:10" ht="14.25" customHeight="1" x14ac:dyDescent="0.2">
      <c r="C765" s="17"/>
      <c r="D765" s="1"/>
      <c r="G765" s="1"/>
      <c r="H765" s="1"/>
      <c r="I765" s="17"/>
      <c r="J765" s="17"/>
    </row>
    <row r="766" spans="3:10" ht="14.25" customHeight="1" x14ac:dyDescent="0.2">
      <c r="C766" s="17"/>
      <c r="D766" s="1"/>
      <c r="G766" s="1"/>
      <c r="H766" s="1"/>
      <c r="I766" s="17"/>
      <c r="J766" s="17"/>
    </row>
    <row r="767" spans="3:10" ht="14.25" customHeight="1" x14ac:dyDescent="0.2">
      <c r="C767" s="17"/>
      <c r="D767" s="1"/>
      <c r="G767" s="1"/>
      <c r="H767" s="1"/>
      <c r="I767" s="17"/>
      <c r="J767" s="17"/>
    </row>
    <row r="768" spans="3:10" ht="14.25" customHeight="1" x14ac:dyDescent="0.2">
      <c r="C768" s="17"/>
      <c r="D768" s="1"/>
      <c r="G768" s="1"/>
      <c r="H768" s="1"/>
      <c r="I768" s="17"/>
      <c r="J768" s="17"/>
    </row>
    <row r="769" spans="3:10" ht="14.25" customHeight="1" x14ac:dyDescent="0.2">
      <c r="C769" s="17"/>
      <c r="D769" s="1"/>
      <c r="G769" s="1"/>
      <c r="H769" s="1"/>
      <c r="I769" s="17"/>
      <c r="J769" s="17"/>
    </row>
    <row r="770" spans="3:10" ht="14.25" customHeight="1" x14ac:dyDescent="0.2">
      <c r="C770" s="17"/>
      <c r="D770" s="1"/>
      <c r="G770" s="1"/>
      <c r="H770" s="1"/>
      <c r="I770" s="17"/>
      <c r="J770" s="17"/>
    </row>
    <row r="771" spans="3:10" ht="14.25" customHeight="1" x14ac:dyDescent="0.2">
      <c r="C771" s="17"/>
      <c r="D771" s="1"/>
      <c r="G771" s="1"/>
      <c r="H771" s="1"/>
      <c r="I771" s="17"/>
      <c r="J771" s="17"/>
    </row>
    <row r="772" spans="3:10" ht="14.25" customHeight="1" x14ac:dyDescent="0.2">
      <c r="C772" s="17"/>
      <c r="D772" s="1"/>
      <c r="G772" s="1"/>
      <c r="H772" s="1"/>
      <c r="I772" s="17"/>
      <c r="J772" s="17"/>
    </row>
    <row r="773" spans="3:10" ht="14.25" customHeight="1" x14ac:dyDescent="0.2">
      <c r="C773" s="17"/>
      <c r="D773" s="1"/>
      <c r="G773" s="1"/>
      <c r="H773" s="1"/>
      <c r="I773" s="17"/>
      <c r="J773" s="17"/>
    </row>
    <row r="774" spans="3:10" ht="14.25" customHeight="1" x14ac:dyDescent="0.2">
      <c r="C774" s="17"/>
      <c r="D774" s="1"/>
      <c r="G774" s="1"/>
      <c r="H774" s="1"/>
      <c r="I774" s="17"/>
      <c r="J774" s="17"/>
    </row>
    <row r="775" spans="3:10" ht="14.25" customHeight="1" x14ac:dyDescent="0.2">
      <c r="C775" s="17"/>
      <c r="D775" s="1"/>
      <c r="G775" s="1"/>
      <c r="H775" s="1"/>
      <c r="I775" s="17"/>
      <c r="J775" s="17"/>
    </row>
    <row r="776" spans="3:10" ht="14.25" customHeight="1" x14ac:dyDescent="0.2">
      <c r="C776" s="17"/>
      <c r="D776" s="1"/>
      <c r="G776" s="1"/>
      <c r="H776" s="1"/>
      <c r="I776" s="17"/>
      <c r="J776" s="17"/>
    </row>
    <row r="777" spans="3:10" ht="14.25" customHeight="1" x14ac:dyDescent="0.2">
      <c r="C777" s="17"/>
      <c r="D777" s="1"/>
      <c r="G777" s="1"/>
      <c r="H777" s="1"/>
      <c r="I777" s="17"/>
      <c r="J777" s="17"/>
    </row>
    <row r="778" spans="3:10" ht="14.25" customHeight="1" x14ac:dyDescent="0.2">
      <c r="C778" s="17"/>
      <c r="D778" s="1"/>
      <c r="G778" s="1"/>
      <c r="H778" s="1"/>
      <c r="I778" s="17"/>
      <c r="J778" s="17"/>
    </row>
    <row r="779" spans="3:10" ht="14.25" customHeight="1" x14ac:dyDescent="0.2">
      <c r="C779" s="17"/>
      <c r="D779" s="1"/>
      <c r="G779" s="1"/>
      <c r="H779" s="1"/>
      <c r="I779" s="17"/>
      <c r="J779" s="17"/>
    </row>
    <row r="780" spans="3:10" ht="14.25" customHeight="1" x14ac:dyDescent="0.2">
      <c r="C780" s="17"/>
      <c r="D780" s="1"/>
      <c r="G780" s="1"/>
      <c r="H780" s="1"/>
      <c r="I780" s="17"/>
      <c r="J780" s="17"/>
    </row>
    <row r="781" spans="3:10" ht="14.25" customHeight="1" x14ac:dyDescent="0.2">
      <c r="C781" s="17"/>
      <c r="D781" s="1"/>
      <c r="G781" s="1"/>
      <c r="H781" s="1"/>
      <c r="I781" s="17"/>
      <c r="J781" s="17"/>
    </row>
    <row r="782" spans="3:10" ht="14.25" customHeight="1" x14ac:dyDescent="0.2">
      <c r="C782" s="17"/>
      <c r="D782" s="1"/>
      <c r="G782" s="1"/>
      <c r="H782" s="1"/>
      <c r="I782" s="17"/>
      <c r="J782" s="17"/>
    </row>
    <row r="783" spans="3:10" ht="14.25" customHeight="1" x14ac:dyDescent="0.2">
      <c r="C783" s="17"/>
      <c r="D783" s="1"/>
      <c r="G783" s="1"/>
      <c r="H783" s="1"/>
      <c r="I783" s="17"/>
      <c r="J783" s="17"/>
    </row>
    <row r="784" spans="3:10" ht="14.25" customHeight="1" x14ac:dyDescent="0.2">
      <c r="C784" s="17"/>
      <c r="D784" s="1"/>
      <c r="G784" s="1"/>
      <c r="H784" s="1"/>
      <c r="I784" s="17"/>
      <c r="J784" s="17"/>
    </row>
    <row r="785" spans="3:10" ht="14.25" customHeight="1" x14ac:dyDescent="0.2">
      <c r="C785" s="17"/>
      <c r="D785" s="1"/>
      <c r="G785" s="1"/>
      <c r="H785" s="1"/>
      <c r="I785" s="17"/>
      <c r="J785" s="17"/>
    </row>
    <row r="786" spans="3:10" ht="14.25" customHeight="1" x14ac:dyDescent="0.2">
      <c r="C786" s="17"/>
      <c r="D786" s="1"/>
      <c r="G786" s="1"/>
      <c r="H786" s="1"/>
      <c r="I786" s="17"/>
      <c r="J786" s="17"/>
    </row>
    <row r="787" spans="3:10" ht="14.25" customHeight="1" x14ac:dyDescent="0.2">
      <c r="C787" s="17"/>
      <c r="D787" s="1"/>
      <c r="G787" s="1"/>
      <c r="H787" s="1"/>
      <c r="I787" s="17"/>
      <c r="J787" s="17"/>
    </row>
    <row r="788" spans="3:10" ht="14.25" customHeight="1" x14ac:dyDescent="0.2">
      <c r="C788" s="17"/>
      <c r="D788" s="1"/>
      <c r="G788" s="1"/>
      <c r="H788" s="1"/>
      <c r="I788" s="17"/>
      <c r="J788" s="17"/>
    </row>
    <row r="789" spans="3:10" ht="14.25" customHeight="1" x14ac:dyDescent="0.2">
      <c r="C789" s="17"/>
      <c r="D789" s="1"/>
      <c r="G789" s="1"/>
      <c r="H789" s="1"/>
      <c r="I789" s="17"/>
      <c r="J789" s="17"/>
    </row>
    <row r="790" spans="3:10" ht="14.25" customHeight="1" x14ac:dyDescent="0.2">
      <c r="C790" s="17"/>
      <c r="D790" s="1"/>
      <c r="G790" s="1"/>
      <c r="H790" s="1"/>
      <c r="I790" s="17"/>
      <c r="J790" s="17"/>
    </row>
    <row r="791" spans="3:10" ht="14.25" customHeight="1" x14ac:dyDescent="0.2">
      <c r="C791" s="17"/>
      <c r="D791" s="1"/>
      <c r="G791" s="1"/>
      <c r="H791" s="1"/>
      <c r="I791" s="17"/>
      <c r="J791" s="17"/>
    </row>
    <row r="792" spans="3:10" ht="14.25" customHeight="1" x14ac:dyDescent="0.2">
      <c r="C792" s="17"/>
      <c r="D792" s="1"/>
      <c r="G792" s="1"/>
      <c r="H792" s="1"/>
      <c r="I792" s="17"/>
      <c r="J792" s="17"/>
    </row>
    <row r="793" spans="3:10" ht="14.25" customHeight="1" x14ac:dyDescent="0.2">
      <c r="C793" s="17"/>
      <c r="D793" s="1"/>
      <c r="G793" s="1"/>
      <c r="H793" s="1"/>
      <c r="I793" s="17"/>
      <c r="J793" s="17"/>
    </row>
    <row r="794" spans="3:10" ht="14.25" customHeight="1" x14ac:dyDescent="0.2">
      <c r="C794" s="17"/>
      <c r="D794" s="1"/>
      <c r="G794" s="1"/>
      <c r="H794" s="1"/>
      <c r="I794" s="17"/>
      <c r="J794" s="17"/>
    </row>
    <row r="795" spans="3:10" ht="14.25" customHeight="1" x14ac:dyDescent="0.2">
      <c r="C795" s="17"/>
      <c r="D795" s="1"/>
      <c r="G795" s="1"/>
      <c r="H795" s="1"/>
      <c r="I795" s="17"/>
      <c r="J795" s="17"/>
    </row>
    <row r="796" spans="3:10" ht="14.25" customHeight="1" x14ac:dyDescent="0.2">
      <c r="C796" s="17"/>
      <c r="D796" s="1"/>
      <c r="G796" s="1"/>
      <c r="H796" s="1"/>
      <c r="I796" s="17"/>
      <c r="J796" s="17"/>
    </row>
    <row r="797" spans="3:10" ht="14.25" customHeight="1" x14ac:dyDescent="0.2">
      <c r="C797" s="17"/>
      <c r="D797" s="1"/>
      <c r="G797" s="1"/>
      <c r="H797" s="1"/>
      <c r="I797" s="17"/>
      <c r="J797" s="17"/>
    </row>
    <row r="798" spans="3:10" ht="14.25" customHeight="1" x14ac:dyDescent="0.2">
      <c r="C798" s="17"/>
      <c r="D798" s="1"/>
      <c r="G798" s="1"/>
      <c r="H798" s="1"/>
      <c r="I798" s="17"/>
      <c r="J798" s="17"/>
    </row>
    <row r="799" spans="3:10" ht="14.25" customHeight="1" x14ac:dyDescent="0.2">
      <c r="C799" s="17"/>
      <c r="D799" s="1"/>
      <c r="G799" s="1"/>
      <c r="H799" s="1"/>
      <c r="I799" s="17"/>
      <c r="J799" s="17"/>
    </row>
    <row r="800" spans="3:10" ht="14.25" customHeight="1" x14ac:dyDescent="0.2">
      <c r="C800" s="17"/>
      <c r="D800" s="1"/>
      <c r="G800" s="1"/>
      <c r="H800" s="1"/>
      <c r="I800" s="17"/>
      <c r="J800" s="17"/>
    </row>
    <row r="801" spans="3:10" ht="14.25" customHeight="1" x14ac:dyDescent="0.2">
      <c r="C801" s="17"/>
      <c r="D801" s="1"/>
      <c r="G801" s="1"/>
      <c r="H801" s="1"/>
      <c r="I801" s="17"/>
      <c r="J801" s="17"/>
    </row>
    <row r="802" spans="3:10" ht="14.25" customHeight="1" x14ac:dyDescent="0.2">
      <c r="C802" s="17"/>
      <c r="D802" s="1"/>
      <c r="G802" s="1"/>
      <c r="H802" s="1"/>
      <c r="I802" s="17"/>
      <c r="J802" s="17"/>
    </row>
    <row r="803" spans="3:10" ht="14.25" customHeight="1" x14ac:dyDescent="0.2">
      <c r="C803" s="17"/>
      <c r="D803" s="1"/>
      <c r="G803" s="1"/>
      <c r="H803" s="1"/>
      <c r="I803" s="17"/>
      <c r="J803" s="17"/>
    </row>
    <row r="804" spans="3:10" ht="14.25" customHeight="1" x14ac:dyDescent="0.2">
      <c r="C804" s="17"/>
      <c r="D804" s="1"/>
      <c r="G804" s="1"/>
      <c r="H804" s="1"/>
      <c r="I804" s="17"/>
      <c r="J804" s="17"/>
    </row>
    <row r="805" spans="3:10" ht="14.25" customHeight="1" x14ac:dyDescent="0.2">
      <c r="C805" s="17"/>
      <c r="D805" s="1"/>
      <c r="G805" s="1"/>
      <c r="H805" s="1"/>
      <c r="I805" s="17"/>
      <c r="J805" s="17"/>
    </row>
    <row r="806" spans="3:10" ht="14.25" customHeight="1" x14ac:dyDescent="0.2">
      <c r="C806" s="17"/>
      <c r="D806" s="1"/>
      <c r="G806" s="1"/>
      <c r="H806" s="1"/>
      <c r="I806" s="17"/>
      <c r="J806" s="17"/>
    </row>
    <row r="807" spans="3:10" ht="14.25" customHeight="1" x14ac:dyDescent="0.2">
      <c r="C807" s="17"/>
      <c r="D807" s="1"/>
      <c r="G807" s="1"/>
      <c r="H807" s="1"/>
      <c r="I807" s="17"/>
      <c r="J807" s="17"/>
    </row>
    <row r="808" spans="3:10" ht="14.25" customHeight="1" x14ac:dyDescent="0.2">
      <c r="C808" s="17"/>
      <c r="D808" s="1"/>
      <c r="G808" s="1"/>
      <c r="H808" s="1"/>
      <c r="I808" s="17"/>
      <c r="J808" s="17"/>
    </row>
    <row r="809" spans="3:10" ht="14.25" customHeight="1" x14ac:dyDescent="0.2">
      <c r="C809" s="17"/>
      <c r="D809" s="1"/>
      <c r="G809" s="1"/>
      <c r="H809" s="1"/>
      <c r="I809" s="17"/>
      <c r="J809" s="17"/>
    </row>
    <row r="810" spans="3:10" ht="14.25" customHeight="1" x14ac:dyDescent="0.2">
      <c r="C810" s="17"/>
      <c r="D810" s="1"/>
      <c r="G810" s="1"/>
      <c r="H810" s="1"/>
      <c r="I810" s="17"/>
      <c r="J810" s="17"/>
    </row>
    <row r="811" spans="3:10" ht="14.25" customHeight="1" x14ac:dyDescent="0.2">
      <c r="C811" s="17"/>
      <c r="D811" s="1"/>
      <c r="G811" s="1"/>
      <c r="H811" s="1"/>
      <c r="I811" s="17"/>
      <c r="J811" s="17"/>
    </row>
    <row r="812" spans="3:10" ht="14.25" customHeight="1" x14ac:dyDescent="0.2">
      <c r="C812" s="17"/>
      <c r="D812" s="1"/>
      <c r="G812" s="1"/>
      <c r="H812" s="1"/>
      <c r="I812" s="17"/>
      <c r="J812" s="17"/>
    </row>
    <row r="813" spans="3:10" ht="14.25" customHeight="1" x14ac:dyDescent="0.2">
      <c r="C813" s="17"/>
      <c r="D813" s="1"/>
      <c r="G813" s="1"/>
      <c r="H813" s="1"/>
      <c r="I813" s="17"/>
      <c r="J813" s="17"/>
    </row>
    <row r="814" spans="3:10" ht="14.25" customHeight="1" x14ac:dyDescent="0.2">
      <c r="C814" s="17"/>
      <c r="D814" s="1"/>
      <c r="G814" s="1"/>
      <c r="H814" s="1"/>
      <c r="I814" s="17"/>
      <c r="J814" s="17"/>
    </row>
    <row r="815" spans="3:10" ht="14.25" customHeight="1" x14ac:dyDescent="0.2">
      <c r="C815" s="17"/>
      <c r="D815" s="1"/>
      <c r="G815" s="1"/>
      <c r="H815" s="1"/>
      <c r="I815" s="17"/>
      <c r="J815" s="17"/>
    </row>
    <row r="816" spans="3:10" ht="14.25" customHeight="1" x14ac:dyDescent="0.2">
      <c r="C816" s="17"/>
      <c r="D816" s="1"/>
      <c r="G816" s="1"/>
      <c r="H816" s="1"/>
      <c r="I816" s="17"/>
      <c r="J816" s="17"/>
    </row>
    <row r="817" spans="3:10" ht="14.25" customHeight="1" x14ac:dyDescent="0.2">
      <c r="C817" s="17"/>
      <c r="D817" s="1"/>
      <c r="G817" s="1"/>
      <c r="H817" s="1"/>
      <c r="I817" s="17"/>
      <c r="J817" s="17"/>
    </row>
    <row r="818" spans="3:10" ht="14.25" customHeight="1" x14ac:dyDescent="0.2">
      <c r="C818" s="17"/>
      <c r="D818" s="1"/>
      <c r="G818" s="1"/>
      <c r="H818" s="1"/>
      <c r="I818" s="17"/>
      <c r="J818" s="17"/>
    </row>
    <row r="819" spans="3:10" ht="14.25" customHeight="1" x14ac:dyDescent="0.2">
      <c r="C819" s="17"/>
      <c r="D819" s="1"/>
      <c r="G819" s="1"/>
      <c r="H819" s="1"/>
      <c r="I819" s="17"/>
      <c r="J819" s="17"/>
    </row>
    <row r="820" spans="3:10" ht="14.25" customHeight="1" x14ac:dyDescent="0.2">
      <c r="C820" s="17"/>
      <c r="D820" s="1"/>
      <c r="G820" s="1"/>
      <c r="H820" s="1"/>
      <c r="I820" s="17"/>
      <c r="J820" s="17"/>
    </row>
    <row r="821" spans="3:10" ht="14.25" customHeight="1" x14ac:dyDescent="0.2">
      <c r="C821" s="17"/>
      <c r="D821" s="1"/>
      <c r="G821" s="1"/>
      <c r="H821" s="1"/>
      <c r="I821" s="17"/>
      <c r="J821" s="17"/>
    </row>
    <row r="822" spans="3:10" ht="14.25" customHeight="1" x14ac:dyDescent="0.2">
      <c r="C822" s="17"/>
      <c r="D822" s="1"/>
      <c r="G822" s="1"/>
      <c r="H822" s="1"/>
      <c r="I822" s="17"/>
      <c r="J822" s="17"/>
    </row>
    <row r="823" spans="3:10" ht="14.25" customHeight="1" x14ac:dyDescent="0.2">
      <c r="C823" s="17"/>
      <c r="D823" s="1"/>
      <c r="G823" s="1"/>
      <c r="H823" s="1"/>
      <c r="I823" s="17"/>
      <c r="J823" s="17"/>
    </row>
    <row r="824" spans="3:10" ht="14.25" customHeight="1" x14ac:dyDescent="0.2">
      <c r="C824" s="17"/>
      <c r="D824" s="1"/>
      <c r="G824" s="1"/>
      <c r="H824" s="1"/>
      <c r="I824" s="17"/>
      <c r="J824" s="17"/>
    </row>
    <row r="825" spans="3:10" ht="14.25" customHeight="1" x14ac:dyDescent="0.2">
      <c r="C825" s="17"/>
      <c r="D825" s="1"/>
      <c r="G825" s="1"/>
      <c r="H825" s="1"/>
      <c r="I825" s="17"/>
      <c r="J825" s="17"/>
    </row>
    <row r="826" spans="3:10" ht="14.25" customHeight="1" x14ac:dyDescent="0.2">
      <c r="C826" s="17"/>
      <c r="D826" s="1"/>
      <c r="G826" s="1"/>
      <c r="H826" s="1"/>
      <c r="I826" s="17"/>
      <c r="J826" s="17"/>
    </row>
    <row r="827" spans="3:10" ht="14.25" customHeight="1" x14ac:dyDescent="0.2">
      <c r="C827" s="17"/>
      <c r="D827" s="1"/>
      <c r="G827" s="1"/>
      <c r="H827" s="1"/>
      <c r="I827" s="17"/>
      <c r="J827" s="17"/>
    </row>
    <row r="828" spans="3:10" ht="14.25" customHeight="1" x14ac:dyDescent="0.2">
      <c r="C828" s="17"/>
      <c r="D828" s="1"/>
      <c r="G828" s="1"/>
      <c r="H828" s="1"/>
      <c r="I828" s="17"/>
      <c r="J828" s="17"/>
    </row>
    <row r="829" spans="3:10" ht="14.25" customHeight="1" x14ac:dyDescent="0.2">
      <c r="C829" s="17"/>
      <c r="D829" s="1"/>
      <c r="G829" s="1"/>
      <c r="H829" s="1"/>
      <c r="I829" s="17"/>
      <c r="J829" s="17"/>
    </row>
    <row r="830" spans="3:10" ht="14.25" customHeight="1" x14ac:dyDescent="0.2">
      <c r="C830" s="17"/>
      <c r="D830" s="1"/>
      <c r="G830" s="1"/>
      <c r="H830" s="1"/>
      <c r="I830" s="17"/>
      <c r="J830" s="17"/>
    </row>
    <row r="831" spans="3:10" ht="14.25" customHeight="1" x14ac:dyDescent="0.2">
      <c r="C831" s="17"/>
      <c r="D831" s="1"/>
      <c r="G831" s="1"/>
      <c r="H831" s="1"/>
      <c r="I831" s="17"/>
      <c r="J831" s="17"/>
    </row>
    <row r="832" spans="3:10" ht="14.25" customHeight="1" x14ac:dyDescent="0.2">
      <c r="C832" s="17"/>
      <c r="D832" s="1"/>
      <c r="G832" s="1"/>
      <c r="H832" s="1"/>
      <c r="I832" s="17"/>
      <c r="J832" s="17"/>
    </row>
    <row r="833" spans="3:10" ht="14.25" customHeight="1" x14ac:dyDescent="0.2">
      <c r="C833" s="17"/>
      <c r="D833" s="1"/>
      <c r="G833" s="1"/>
      <c r="H833" s="1"/>
      <c r="I833" s="17"/>
      <c r="J833" s="17"/>
    </row>
    <row r="834" spans="3:10" ht="14.25" customHeight="1" x14ac:dyDescent="0.2">
      <c r="C834" s="17"/>
      <c r="D834" s="1"/>
      <c r="G834" s="1"/>
      <c r="H834" s="1"/>
      <c r="I834" s="17"/>
      <c r="J834" s="17"/>
    </row>
    <row r="835" spans="3:10" ht="14.25" customHeight="1" x14ac:dyDescent="0.2">
      <c r="C835" s="17"/>
      <c r="D835" s="1"/>
      <c r="G835" s="1"/>
      <c r="H835" s="1"/>
      <c r="I835" s="17"/>
      <c r="J835" s="17"/>
    </row>
    <row r="836" spans="3:10" ht="14.25" customHeight="1" x14ac:dyDescent="0.2">
      <c r="C836" s="17"/>
      <c r="D836" s="1"/>
      <c r="G836" s="1"/>
      <c r="H836" s="1"/>
      <c r="I836" s="17"/>
      <c r="J836" s="17"/>
    </row>
    <row r="837" spans="3:10" ht="14.25" customHeight="1" x14ac:dyDescent="0.2">
      <c r="C837" s="17"/>
      <c r="D837" s="1"/>
      <c r="G837" s="1"/>
      <c r="H837" s="1"/>
      <c r="I837" s="17"/>
      <c r="J837" s="17"/>
    </row>
    <row r="838" spans="3:10" ht="14.25" customHeight="1" x14ac:dyDescent="0.2">
      <c r="C838" s="17"/>
      <c r="D838" s="1"/>
      <c r="G838" s="1"/>
      <c r="H838" s="1"/>
      <c r="I838" s="17"/>
      <c r="J838" s="17"/>
    </row>
    <row r="839" spans="3:10" ht="14.25" customHeight="1" x14ac:dyDescent="0.2">
      <c r="C839" s="17"/>
      <c r="D839" s="1"/>
      <c r="G839" s="1"/>
      <c r="H839" s="1"/>
      <c r="I839" s="17"/>
      <c r="J839" s="17"/>
    </row>
    <row r="840" spans="3:10" ht="14.25" customHeight="1" x14ac:dyDescent="0.2">
      <c r="C840" s="17"/>
      <c r="D840" s="1"/>
      <c r="G840" s="1"/>
      <c r="H840" s="1"/>
      <c r="I840" s="17"/>
      <c r="J840" s="17"/>
    </row>
    <row r="841" spans="3:10" ht="14.25" customHeight="1" x14ac:dyDescent="0.2">
      <c r="C841" s="17"/>
      <c r="D841" s="1"/>
      <c r="G841" s="1"/>
      <c r="H841" s="1"/>
      <c r="I841" s="17"/>
      <c r="J841" s="17"/>
    </row>
    <row r="842" spans="3:10" ht="14.25" customHeight="1" x14ac:dyDescent="0.2">
      <c r="C842" s="17"/>
      <c r="D842" s="1"/>
      <c r="G842" s="1"/>
      <c r="H842" s="1"/>
      <c r="I842" s="17"/>
      <c r="J842" s="17"/>
    </row>
    <row r="843" spans="3:10" ht="14.25" customHeight="1" x14ac:dyDescent="0.2">
      <c r="C843" s="17"/>
      <c r="D843" s="1"/>
      <c r="G843" s="1"/>
      <c r="H843" s="1"/>
      <c r="I843" s="17"/>
      <c r="J843" s="17"/>
    </row>
    <row r="844" spans="3:10" ht="14.25" customHeight="1" x14ac:dyDescent="0.2">
      <c r="C844" s="17"/>
      <c r="D844" s="1"/>
      <c r="G844" s="1"/>
      <c r="H844" s="1"/>
      <c r="I844" s="17"/>
      <c r="J844" s="17"/>
    </row>
    <row r="845" spans="3:10" ht="14.25" customHeight="1" x14ac:dyDescent="0.2">
      <c r="C845" s="17"/>
      <c r="D845" s="1"/>
      <c r="G845" s="1"/>
      <c r="H845" s="1"/>
      <c r="I845" s="17"/>
      <c r="J845" s="17"/>
    </row>
    <row r="846" spans="3:10" ht="14.25" customHeight="1" x14ac:dyDescent="0.2">
      <c r="C846" s="17"/>
      <c r="D846" s="1"/>
      <c r="G846" s="1"/>
      <c r="H846" s="1"/>
      <c r="I846" s="17"/>
      <c r="J846" s="17"/>
    </row>
    <row r="847" spans="3:10" ht="14.25" customHeight="1" x14ac:dyDescent="0.2">
      <c r="C847" s="17"/>
      <c r="D847" s="1"/>
      <c r="G847" s="1"/>
      <c r="H847" s="1"/>
      <c r="I847" s="17"/>
      <c r="J847" s="17"/>
    </row>
    <row r="848" spans="3:10" ht="14.25" customHeight="1" x14ac:dyDescent="0.2">
      <c r="C848" s="17"/>
      <c r="D848" s="1"/>
      <c r="G848" s="1"/>
      <c r="H848" s="1"/>
      <c r="I848" s="17"/>
      <c r="J848" s="17"/>
    </row>
    <row r="849" spans="3:10" ht="14.25" customHeight="1" x14ac:dyDescent="0.2">
      <c r="C849" s="17"/>
      <c r="D849" s="1"/>
      <c r="G849" s="1"/>
      <c r="H849" s="1"/>
      <c r="I849" s="17"/>
      <c r="J849" s="17"/>
    </row>
    <row r="850" spans="3:10" ht="14.25" customHeight="1" x14ac:dyDescent="0.2">
      <c r="C850" s="17"/>
      <c r="D850" s="1"/>
      <c r="G850" s="1"/>
      <c r="H850" s="1"/>
      <c r="I850" s="17"/>
      <c r="J850" s="17"/>
    </row>
    <row r="851" spans="3:10" ht="14.25" customHeight="1" x14ac:dyDescent="0.2">
      <c r="C851" s="17"/>
      <c r="D851" s="1"/>
      <c r="G851" s="1"/>
      <c r="H851" s="1"/>
      <c r="I851" s="17"/>
      <c r="J851" s="17"/>
    </row>
    <row r="852" spans="3:10" ht="14.25" customHeight="1" x14ac:dyDescent="0.2">
      <c r="C852" s="17"/>
      <c r="D852" s="1"/>
      <c r="G852" s="1"/>
      <c r="H852" s="1"/>
      <c r="I852" s="17"/>
      <c r="J852" s="17"/>
    </row>
    <row r="853" spans="3:10" ht="14.25" customHeight="1" x14ac:dyDescent="0.2">
      <c r="C853" s="17"/>
      <c r="D853" s="1"/>
      <c r="G853" s="1"/>
      <c r="H853" s="1"/>
      <c r="I853" s="17"/>
      <c r="J853" s="17"/>
    </row>
    <row r="854" spans="3:10" ht="14.25" customHeight="1" x14ac:dyDescent="0.2">
      <c r="C854" s="17"/>
      <c r="D854" s="1"/>
      <c r="G854" s="1"/>
      <c r="H854" s="1"/>
      <c r="I854" s="17"/>
      <c r="J854" s="17"/>
    </row>
    <row r="855" spans="3:10" ht="14.25" customHeight="1" x14ac:dyDescent="0.2">
      <c r="C855" s="17"/>
      <c r="D855" s="1"/>
      <c r="G855" s="1"/>
      <c r="H855" s="1"/>
      <c r="I855" s="17"/>
      <c r="J855" s="17"/>
    </row>
    <row r="856" spans="3:10" ht="14.25" customHeight="1" x14ac:dyDescent="0.2">
      <c r="C856" s="17"/>
      <c r="D856" s="1"/>
      <c r="G856" s="1"/>
      <c r="H856" s="1"/>
      <c r="I856" s="17"/>
      <c r="J856" s="17"/>
    </row>
    <row r="857" spans="3:10" ht="14.25" customHeight="1" x14ac:dyDescent="0.2">
      <c r="C857" s="17"/>
      <c r="D857" s="1"/>
      <c r="G857" s="1"/>
      <c r="H857" s="1"/>
      <c r="I857" s="17"/>
      <c r="J857" s="17"/>
    </row>
    <row r="858" spans="3:10" ht="14.25" customHeight="1" x14ac:dyDescent="0.2">
      <c r="C858" s="17"/>
      <c r="D858" s="1"/>
      <c r="G858" s="1"/>
      <c r="H858" s="1"/>
      <c r="I858" s="17"/>
      <c r="J858" s="17"/>
    </row>
    <row r="859" spans="3:10" ht="14.25" customHeight="1" x14ac:dyDescent="0.2">
      <c r="C859" s="17"/>
      <c r="D859" s="1"/>
      <c r="G859" s="1"/>
      <c r="H859" s="1"/>
      <c r="I859" s="17"/>
      <c r="J859" s="17"/>
    </row>
    <row r="860" spans="3:10" ht="14.25" customHeight="1" x14ac:dyDescent="0.2">
      <c r="C860" s="17"/>
      <c r="D860" s="1"/>
      <c r="G860" s="1"/>
      <c r="H860" s="1"/>
      <c r="I860" s="17"/>
      <c r="J860" s="17"/>
    </row>
    <row r="861" spans="3:10" ht="14.25" customHeight="1" x14ac:dyDescent="0.2">
      <c r="C861" s="17"/>
      <c r="D861" s="1"/>
      <c r="G861" s="1"/>
      <c r="H861" s="1"/>
      <c r="I861" s="17"/>
      <c r="J861" s="17"/>
    </row>
    <row r="862" spans="3:10" ht="14.25" customHeight="1" x14ac:dyDescent="0.2">
      <c r="C862" s="17"/>
      <c r="D862" s="1"/>
      <c r="G862" s="1"/>
      <c r="H862" s="1"/>
      <c r="I862" s="17"/>
      <c r="J862" s="17"/>
    </row>
    <row r="863" spans="3:10" ht="14.25" customHeight="1" x14ac:dyDescent="0.2">
      <c r="C863" s="17"/>
      <c r="D863" s="1"/>
      <c r="G863" s="1"/>
      <c r="H863" s="1"/>
      <c r="I863" s="17"/>
      <c r="J863" s="17"/>
    </row>
    <row r="864" spans="3:10" ht="14.25" customHeight="1" x14ac:dyDescent="0.2">
      <c r="C864" s="17"/>
      <c r="D864" s="1"/>
      <c r="G864" s="1"/>
      <c r="H864" s="1"/>
      <c r="I864" s="17"/>
      <c r="J864" s="17"/>
    </row>
    <row r="865" spans="3:10" ht="14.25" customHeight="1" x14ac:dyDescent="0.2">
      <c r="C865" s="17"/>
      <c r="D865" s="1"/>
      <c r="G865" s="1"/>
      <c r="H865" s="1"/>
      <c r="I865" s="17"/>
      <c r="J865" s="17"/>
    </row>
    <row r="866" spans="3:10" ht="14.25" customHeight="1" x14ac:dyDescent="0.2">
      <c r="C866" s="17"/>
      <c r="D866" s="1"/>
      <c r="G866" s="1"/>
      <c r="H866" s="1"/>
      <c r="I866" s="17"/>
      <c r="J866" s="17"/>
    </row>
    <row r="867" spans="3:10" ht="14.25" customHeight="1" x14ac:dyDescent="0.2">
      <c r="C867" s="17"/>
      <c r="D867" s="1"/>
      <c r="G867" s="1"/>
      <c r="H867" s="1"/>
      <c r="I867" s="17"/>
      <c r="J867" s="17"/>
    </row>
    <row r="868" spans="3:10" ht="14.25" customHeight="1" x14ac:dyDescent="0.2">
      <c r="C868" s="17"/>
      <c r="D868" s="1"/>
      <c r="G868" s="1"/>
      <c r="H868" s="1"/>
      <c r="I868" s="17"/>
      <c r="J868" s="17"/>
    </row>
    <row r="869" spans="3:10" ht="14.25" customHeight="1" x14ac:dyDescent="0.2">
      <c r="C869" s="17"/>
      <c r="D869" s="1"/>
      <c r="G869" s="1"/>
      <c r="H869" s="1"/>
      <c r="I869" s="17"/>
      <c r="J869" s="17"/>
    </row>
    <row r="870" spans="3:10" ht="14.25" customHeight="1" x14ac:dyDescent="0.2">
      <c r="C870" s="17"/>
      <c r="D870" s="1"/>
      <c r="G870" s="1"/>
      <c r="H870" s="1"/>
      <c r="I870" s="17"/>
      <c r="J870" s="17"/>
    </row>
    <row r="871" spans="3:10" ht="14.25" customHeight="1" x14ac:dyDescent="0.2">
      <c r="C871" s="17"/>
      <c r="D871" s="1"/>
      <c r="G871" s="1"/>
      <c r="H871" s="1"/>
      <c r="I871" s="17"/>
      <c r="J871" s="17"/>
    </row>
    <row r="872" spans="3:10" ht="14.25" customHeight="1" x14ac:dyDescent="0.2">
      <c r="C872" s="17"/>
      <c r="D872" s="1"/>
      <c r="G872" s="1"/>
      <c r="H872" s="1"/>
      <c r="I872" s="17"/>
      <c r="J872" s="17"/>
    </row>
    <row r="873" spans="3:10" ht="14.25" customHeight="1" x14ac:dyDescent="0.2">
      <c r="C873" s="17"/>
      <c r="D873" s="1"/>
      <c r="G873" s="1"/>
      <c r="H873" s="1"/>
      <c r="I873" s="17"/>
      <c r="J873" s="17"/>
    </row>
    <row r="874" spans="3:10" ht="14.25" customHeight="1" x14ac:dyDescent="0.2">
      <c r="C874" s="17"/>
      <c r="D874" s="1"/>
      <c r="G874" s="1"/>
      <c r="H874" s="1"/>
      <c r="I874" s="17"/>
      <c r="J874" s="17"/>
    </row>
    <row r="875" spans="3:10" ht="14.25" customHeight="1" x14ac:dyDescent="0.2">
      <c r="C875" s="17"/>
      <c r="D875" s="1"/>
      <c r="G875" s="1"/>
      <c r="H875" s="1"/>
      <c r="I875" s="17"/>
      <c r="J875" s="17"/>
    </row>
    <row r="876" spans="3:10" ht="14.25" customHeight="1" x14ac:dyDescent="0.2">
      <c r="C876" s="17"/>
      <c r="D876" s="1"/>
      <c r="G876" s="1"/>
      <c r="H876" s="1"/>
      <c r="I876" s="17"/>
      <c r="J876" s="17"/>
    </row>
    <row r="877" spans="3:10" ht="14.25" customHeight="1" x14ac:dyDescent="0.2">
      <c r="C877" s="17"/>
      <c r="D877" s="1"/>
      <c r="G877" s="1"/>
      <c r="H877" s="1"/>
      <c r="I877" s="17"/>
      <c r="J877" s="17"/>
    </row>
    <row r="878" spans="3:10" ht="14.25" customHeight="1" x14ac:dyDescent="0.2">
      <c r="C878" s="17"/>
      <c r="D878" s="1"/>
      <c r="G878" s="1"/>
      <c r="H878" s="1"/>
      <c r="I878" s="17"/>
      <c r="J878" s="17"/>
    </row>
    <row r="879" spans="3:10" ht="14.25" customHeight="1" x14ac:dyDescent="0.2">
      <c r="C879" s="17"/>
      <c r="D879" s="1"/>
      <c r="G879" s="1"/>
      <c r="H879" s="1"/>
      <c r="I879" s="17"/>
      <c r="J879" s="17"/>
    </row>
    <row r="880" spans="3:10" ht="14.25" customHeight="1" x14ac:dyDescent="0.2">
      <c r="C880" s="17"/>
      <c r="D880" s="1"/>
      <c r="G880" s="1"/>
      <c r="H880" s="1"/>
      <c r="I880" s="17"/>
      <c r="J880" s="17"/>
    </row>
    <row r="881" spans="3:10" ht="14.25" customHeight="1" x14ac:dyDescent="0.2">
      <c r="C881" s="17"/>
      <c r="D881" s="1"/>
      <c r="G881" s="1"/>
      <c r="H881" s="1"/>
      <c r="I881" s="17"/>
      <c r="J881" s="17"/>
    </row>
    <row r="882" spans="3:10" ht="14.25" customHeight="1" x14ac:dyDescent="0.2">
      <c r="C882" s="17"/>
      <c r="D882" s="1"/>
      <c r="G882" s="1"/>
      <c r="H882" s="1"/>
      <c r="I882" s="17"/>
      <c r="J882" s="17"/>
    </row>
    <row r="883" spans="3:10" ht="14.25" customHeight="1" x14ac:dyDescent="0.2">
      <c r="C883" s="17"/>
      <c r="D883" s="1"/>
      <c r="G883" s="1"/>
      <c r="H883" s="1"/>
      <c r="I883" s="17"/>
      <c r="J883" s="17"/>
    </row>
    <row r="884" spans="3:10" ht="14.25" customHeight="1" x14ac:dyDescent="0.2">
      <c r="C884" s="17"/>
      <c r="D884" s="1"/>
      <c r="G884" s="1"/>
      <c r="H884" s="1"/>
      <c r="I884" s="17"/>
      <c r="J884" s="17"/>
    </row>
    <row r="885" spans="3:10" ht="14.25" customHeight="1" x14ac:dyDescent="0.2">
      <c r="C885" s="17"/>
      <c r="D885" s="1"/>
      <c r="G885" s="1"/>
      <c r="H885" s="1"/>
      <c r="I885" s="17"/>
      <c r="J885" s="17"/>
    </row>
    <row r="886" spans="3:10" ht="14.25" customHeight="1" x14ac:dyDescent="0.2">
      <c r="C886" s="17"/>
      <c r="D886" s="1"/>
      <c r="G886" s="1"/>
      <c r="H886" s="1"/>
      <c r="I886" s="17"/>
      <c r="J886" s="17"/>
    </row>
    <row r="887" spans="3:10" ht="14.25" customHeight="1" x14ac:dyDescent="0.2">
      <c r="C887" s="17"/>
      <c r="D887" s="1"/>
      <c r="G887" s="1"/>
      <c r="H887" s="1"/>
      <c r="I887" s="17"/>
      <c r="J887" s="17"/>
    </row>
    <row r="888" spans="3:10" ht="14.25" customHeight="1" x14ac:dyDescent="0.2">
      <c r="C888" s="17"/>
      <c r="D888" s="1"/>
      <c r="G888" s="1"/>
      <c r="H888" s="1"/>
      <c r="I888" s="17"/>
      <c r="J888" s="17"/>
    </row>
    <row r="889" spans="3:10" ht="14.25" customHeight="1" x14ac:dyDescent="0.2">
      <c r="C889" s="17"/>
      <c r="D889" s="1"/>
      <c r="G889" s="1"/>
      <c r="H889" s="1"/>
      <c r="I889" s="17"/>
      <c r="J889" s="17"/>
    </row>
    <row r="890" spans="3:10" ht="14.25" customHeight="1" x14ac:dyDescent="0.2">
      <c r="C890" s="17"/>
      <c r="D890" s="1"/>
      <c r="G890" s="1"/>
      <c r="H890" s="1"/>
      <c r="I890" s="17"/>
      <c r="J890" s="17"/>
    </row>
    <row r="891" spans="3:10" ht="14.25" customHeight="1" x14ac:dyDescent="0.2">
      <c r="C891" s="17"/>
      <c r="D891" s="1"/>
      <c r="G891" s="1"/>
      <c r="H891" s="1"/>
      <c r="I891" s="17"/>
      <c r="J891" s="17"/>
    </row>
    <row r="892" spans="3:10" ht="14.25" customHeight="1" x14ac:dyDescent="0.2">
      <c r="C892" s="17"/>
      <c r="D892" s="1"/>
      <c r="G892" s="1"/>
      <c r="H892" s="1"/>
      <c r="I892" s="17"/>
      <c r="J892" s="17"/>
    </row>
    <row r="893" spans="3:10" ht="14.25" customHeight="1" x14ac:dyDescent="0.2">
      <c r="C893" s="17"/>
      <c r="D893" s="1"/>
      <c r="G893" s="1"/>
      <c r="H893" s="1"/>
      <c r="I893" s="17"/>
      <c r="J893" s="17"/>
    </row>
    <row r="894" spans="3:10" ht="14.25" customHeight="1" x14ac:dyDescent="0.2">
      <c r="C894" s="17"/>
      <c r="D894" s="1"/>
      <c r="G894" s="1"/>
      <c r="H894" s="1"/>
      <c r="I894" s="17"/>
      <c r="J894" s="17"/>
    </row>
    <row r="895" spans="3:10" ht="14.25" customHeight="1" x14ac:dyDescent="0.2">
      <c r="C895" s="17"/>
      <c r="D895" s="1"/>
      <c r="G895" s="1"/>
      <c r="H895" s="1"/>
      <c r="I895" s="17"/>
      <c r="J895" s="17"/>
    </row>
    <row r="896" spans="3:10" ht="14.25" customHeight="1" x14ac:dyDescent="0.2">
      <c r="C896" s="17"/>
      <c r="D896" s="1"/>
      <c r="G896" s="1"/>
      <c r="H896" s="1"/>
      <c r="I896" s="17"/>
      <c r="J896" s="17"/>
    </row>
    <row r="897" spans="3:10" ht="14.25" customHeight="1" x14ac:dyDescent="0.2">
      <c r="C897" s="17"/>
      <c r="D897" s="1"/>
      <c r="G897" s="1"/>
      <c r="H897" s="1"/>
      <c r="I897" s="17"/>
      <c r="J897" s="17"/>
    </row>
    <row r="898" spans="3:10" ht="14.25" customHeight="1" x14ac:dyDescent="0.2">
      <c r="C898" s="17"/>
      <c r="D898" s="1"/>
      <c r="G898" s="1"/>
      <c r="H898" s="1"/>
      <c r="I898" s="17"/>
      <c r="J898" s="17"/>
    </row>
    <row r="899" spans="3:10" ht="14.25" customHeight="1" x14ac:dyDescent="0.2">
      <c r="C899" s="17"/>
      <c r="D899" s="1"/>
      <c r="G899" s="1"/>
      <c r="H899" s="1"/>
      <c r="I899" s="17"/>
      <c r="J899" s="17"/>
    </row>
    <row r="900" spans="3:10" ht="14.25" customHeight="1" x14ac:dyDescent="0.2">
      <c r="C900" s="17"/>
      <c r="D900" s="1"/>
      <c r="G900" s="1"/>
      <c r="H900" s="1"/>
      <c r="I900" s="17"/>
      <c r="J900" s="17"/>
    </row>
    <row r="901" spans="3:10" ht="14.25" customHeight="1" x14ac:dyDescent="0.2">
      <c r="C901" s="17"/>
      <c r="D901" s="1"/>
      <c r="G901" s="1"/>
      <c r="H901" s="1"/>
      <c r="I901" s="17"/>
      <c r="J901" s="17"/>
    </row>
    <row r="902" spans="3:10" ht="14.25" customHeight="1" x14ac:dyDescent="0.2">
      <c r="C902" s="17"/>
      <c r="D902" s="1"/>
      <c r="G902" s="1"/>
      <c r="H902" s="1"/>
      <c r="I902" s="17"/>
      <c r="J902" s="17"/>
    </row>
    <row r="903" spans="3:10" ht="14.25" customHeight="1" x14ac:dyDescent="0.2">
      <c r="C903" s="17"/>
      <c r="D903" s="1"/>
      <c r="G903" s="1"/>
      <c r="H903" s="1"/>
      <c r="I903" s="17"/>
      <c r="J903" s="17"/>
    </row>
    <row r="904" spans="3:10" ht="14.25" customHeight="1" x14ac:dyDescent="0.2">
      <c r="C904" s="17"/>
      <c r="D904" s="1"/>
      <c r="G904" s="1"/>
      <c r="H904" s="1"/>
      <c r="I904" s="17"/>
      <c r="J904" s="17"/>
    </row>
    <row r="905" spans="3:10" ht="14.25" customHeight="1" x14ac:dyDescent="0.2">
      <c r="C905" s="17"/>
      <c r="D905" s="1"/>
      <c r="G905" s="1"/>
      <c r="H905" s="1"/>
      <c r="I905" s="17"/>
      <c r="J905" s="17"/>
    </row>
    <row r="906" spans="3:10" ht="14.25" customHeight="1" x14ac:dyDescent="0.2">
      <c r="C906" s="17"/>
      <c r="D906" s="1"/>
      <c r="G906" s="1"/>
      <c r="H906" s="1"/>
      <c r="I906" s="17"/>
      <c r="J906" s="17"/>
    </row>
    <row r="907" spans="3:10" ht="14.25" customHeight="1" x14ac:dyDescent="0.2">
      <c r="C907" s="17"/>
      <c r="D907" s="1"/>
      <c r="G907" s="1"/>
      <c r="H907" s="1"/>
      <c r="I907" s="17"/>
      <c r="J907" s="17"/>
    </row>
    <row r="908" spans="3:10" ht="14.25" customHeight="1" x14ac:dyDescent="0.2">
      <c r="C908" s="17"/>
      <c r="D908" s="1"/>
      <c r="G908" s="1"/>
      <c r="H908" s="1"/>
      <c r="I908" s="17"/>
      <c r="J908" s="17"/>
    </row>
    <row r="909" spans="3:10" ht="14.25" customHeight="1" x14ac:dyDescent="0.2">
      <c r="C909" s="17"/>
      <c r="D909" s="1"/>
      <c r="G909" s="1"/>
      <c r="H909" s="1"/>
      <c r="I909" s="17"/>
      <c r="J909" s="17"/>
    </row>
    <row r="910" spans="3:10" ht="14.25" customHeight="1" x14ac:dyDescent="0.2">
      <c r="C910" s="17"/>
      <c r="D910" s="1"/>
      <c r="G910" s="1"/>
      <c r="H910" s="1"/>
      <c r="I910" s="17"/>
      <c r="J910" s="17"/>
    </row>
    <row r="911" spans="3:10" ht="14.25" customHeight="1" x14ac:dyDescent="0.2">
      <c r="C911" s="17"/>
      <c r="D911" s="1"/>
      <c r="G911" s="1"/>
      <c r="H911" s="1"/>
      <c r="I911" s="17"/>
      <c r="J911" s="17"/>
    </row>
    <row r="912" spans="3:10" ht="14.25" customHeight="1" x14ac:dyDescent="0.2">
      <c r="C912" s="17"/>
      <c r="D912" s="1"/>
      <c r="G912" s="1"/>
      <c r="H912" s="1"/>
      <c r="I912" s="17"/>
      <c r="J912" s="17"/>
    </row>
    <row r="913" spans="3:10" ht="14.25" customHeight="1" x14ac:dyDescent="0.2">
      <c r="C913" s="17"/>
      <c r="D913" s="1"/>
      <c r="G913" s="1"/>
      <c r="H913" s="1"/>
      <c r="I913" s="17"/>
      <c r="J913" s="17"/>
    </row>
    <row r="914" spans="3:10" ht="14.25" customHeight="1" x14ac:dyDescent="0.2">
      <c r="C914" s="17"/>
      <c r="D914" s="1"/>
      <c r="G914" s="1"/>
      <c r="H914" s="1"/>
      <c r="I914" s="17"/>
      <c r="J914" s="17"/>
    </row>
    <row r="915" spans="3:10" ht="14.25" customHeight="1" x14ac:dyDescent="0.2">
      <c r="C915" s="17"/>
      <c r="D915" s="1"/>
      <c r="G915" s="1"/>
      <c r="H915" s="1"/>
      <c r="I915" s="17"/>
      <c r="J915" s="17"/>
    </row>
    <row r="916" spans="3:10" ht="14.25" customHeight="1" x14ac:dyDescent="0.2">
      <c r="C916" s="17"/>
      <c r="D916" s="1"/>
      <c r="G916" s="1"/>
      <c r="H916" s="1"/>
      <c r="I916" s="17"/>
      <c r="J916" s="17"/>
    </row>
    <row r="917" spans="3:10" ht="14.25" customHeight="1" x14ac:dyDescent="0.2">
      <c r="C917" s="17"/>
      <c r="D917" s="1"/>
      <c r="G917" s="1"/>
      <c r="H917" s="1"/>
      <c r="I917" s="17"/>
      <c r="J917" s="17"/>
    </row>
    <row r="918" spans="3:10" ht="14.25" customHeight="1" x14ac:dyDescent="0.2">
      <c r="C918" s="17"/>
      <c r="D918" s="1"/>
      <c r="G918" s="1"/>
      <c r="H918" s="1"/>
      <c r="I918" s="17"/>
      <c r="J918" s="17"/>
    </row>
    <row r="919" spans="3:10" ht="14.25" customHeight="1" x14ac:dyDescent="0.2">
      <c r="C919" s="17"/>
      <c r="D919" s="1"/>
      <c r="G919" s="1"/>
      <c r="H919" s="1"/>
      <c r="I919" s="17"/>
      <c r="J919" s="17"/>
    </row>
    <row r="920" spans="3:10" ht="14.25" customHeight="1" x14ac:dyDescent="0.2">
      <c r="C920" s="17"/>
      <c r="D920" s="1"/>
      <c r="G920" s="1"/>
      <c r="H920" s="1"/>
      <c r="I920" s="17"/>
      <c r="J920" s="17"/>
    </row>
    <row r="921" spans="3:10" ht="14.25" customHeight="1" x14ac:dyDescent="0.2">
      <c r="C921" s="17"/>
      <c r="D921" s="1"/>
      <c r="G921" s="1"/>
      <c r="H921" s="1"/>
      <c r="I921" s="17"/>
      <c r="J921" s="17"/>
    </row>
    <row r="922" spans="3:10" ht="14.25" customHeight="1" x14ac:dyDescent="0.2">
      <c r="C922" s="17"/>
      <c r="D922" s="1"/>
      <c r="G922" s="1"/>
      <c r="H922" s="1"/>
      <c r="I922" s="17"/>
      <c r="J922" s="17"/>
    </row>
    <row r="923" spans="3:10" ht="14.25" customHeight="1" x14ac:dyDescent="0.2">
      <c r="C923" s="17"/>
      <c r="D923" s="1"/>
      <c r="G923" s="1"/>
      <c r="H923" s="1"/>
      <c r="I923" s="17"/>
      <c r="J923" s="17"/>
    </row>
    <row r="924" spans="3:10" ht="14.25" customHeight="1" x14ac:dyDescent="0.2">
      <c r="C924" s="17"/>
      <c r="D924" s="1"/>
      <c r="G924" s="1"/>
      <c r="H924" s="1"/>
      <c r="I924" s="17"/>
      <c r="J924" s="17"/>
    </row>
    <row r="925" spans="3:10" ht="14.25" customHeight="1" x14ac:dyDescent="0.2">
      <c r="C925" s="17"/>
      <c r="D925" s="1"/>
      <c r="G925" s="1"/>
      <c r="H925" s="1"/>
      <c r="I925" s="17"/>
      <c r="J925" s="17"/>
    </row>
    <row r="926" spans="3:10" ht="14.25" customHeight="1" x14ac:dyDescent="0.2">
      <c r="C926" s="17"/>
      <c r="D926" s="1"/>
      <c r="G926" s="1"/>
      <c r="H926" s="1"/>
      <c r="I926" s="17"/>
      <c r="J926" s="17"/>
    </row>
    <row r="927" spans="3:10" ht="14.25" customHeight="1" x14ac:dyDescent="0.2">
      <c r="C927" s="17"/>
      <c r="D927" s="1"/>
      <c r="G927" s="1"/>
      <c r="H927" s="1"/>
      <c r="I927" s="17"/>
      <c r="J927" s="17"/>
    </row>
    <row r="928" spans="3:10" ht="14.25" customHeight="1" x14ac:dyDescent="0.2">
      <c r="C928" s="17"/>
      <c r="D928" s="1"/>
      <c r="G928" s="1"/>
      <c r="H928" s="1"/>
      <c r="I928" s="17"/>
      <c r="J928" s="17"/>
    </row>
    <row r="929" spans="3:10" ht="14.25" customHeight="1" x14ac:dyDescent="0.2">
      <c r="C929" s="17"/>
      <c r="D929" s="1"/>
      <c r="G929" s="1"/>
      <c r="H929" s="1"/>
      <c r="I929" s="17"/>
      <c r="J929" s="17"/>
    </row>
    <row r="930" spans="3:10" ht="14.25" customHeight="1" x14ac:dyDescent="0.2">
      <c r="C930" s="17"/>
      <c r="D930" s="1"/>
      <c r="G930" s="1"/>
      <c r="H930" s="1"/>
      <c r="I930" s="17"/>
      <c r="J930" s="17"/>
    </row>
    <row r="931" spans="3:10" ht="14.25" customHeight="1" x14ac:dyDescent="0.2">
      <c r="C931" s="17"/>
      <c r="D931" s="1"/>
      <c r="G931" s="1"/>
      <c r="H931" s="1"/>
      <c r="I931" s="17"/>
      <c r="J931" s="17"/>
    </row>
    <row r="932" spans="3:10" ht="14.25" customHeight="1" x14ac:dyDescent="0.2">
      <c r="C932" s="17"/>
      <c r="D932" s="1"/>
      <c r="G932" s="1"/>
      <c r="H932" s="1"/>
      <c r="I932" s="17"/>
      <c r="J932" s="17"/>
    </row>
    <row r="933" spans="3:10" ht="14.25" customHeight="1" x14ac:dyDescent="0.2">
      <c r="C933" s="17"/>
      <c r="D933" s="1"/>
      <c r="G933" s="1"/>
      <c r="H933" s="1"/>
      <c r="I933" s="17"/>
      <c r="J933" s="17"/>
    </row>
    <row r="934" spans="3:10" ht="14.25" customHeight="1" x14ac:dyDescent="0.2">
      <c r="C934" s="17"/>
      <c r="D934" s="1"/>
      <c r="G934" s="1"/>
      <c r="H934" s="1"/>
      <c r="I934" s="17"/>
      <c r="J934" s="17"/>
    </row>
    <row r="935" spans="3:10" ht="14.25" customHeight="1" x14ac:dyDescent="0.2">
      <c r="C935" s="17"/>
      <c r="D935" s="1"/>
      <c r="G935" s="1"/>
      <c r="H935" s="1"/>
      <c r="I935" s="17"/>
      <c r="J935" s="17"/>
    </row>
    <row r="936" spans="3:10" ht="14.25" customHeight="1" x14ac:dyDescent="0.2">
      <c r="C936" s="17"/>
      <c r="D936" s="1"/>
      <c r="G936" s="1"/>
      <c r="H936" s="1"/>
      <c r="I936" s="17"/>
      <c r="J936" s="17"/>
    </row>
    <row r="937" spans="3:10" ht="14.25" customHeight="1" x14ac:dyDescent="0.2">
      <c r="C937" s="17"/>
      <c r="D937" s="1"/>
      <c r="G937" s="1"/>
      <c r="H937" s="1"/>
      <c r="I937" s="17"/>
      <c r="J937" s="17"/>
    </row>
    <row r="938" spans="3:10" ht="14.25" customHeight="1" x14ac:dyDescent="0.2">
      <c r="C938" s="17"/>
      <c r="D938" s="1"/>
      <c r="G938" s="1"/>
      <c r="H938" s="1"/>
      <c r="I938" s="17"/>
      <c r="J938" s="17"/>
    </row>
    <row r="939" spans="3:10" ht="14.25" customHeight="1" x14ac:dyDescent="0.2">
      <c r="C939" s="17"/>
      <c r="D939" s="1"/>
      <c r="G939" s="1"/>
      <c r="H939" s="1"/>
      <c r="I939" s="17"/>
      <c r="J939" s="17"/>
    </row>
    <row r="940" spans="3:10" ht="14.25" customHeight="1" x14ac:dyDescent="0.2">
      <c r="C940" s="17"/>
      <c r="D940" s="1"/>
      <c r="G940" s="1"/>
      <c r="H940" s="1"/>
      <c r="I940" s="17"/>
      <c r="J940" s="17"/>
    </row>
    <row r="941" spans="3:10" ht="14.25" customHeight="1" x14ac:dyDescent="0.2">
      <c r="C941" s="17"/>
      <c r="D941" s="1"/>
      <c r="G941" s="1"/>
      <c r="H941" s="1"/>
      <c r="I941" s="17"/>
      <c r="J941" s="17"/>
    </row>
    <row r="942" spans="3:10" ht="14.25" customHeight="1" x14ac:dyDescent="0.2">
      <c r="C942" s="17"/>
      <c r="D942" s="1"/>
      <c r="G942" s="1"/>
      <c r="H942" s="1"/>
      <c r="I942" s="17"/>
      <c r="J942" s="17"/>
    </row>
    <row r="943" spans="3:10" ht="14.25" customHeight="1" x14ac:dyDescent="0.2">
      <c r="C943" s="17"/>
      <c r="D943" s="1"/>
      <c r="G943" s="1"/>
      <c r="H943" s="1"/>
      <c r="I943" s="17"/>
      <c r="J943" s="17"/>
    </row>
    <row r="944" spans="3:10" ht="14.25" customHeight="1" x14ac:dyDescent="0.2">
      <c r="C944" s="17"/>
      <c r="D944" s="1"/>
      <c r="G944" s="1"/>
      <c r="H944" s="1"/>
      <c r="I944" s="17"/>
      <c r="J944" s="17"/>
    </row>
    <row r="945" spans="3:10" ht="14.25" customHeight="1" x14ac:dyDescent="0.2">
      <c r="C945" s="17"/>
      <c r="D945" s="1"/>
      <c r="G945" s="1"/>
      <c r="H945" s="1"/>
      <c r="I945" s="17"/>
      <c r="J945" s="17"/>
    </row>
    <row r="946" spans="3:10" ht="14.25" customHeight="1" x14ac:dyDescent="0.2">
      <c r="C946" s="17"/>
      <c r="D946" s="1"/>
      <c r="G946" s="1"/>
      <c r="H946" s="1"/>
      <c r="I946" s="17"/>
      <c r="J946" s="17"/>
    </row>
    <row r="947" spans="3:10" ht="14.25" customHeight="1" x14ac:dyDescent="0.2">
      <c r="C947" s="17"/>
      <c r="D947" s="1"/>
      <c r="G947" s="1"/>
      <c r="H947" s="1"/>
      <c r="I947" s="17"/>
      <c r="J947" s="17"/>
    </row>
    <row r="948" spans="3:10" ht="14.25" customHeight="1" x14ac:dyDescent="0.2">
      <c r="C948" s="17"/>
      <c r="D948" s="1"/>
      <c r="G948" s="1"/>
      <c r="H948" s="1"/>
      <c r="I948" s="17"/>
      <c r="J948" s="17"/>
    </row>
    <row r="949" spans="3:10" ht="14.25" customHeight="1" x14ac:dyDescent="0.2">
      <c r="C949" s="17"/>
      <c r="D949" s="1"/>
      <c r="G949" s="1"/>
      <c r="H949" s="1"/>
      <c r="I949" s="17"/>
      <c r="J949" s="17"/>
    </row>
    <row r="950" spans="3:10" ht="14.25" customHeight="1" x14ac:dyDescent="0.2">
      <c r="C950" s="17"/>
      <c r="D950" s="1"/>
      <c r="G950" s="1"/>
      <c r="H950" s="1"/>
      <c r="I950" s="17"/>
      <c r="J950" s="17"/>
    </row>
    <row r="951" spans="3:10" ht="14.25" customHeight="1" x14ac:dyDescent="0.2">
      <c r="C951" s="17"/>
      <c r="D951" s="1"/>
      <c r="G951" s="1"/>
      <c r="H951" s="1"/>
      <c r="I951" s="17"/>
      <c r="J951" s="17"/>
    </row>
    <row r="952" spans="3:10" ht="14.25" customHeight="1" x14ac:dyDescent="0.2">
      <c r="C952" s="17"/>
      <c r="D952" s="1"/>
      <c r="G952" s="1"/>
      <c r="H952" s="1"/>
      <c r="I952" s="17"/>
      <c r="J952" s="17"/>
    </row>
    <row r="953" spans="3:10" ht="14.25" customHeight="1" x14ac:dyDescent="0.2">
      <c r="C953" s="17"/>
      <c r="D953" s="1"/>
      <c r="G953" s="1"/>
      <c r="H953" s="1"/>
      <c r="I953" s="17"/>
      <c r="J953" s="17"/>
    </row>
    <row r="954" spans="3:10" ht="14.25" customHeight="1" x14ac:dyDescent="0.2">
      <c r="C954" s="17"/>
      <c r="D954" s="1"/>
      <c r="G954" s="1"/>
      <c r="H954" s="1"/>
      <c r="I954" s="17"/>
      <c r="J954" s="17"/>
    </row>
    <row r="955" spans="3:10" ht="14.25" customHeight="1" x14ac:dyDescent="0.2">
      <c r="C955" s="17"/>
      <c r="D955" s="1"/>
      <c r="G955" s="1"/>
      <c r="H955" s="1"/>
      <c r="I955" s="17"/>
      <c r="J955" s="17"/>
    </row>
    <row r="956" spans="3:10" ht="14.25" customHeight="1" x14ac:dyDescent="0.2">
      <c r="C956" s="17"/>
      <c r="D956" s="1"/>
      <c r="G956" s="1"/>
      <c r="H956" s="1"/>
      <c r="I956" s="17"/>
      <c r="J956" s="17"/>
    </row>
    <row r="957" spans="3:10" ht="14.25" customHeight="1" x14ac:dyDescent="0.2">
      <c r="C957" s="17"/>
      <c r="D957" s="1"/>
      <c r="G957" s="1"/>
      <c r="H957" s="1"/>
      <c r="I957" s="17"/>
      <c r="J957" s="17"/>
    </row>
    <row r="958" spans="3:10" ht="14.25" customHeight="1" x14ac:dyDescent="0.2">
      <c r="C958" s="17"/>
      <c r="D958" s="1"/>
      <c r="G958" s="1"/>
      <c r="H958" s="1"/>
      <c r="I958" s="17"/>
      <c r="J958" s="17"/>
    </row>
    <row r="959" spans="3:10" ht="14.25" customHeight="1" x14ac:dyDescent="0.2">
      <c r="C959" s="17"/>
      <c r="D959" s="1"/>
      <c r="G959" s="1"/>
      <c r="H959" s="1"/>
      <c r="I959" s="17"/>
      <c r="J959" s="17"/>
    </row>
    <row r="960" spans="3:10" ht="14.25" customHeight="1" x14ac:dyDescent="0.2">
      <c r="C960" s="17"/>
      <c r="D960" s="1"/>
      <c r="G960" s="1"/>
      <c r="H960" s="1"/>
      <c r="I960" s="17"/>
      <c r="J960" s="17"/>
    </row>
    <row r="961" spans="3:10" ht="14.25" customHeight="1" x14ac:dyDescent="0.2">
      <c r="C961" s="17"/>
      <c r="D961" s="1"/>
      <c r="G961" s="1"/>
      <c r="H961" s="1"/>
      <c r="I961" s="17"/>
      <c r="J961" s="17"/>
    </row>
    <row r="962" spans="3:10" ht="14.25" customHeight="1" x14ac:dyDescent="0.2">
      <c r="C962" s="17"/>
      <c r="D962" s="1"/>
      <c r="G962" s="1"/>
      <c r="H962" s="1"/>
      <c r="I962" s="17"/>
      <c r="J962" s="17"/>
    </row>
    <row r="963" spans="3:10" ht="14.25" customHeight="1" x14ac:dyDescent="0.2">
      <c r="C963" s="17"/>
      <c r="D963" s="1"/>
      <c r="G963" s="1"/>
      <c r="H963" s="1"/>
      <c r="I963" s="17"/>
      <c r="J963" s="17"/>
    </row>
    <row r="964" spans="3:10" ht="14.25" customHeight="1" x14ac:dyDescent="0.2">
      <c r="C964" s="17"/>
      <c r="D964" s="1"/>
      <c r="G964" s="1"/>
      <c r="H964" s="1"/>
      <c r="I964" s="17"/>
      <c r="J964" s="17"/>
    </row>
    <row r="965" spans="3:10" ht="14.25" customHeight="1" x14ac:dyDescent="0.2">
      <c r="C965" s="17"/>
      <c r="D965" s="1"/>
      <c r="G965" s="1"/>
      <c r="H965" s="1"/>
      <c r="I965" s="17"/>
      <c r="J965" s="17"/>
    </row>
    <row r="966" spans="3:10" ht="14.25" customHeight="1" x14ac:dyDescent="0.2">
      <c r="C966" s="17"/>
      <c r="D966" s="1"/>
      <c r="G966" s="1"/>
      <c r="H966" s="1"/>
      <c r="I966" s="17"/>
      <c r="J966" s="17"/>
    </row>
    <row r="967" spans="3:10" ht="14.25" customHeight="1" x14ac:dyDescent="0.2">
      <c r="C967" s="17"/>
      <c r="D967" s="1"/>
      <c r="G967" s="1"/>
      <c r="H967" s="1"/>
      <c r="I967" s="17"/>
      <c r="J967" s="17"/>
    </row>
    <row r="968" spans="3:10" ht="14.25" customHeight="1" x14ac:dyDescent="0.2">
      <c r="C968" s="17"/>
      <c r="D968" s="1"/>
      <c r="G968" s="1"/>
      <c r="H968" s="1"/>
      <c r="I968" s="17"/>
      <c r="J968" s="17"/>
    </row>
    <row r="969" spans="3:10" ht="14.25" customHeight="1" x14ac:dyDescent="0.2">
      <c r="C969" s="17"/>
      <c r="D969" s="1"/>
      <c r="G969" s="1"/>
      <c r="H969" s="1"/>
      <c r="I969" s="17"/>
      <c r="J969" s="17"/>
    </row>
    <row r="970" spans="3:10" ht="14.25" customHeight="1" x14ac:dyDescent="0.2">
      <c r="C970" s="17"/>
      <c r="D970" s="1"/>
      <c r="G970" s="1"/>
      <c r="H970" s="1"/>
      <c r="I970" s="17"/>
      <c r="J970" s="17"/>
    </row>
    <row r="971" spans="3:10" ht="14.25" customHeight="1" x14ac:dyDescent="0.2">
      <c r="C971" s="17"/>
      <c r="D971" s="1"/>
      <c r="G971" s="1"/>
      <c r="H971" s="1"/>
      <c r="I971" s="17"/>
      <c r="J971" s="17"/>
    </row>
    <row r="972" spans="3:10" ht="14.25" customHeight="1" x14ac:dyDescent="0.2">
      <c r="C972" s="17"/>
      <c r="D972" s="1"/>
      <c r="G972" s="1"/>
      <c r="H972" s="1"/>
      <c r="I972" s="17"/>
      <c r="J972" s="17"/>
    </row>
    <row r="973" spans="3:10" ht="14.25" customHeight="1" x14ac:dyDescent="0.2">
      <c r="C973" s="17"/>
      <c r="D973" s="1"/>
      <c r="G973" s="1"/>
      <c r="H973" s="1"/>
      <c r="I973" s="17"/>
      <c r="J973" s="17"/>
    </row>
    <row r="974" spans="3:10" ht="14.25" customHeight="1" x14ac:dyDescent="0.2">
      <c r="C974" s="17"/>
      <c r="D974" s="1"/>
      <c r="G974" s="1"/>
      <c r="H974" s="1"/>
      <c r="I974" s="17"/>
      <c r="J974" s="17"/>
    </row>
    <row r="975" spans="3:10" ht="14.25" customHeight="1" x14ac:dyDescent="0.2">
      <c r="C975" s="17"/>
      <c r="D975" s="1"/>
      <c r="G975" s="1"/>
      <c r="H975" s="1"/>
      <c r="I975" s="17"/>
      <c r="J975" s="17"/>
    </row>
    <row r="976" spans="3:10" ht="14.25" customHeight="1" x14ac:dyDescent="0.2">
      <c r="C976" s="17"/>
      <c r="D976" s="1"/>
      <c r="G976" s="1"/>
      <c r="H976" s="1"/>
      <c r="I976" s="17"/>
      <c r="J976" s="17"/>
    </row>
    <row r="977" spans="3:10" ht="14.25" customHeight="1" x14ac:dyDescent="0.2">
      <c r="C977" s="17"/>
      <c r="D977" s="1"/>
      <c r="G977" s="1"/>
      <c r="H977" s="1"/>
      <c r="I977" s="17"/>
      <c r="J977" s="17"/>
    </row>
    <row r="978" spans="3:10" ht="14.25" customHeight="1" x14ac:dyDescent="0.2">
      <c r="C978" s="17"/>
      <c r="D978" s="1"/>
      <c r="G978" s="1"/>
      <c r="H978" s="1"/>
      <c r="I978" s="17"/>
      <c r="J978" s="17"/>
    </row>
    <row r="979" spans="3:10" ht="14.25" customHeight="1" x14ac:dyDescent="0.2">
      <c r="C979" s="17"/>
      <c r="D979" s="1"/>
      <c r="G979" s="1"/>
      <c r="H979" s="1"/>
      <c r="I979" s="17"/>
      <c r="J979" s="17"/>
    </row>
    <row r="980" spans="3:10" ht="14.25" customHeight="1" x14ac:dyDescent="0.2">
      <c r="C980" s="17"/>
      <c r="D980" s="1"/>
      <c r="G980" s="1"/>
      <c r="H980" s="1"/>
      <c r="I980" s="17"/>
      <c r="J980" s="17"/>
    </row>
    <row r="981" spans="3:10" ht="14.25" customHeight="1" x14ac:dyDescent="0.2">
      <c r="C981" s="17"/>
      <c r="D981" s="1"/>
      <c r="G981" s="1"/>
      <c r="H981" s="1"/>
      <c r="I981" s="17"/>
      <c r="J981" s="17"/>
    </row>
    <row r="982" spans="3:10" ht="14.25" customHeight="1" x14ac:dyDescent="0.2">
      <c r="C982" s="17"/>
      <c r="D982" s="1"/>
      <c r="G982" s="1"/>
      <c r="H982" s="1"/>
      <c r="I982" s="17"/>
      <c r="J982" s="17"/>
    </row>
    <row r="983" spans="3:10" ht="14.25" customHeight="1" x14ac:dyDescent="0.2">
      <c r="C983" s="17"/>
      <c r="D983" s="1"/>
      <c r="G983" s="1"/>
      <c r="H983" s="1"/>
      <c r="I983" s="17"/>
      <c r="J983" s="17"/>
    </row>
    <row r="984" spans="3:10" ht="14.25" customHeight="1" x14ac:dyDescent="0.2">
      <c r="C984" s="17"/>
      <c r="D984" s="1"/>
      <c r="G984" s="1"/>
      <c r="H984" s="1"/>
      <c r="I984" s="17"/>
      <c r="J984" s="17"/>
    </row>
    <row r="985" spans="3:10" ht="14.25" customHeight="1" x14ac:dyDescent="0.2">
      <c r="C985" s="17"/>
      <c r="D985" s="1"/>
      <c r="G985" s="1"/>
      <c r="H985" s="1"/>
      <c r="I985" s="17"/>
      <c r="J985" s="17"/>
    </row>
    <row r="986" spans="3:10" ht="14.25" customHeight="1" x14ac:dyDescent="0.2">
      <c r="C986" s="17"/>
      <c r="D986" s="1"/>
      <c r="G986" s="1"/>
      <c r="H986" s="1"/>
      <c r="I986" s="17"/>
      <c r="J986" s="17"/>
    </row>
    <row r="987" spans="3:10" ht="14.25" customHeight="1" x14ac:dyDescent="0.2">
      <c r="C987" s="17"/>
      <c r="D987" s="1"/>
      <c r="G987" s="1"/>
      <c r="H987" s="1"/>
      <c r="I987" s="17"/>
      <c r="J987" s="17"/>
    </row>
    <row r="988" spans="3:10" ht="14.25" customHeight="1" x14ac:dyDescent="0.2">
      <c r="C988" s="17"/>
      <c r="D988" s="1"/>
      <c r="G988" s="1"/>
      <c r="H988" s="1"/>
      <c r="I988" s="17"/>
      <c r="J988" s="17"/>
    </row>
    <row r="989" spans="3:10" ht="14.25" customHeight="1" x14ac:dyDescent="0.2">
      <c r="C989" s="17"/>
      <c r="D989" s="1"/>
      <c r="G989" s="1"/>
      <c r="H989" s="1"/>
      <c r="I989" s="17"/>
      <c r="J989" s="17"/>
    </row>
    <row r="990" spans="3:10" ht="14.25" customHeight="1" x14ac:dyDescent="0.2">
      <c r="C990" s="17"/>
      <c r="D990" s="1"/>
      <c r="G990" s="1"/>
      <c r="H990" s="1"/>
      <c r="I990" s="17"/>
      <c r="J990" s="17"/>
    </row>
    <row r="991" spans="3:10" ht="14.25" customHeight="1" x14ac:dyDescent="0.2">
      <c r="C991" s="17"/>
      <c r="D991" s="1"/>
      <c r="G991" s="1"/>
      <c r="H991" s="1"/>
      <c r="I991" s="17"/>
      <c r="J991" s="17"/>
    </row>
    <row r="992" spans="3:10" ht="14.25" customHeight="1" x14ac:dyDescent="0.2">
      <c r="C992" s="17"/>
      <c r="D992" s="1"/>
      <c r="G992" s="1"/>
      <c r="H992" s="1"/>
      <c r="I992" s="17"/>
      <c r="J992" s="17"/>
    </row>
    <row r="993" spans="3:10" ht="14.25" customHeight="1" x14ac:dyDescent="0.2">
      <c r="C993" s="17"/>
      <c r="D993" s="1"/>
      <c r="G993" s="1"/>
      <c r="H993" s="1"/>
      <c r="I993" s="17"/>
      <c r="J993" s="17"/>
    </row>
    <row r="994" spans="3:10" ht="14.25" customHeight="1" x14ac:dyDescent="0.2">
      <c r="C994" s="17"/>
      <c r="D994" s="1"/>
      <c r="G994" s="1"/>
      <c r="H994" s="1"/>
      <c r="I994" s="17"/>
      <c r="J994" s="17"/>
    </row>
    <row r="995" spans="3:10" ht="14.25" customHeight="1" x14ac:dyDescent="0.2">
      <c r="C995" s="17"/>
      <c r="D995" s="1"/>
      <c r="G995" s="1"/>
      <c r="H995" s="1"/>
      <c r="I995" s="17"/>
      <c r="J995" s="17"/>
    </row>
    <row r="996" spans="3:10" ht="14.25" customHeight="1" x14ac:dyDescent="0.2">
      <c r="C996" s="17"/>
      <c r="D996" s="1"/>
      <c r="G996" s="1"/>
      <c r="H996" s="1"/>
      <c r="I996" s="17"/>
      <c r="J996" s="17"/>
    </row>
    <row r="997" spans="3:10" ht="14.25" customHeight="1" x14ac:dyDescent="0.2">
      <c r="C997" s="17"/>
      <c r="D997" s="1"/>
      <c r="G997" s="1"/>
      <c r="H997" s="1"/>
      <c r="I997" s="17"/>
      <c r="J997" s="17"/>
    </row>
    <row r="998" spans="3:10" ht="14.25" customHeight="1" x14ac:dyDescent="0.2">
      <c r="C998" s="17"/>
      <c r="D998" s="1"/>
      <c r="G998" s="1"/>
      <c r="H998" s="1"/>
      <c r="I998" s="17"/>
      <c r="J998" s="17"/>
    </row>
    <row r="999" spans="3:10" ht="14.25" customHeight="1" x14ac:dyDescent="0.2">
      <c r="C999" s="17"/>
      <c r="D999" s="1"/>
      <c r="G999" s="1"/>
      <c r="H999" s="1"/>
      <c r="I999" s="17"/>
      <c r="J999" s="17"/>
    </row>
    <row r="1000" spans="3:10" ht="14.25" customHeight="1" x14ac:dyDescent="0.2">
      <c r="C1000" s="17"/>
      <c r="D1000" s="1"/>
      <c r="G1000" s="1"/>
      <c r="H1000" s="1"/>
      <c r="I1000" s="17"/>
      <c r="J1000" s="17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1" t="s">
        <v>60</v>
      </c>
      <c r="B1" s="22" t="s">
        <v>264</v>
      </c>
      <c r="C1" s="23" t="s">
        <v>265</v>
      </c>
      <c r="D1" s="21" t="s">
        <v>266</v>
      </c>
      <c r="E1" s="23" t="s">
        <v>265</v>
      </c>
      <c r="F1" s="21" t="s">
        <v>261</v>
      </c>
      <c r="G1" s="23" t="s">
        <v>265</v>
      </c>
    </row>
    <row r="2" spans="1:7" ht="14.25" customHeight="1" x14ac:dyDescent="0.2">
      <c r="A2" s="10" t="s">
        <v>77</v>
      </c>
      <c r="B2" s="24">
        <f>+SUMIFS(Resumenes!$C$2:$C$75,Resumenes!$H$2:$H$75,Otros!A2)</f>
        <v>31929.85</v>
      </c>
      <c r="C2" s="25">
        <f t="shared" ref="C2:C12" si="0">+B2/$B$13</f>
        <v>2.8818064706034086E-2</v>
      </c>
      <c r="D2" s="26">
        <f>+SUMIFS(Resumenes!$I$2:$I$75,Resumenes!$H$2:$H$75,Otros!A2)</f>
        <v>13508.8</v>
      </c>
      <c r="E2" s="25">
        <f t="shared" ref="E2:E12" si="1">+D2/$D$13</f>
        <v>3.2747622720942768E-2</v>
      </c>
      <c r="F2" s="26">
        <f>+SUMIFS(Resumenes!$J$2:$J$75,Resumenes!$H$2:$H$75,Otros!A2)</f>
        <v>18421.05</v>
      </c>
      <c r="G2" s="25">
        <f t="shared" ref="G2:G12" si="2">+F2/$F$13</f>
        <v>2.6487272501975564E-2</v>
      </c>
    </row>
    <row r="3" spans="1:7" ht="14.25" customHeight="1" x14ac:dyDescent="0.2">
      <c r="A3" s="11" t="s">
        <v>227</v>
      </c>
      <c r="B3" s="17">
        <f>+SUMIFS(Resumenes!$C$2:$C$75,Resumenes!$H$2:$H$75,Otros!A3)</f>
        <v>132881.36765005899</v>
      </c>
      <c r="C3" s="25">
        <f t="shared" si="0"/>
        <v>0.11993115693201518</v>
      </c>
      <c r="D3" s="26">
        <f>+SUMIFS(Resumenes!$I$2:$I$75,Resumenes!$H$2:$H$75,Otros!A3)</f>
        <v>66440.683825029497</v>
      </c>
      <c r="E3" s="25">
        <f t="shared" si="1"/>
        <v>0.16106348803916787</v>
      </c>
      <c r="F3" s="26">
        <f>+SUMIFS(Resumenes!$J$2:$J$75,Resumenes!$H$2:$H$75,Otros!A3)</f>
        <v>66440.683825029497</v>
      </c>
      <c r="G3" s="25">
        <f t="shared" si="2"/>
        <v>9.5533777808059619E-2</v>
      </c>
    </row>
    <row r="4" spans="1:7" ht="14.25" customHeight="1" x14ac:dyDescent="0.2">
      <c r="A4" s="11" t="s">
        <v>133</v>
      </c>
      <c r="B4" s="17">
        <f>+SUMIFS(Resumenes!$C$2:$C$75,Resumenes!$H$2:$H$75,Otros!A4)</f>
        <v>10850</v>
      </c>
      <c r="C4" s="25">
        <f t="shared" si="0"/>
        <v>9.7925922627406601E-3</v>
      </c>
      <c r="D4" s="26">
        <f>+SUMIFS(Resumenes!$I$2:$I$75,Resumenes!$H$2:$H$75,Otros!A4)</f>
        <v>5425</v>
      </c>
      <c r="E4" s="25">
        <f t="shared" si="1"/>
        <v>1.3151120252066396E-2</v>
      </c>
      <c r="F4" s="26">
        <f>+SUMIFS(Resumenes!$J$2:$J$75,Resumenes!$H$2:$H$75,Otros!A4)</f>
        <v>5425</v>
      </c>
      <c r="G4" s="25">
        <f t="shared" si="2"/>
        <v>7.8005028661893563E-3</v>
      </c>
    </row>
    <row r="5" spans="1:7" ht="14.25" customHeight="1" x14ac:dyDescent="0.2">
      <c r="A5" s="11" t="s">
        <v>73</v>
      </c>
      <c r="B5" s="17">
        <f>+SUMIFS(Resumenes!$C$2:$C$75,Resumenes!$H$2:$H$75,Otros!A5)</f>
        <v>15406.2</v>
      </c>
      <c r="C5" s="25">
        <f t="shared" si="0"/>
        <v>1.3904758978639185E-2</v>
      </c>
      <c r="D5" s="26">
        <f>+SUMIFS(Resumenes!$I$2:$I$75,Resumenes!$H$2:$H$75,Otros!A5)</f>
        <v>7703.1</v>
      </c>
      <c r="E5" s="25">
        <f t="shared" si="1"/>
        <v>1.8673621090081596E-2</v>
      </c>
      <c r="F5" s="26">
        <f>+SUMIFS(Resumenes!$J$2:$J$75,Resumenes!$H$2:$H$75,Otros!A5)</f>
        <v>7703.1</v>
      </c>
      <c r="G5" s="25">
        <f t="shared" si="2"/>
        <v>1.1076138917703822E-2</v>
      </c>
    </row>
    <row r="6" spans="1:7" ht="14.25" customHeight="1" x14ac:dyDescent="0.2">
      <c r="A6" s="11" t="s">
        <v>87</v>
      </c>
      <c r="B6" s="17">
        <f>+SUMIFS(Resumenes!$C$2:$C$75,Resumenes!$H$2:$H$75,Otros!A6)</f>
        <v>169159</v>
      </c>
      <c r="C6" s="25">
        <f t="shared" si="0"/>
        <v>0.15267328244911957</v>
      </c>
      <c r="D6" s="26">
        <f>+SUMIFS(Resumenes!$I$2:$I$75,Resumenes!$H$2:$H$75,Otros!A6)</f>
        <v>45900</v>
      </c>
      <c r="E6" s="25">
        <f t="shared" si="1"/>
        <v>0.11126938609582444</v>
      </c>
      <c r="F6" s="26">
        <f>+SUMIFS(Resumenes!$J$2:$J$75,Resumenes!$H$2:$H$75,Otros!A6)</f>
        <v>123259</v>
      </c>
      <c r="G6" s="25">
        <f t="shared" si="2"/>
        <v>0.17723173876196016</v>
      </c>
    </row>
    <row r="7" spans="1:7" ht="14.25" customHeight="1" x14ac:dyDescent="0.2">
      <c r="A7" s="11" t="s">
        <v>80</v>
      </c>
      <c r="B7" s="17">
        <f>+SUMIFS(Resumenes!$C$2:$C$75,Resumenes!$H$2:$H$75,Otros!A7)</f>
        <v>401852.35249999998</v>
      </c>
      <c r="C7" s="25">
        <f t="shared" si="0"/>
        <v>0.36268905418024261</v>
      </c>
      <c r="D7" s="26">
        <f>+SUMIFS(Resumenes!$I$2:$I$75,Resumenes!$H$2:$H$75,Otros!A7)</f>
        <v>206465.97624999998</v>
      </c>
      <c r="E7" s="25">
        <f t="shared" si="1"/>
        <v>0.50050854960811686</v>
      </c>
      <c r="F7" s="26">
        <f>+SUMIFS(Resumenes!$J$2:$J$75,Resumenes!$H$2:$H$75,Otros!A7)</f>
        <v>195386.37624999997</v>
      </c>
      <c r="G7" s="25">
        <f t="shared" si="2"/>
        <v>0.28094230192672381</v>
      </c>
    </row>
    <row r="8" spans="1:7" ht="14.25" customHeight="1" x14ac:dyDescent="0.2">
      <c r="A8" s="11" t="s">
        <v>126</v>
      </c>
      <c r="B8" s="17">
        <f>+SUMIFS(Resumenes!$C$2:$C$75,Resumenes!$H$2:$H$75,Otros!A8)</f>
        <v>6474</v>
      </c>
      <c r="C8" s="25">
        <f t="shared" si="0"/>
        <v>5.8430638072795417E-3</v>
      </c>
      <c r="D8" s="26">
        <f>+SUMIFS(Resumenes!$I$2:$I$75,Resumenes!$H$2:$H$75,Otros!A8)</f>
        <v>6474</v>
      </c>
      <c r="E8" s="25">
        <f t="shared" si="1"/>
        <v>1.5694074195737852E-2</v>
      </c>
      <c r="F8" s="26">
        <f>+SUMIFS(Resumenes!$J$2:$J$75,Resumenes!$H$2:$H$75,Otros!A8)</f>
        <v>0</v>
      </c>
      <c r="G8" s="25">
        <f t="shared" si="2"/>
        <v>0</v>
      </c>
    </row>
    <row r="9" spans="1:7" ht="14.25" customHeight="1" x14ac:dyDescent="0.2">
      <c r="A9" s="11" t="s">
        <v>94</v>
      </c>
      <c r="B9" s="17">
        <f>+SUMIFS(Resumenes!$C$2:$C$75,Resumenes!$H$2:$H$75,Otros!A9)</f>
        <v>18237.03</v>
      </c>
      <c r="C9" s="25">
        <f t="shared" si="0"/>
        <v>1.6459704965287491E-2</v>
      </c>
      <c r="D9" s="26">
        <f>+SUMIFS(Resumenes!$I$2:$I$75,Resumenes!$H$2:$H$75,Otros!A9)</f>
        <v>13706.47</v>
      </c>
      <c r="E9" s="25">
        <f t="shared" si="1"/>
        <v>3.3226808332044326E-2</v>
      </c>
      <c r="F9" s="26">
        <f>+SUMIFS(Resumenes!$J$2:$J$75,Resumenes!$H$2:$H$75,Otros!A9)</f>
        <v>4530.5599999999995</v>
      </c>
      <c r="G9" s="25">
        <f t="shared" si="2"/>
        <v>6.5144048415562853E-3</v>
      </c>
    </row>
    <row r="10" spans="1:7" ht="14.25" customHeight="1" x14ac:dyDescent="0.2">
      <c r="A10" s="11" t="s">
        <v>136</v>
      </c>
      <c r="B10" s="17">
        <f>+SUMIFS(Resumenes!$C$2:$C$75,Resumenes!$H$2:$H$75,Otros!A10)</f>
        <v>450</v>
      </c>
      <c r="C10" s="25">
        <f t="shared" si="0"/>
        <v>4.0614437956067254E-4</v>
      </c>
      <c r="D10" s="26">
        <f>+SUMIFS(Resumenes!$I$2:$I$75,Resumenes!$H$2:$H$75,Otros!A10)</f>
        <v>225</v>
      </c>
      <c r="E10" s="25">
        <f t="shared" si="1"/>
        <v>5.4543816713639433E-4</v>
      </c>
      <c r="F10" s="26">
        <f>+SUMIFS(Resumenes!$J$2:$J$75,Resumenes!$H$2:$H$75,Otros!A10)</f>
        <v>225</v>
      </c>
      <c r="G10" s="25">
        <f t="shared" si="2"/>
        <v>3.2352316034886731E-4</v>
      </c>
    </row>
    <row r="11" spans="1:7" ht="14.25" customHeight="1" x14ac:dyDescent="0.2">
      <c r="A11" s="11" t="s">
        <v>67</v>
      </c>
      <c r="B11" s="17">
        <f>+SUMIFS(Resumenes!$C$2:$C$75,Resumenes!$H$2:$H$75,Otros!A11)</f>
        <v>93326.712800000008</v>
      </c>
      <c r="C11" s="25">
        <f t="shared" si="0"/>
        <v>8.4231377481317954E-2</v>
      </c>
      <c r="D11" s="26">
        <f>+SUMIFS(Resumenes!$I$2:$I$75,Resumenes!$H$2:$H$75,Otros!A11)</f>
        <v>46663.356400000004</v>
      </c>
      <c r="E11" s="25">
        <f t="shared" si="1"/>
        <v>0.11311989149888149</v>
      </c>
      <c r="F11" s="26">
        <f>+SUMIFS(Resumenes!$J$2:$J$75,Resumenes!$H$2:$H$75,Otros!A11)</f>
        <v>46663.356400000004</v>
      </c>
      <c r="G11" s="25">
        <f t="shared" si="2"/>
        <v>6.7096340155615761E-2</v>
      </c>
    </row>
    <row r="12" spans="1:7" ht="14.25" customHeight="1" x14ac:dyDescent="0.2">
      <c r="A12" s="12" t="s">
        <v>190</v>
      </c>
      <c r="B12" s="27">
        <f>+SUMIFS(Resumenes!$C$2:$C$75,Resumenes!$H$2:$H$75,Otros!A12)</f>
        <v>227413.8572</v>
      </c>
      <c r="C12" s="28">
        <f t="shared" si="0"/>
        <v>0.20525079985776307</v>
      </c>
      <c r="D12" s="29">
        <f>+SUMIFS(Resumenes!$I$2:$I$75,Resumenes!$H$2:$H$75,Otros!A12)</f>
        <v>0</v>
      </c>
      <c r="E12" s="28">
        <f t="shared" si="1"/>
        <v>0</v>
      </c>
      <c r="F12" s="29">
        <f>+SUMIFS(Resumenes!$J$2:$J$75,Resumenes!$H$2:$H$75,Otros!A12)</f>
        <v>227413.8572</v>
      </c>
      <c r="G12" s="28">
        <f t="shared" si="2"/>
        <v>0.3269939990598667</v>
      </c>
    </row>
    <row r="13" spans="1:7" ht="14.25" customHeight="1" x14ac:dyDescent="0.25">
      <c r="A13" s="30" t="s">
        <v>263</v>
      </c>
      <c r="B13" s="31">
        <f>+SUM(B2:B12)</f>
        <v>1107980.370150059</v>
      </c>
      <c r="C13" s="31"/>
      <c r="D13" s="32">
        <f>+SUM(D2:D12)</f>
        <v>412512.38647502946</v>
      </c>
      <c r="E13" s="33"/>
      <c r="F13" s="32">
        <f>+SUM(F2:F12)</f>
        <v>695467.98367502948</v>
      </c>
      <c r="G13" s="33"/>
    </row>
    <row r="14" spans="1:7" ht="14.25" customHeight="1" x14ac:dyDescent="0.2">
      <c r="D14" s="34">
        <f>+D13/$B$13</f>
        <v>0.37231019392442932</v>
      </c>
      <c r="E14" s="33"/>
      <c r="F14" s="34">
        <f>+F13/$B$13</f>
        <v>0.62768980607557057</v>
      </c>
      <c r="G14" s="35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16"/>
      <c r="B20" s="1"/>
      <c r="C20" s="1"/>
    </row>
    <row r="21" spans="1:3" ht="14.25" customHeight="1" x14ac:dyDescent="0.2">
      <c r="A21" s="16"/>
      <c r="B21" s="1"/>
      <c r="C21" s="1"/>
    </row>
    <row r="22" spans="1:3" ht="14.25" customHeight="1" x14ac:dyDescent="0.2">
      <c r="A22" s="16"/>
      <c r="B22" s="1"/>
      <c r="C22" s="1"/>
    </row>
    <row r="23" spans="1:3" ht="14.25" customHeight="1" x14ac:dyDescent="0.2">
      <c r="A23" s="16"/>
      <c r="B23" s="1"/>
      <c r="C23" s="1"/>
    </row>
    <row r="24" spans="1:3" ht="14.25" customHeight="1" x14ac:dyDescent="0.2">
      <c r="A24" s="16"/>
      <c r="B24" s="1"/>
      <c r="C24" s="1"/>
    </row>
    <row r="25" spans="1:3" ht="14.25" customHeight="1" x14ac:dyDescent="0.2">
      <c r="A25" s="16"/>
      <c r="B25" s="1"/>
      <c r="C25" s="1"/>
    </row>
    <row r="26" spans="1:3" ht="14.25" customHeight="1" x14ac:dyDescent="0.2">
      <c r="A26" s="16"/>
      <c r="B26" s="1"/>
      <c r="C26" s="1"/>
    </row>
    <row r="27" spans="1:3" ht="14.25" customHeight="1" x14ac:dyDescent="0.2">
      <c r="A27" s="16"/>
      <c r="B27" s="1"/>
      <c r="C27" s="1"/>
    </row>
    <row r="28" spans="1:3" ht="14.25" customHeight="1" x14ac:dyDescent="0.2">
      <c r="A28" s="16"/>
      <c r="B28" s="1"/>
      <c r="C28" s="1"/>
    </row>
    <row r="29" spans="1:3" ht="14.25" customHeight="1" x14ac:dyDescent="0.2">
      <c r="A29" s="16"/>
      <c r="B29" s="1"/>
      <c r="C29" s="1"/>
    </row>
    <row r="30" spans="1:3" ht="14.25" customHeight="1" x14ac:dyDescent="0.2">
      <c r="A30" s="16"/>
      <c r="B30" s="1"/>
      <c r="C30" s="1"/>
    </row>
    <row r="31" spans="1:3" ht="14.25" customHeight="1" x14ac:dyDescent="0.2">
      <c r="A31" s="16"/>
      <c r="B31" s="1"/>
      <c r="C31" s="1"/>
    </row>
    <row r="32" spans="1:3" ht="14.25" customHeight="1" x14ac:dyDescent="0.2">
      <c r="A32" s="16"/>
      <c r="B32" s="1"/>
      <c r="C32" s="1"/>
    </row>
    <row r="33" spans="1:3" ht="14.25" customHeight="1" x14ac:dyDescent="0.2">
      <c r="A33" s="16"/>
      <c r="B33" s="1"/>
      <c r="C33" s="1"/>
    </row>
    <row r="34" spans="1:3" ht="14.25" customHeight="1" x14ac:dyDescent="0.2">
      <c r="A34" s="16"/>
      <c r="B34" s="1"/>
      <c r="C34" s="1"/>
    </row>
    <row r="35" spans="1:3" ht="14.25" customHeight="1" x14ac:dyDescent="0.2">
      <c r="A35" s="16"/>
      <c r="B35" s="1"/>
      <c r="C35" s="1"/>
    </row>
    <row r="36" spans="1:3" ht="14.25" customHeight="1" x14ac:dyDescent="0.2">
      <c r="A36" s="16"/>
      <c r="B36" s="1"/>
      <c r="C36" s="1"/>
    </row>
    <row r="37" spans="1:3" ht="14.25" customHeight="1" x14ac:dyDescent="0.2">
      <c r="A37" s="16"/>
      <c r="B37" s="1"/>
      <c r="C37" s="1"/>
    </row>
    <row r="38" spans="1:3" ht="14.25" customHeight="1" x14ac:dyDescent="0.2">
      <c r="A38" s="16"/>
      <c r="B38" s="1"/>
      <c r="C38" s="1"/>
    </row>
    <row r="39" spans="1:3" ht="14.25" customHeight="1" x14ac:dyDescent="0.2">
      <c r="A39" s="16"/>
      <c r="B39" s="1"/>
      <c r="C39" s="1"/>
    </row>
    <row r="40" spans="1:3" ht="14.25" customHeight="1" x14ac:dyDescent="0.2">
      <c r="A40" s="16"/>
      <c r="B40" s="1"/>
      <c r="C40" s="1"/>
    </row>
    <row r="41" spans="1:3" ht="14.25" customHeight="1" x14ac:dyDescent="0.2">
      <c r="A41" s="16"/>
      <c r="B41" s="1"/>
      <c r="C41" s="1"/>
    </row>
    <row r="42" spans="1:3" ht="14.25" customHeight="1" x14ac:dyDescent="0.2">
      <c r="A42" s="16"/>
      <c r="B42" s="1"/>
      <c r="C42" s="1"/>
    </row>
    <row r="43" spans="1:3" ht="14.25" customHeight="1" x14ac:dyDescent="0.2">
      <c r="A43" s="16"/>
      <c r="B43" s="1"/>
      <c r="C43" s="1"/>
    </row>
    <row r="44" spans="1:3" ht="14.25" customHeight="1" x14ac:dyDescent="0.2">
      <c r="A44" s="16"/>
      <c r="B44" s="1"/>
      <c r="C44" s="1"/>
    </row>
    <row r="45" spans="1:3" ht="14.25" customHeight="1" x14ac:dyDescent="0.2">
      <c r="A45" s="16"/>
      <c r="B45" s="1"/>
      <c r="C45" s="1"/>
    </row>
    <row r="46" spans="1:3" ht="14.25" customHeight="1" x14ac:dyDescent="0.2">
      <c r="A46" s="16"/>
      <c r="B46" s="1"/>
      <c r="C46" s="1"/>
    </row>
    <row r="47" spans="1:3" ht="14.25" customHeight="1" x14ac:dyDescent="0.2">
      <c r="A47" s="16"/>
      <c r="B47" s="1"/>
      <c r="C47" s="1"/>
    </row>
    <row r="48" spans="1:3" ht="14.25" customHeight="1" x14ac:dyDescent="0.2">
      <c r="A48" s="16"/>
      <c r="B48" s="1"/>
      <c r="C48" s="1"/>
    </row>
    <row r="49" spans="1:3" ht="14.25" customHeight="1" x14ac:dyDescent="0.2">
      <c r="A49" s="16"/>
      <c r="B49" s="1"/>
      <c r="C49" s="1"/>
    </row>
    <row r="50" spans="1:3" ht="14.25" customHeight="1" x14ac:dyDescent="0.2">
      <c r="A50" s="16"/>
      <c r="B50" s="1"/>
      <c r="C50" s="1"/>
    </row>
    <row r="51" spans="1:3" ht="14.25" customHeight="1" x14ac:dyDescent="0.2">
      <c r="A51" s="16"/>
      <c r="B51" s="1"/>
      <c r="C51" s="1"/>
    </row>
    <row r="52" spans="1:3" ht="14.25" customHeight="1" x14ac:dyDescent="0.2">
      <c r="A52" s="16"/>
      <c r="B52" s="1"/>
      <c r="C52" s="1"/>
    </row>
    <row r="53" spans="1:3" ht="14.25" customHeight="1" x14ac:dyDescent="0.2">
      <c r="A53" s="16"/>
      <c r="B53" s="1"/>
      <c r="C53" s="1"/>
    </row>
    <row r="54" spans="1:3" ht="14.25" customHeight="1" x14ac:dyDescent="0.2">
      <c r="A54" s="16"/>
      <c r="B54" s="1"/>
      <c r="C54" s="1"/>
    </row>
    <row r="55" spans="1:3" ht="14.25" customHeight="1" x14ac:dyDescent="0.2">
      <c r="A55" s="16"/>
      <c r="B55" s="1"/>
      <c r="C55" s="1"/>
    </row>
    <row r="56" spans="1:3" ht="14.25" customHeight="1" x14ac:dyDescent="0.2">
      <c r="A56" s="16"/>
      <c r="B56" s="1"/>
      <c r="C56" s="1"/>
    </row>
    <row r="57" spans="1:3" ht="14.25" customHeight="1" x14ac:dyDescent="0.2">
      <c r="A57" s="16"/>
      <c r="B57" s="1"/>
      <c r="C57" s="1"/>
    </row>
    <row r="58" spans="1:3" ht="14.25" customHeight="1" x14ac:dyDescent="0.2">
      <c r="A58" s="16"/>
      <c r="B58" s="1"/>
      <c r="C58" s="1"/>
    </row>
    <row r="59" spans="1:3" ht="14.25" customHeight="1" x14ac:dyDescent="0.2">
      <c r="A59" s="16"/>
      <c r="B59" s="1"/>
      <c r="C59" s="1"/>
    </row>
    <row r="60" spans="1:3" ht="14.25" customHeight="1" x14ac:dyDescent="0.2">
      <c r="A60" s="16"/>
      <c r="B60" s="1"/>
      <c r="C60" s="1"/>
    </row>
    <row r="61" spans="1:3" ht="14.25" customHeight="1" x14ac:dyDescent="0.2">
      <c r="A61" s="16"/>
      <c r="B61" s="1"/>
      <c r="C61" s="1"/>
    </row>
    <row r="62" spans="1:3" ht="14.25" customHeight="1" x14ac:dyDescent="0.2">
      <c r="A62" s="16"/>
      <c r="B62" s="1"/>
      <c r="C62" s="1"/>
    </row>
    <row r="63" spans="1:3" ht="14.25" customHeight="1" x14ac:dyDescent="0.2">
      <c r="A63" s="16"/>
      <c r="B63" s="1"/>
      <c r="C63" s="1"/>
    </row>
    <row r="64" spans="1:3" ht="14.25" customHeight="1" x14ac:dyDescent="0.2">
      <c r="A64" s="16"/>
      <c r="B64" s="1"/>
      <c r="C64" s="1"/>
    </row>
    <row r="65" spans="1:3" ht="14.25" customHeight="1" x14ac:dyDescent="0.2">
      <c r="A65" s="16"/>
      <c r="B65" s="1"/>
      <c r="C65" s="1"/>
    </row>
    <row r="66" spans="1:3" ht="14.25" customHeight="1" x14ac:dyDescent="0.2">
      <c r="A66" s="16"/>
      <c r="B66" s="1"/>
      <c r="C66" s="1"/>
    </row>
    <row r="67" spans="1:3" ht="14.25" customHeight="1" x14ac:dyDescent="0.2">
      <c r="A67" s="16"/>
      <c r="B67" s="1"/>
      <c r="C67" s="1"/>
    </row>
    <row r="68" spans="1:3" ht="14.25" customHeight="1" x14ac:dyDescent="0.2">
      <c r="A68" s="16"/>
      <c r="B68" s="1"/>
      <c r="C68" s="1"/>
    </row>
    <row r="69" spans="1:3" ht="14.25" customHeight="1" x14ac:dyDescent="0.2">
      <c r="A69" s="16"/>
      <c r="B69" s="1"/>
      <c r="C69" s="1"/>
    </row>
    <row r="70" spans="1:3" ht="14.25" customHeight="1" x14ac:dyDescent="0.2">
      <c r="A70" s="16"/>
      <c r="B70" s="1"/>
      <c r="C70" s="1"/>
    </row>
    <row r="71" spans="1:3" ht="14.25" customHeight="1" x14ac:dyDescent="0.2">
      <c r="A71" s="16"/>
      <c r="B71" s="1"/>
      <c r="C71" s="1"/>
    </row>
    <row r="72" spans="1:3" ht="14.25" customHeight="1" x14ac:dyDescent="0.2">
      <c r="A72" s="16"/>
      <c r="B72" s="1"/>
      <c r="C72" s="1"/>
    </row>
    <row r="73" spans="1:3" ht="14.25" customHeight="1" x14ac:dyDescent="0.2">
      <c r="A73" s="16"/>
      <c r="B73" s="1"/>
      <c r="C73" s="1"/>
    </row>
    <row r="74" spans="1:3" ht="14.25" customHeight="1" x14ac:dyDescent="0.2">
      <c r="A74" s="16"/>
      <c r="B74" s="1"/>
      <c r="C74" s="1"/>
    </row>
    <row r="75" spans="1:3" ht="14.25" customHeight="1" x14ac:dyDescent="0.2">
      <c r="A75" s="16"/>
      <c r="B75" s="1"/>
      <c r="C75" s="1"/>
    </row>
    <row r="76" spans="1:3" ht="14.25" customHeight="1" x14ac:dyDescent="0.2">
      <c r="A76" s="16"/>
      <c r="B76" s="1"/>
      <c r="C76" s="1"/>
    </row>
    <row r="77" spans="1:3" ht="14.25" customHeight="1" x14ac:dyDescent="0.2">
      <c r="A77" s="16"/>
      <c r="B77" s="1"/>
      <c r="C77" s="1"/>
    </row>
    <row r="78" spans="1:3" ht="14.25" customHeight="1" x14ac:dyDescent="0.2">
      <c r="A78" s="16"/>
      <c r="B78" s="1"/>
      <c r="C78" s="1"/>
    </row>
    <row r="79" spans="1:3" ht="14.25" customHeight="1" x14ac:dyDescent="0.2">
      <c r="A79" s="16"/>
      <c r="B79" s="1"/>
      <c r="C79" s="1"/>
    </row>
    <row r="80" spans="1:3" ht="14.25" customHeight="1" x14ac:dyDescent="0.2">
      <c r="A80" s="16"/>
      <c r="B80" s="1"/>
      <c r="C80" s="1"/>
    </row>
    <row r="81" spans="1:3" ht="14.25" customHeight="1" x14ac:dyDescent="0.2">
      <c r="A81" s="16"/>
      <c r="B81" s="1"/>
      <c r="C81" s="1"/>
    </row>
    <row r="82" spans="1:3" ht="14.25" customHeight="1" x14ac:dyDescent="0.2">
      <c r="A82" s="16"/>
      <c r="B82" s="1"/>
      <c r="C82" s="1"/>
    </row>
    <row r="83" spans="1:3" ht="14.25" customHeight="1" x14ac:dyDescent="0.2">
      <c r="A83" s="16"/>
      <c r="B83" s="1"/>
      <c r="C83" s="1"/>
    </row>
    <row r="84" spans="1:3" ht="14.25" customHeight="1" x14ac:dyDescent="0.2">
      <c r="A84" s="16"/>
      <c r="B84" s="1"/>
      <c r="C84" s="1"/>
    </row>
    <row r="85" spans="1:3" ht="14.25" customHeight="1" x14ac:dyDescent="0.2">
      <c r="A85" s="16"/>
      <c r="B85" s="1"/>
      <c r="C85" s="1"/>
    </row>
    <row r="86" spans="1:3" ht="14.25" customHeight="1" x14ac:dyDescent="0.2">
      <c r="A86" s="16"/>
      <c r="B86" s="1"/>
      <c r="C86" s="1"/>
    </row>
    <row r="87" spans="1:3" ht="14.25" customHeight="1" x14ac:dyDescent="0.2">
      <c r="A87" s="16"/>
      <c r="B87" s="1"/>
      <c r="C87" s="1"/>
    </row>
    <row r="88" spans="1:3" ht="14.25" customHeight="1" x14ac:dyDescent="0.2">
      <c r="A88" s="16"/>
      <c r="B88" s="1"/>
      <c r="C88" s="1"/>
    </row>
    <row r="89" spans="1:3" ht="14.25" customHeight="1" x14ac:dyDescent="0.2">
      <c r="A89" s="16"/>
      <c r="B89" s="1"/>
      <c r="C89" s="1"/>
    </row>
    <row r="90" spans="1:3" ht="14.25" customHeight="1" x14ac:dyDescent="0.2">
      <c r="A90" s="16"/>
      <c r="B90" s="1"/>
      <c r="C90" s="1"/>
    </row>
    <row r="91" spans="1:3" ht="14.25" customHeight="1" x14ac:dyDescent="0.2">
      <c r="A91" s="16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6"/>
  <sheetViews>
    <sheetView workbookViewId="0">
      <pane ySplit="1" topLeftCell="A2" activePane="bottomLeft" state="frozen"/>
      <selection pane="bottomLeft" activeCell="H5" sqref="H5:H11"/>
    </sheetView>
  </sheetViews>
  <sheetFormatPr baseColWidth="10" defaultColWidth="12.625" defaultRowHeight="15" customHeight="1" x14ac:dyDescent="0.2"/>
  <cols>
    <col min="1" max="1" width="6.75" style="45" customWidth="1"/>
    <col min="2" max="2" width="8.25" customWidth="1"/>
    <col min="3" max="3" width="8" customWidth="1"/>
    <col min="4" max="4" width="13.5" bestFit="1" customWidth="1"/>
    <col min="5" max="5" width="9.875" bestFit="1" customWidth="1"/>
    <col min="6" max="6" width="11" customWidth="1"/>
    <col min="7" max="7" width="17.625" customWidth="1"/>
    <col min="8" max="8" width="34" customWidth="1"/>
    <col min="9" max="9" width="11" customWidth="1"/>
    <col min="10" max="10" width="18.125" customWidth="1"/>
    <col min="11" max="11" width="15.625" customWidth="1"/>
    <col min="12" max="13" width="12.375" customWidth="1"/>
    <col min="14" max="14" width="15.875" customWidth="1"/>
    <col min="15" max="15" width="12.25" customWidth="1"/>
    <col min="16" max="25" width="10.625" customWidth="1"/>
  </cols>
  <sheetData>
    <row r="1" spans="1:17" ht="14.25" customHeight="1" x14ac:dyDescent="0.2">
      <c r="A1" s="45" t="s">
        <v>286</v>
      </c>
      <c r="B1" s="1" t="s">
        <v>0</v>
      </c>
      <c r="C1" s="1" t="s">
        <v>1</v>
      </c>
      <c r="D1" s="1" t="s">
        <v>287</v>
      </c>
      <c r="E1" s="1" t="s">
        <v>285</v>
      </c>
      <c r="F1" s="40" t="s">
        <v>269</v>
      </c>
      <c r="G1" s="1" t="s">
        <v>2</v>
      </c>
      <c r="H1" s="1" t="s">
        <v>279</v>
      </c>
      <c r="I1" s="2" t="s">
        <v>270</v>
      </c>
      <c r="J1" s="3" t="s">
        <v>280</v>
      </c>
      <c r="K1" s="1" t="s">
        <v>3</v>
      </c>
      <c r="L1" s="1" t="s">
        <v>4</v>
      </c>
      <c r="M1" s="1" t="s">
        <v>5</v>
      </c>
      <c r="N1" s="3" t="s">
        <v>6</v>
      </c>
      <c r="O1" s="1" t="s">
        <v>281</v>
      </c>
      <c r="P1" s="1" t="s">
        <v>282</v>
      </c>
      <c r="Q1" s="1" t="s">
        <v>271</v>
      </c>
    </row>
    <row r="2" spans="1:17" ht="14.25" customHeight="1" x14ac:dyDescent="0.2">
      <c r="A2" s="45">
        <v>1</v>
      </c>
      <c r="B2" s="1">
        <v>1</v>
      </c>
      <c r="C2" s="1">
        <v>2024</v>
      </c>
      <c r="D2" s="1">
        <v>1</v>
      </c>
      <c r="E2" s="44">
        <v>45322</v>
      </c>
      <c r="F2" s="1">
        <v>1007</v>
      </c>
      <c r="G2" s="1" t="str">
        <f>+IFERROR(VLOOKUP($F2,Insumos!$A$2:$C$999,2,FALSE),"")</f>
        <v>FOC-001</v>
      </c>
      <c r="H2" s="1" t="str">
        <f>+IFERROR(VLOOKUP($F2,Insumos!$A$2:$C$999,3,FALSE),"")</f>
        <v>Serv. De Logistica</v>
      </c>
      <c r="I2" s="2">
        <v>235.14</v>
      </c>
      <c r="J2" s="3">
        <v>35</v>
      </c>
      <c r="K2" s="4">
        <f t="shared" ref="K2:K33" si="0">+I2*J2</f>
        <v>8229.9</v>
      </c>
      <c r="L2" s="1" t="str">
        <f>+IFERROR(VLOOKUP(F2,Insumos!$A$2:$E$999,4,FALSE),"")</f>
        <v>unidad</v>
      </c>
      <c r="M2" s="1">
        <f>+IFERROR(VLOOKUP(F2,Insumos!$A$2:$E$999,5,FALSE),"")</f>
        <v>1</v>
      </c>
      <c r="N2" s="3">
        <f t="shared" ref="N2:N33" si="1">+IFERROR(J2/M2,"")</f>
        <v>35</v>
      </c>
      <c r="O2" s="5" t="s">
        <v>7</v>
      </c>
      <c r="P2" t="s">
        <v>283</v>
      </c>
      <c r="Q2" t="s">
        <v>66</v>
      </c>
    </row>
    <row r="3" spans="1:17" ht="14.25" customHeight="1" x14ac:dyDescent="0.2">
      <c r="A3" s="45">
        <v>2</v>
      </c>
      <c r="B3" s="1">
        <v>1</v>
      </c>
      <c r="C3" s="1">
        <v>2024</v>
      </c>
      <c r="D3" s="1">
        <v>1</v>
      </c>
      <c r="E3" s="44">
        <v>45322</v>
      </c>
      <c r="F3" s="1" t="s">
        <v>8</v>
      </c>
      <c r="G3" s="1" t="str">
        <f>+IFERROR(VLOOKUP($F3,Insumos!$A$2:$C$999,2,FALSE),"")</f>
        <v>FOC-002</v>
      </c>
      <c r="H3" s="1" t="str">
        <f>+IFERROR(VLOOKUP($F3,Insumos!$A$2:$C$999,3,FALSE),"")</f>
        <v>Nivel Control Antiespumante x 1Lt</v>
      </c>
      <c r="I3" s="2">
        <v>3</v>
      </c>
      <c r="J3" s="3">
        <v>30.5</v>
      </c>
      <c r="K3" s="4">
        <f t="shared" si="0"/>
        <v>91.5</v>
      </c>
      <c r="L3" s="1" t="str">
        <f>+IFERROR(VLOOKUP(F3,Insumos!$A$2:$E$999,4,FALSE),"")</f>
        <v>Litros</v>
      </c>
      <c r="M3" s="1">
        <f>+IFERROR(VLOOKUP(F3,Insumos!$A$2:$E$999,5,FALSE),"")</f>
        <v>1</v>
      </c>
      <c r="N3" s="3">
        <f t="shared" si="1"/>
        <v>30.5</v>
      </c>
      <c r="O3" s="5" t="s">
        <v>7</v>
      </c>
      <c r="P3" t="s">
        <v>283</v>
      </c>
      <c r="Q3" t="s">
        <v>66</v>
      </c>
    </row>
    <row r="4" spans="1:17" ht="14.25" customHeight="1" x14ac:dyDescent="0.2">
      <c r="A4" s="45">
        <v>3</v>
      </c>
      <c r="B4" s="1">
        <v>1</v>
      </c>
      <c r="C4" s="1">
        <v>2024</v>
      </c>
      <c r="D4" s="1">
        <v>1</v>
      </c>
      <c r="E4" s="44">
        <v>45322</v>
      </c>
      <c r="F4" s="1" t="s">
        <v>9</v>
      </c>
      <c r="G4" s="1" t="str">
        <f>+IFERROR(VLOOKUP($F4,Insumos!$A$2:$C$999,2,FALSE),"")</f>
        <v>FOC-003</v>
      </c>
      <c r="H4" s="1" t="str">
        <f>+IFERROR(VLOOKUP($F4,Insumos!$A$2:$C$999,3,FALSE),"")</f>
        <v>TropCs Corrector dePH x 1Lt</v>
      </c>
      <c r="I4" s="2">
        <v>40</v>
      </c>
      <c r="J4" s="3">
        <v>28.8</v>
      </c>
      <c r="K4" s="4">
        <f t="shared" si="0"/>
        <v>1152</v>
      </c>
      <c r="L4" s="1" t="str">
        <f>+IFERROR(VLOOKUP(F4,Insumos!$A$2:$E$999,4,FALSE),"")</f>
        <v>Litros</v>
      </c>
      <c r="M4" s="1">
        <f>+IFERROR(VLOOKUP(F4,Insumos!$A$2:$E$999,5,FALSE),"")</f>
        <v>1</v>
      </c>
      <c r="N4" s="3">
        <f t="shared" si="1"/>
        <v>28.8</v>
      </c>
      <c r="O4" s="5" t="s">
        <v>7</v>
      </c>
      <c r="P4" t="s">
        <v>283</v>
      </c>
      <c r="Q4" t="s">
        <v>66</v>
      </c>
    </row>
    <row r="5" spans="1:17" ht="14.25" customHeight="1" x14ac:dyDescent="0.2">
      <c r="A5" s="45">
        <v>4</v>
      </c>
      <c r="B5" s="1">
        <v>1</v>
      </c>
      <c r="C5" s="1">
        <v>2024</v>
      </c>
      <c r="D5" s="1">
        <v>1</v>
      </c>
      <c r="E5" s="44">
        <v>45322</v>
      </c>
      <c r="F5" s="1" t="s">
        <v>10</v>
      </c>
      <c r="G5" s="1" t="str">
        <f>+IFERROR(VLOOKUP($F5,Insumos!$A$2:$C$999,2,FALSE),"")</f>
        <v>FOC-004</v>
      </c>
      <c r="H5" s="1" t="str">
        <f>+IFERROR(VLOOKUP($F5,Insumos!$A$2:$C$999,3,FALSE),"")</f>
        <v>Nutrition Amonio Sulfato de Amonio X 2,5 Kgs</v>
      </c>
      <c r="I5" s="2">
        <v>10</v>
      </c>
      <c r="J5" s="3">
        <v>5.6</v>
      </c>
      <c r="K5" s="4">
        <f t="shared" si="0"/>
        <v>56</v>
      </c>
      <c r="L5" s="1" t="str">
        <f>+IFERROR(VLOOKUP(F5,Insumos!$A$2:$E$999,4,FALSE),"")</f>
        <v>Kilos</v>
      </c>
      <c r="M5" s="1">
        <f>+IFERROR(VLOOKUP(F5,Insumos!$A$2:$E$999,5,FALSE),"")</f>
        <v>2.5</v>
      </c>
      <c r="N5" s="3">
        <f t="shared" si="1"/>
        <v>2.2399999999999998</v>
      </c>
      <c r="O5" s="5" t="s">
        <v>7</v>
      </c>
      <c r="P5" t="s">
        <v>283</v>
      </c>
      <c r="Q5" t="s">
        <v>66</v>
      </c>
    </row>
    <row r="6" spans="1:17" ht="14.25" customHeight="1" x14ac:dyDescent="0.2">
      <c r="A6" s="45">
        <v>5</v>
      </c>
      <c r="B6" s="1">
        <v>1</v>
      </c>
      <c r="C6" s="1">
        <v>2024</v>
      </c>
      <c r="D6" s="1">
        <v>1</v>
      </c>
      <c r="E6" s="44">
        <v>45322</v>
      </c>
      <c r="F6" s="1" t="s">
        <v>11</v>
      </c>
      <c r="G6" s="1" t="str">
        <f>+IFERROR(VLOOKUP($F6,Insumos!$A$2:$C$999,2,FALSE),"")</f>
        <v>FOC-005</v>
      </c>
      <c r="H6" s="1" t="str">
        <f>+IFERROR(VLOOKUP($F6,Insumos!$A$2:$C$999,3,FALSE),"")</f>
        <v>Million Lactofen x 10Lts</v>
      </c>
      <c r="I6" s="2">
        <v>10</v>
      </c>
      <c r="J6" s="3">
        <v>20.5</v>
      </c>
      <c r="K6" s="4">
        <f t="shared" si="0"/>
        <v>205</v>
      </c>
      <c r="L6" s="1" t="str">
        <f>+IFERROR(VLOOKUP(F6,Insumos!$A$2:$E$999,4,FALSE),"")</f>
        <v>Litros</v>
      </c>
      <c r="M6" s="1">
        <f>+IFERROR(VLOOKUP(F6,Insumos!$A$2:$E$999,5,FALSE),"")</f>
        <v>10</v>
      </c>
      <c r="N6" s="3">
        <f t="shared" si="1"/>
        <v>2.0499999999999998</v>
      </c>
      <c r="O6" s="5" t="s">
        <v>7</v>
      </c>
      <c r="P6" t="s">
        <v>283</v>
      </c>
      <c r="Q6" t="s">
        <v>66</v>
      </c>
    </row>
    <row r="7" spans="1:17" ht="14.25" customHeight="1" x14ac:dyDescent="0.2">
      <c r="A7" s="45">
        <v>6</v>
      </c>
      <c r="B7" s="1">
        <v>1</v>
      </c>
      <c r="C7" s="1">
        <v>2024</v>
      </c>
      <c r="D7" s="1">
        <v>1</v>
      </c>
      <c r="E7" s="44">
        <v>45322</v>
      </c>
      <c r="F7" s="1" t="s">
        <v>12</v>
      </c>
      <c r="G7" s="1" t="str">
        <f>+IFERROR(VLOOKUP($F7,Insumos!$A$2:$C$999,2,FALSE),"")</f>
        <v>FOC-006</v>
      </c>
      <c r="H7" s="1" t="str">
        <f>+IFERROR(VLOOKUP($F7,Insumos!$A$2:$C$999,3,FALSE),"")</f>
        <v>Halox 81 Haloxyfop x 5 Lts</v>
      </c>
      <c r="I7" s="2">
        <v>15</v>
      </c>
      <c r="J7" s="3">
        <v>38.9</v>
      </c>
      <c r="K7" s="4">
        <f t="shared" si="0"/>
        <v>583.5</v>
      </c>
      <c r="L7" s="1" t="str">
        <f>+IFERROR(VLOOKUP(F7,Insumos!$A$2:$E$999,4,FALSE),"")</f>
        <v>Litros</v>
      </c>
      <c r="M7" s="1">
        <f>+IFERROR(VLOOKUP(F7,Insumos!$A$2:$E$999,5,FALSE),"")</f>
        <v>5</v>
      </c>
      <c r="N7" s="3">
        <f t="shared" si="1"/>
        <v>7.7799999999999994</v>
      </c>
      <c r="O7" s="5" t="s">
        <v>7</v>
      </c>
      <c r="P7" t="s">
        <v>283</v>
      </c>
      <c r="Q7" t="s">
        <v>66</v>
      </c>
    </row>
    <row r="8" spans="1:17" ht="14.25" customHeight="1" x14ac:dyDescent="0.2">
      <c r="A8" s="45">
        <v>7</v>
      </c>
      <c r="B8" s="1">
        <v>1</v>
      </c>
      <c r="C8" s="1">
        <v>2024</v>
      </c>
      <c r="D8" s="1">
        <v>1</v>
      </c>
      <c r="E8" s="44">
        <v>45322</v>
      </c>
      <c r="F8" s="1" t="s">
        <v>13</v>
      </c>
      <c r="G8" s="1" t="str">
        <f>+IFERROR(VLOOKUP($F8,Insumos!$A$2:$C$999,2,FALSE),"")</f>
        <v>FOC-007</v>
      </c>
      <c r="H8" s="1" t="str">
        <f>+IFERROR(VLOOKUP($F8,Insumos!$A$2:$C$999,3,FALSE),"")</f>
        <v>Dedalo Elite 2,4 D x 20Lts</v>
      </c>
      <c r="I8" s="2">
        <v>240</v>
      </c>
      <c r="J8" s="3">
        <v>5.4</v>
      </c>
      <c r="K8" s="4">
        <f t="shared" si="0"/>
        <v>1296</v>
      </c>
      <c r="L8" s="1" t="str">
        <f>+IFERROR(VLOOKUP(F8,Insumos!$A$2:$E$999,4,FALSE),"")</f>
        <v>Litros</v>
      </c>
      <c r="M8" s="1">
        <f>+IFERROR(VLOOKUP(F8,Insumos!$A$2:$E$999,5,FALSE),"")</f>
        <v>20</v>
      </c>
      <c r="N8" s="3">
        <f t="shared" si="1"/>
        <v>0.27</v>
      </c>
      <c r="O8" s="5" t="s">
        <v>7</v>
      </c>
      <c r="P8" t="s">
        <v>283</v>
      </c>
      <c r="Q8" t="s">
        <v>66</v>
      </c>
    </row>
    <row r="9" spans="1:17" ht="14.25" customHeight="1" x14ac:dyDescent="0.2">
      <c r="A9" s="45">
        <v>8</v>
      </c>
      <c r="B9" s="1">
        <v>1</v>
      </c>
      <c r="C9" s="1">
        <v>2024</v>
      </c>
      <c r="D9" s="1">
        <v>1</v>
      </c>
      <c r="E9" s="44">
        <v>45322</v>
      </c>
      <c r="F9" s="1" t="s">
        <v>14</v>
      </c>
      <c r="G9" s="1" t="str">
        <f>+IFERROR(VLOOKUP($F9,Insumos!$A$2:$C$999,2,FALSE),"")</f>
        <v>FOC-008</v>
      </c>
      <c r="H9" s="1" t="str">
        <f>+IFERROR(VLOOKUP($F9,Insumos!$A$2:$C$999,3,FALSE),"")</f>
        <v>Protector Verdesian x Lt</v>
      </c>
      <c r="I9" s="2">
        <v>260</v>
      </c>
      <c r="J9" s="3">
        <v>20.75</v>
      </c>
      <c r="K9" s="4">
        <f t="shared" si="0"/>
        <v>5395</v>
      </c>
      <c r="L9" s="1" t="str">
        <f>+IFERROR(VLOOKUP(F9,Insumos!$A$2:$E$999,4,FALSE),"")</f>
        <v>Litros</v>
      </c>
      <c r="M9" s="1">
        <f>+IFERROR(VLOOKUP(F9,Insumos!$A$2:$E$999,5,FALSE),"")</f>
        <v>1</v>
      </c>
      <c r="N9" s="3">
        <f t="shared" si="1"/>
        <v>20.75</v>
      </c>
      <c r="O9" s="5" t="s">
        <v>7</v>
      </c>
      <c r="P9" t="s">
        <v>283</v>
      </c>
      <c r="Q9" t="s">
        <v>66</v>
      </c>
    </row>
    <row r="10" spans="1:17" ht="14.25" customHeight="1" x14ac:dyDescent="0.2">
      <c r="A10" s="45">
        <v>9</v>
      </c>
      <c r="B10" s="1">
        <v>1</v>
      </c>
      <c r="C10" s="1">
        <v>2024</v>
      </c>
      <c r="D10" s="1">
        <v>1</v>
      </c>
      <c r="E10" s="44">
        <v>45322</v>
      </c>
      <c r="F10" s="1" t="s">
        <v>15</v>
      </c>
      <c r="G10" s="1" t="str">
        <f>+IFERROR(VLOOKUP($F10,Insumos!$A$2:$C$999,2,FALSE),"")</f>
        <v>FOC-009</v>
      </c>
      <c r="H10" s="1" t="str">
        <f>+IFERROR(VLOOKUP($F10,Insumos!$A$2:$C$999,3,FALSE),"")</f>
        <v>Roundup Control Max x 15 Kg</v>
      </c>
      <c r="I10" s="2">
        <v>90</v>
      </c>
      <c r="J10" s="3">
        <v>10.8</v>
      </c>
      <c r="K10" s="4">
        <f t="shared" si="0"/>
        <v>972.00000000000011</v>
      </c>
      <c r="L10" s="1" t="str">
        <f>+IFERROR(VLOOKUP(F10,Insumos!$A$2:$E$999,4,FALSE),"")</f>
        <v>Kilos</v>
      </c>
      <c r="M10" s="1">
        <f>+IFERROR(VLOOKUP(F10,Insumos!$A$2:$E$999,5,FALSE),"")</f>
        <v>15</v>
      </c>
      <c r="N10" s="3">
        <f t="shared" si="1"/>
        <v>0.72000000000000008</v>
      </c>
      <c r="O10" s="5" t="s">
        <v>7</v>
      </c>
      <c r="P10" t="s">
        <v>283</v>
      </c>
      <c r="Q10" t="s">
        <v>66</v>
      </c>
    </row>
    <row r="11" spans="1:17" ht="14.25" customHeight="1" x14ac:dyDescent="0.2">
      <c r="A11" s="45">
        <v>10</v>
      </c>
      <c r="B11" s="1">
        <v>1</v>
      </c>
      <c r="C11" s="1">
        <v>2024</v>
      </c>
      <c r="D11" s="1">
        <v>1</v>
      </c>
      <c r="E11" s="44">
        <v>45322</v>
      </c>
      <c r="F11" s="1" t="s">
        <v>15</v>
      </c>
      <c r="G11" s="1" t="str">
        <f>+IFERROR(VLOOKUP($F11,Insumos!$A$2:$C$999,2,FALSE),"")</f>
        <v>FOC-009</v>
      </c>
      <c r="H11" s="1" t="str">
        <f>+IFERROR(VLOOKUP($F11,Insumos!$A$2:$C$999,3,FALSE),"")</f>
        <v>Roundup Control Max x 15 Kg</v>
      </c>
      <c r="I11" s="2">
        <v>885</v>
      </c>
      <c r="J11" s="3">
        <v>10.8</v>
      </c>
      <c r="K11" s="4">
        <f t="shared" si="0"/>
        <v>9558</v>
      </c>
      <c r="L11" s="1" t="str">
        <f>+IFERROR(VLOOKUP(F11,Insumos!$A$2:$E$999,4,FALSE),"")</f>
        <v>Kilos</v>
      </c>
      <c r="M11" s="1">
        <f>+IFERROR(VLOOKUP(F11,Insumos!$A$2:$E$999,5,FALSE),"")</f>
        <v>15</v>
      </c>
      <c r="N11" s="3">
        <f t="shared" si="1"/>
        <v>0.72000000000000008</v>
      </c>
      <c r="O11" s="5" t="s">
        <v>7</v>
      </c>
      <c r="P11" t="s">
        <v>283</v>
      </c>
      <c r="Q11" t="s">
        <v>66</v>
      </c>
    </row>
    <row r="12" spans="1:17" ht="14.25" customHeight="1" x14ac:dyDescent="0.2">
      <c r="A12" s="45">
        <v>11</v>
      </c>
      <c r="B12" s="1">
        <v>1</v>
      </c>
      <c r="C12" s="1">
        <v>2024</v>
      </c>
      <c r="D12" s="1">
        <v>2</v>
      </c>
      <c r="E12" s="44">
        <v>45322</v>
      </c>
      <c r="F12" s="1">
        <v>8385</v>
      </c>
      <c r="G12" s="1" t="str">
        <f>+IFERROR(VLOOKUP($F12,Insumos!$A$2:$C$999,2,FALSE),"")</f>
        <v>ATS-046</v>
      </c>
      <c r="H12" s="1" t="str">
        <f>+IFERROR(VLOOKUP($F12,Insumos!$A$2:$C$999,3,FALSE),"")</f>
        <v>Nicosulfuron 4% x 5 lts</v>
      </c>
      <c r="I12" s="2">
        <v>230</v>
      </c>
      <c r="J12" s="3">
        <v>16.25</v>
      </c>
      <c r="K12" s="4">
        <f t="shared" si="0"/>
        <v>3737.5</v>
      </c>
      <c r="L12" s="1" t="str">
        <f>+IFERROR(VLOOKUP(F12,Insumos!$A$2:$E$999,4,FALSE),"")</f>
        <v>Litros</v>
      </c>
      <c r="M12" s="1">
        <f>+IFERROR(VLOOKUP(F12,Insumos!$A$2:$E$999,5,FALSE),"")</f>
        <v>5</v>
      </c>
      <c r="N12" s="3">
        <f t="shared" si="1"/>
        <v>3.25</v>
      </c>
      <c r="O12" s="5" t="s">
        <v>7</v>
      </c>
      <c r="P12" t="s">
        <v>283</v>
      </c>
      <c r="Q12" t="s">
        <v>172</v>
      </c>
    </row>
    <row r="13" spans="1:17" ht="14.25" customHeight="1" x14ac:dyDescent="0.2">
      <c r="A13" s="45">
        <v>12</v>
      </c>
      <c r="B13" s="1">
        <v>1</v>
      </c>
      <c r="C13" s="1">
        <v>2024</v>
      </c>
      <c r="D13" s="1">
        <v>2</v>
      </c>
      <c r="E13" s="44">
        <v>45322</v>
      </c>
      <c r="F13" s="1">
        <v>8385</v>
      </c>
      <c r="G13" s="1" t="str">
        <f>+IFERROR(VLOOKUP($F13,Insumos!$A$2:$C$999,2,FALSE),"")</f>
        <v>ATS-046</v>
      </c>
      <c r="H13" s="1" t="str">
        <f>+IFERROR(VLOOKUP($F13,Insumos!$A$2:$C$999,3,FALSE),"")</f>
        <v>Nicosulfuron 4% x 5 lts</v>
      </c>
      <c r="I13" s="2">
        <v>35</v>
      </c>
      <c r="J13" s="3">
        <v>16.25</v>
      </c>
      <c r="K13" s="4">
        <f t="shared" si="0"/>
        <v>568.75</v>
      </c>
      <c r="L13" s="1" t="str">
        <f>+IFERROR(VLOOKUP(F13,Insumos!$A$2:$E$999,4,FALSE),"")</f>
        <v>Litros</v>
      </c>
      <c r="M13" s="1">
        <f>+IFERROR(VLOOKUP(F13,Insumos!$A$2:$E$999,5,FALSE),"")</f>
        <v>5</v>
      </c>
      <c r="N13" s="3">
        <f t="shared" si="1"/>
        <v>3.25</v>
      </c>
      <c r="O13" s="5" t="s">
        <v>7</v>
      </c>
      <c r="P13" t="s">
        <v>283</v>
      </c>
      <c r="Q13" t="s">
        <v>172</v>
      </c>
    </row>
    <row r="14" spans="1:17" ht="14.25" customHeight="1" x14ac:dyDescent="0.2">
      <c r="A14" s="45">
        <v>13</v>
      </c>
      <c r="B14" s="1">
        <v>1</v>
      </c>
      <c r="C14" s="1">
        <v>2024</v>
      </c>
      <c r="D14" s="1">
        <v>3</v>
      </c>
      <c r="E14" s="44">
        <v>45322</v>
      </c>
      <c r="F14" s="1" t="s">
        <v>16</v>
      </c>
      <c r="G14" s="1" t="str">
        <f>+IFERROR(VLOOKUP($F14,Insumos!$A$2:$C$999,2,FALSE),"")</f>
        <v>DEC-048</v>
      </c>
      <c r="H14" s="1" t="str">
        <f>+IFERROR(VLOOKUP($F14,Insumos!$A$2:$C$999,3,FALSE),"")</f>
        <v>Acondicionador Corrector Sec X Lts</v>
      </c>
      <c r="I14" s="2">
        <v>17</v>
      </c>
      <c r="J14" s="3">
        <v>31.36</v>
      </c>
      <c r="K14" s="4">
        <f t="shared" si="0"/>
        <v>533.12</v>
      </c>
      <c r="L14" s="1" t="str">
        <f>+IFERROR(VLOOKUP(F14,Insumos!$A$2:$E$999,4,FALSE),"")</f>
        <v>Litros</v>
      </c>
      <c r="M14" s="1">
        <f>+IFERROR(VLOOKUP(F14,Insumos!$A$2:$E$999,5,FALSE),"")</f>
        <v>1</v>
      </c>
      <c r="N14" s="3">
        <f t="shared" si="1"/>
        <v>31.36</v>
      </c>
      <c r="O14" s="5" t="s">
        <v>7</v>
      </c>
      <c r="P14" t="s">
        <v>283</v>
      </c>
      <c r="Q14" t="s">
        <v>177</v>
      </c>
    </row>
    <row r="15" spans="1:17" ht="14.25" customHeight="1" x14ac:dyDescent="0.2">
      <c r="A15" s="45">
        <v>14</v>
      </c>
      <c r="B15" s="1">
        <v>1</v>
      </c>
      <c r="C15" s="1">
        <v>2024</v>
      </c>
      <c r="D15" s="1">
        <v>3</v>
      </c>
      <c r="E15" s="44">
        <v>45322</v>
      </c>
      <c r="F15" s="1" t="s">
        <v>17</v>
      </c>
      <c r="G15" s="1" t="str">
        <f>+IFERROR(VLOOKUP($F15,Insumos!$A$2:$C$999,2,FALSE),"")</f>
        <v>DEC-049</v>
      </c>
      <c r="H15" s="1" t="str">
        <f>+IFERROR(VLOOKUP($F15,Insumos!$A$2:$C$999,3,FALSE),"")</f>
        <v>Coadyuvante Break Thru Mso Max x Lts</v>
      </c>
      <c r="I15" s="2">
        <v>120</v>
      </c>
      <c r="J15" s="3">
        <v>16.8</v>
      </c>
      <c r="K15" s="4">
        <f t="shared" si="0"/>
        <v>2016</v>
      </c>
      <c r="L15" s="1" t="str">
        <f>+IFERROR(VLOOKUP(F15,Insumos!$A$2:$E$999,4,FALSE),"")</f>
        <v>Litros</v>
      </c>
      <c r="M15" s="1">
        <f>+IFERROR(VLOOKUP(F15,Insumos!$A$2:$E$999,5,FALSE),"")</f>
        <v>1</v>
      </c>
      <c r="N15" s="3">
        <f t="shared" si="1"/>
        <v>16.8</v>
      </c>
      <c r="O15" s="5" t="s">
        <v>7</v>
      </c>
      <c r="P15" t="s">
        <v>283</v>
      </c>
      <c r="Q15" t="s">
        <v>177</v>
      </c>
    </row>
    <row r="16" spans="1:17" ht="14.25" customHeight="1" x14ac:dyDescent="0.2">
      <c r="A16" s="45">
        <v>15</v>
      </c>
      <c r="B16" s="1">
        <v>1</v>
      </c>
      <c r="C16" s="1">
        <v>2024</v>
      </c>
      <c r="D16" s="1">
        <v>3</v>
      </c>
      <c r="E16" s="44">
        <v>45322</v>
      </c>
      <c r="F16" s="1" t="s">
        <v>18</v>
      </c>
      <c r="G16" s="1" t="str">
        <f>+IFERROR(VLOOKUP($F16,Insumos!$A$2:$C$999,2,FALSE),"")</f>
        <v>DEC-050</v>
      </c>
      <c r="H16" s="1" t="str">
        <f>+IFERROR(VLOOKUP($F16,Insumos!$A$2:$C$999,3,FALSE),"")</f>
        <v>Insecticida Ampligo x 1 L - Trazado</v>
      </c>
      <c r="I16" s="2">
        <v>34</v>
      </c>
      <c r="J16" s="3">
        <v>121.64</v>
      </c>
      <c r="K16" s="4">
        <f t="shared" si="0"/>
        <v>4135.76</v>
      </c>
      <c r="L16" s="1" t="str">
        <f>+IFERROR(VLOOKUP(F16,Insumos!$A$2:$E$999,4,FALSE),"")</f>
        <v>Litros</v>
      </c>
      <c r="M16" s="1">
        <f>+IFERROR(VLOOKUP(F16,Insumos!$A$2:$E$999,5,FALSE),"")</f>
        <v>1</v>
      </c>
      <c r="N16" s="3">
        <f t="shared" si="1"/>
        <v>121.64</v>
      </c>
      <c r="O16" s="5" t="s">
        <v>7</v>
      </c>
      <c r="P16" t="s">
        <v>283</v>
      </c>
      <c r="Q16" t="s">
        <v>177</v>
      </c>
    </row>
    <row r="17" spans="1:17" ht="14.25" customHeight="1" x14ac:dyDescent="0.2">
      <c r="A17" s="45">
        <v>16</v>
      </c>
      <c r="B17" s="1">
        <v>1</v>
      </c>
      <c r="C17" s="1">
        <v>2024</v>
      </c>
      <c r="D17" s="1">
        <v>4</v>
      </c>
      <c r="E17" s="44">
        <v>45322</v>
      </c>
      <c r="F17" s="1">
        <v>30955</v>
      </c>
      <c r="G17" s="1" t="str">
        <f>+IFERROR(VLOOKUP($F17,Insumos!$A$2:$C$999,2,FALSE),"")</f>
        <v>COT-069</v>
      </c>
      <c r="H17" s="1" t="str">
        <f>+IFERROR(VLOOKUP($F17,Insumos!$A$2:$C$999,3,FALSE),"")</f>
        <v>Gas-Oil D.Diesel 500</v>
      </c>
      <c r="I17" s="2">
        <v>20000</v>
      </c>
      <c r="J17" s="3">
        <f>+((14009537.02+354558.8)/835.5)/20000</f>
        <v>0.85961076122082591</v>
      </c>
      <c r="K17" s="4">
        <f t="shared" si="0"/>
        <v>17192.215224416519</v>
      </c>
      <c r="L17" s="1" t="str">
        <f>+IFERROR(VLOOKUP(F17,Insumos!$A$2:$E$999,4,FALSE),"")</f>
        <v>Litros</v>
      </c>
      <c r="M17" s="1">
        <f>+IFERROR(VLOOKUP(F17,Insumos!$A$2:$E$999,5,FALSE),"")</f>
        <v>1</v>
      </c>
      <c r="N17" s="3">
        <f t="shared" si="1"/>
        <v>0.85961076122082591</v>
      </c>
      <c r="O17" s="5" t="s">
        <v>19</v>
      </c>
      <c r="P17" t="s">
        <v>283</v>
      </c>
      <c r="Q17" t="s">
        <v>226</v>
      </c>
    </row>
    <row r="18" spans="1:17" ht="14.25" customHeight="1" x14ac:dyDescent="0.2">
      <c r="A18" s="45">
        <v>17</v>
      </c>
      <c r="B18" s="1">
        <v>2</v>
      </c>
      <c r="C18" s="1">
        <v>2024</v>
      </c>
      <c r="D18" s="1">
        <v>5</v>
      </c>
      <c r="E18" s="44">
        <v>45350</v>
      </c>
      <c r="F18" s="1" t="s">
        <v>20</v>
      </c>
      <c r="G18" s="1" t="str">
        <f>+IFERROR(VLOOKUP($F18,Insumos!$A$2:$C$999,2,FALSE),"")</f>
        <v>FOC-010</v>
      </c>
      <c r="H18" s="1" t="str">
        <f>+IFERROR(VLOOKUP($F18,Insumos!$A$2:$C$999,3,FALSE),"")</f>
        <v>MSO Max Aceite Metilado x 10 Kg</v>
      </c>
      <c r="I18" s="2">
        <v>20</v>
      </c>
      <c r="J18" s="3">
        <v>15.2</v>
      </c>
      <c r="K18" s="4">
        <f t="shared" si="0"/>
        <v>304</v>
      </c>
      <c r="L18" s="1" t="str">
        <f>+IFERROR(VLOOKUP(F18,Insumos!$A$2:$E$999,4,FALSE),"")</f>
        <v>Kilos</v>
      </c>
      <c r="M18" s="1">
        <f>+IFERROR(VLOOKUP(F18,Insumos!$A$2:$E$999,5,FALSE),"")</f>
        <v>10</v>
      </c>
      <c r="N18" s="3">
        <f t="shared" si="1"/>
        <v>1.52</v>
      </c>
      <c r="O18" s="5" t="s">
        <v>7</v>
      </c>
      <c r="P18" t="s">
        <v>283</v>
      </c>
      <c r="Q18" t="s">
        <v>66</v>
      </c>
    </row>
    <row r="19" spans="1:17" ht="14.25" customHeight="1" x14ac:dyDescent="0.2">
      <c r="A19" s="45">
        <v>18</v>
      </c>
      <c r="B19" s="1">
        <v>2</v>
      </c>
      <c r="C19" s="1">
        <v>2024</v>
      </c>
      <c r="D19" s="1">
        <v>5</v>
      </c>
      <c r="E19" s="44">
        <v>45350</v>
      </c>
      <c r="F19" s="1" t="s">
        <v>21</v>
      </c>
      <c r="G19" s="1" t="str">
        <f>+IFERROR(VLOOKUP($F19,Insumos!$A$2:$C$999,2,FALSE),"")</f>
        <v>FOC-011</v>
      </c>
      <c r="H19" s="1" t="str">
        <f>+IFERROR(VLOOKUP($F19,Insumos!$A$2:$C$999,3,FALSE),"")</f>
        <v>Entrevero Bifentrin 10% x 5Lts</v>
      </c>
      <c r="I19" s="2">
        <v>165</v>
      </c>
      <c r="J19" s="3">
        <v>9.9499999999999993</v>
      </c>
      <c r="K19" s="4">
        <f t="shared" si="0"/>
        <v>1641.7499999999998</v>
      </c>
      <c r="L19" s="1" t="str">
        <f>+IFERROR(VLOOKUP(F19,Insumos!$A$2:$E$999,4,FALSE),"")</f>
        <v>Litros</v>
      </c>
      <c r="M19" s="1">
        <f>+IFERROR(VLOOKUP(F19,Insumos!$A$2:$E$999,5,FALSE),"")</f>
        <v>5</v>
      </c>
      <c r="N19" s="3">
        <f t="shared" si="1"/>
        <v>1.9899999999999998</v>
      </c>
      <c r="O19" s="5" t="s">
        <v>7</v>
      </c>
      <c r="P19" t="s">
        <v>283</v>
      </c>
      <c r="Q19" t="s">
        <v>66</v>
      </c>
    </row>
    <row r="20" spans="1:17" ht="14.25" customHeight="1" x14ac:dyDescent="0.2">
      <c r="A20" s="45">
        <v>19</v>
      </c>
      <c r="B20" s="1">
        <v>2</v>
      </c>
      <c r="C20" s="1">
        <v>2024</v>
      </c>
      <c r="D20" s="1">
        <v>5</v>
      </c>
      <c r="E20" s="44">
        <v>45350</v>
      </c>
      <c r="F20" s="1" t="s">
        <v>22</v>
      </c>
      <c r="G20" s="1" t="str">
        <f>+IFERROR(VLOOKUP($F20,Insumos!$A$2:$C$999,2,FALSE),"")</f>
        <v>FOC-012</v>
      </c>
      <c r="H20" s="1" t="str">
        <f>+IFERROR(VLOOKUP($F20,Insumos!$A$2:$C$999,3,FALSE),"")</f>
        <v>Pulsar Gold T Lambdaciolatrina X Lt</v>
      </c>
      <c r="I20" s="2">
        <v>4</v>
      </c>
      <c r="J20" s="3">
        <v>29.5</v>
      </c>
      <c r="K20" s="4">
        <f t="shared" si="0"/>
        <v>118</v>
      </c>
      <c r="L20" s="1" t="str">
        <f>+IFERROR(VLOOKUP(F20,Insumos!$A$2:$E$999,4,FALSE),"")</f>
        <v>Litros</v>
      </c>
      <c r="M20" s="1">
        <f>+IFERROR(VLOOKUP(F20,Insumos!$A$2:$E$999,5,FALSE),"")</f>
        <v>1</v>
      </c>
      <c r="N20" s="3">
        <f t="shared" si="1"/>
        <v>29.5</v>
      </c>
      <c r="O20" s="5" t="s">
        <v>7</v>
      </c>
      <c r="P20" t="s">
        <v>283</v>
      </c>
      <c r="Q20" t="s">
        <v>66</v>
      </c>
    </row>
    <row r="21" spans="1:17" ht="14.25" customHeight="1" x14ac:dyDescent="0.2">
      <c r="A21" s="45">
        <v>20</v>
      </c>
      <c r="B21" s="1">
        <v>2</v>
      </c>
      <c r="C21" s="1">
        <v>2024</v>
      </c>
      <c r="D21" s="1">
        <v>6</v>
      </c>
      <c r="E21" s="44">
        <v>45350</v>
      </c>
      <c r="F21" s="1">
        <v>1560</v>
      </c>
      <c r="G21" s="1" t="str">
        <f>+IFERROR(VLOOKUP($F21,Insumos!$A$2:$C$999,2,FALSE),"")</f>
        <v>SAM-043</v>
      </c>
      <c r="H21" s="1" t="str">
        <f>+IFERROR(VLOOKUP($F21,Insumos!$A$2:$C$999,3,FALSE),"")</f>
        <v>Silo Bolsa 9x75x250</v>
      </c>
      <c r="I21" s="2">
        <v>70</v>
      </c>
      <c r="J21" s="3">
        <v>565</v>
      </c>
      <c r="K21" s="4">
        <f t="shared" si="0"/>
        <v>39550</v>
      </c>
      <c r="L21" s="1" t="str">
        <f>+IFERROR(VLOOKUP(F21,Insumos!$A$2:$E$999,4,FALSE),"")</f>
        <v>unidad</v>
      </c>
      <c r="M21" s="1">
        <f>+IFERROR(VLOOKUP(F21,Insumos!$A$2:$E$999,5,FALSE),"")</f>
        <v>1</v>
      </c>
      <c r="N21" s="3">
        <f t="shared" si="1"/>
        <v>565</v>
      </c>
      <c r="O21" s="5" t="s">
        <v>7</v>
      </c>
      <c r="P21" t="s">
        <v>283</v>
      </c>
      <c r="Q21" t="s">
        <v>165</v>
      </c>
    </row>
    <row r="22" spans="1:17" ht="14.25" customHeight="1" x14ac:dyDescent="0.2">
      <c r="A22" s="45">
        <v>21</v>
      </c>
      <c r="B22" s="1">
        <v>2</v>
      </c>
      <c r="C22" s="1">
        <v>2024</v>
      </c>
      <c r="D22" s="1">
        <v>7</v>
      </c>
      <c r="E22" s="44">
        <v>45350</v>
      </c>
      <c r="F22" s="1" t="s">
        <v>17</v>
      </c>
      <c r="G22" s="1" t="str">
        <f>+IFERROR(VLOOKUP($F22,Insumos!$A$2:$C$999,2,FALSE),"")</f>
        <v>DEC-049</v>
      </c>
      <c r="H22" s="1" t="str">
        <f>+IFERROR(VLOOKUP($F22,Insumos!$A$2:$C$999,3,FALSE),"")</f>
        <v>Coadyuvante Break Thru Mso Max x Lts</v>
      </c>
      <c r="I22" s="2">
        <v>220</v>
      </c>
      <c r="J22" s="3">
        <v>16.8</v>
      </c>
      <c r="K22" s="4">
        <f t="shared" si="0"/>
        <v>3696</v>
      </c>
      <c r="L22" s="1" t="str">
        <f>+IFERROR(VLOOKUP(F22,Insumos!$A$2:$E$999,4,FALSE),"")</f>
        <v>Litros</v>
      </c>
      <c r="M22" s="1">
        <f>+IFERROR(VLOOKUP(F22,Insumos!$A$2:$E$999,5,FALSE),"")</f>
        <v>1</v>
      </c>
      <c r="N22" s="3">
        <f t="shared" si="1"/>
        <v>16.8</v>
      </c>
      <c r="O22" s="5" t="s">
        <v>7</v>
      </c>
      <c r="P22" t="s">
        <v>283</v>
      </c>
      <c r="Q22" t="s">
        <v>177</v>
      </c>
    </row>
    <row r="23" spans="1:17" ht="14.25" customHeight="1" x14ac:dyDescent="0.2">
      <c r="A23" s="45">
        <v>22</v>
      </c>
      <c r="B23" s="1">
        <v>2</v>
      </c>
      <c r="C23" s="1">
        <v>2024</v>
      </c>
      <c r="D23" s="1">
        <v>7</v>
      </c>
      <c r="E23" s="44">
        <v>45350</v>
      </c>
      <c r="F23" s="1" t="s">
        <v>18</v>
      </c>
      <c r="G23" s="1" t="str">
        <f>+IFERROR(VLOOKUP($F23,Insumos!$A$2:$C$999,2,FALSE),"")</f>
        <v>DEC-050</v>
      </c>
      <c r="H23" s="1" t="str">
        <f>+IFERROR(VLOOKUP($F23,Insumos!$A$2:$C$999,3,FALSE),"")</f>
        <v>Insecticida Ampligo x 1 L - Trazado</v>
      </c>
      <c r="I23" s="2">
        <v>63</v>
      </c>
      <c r="J23" s="3">
        <v>121.6</v>
      </c>
      <c r="K23" s="4">
        <f t="shared" si="0"/>
        <v>7660.7999999999993</v>
      </c>
      <c r="L23" s="1" t="str">
        <f>+IFERROR(VLOOKUP(F23,Insumos!$A$2:$E$999,4,FALSE),"")</f>
        <v>Litros</v>
      </c>
      <c r="M23" s="1">
        <f>+IFERROR(VLOOKUP(F23,Insumos!$A$2:$E$999,5,FALSE),"")</f>
        <v>1</v>
      </c>
      <c r="N23" s="3">
        <f t="shared" si="1"/>
        <v>121.6</v>
      </c>
      <c r="O23" s="5" t="s">
        <v>7</v>
      </c>
      <c r="P23" t="s">
        <v>283</v>
      </c>
      <c r="Q23" t="s">
        <v>177</v>
      </c>
    </row>
    <row r="24" spans="1:17" ht="14.25" customHeight="1" x14ac:dyDescent="0.2">
      <c r="A24" s="45">
        <v>23</v>
      </c>
      <c r="B24" s="1">
        <v>3</v>
      </c>
      <c r="C24" s="1">
        <v>2024</v>
      </c>
      <c r="D24" s="1">
        <v>8</v>
      </c>
      <c r="E24" s="44">
        <v>45382</v>
      </c>
      <c r="F24" s="1" t="s">
        <v>23</v>
      </c>
      <c r="G24" s="1" t="str">
        <f>+IFERROR(VLOOKUP($F24,Insumos!$A$2:$C$999,2,FALSE),"")</f>
        <v>FOC-013</v>
      </c>
      <c r="H24" s="1" t="str">
        <f>+IFERROR(VLOOKUP($F24,Insumos!$A$2:$C$999,3,FALSE),"")</f>
        <v>Mulan Flumatsulan x 5 Lts</v>
      </c>
      <c r="I24" s="2">
        <v>10</v>
      </c>
      <c r="J24" s="3">
        <v>27</v>
      </c>
      <c r="K24" s="4">
        <f t="shared" si="0"/>
        <v>270</v>
      </c>
      <c r="L24" s="1" t="str">
        <f>+IFERROR(VLOOKUP(F24,Insumos!$A$2:$E$999,4,FALSE),"")</f>
        <v>Litros</v>
      </c>
      <c r="M24" s="1">
        <f>+IFERROR(VLOOKUP(F24,Insumos!$A$2:$E$999,5,FALSE),"")</f>
        <v>5</v>
      </c>
      <c r="N24" s="3">
        <f t="shared" si="1"/>
        <v>5.4</v>
      </c>
      <c r="O24" s="5" t="s">
        <v>7</v>
      </c>
      <c r="P24" t="s">
        <v>284</v>
      </c>
      <c r="Q24" t="s">
        <v>66</v>
      </c>
    </row>
    <row r="25" spans="1:17" ht="14.25" customHeight="1" x14ac:dyDescent="0.2">
      <c r="A25" s="45">
        <v>24</v>
      </c>
      <c r="B25" s="1">
        <v>3</v>
      </c>
      <c r="C25" s="1">
        <v>2024</v>
      </c>
      <c r="D25" s="1">
        <v>9</v>
      </c>
      <c r="E25" s="44">
        <v>45382</v>
      </c>
      <c r="F25" s="1">
        <v>30955</v>
      </c>
      <c r="G25" s="1" t="str">
        <f>+IFERROR(VLOOKUP($F25,Insumos!$A$2:$C$999,2,FALSE),"")</f>
        <v>COT-069</v>
      </c>
      <c r="H25" s="1" t="str">
        <f>+IFERROR(VLOOKUP($F25,Insumos!$A$2:$C$999,3,FALSE),"")</f>
        <v>Gas-Oil D.Diesel 500</v>
      </c>
      <c r="I25" s="2">
        <v>11000</v>
      </c>
      <c r="J25" s="3">
        <f>+((7742925.86+427481.89)/861.5)/11000</f>
        <v>0.86217567139766782</v>
      </c>
      <c r="K25" s="4">
        <f t="shared" si="0"/>
        <v>9483.9323853743463</v>
      </c>
      <c r="L25" s="1" t="str">
        <f>+IFERROR(VLOOKUP(F25,Insumos!$A$2:$E$999,4,FALSE),"")</f>
        <v>Litros</v>
      </c>
      <c r="M25" s="1">
        <f>+IFERROR(VLOOKUP(F25,Insumos!$A$2:$E$999,5,FALSE),"")</f>
        <v>1</v>
      </c>
      <c r="N25" s="3">
        <f t="shared" si="1"/>
        <v>0.86217567139766782</v>
      </c>
      <c r="O25" s="5" t="s">
        <v>19</v>
      </c>
      <c r="P25" t="s">
        <v>284</v>
      </c>
      <c r="Q25" t="s">
        <v>226</v>
      </c>
    </row>
    <row r="26" spans="1:17" ht="14.25" customHeight="1" x14ac:dyDescent="0.2">
      <c r="A26" s="45">
        <v>25</v>
      </c>
      <c r="B26" s="1">
        <v>4</v>
      </c>
      <c r="C26" s="1">
        <v>2024</v>
      </c>
      <c r="D26" s="1">
        <v>9</v>
      </c>
      <c r="E26" s="44">
        <v>45412</v>
      </c>
      <c r="F26" s="1">
        <v>30955</v>
      </c>
      <c r="G26" s="1" t="str">
        <f>+IFERROR(VLOOKUP($F26,Insumos!$A$2:$C$999,2,FALSE),"")</f>
        <v>COT-069</v>
      </c>
      <c r="H26" s="1" t="str">
        <f>+IFERROR(VLOOKUP($F26,Insumos!$A$2:$C$999,3,FALSE),"")</f>
        <v>Gas-Oil D.Diesel 500</v>
      </c>
      <c r="I26" s="2">
        <v>13000</v>
      </c>
      <c r="J26" s="3">
        <f>+((9148996.35+1026310.22)/883.5)/13000</f>
        <v>0.88592630447085463</v>
      </c>
      <c r="K26" s="4">
        <f t="shared" si="0"/>
        <v>11517.04195812111</v>
      </c>
      <c r="L26" s="1" t="str">
        <f>+IFERROR(VLOOKUP(F26,Insumos!$A$2:$E$999,4,FALSE),"")</f>
        <v>Litros</v>
      </c>
      <c r="M26" s="1">
        <f>+IFERROR(VLOOKUP(F26,Insumos!$A$2:$E$999,5,FALSE),"")</f>
        <v>1</v>
      </c>
      <c r="N26" s="3">
        <f t="shared" si="1"/>
        <v>0.88592630447085463</v>
      </c>
      <c r="O26" s="5" t="s">
        <v>19</v>
      </c>
      <c r="P26" t="s">
        <v>284</v>
      </c>
      <c r="Q26" t="s">
        <v>226</v>
      </c>
    </row>
    <row r="27" spans="1:17" ht="14.25" customHeight="1" x14ac:dyDescent="0.2">
      <c r="A27" s="45">
        <v>26</v>
      </c>
      <c r="B27" s="1">
        <v>4</v>
      </c>
      <c r="C27" s="1">
        <v>2024</v>
      </c>
      <c r="D27" s="1">
        <v>9</v>
      </c>
      <c r="E27" s="44">
        <v>45412</v>
      </c>
      <c r="F27" s="1">
        <v>30955</v>
      </c>
      <c r="G27" s="1" t="str">
        <f>+IFERROR(VLOOKUP($F27,Insumos!$A$2:$C$999,2,FALSE),"")</f>
        <v>COT-069</v>
      </c>
      <c r="H27" s="1" t="str">
        <f>+IFERROR(VLOOKUP($F27,Insumos!$A$2:$C$999,3,FALSE),"")</f>
        <v>Gas-Oil D.Diesel 500</v>
      </c>
      <c r="I27" s="2">
        <v>9000</v>
      </c>
      <c r="J27" s="3">
        <f>+((6335649.9+710522.46)/893)/9000</f>
        <v>0.8767167301231803</v>
      </c>
      <c r="K27" s="4">
        <f t="shared" si="0"/>
        <v>7890.4505711086231</v>
      </c>
      <c r="L27" s="1" t="str">
        <f>+IFERROR(VLOOKUP(F27,Insumos!$A$2:$E$999,4,FALSE),"")</f>
        <v>Litros</v>
      </c>
      <c r="M27" s="1">
        <f>+IFERROR(VLOOKUP(F27,Insumos!$A$2:$E$999,5,FALSE),"")</f>
        <v>1</v>
      </c>
      <c r="N27" s="3">
        <f t="shared" si="1"/>
        <v>0.8767167301231803</v>
      </c>
      <c r="O27" s="5" t="s">
        <v>19</v>
      </c>
      <c r="P27" t="s">
        <v>284</v>
      </c>
      <c r="Q27" t="s">
        <v>226</v>
      </c>
    </row>
    <row r="28" spans="1:17" ht="14.25" customHeight="1" x14ac:dyDescent="0.2">
      <c r="A28" s="45">
        <v>27</v>
      </c>
      <c r="B28" s="1">
        <v>5</v>
      </c>
      <c r="C28" s="1">
        <v>2024</v>
      </c>
      <c r="D28" s="1">
        <v>10</v>
      </c>
      <c r="E28" s="44">
        <v>45443</v>
      </c>
      <c r="F28" s="1" t="s">
        <v>9</v>
      </c>
      <c r="G28" s="1" t="str">
        <f>+IFERROR(VLOOKUP($F28,Insumos!$A$2:$C$999,2,FALSE),"")</f>
        <v>FOC-003</v>
      </c>
      <c r="H28" s="1" t="str">
        <f>+IFERROR(VLOOKUP($F28,Insumos!$A$2:$C$999,3,FALSE),"")</f>
        <v>TropCs Corrector dePH x 1Lt</v>
      </c>
      <c r="I28" s="2">
        <v>25</v>
      </c>
      <c r="J28" s="3">
        <v>30.15</v>
      </c>
      <c r="K28" s="4">
        <f t="shared" si="0"/>
        <v>753.75</v>
      </c>
      <c r="L28" s="1" t="str">
        <f>+IFERROR(VLOOKUP(F28,Insumos!$A$2:$E$999,4,FALSE),"")</f>
        <v>Litros</v>
      </c>
      <c r="M28" s="1">
        <f>+IFERROR(VLOOKUP(F28,Insumos!$A$2:$E$999,5,FALSE),"")</f>
        <v>1</v>
      </c>
      <c r="N28" s="3">
        <f t="shared" si="1"/>
        <v>30.15</v>
      </c>
      <c r="O28" s="5" t="s">
        <v>7</v>
      </c>
      <c r="P28" t="s">
        <v>284</v>
      </c>
      <c r="Q28" t="s">
        <v>66</v>
      </c>
    </row>
    <row r="29" spans="1:17" ht="14.25" customHeight="1" x14ac:dyDescent="0.2">
      <c r="A29" s="45">
        <v>28</v>
      </c>
      <c r="B29" s="1">
        <v>5</v>
      </c>
      <c r="C29" s="1">
        <v>2024</v>
      </c>
      <c r="D29" s="1">
        <v>10</v>
      </c>
      <c r="E29" s="44">
        <v>45443</v>
      </c>
      <c r="F29" s="1" t="s">
        <v>24</v>
      </c>
      <c r="G29" s="1" t="str">
        <f>+IFERROR(VLOOKUP($F29,Insumos!$A$2:$C$999,2,FALSE),"")</f>
        <v>FOC-014</v>
      </c>
      <c r="H29" s="1" t="str">
        <f>+IFERROR(VLOOKUP($F29,Insumos!$A$2:$C$999,3,FALSE),"")</f>
        <v>Jaspek 2,4 D Me X 20 Lts</v>
      </c>
      <c r="I29" s="2">
        <v>620</v>
      </c>
      <c r="J29" s="3">
        <v>4.55</v>
      </c>
      <c r="K29" s="4">
        <f t="shared" si="0"/>
        <v>2821</v>
      </c>
      <c r="L29" s="1" t="str">
        <f>+IFERROR(VLOOKUP(F29,Insumos!$A$2:$E$999,4,FALSE),"")</f>
        <v>Litros</v>
      </c>
      <c r="M29" s="1">
        <f>+IFERROR(VLOOKUP(F29,Insumos!$A$2:$E$999,5,FALSE),"")</f>
        <v>20</v>
      </c>
      <c r="N29" s="3">
        <f t="shared" si="1"/>
        <v>0.22749999999999998</v>
      </c>
      <c r="O29" s="5" t="s">
        <v>7</v>
      </c>
      <c r="P29" t="s">
        <v>284</v>
      </c>
      <c r="Q29" t="s">
        <v>66</v>
      </c>
    </row>
    <row r="30" spans="1:17" ht="14.25" customHeight="1" x14ac:dyDescent="0.2">
      <c r="A30" s="45">
        <v>29</v>
      </c>
      <c r="B30" s="1">
        <v>5</v>
      </c>
      <c r="C30" s="1">
        <v>2024</v>
      </c>
      <c r="D30" s="1">
        <v>10</v>
      </c>
      <c r="E30" s="44">
        <v>45443</v>
      </c>
      <c r="F30" s="1" t="s">
        <v>25</v>
      </c>
      <c r="G30" s="1" t="str">
        <f>+IFERROR(VLOOKUP($F30,Insumos!$A$2:$C$999,2,FALSE),"")</f>
        <v>FOC-015</v>
      </c>
      <c r="H30" s="1" t="str">
        <f>+IFERROR(VLOOKUP($F30,Insumos!$A$2:$C$999,3,FALSE),"")</f>
        <v>Dicamba Sigma x 10 Lts</v>
      </c>
      <c r="I30" s="2">
        <v>100</v>
      </c>
      <c r="J30" s="3">
        <v>8.9499999999999993</v>
      </c>
      <c r="K30" s="4">
        <f t="shared" si="0"/>
        <v>894.99999999999989</v>
      </c>
      <c r="L30" s="1" t="str">
        <f>+IFERROR(VLOOKUP(F30,Insumos!$A$2:$E$999,4,FALSE),"")</f>
        <v>Litros</v>
      </c>
      <c r="M30" s="1">
        <f>+IFERROR(VLOOKUP(F30,Insumos!$A$2:$E$999,5,FALSE),"")</f>
        <v>10</v>
      </c>
      <c r="N30" s="3">
        <f t="shared" si="1"/>
        <v>0.89499999999999991</v>
      </c>
      <c r="O30" s="5" t="s">
        <v>7</v>
      </c>
      <c r="P30" t="s">
        <v>284</v>
      </c>
      <c r="Q30" t="s">
        <v>66</v>
      </c>
    </row>
    <row r="31" spans="1:17" ht="14.25" customHeight="1" x14ac:dyDescent="0.2">
      <c r="A31" s="45">
        <v>30</v>
      </c>
      <c r="B31" s="1">
        <v>5</v>
      </c>
      <c r="C31" s="1">
        <v>2024</v>
      </c>
      <c r="D31" s="1">
        <v>10</v>
      </c>
      <c r="E31" s="44">
        <v>45443</v>
      </c>
      <c r="F31" s="1" t="s">
        <v>26</v>
      </c>
      <c r="G31" s="1" t="str">
        <f>+IFERROR(VLOOKUP($F31,Insumos!$A$2:$C$999,2,FALSE),"")</f>
        <v>FOC-016</v>
      </c>
      <c r="H31" s="1" t="str">
        <f>+IFERROR(VLOOKUP($F31,Insumos!$A$2:$C$999,3,FALSE),"")</f>
        <v>Terbutilazina 50 SC Sigma x 20 Lts</v>
      </c>
      <c r="I31" s="2">
        <v>140</v>
      </c>
      <c r="J31" s="3">
        <v>9.75</v>
      </c>
      <c r="K31" s="4">
        <f t="shared" si="0"/>
        <v>1365</v>
      </c>
      <c r="L31" s="1" t="str">
        <f>+IFERROR(VLOOKUP(F31,Insumos!$A$2:$E$999,4,FALSE),"")</f>
        <v>Litros</v>
      </c>
      <c r="M31" s="1">
        <f>+IFERROR(VLOOKUP(F31,Insumos!$A$2:$E$999,5,FALSE),"")</f>
        <v>20</v>
      </c>
      <c r="N31" s="3">
        <f t="shared" si="1"/>
        <v>0.48749999999999999</v>
      </c>
      <c r="O31" s="5" t="s">
        <v>7</v>
      </c>
      <c r="P31" t="s">
        <v>284</v>
      </c>
      <c r="Q31" t="s">
        <v>66</v>
      </c>
    </row>
    <row r="32" spans="1:17" ht="14.25" customHeight="1" x14ac:dyDescent="0.2">
      <c r="A32" s="45">
        <v>31</v>
      </c>
      <c r="B32" s="1">
        <v>5</v>
      </c>
      <c r="C32" s="1">
        <v>2024</v>
      </c>
      <c r="D32" s="1">
        <v>10</v>
      </c>
      <c r="E32" s="44">
        <v>45443</v>
      </c>
      <c r="F32" s="1" t="s">
        <v>12</v>
      </c>
      <c r="G32" s="1" t="str">
        <f>+IFERROR(VLOOKUP($F32,Insumos!$A$2:$C$999,2,FALSE),"")</f>
        <v>FOC-006</v>
      </c>
      <c r="H32" s="1" t="str">
        <f>+IFERROR(VLOOKUP($F32,Insumos!$A$2:$C$999,3,FALSE),"")</f>
        <v>Halox 81 Haloxyfop x 5 Lts</v>
      </c>
      <c r="I32" s="2">
        <v>55</v>
      </c>
      <c r="J32" s="3">
        <v>37.5</v>
      </c>
      <c r="K32" s="4">
        <f t="shared" si="0"/>
        <v>2062.5</v>
      </c>
      <c r="L32" s="1" t="str">
        <f>+IFERROR(VLOOKUP(F32,Insumos!$A$2:$E$999,4,FALSE),"")</f>
        <v>Litros</v>
      </c>
      <c r="M32" s="1">
        <f>+IFERROR(VLOOKUP(F32,Insumos!$A$2:$E$999,5,FALSE),"")</f>
        <v>5</v>
      </c>
      <c r="N32" s="3">
        <f t="shared" si="1"/>
        <v>7.5</v>
      </c>
      <c r="O32" s="5" t="s">
        <v>7</v>
      </c>
      <c r="P32" t="s">
        <v>284</v>
      </c>
      <c r="Q32" t="s">
        <v>66</v>
      </c>
    </row>
    <row r="33" spans="1:17" ht="14.25" customHeight="1" x14ac:dyDescent="0.2">
      <c r="A33" s="45">
        <v>32</v>
      </c>
      <c r="B33" s="1">
        <v>5</v>
      </c>
      <c r="C33" s="1">
        <v>2024</v>
      </c>
      <c r="D33" s="1">
        <v>10</v>
      </c>
      <c r="E33" s="44">
        <v>45443</v>
      </c>
      <c r="F33" s="1" t="s">
        <v>27</v>
      </c>
      <c r="G33" s="1" t="str">
        <f>+IFERROR(VLOOKUP($F33,Insumos!$A$2:$C$999,2,FALSE),"")</f>
        <v>FOC-017</v>
      </c>
      <c r="H33" s="1" t="str">
        <f>+IFERROR(VLOOKUP($F33,Insumos!$A$2:$C$999,3,FALSE),"")</f>
        <v>Trac 90 Atrazina x 10 Kg</v>
      </c>
      <c r="I33" s="2">
        <v>80</v>
      </c>
      <c r="J33" s="3">
        <v>9.5</v>
      </c>
      <c r="K33" s="4">
        <f t="shared" si="0"/>
        <v>760</v>
      </c>
      <c r="L33" s="1" t="str">
        <f>+IFERROR(VLOOKUP(F33,Insumos!$A$2:$E$999,4,FALSE),"")</f>
        <v>Kilos</v>
      </c>
      <c r="M33" s="1">
        <f>+IFERROR(VLOOKUP(F33,Insumos!$A$2:$E$999,5,FALSE),"")</f>
        <v>10</v>
      </c>
      <c r="N33" s="3">
        <f t="shared" si="1"/>
        <v>0.95</v>
      </c>
      <c r="O33" s="5" t="s">
        <v>7</v>
      </c>
      <c r="P33" t="s">
        <v>284</v>
      </c>
      <c r="Q33" t="s">
        <v>66</v>
      </c>
    </row>
    <row r="34" spans="1:17" ht="14.25" customHeight="1" x14ac:dyDescent="0.2">
      <c r="A34" s="45">
        <v>33</v>
      </c>
      <c r="B34" s="1">
        <v>5</v>
      </c>
      <c r="C34" s="1">
        <v>2024</v>
      </c>
      <c r="D34" s="1">
        <v>10</v>
      </c>
      <c r="E34" s="44">
        <v>45443</v>
      </c>
      <c r="F34" s="1" t="s">
        <v>24</v>
      </c>
      <c r="G34" s="1" t="str">
        <f>+IFERROR(VLOOKUP($F34,Insumos!$A$2:$C$999,2,FALSE),"")</f>
        <v>FOC-014</v>
      </c>
      <c r="H34" s="1" t="str">
        <f>+IFERROR(VLOOKUP($F34,Insumos!$A$2:$C$999,3,FALSE),"")</f>
        <v>Jaspek 2,4 D Me X 20 Lts</v>
      </c>
      <c r="I34" s="2">
        <v>3500</v>
      </c>
      <c r="J34" s="3">
        <v>4.45</v>
      </c>
      <c r="K34" s="4">
        <f t="shared" ref="K34:K65" si="2">+I34*J34</f>
        <v>15575</v>
      </c>
      <c r="L34" s="1" t="str">
        <f>+IFERROR(VLOOKUP(F34,Insumos!$A$2:$E$999,4,FALSE),"")</f>
        <v>Litros</v>
      </c>
      <c r="M34" s="1">
        <f>+IFERROR(VLOOKUP(F34,Insumos!$A$2:$E$999,5,FALSE),"")</f>
        <v>20</v>
      </c>
      <c r="N34" s="3">
        <f t="shared" ref="N34:N65" si="3">+IFERROR(J34/M34,"")</f>
        <v>0.2225</v>
      </c>
      <c r="O34" s="5" t="s">
        <v>7</v>
      </c>
      <c r="P34" t="s">
        <v>284</v>
      </c>
      <c r="Q34" t="s">
        <v>66</v>
      </c>
    </row>
    <row r="35" spans="1:17" ht="14.25" customHeight="1" x14ac:dyDescent="0.2">
      <c r="A35" s="45">
        <v>34</v>
      </c>
      <c r="B35" s="1">
        <v>5</v>
      </c>
      <c r="C35" s="1">
        <v>2024</v>
      </c>
      <c r="D35" s="1">
        <v>10</v>
      </c>
      <c r="E35" s="44">
        <v>45443</v>
      </c>
      <c r="F35" s="1" t="s">
        <v>28</v>
      </c>
      <c r="G35" s="1" t="str">
        <f>+IFERROR(VLOOKUP($F35,Insumos!$A$2:$C$999,2,FALSE),"")</f>
        <v>FOC-018</v>
      </c>
      <c r="H35" s="1" t="str">
        <f>+IFERROR(VLOOKUP($F35,Insumos!$A$2:$C$999,3,FALSE),"")</f>
        <v>Strim s-Metolacloro x 20Lts</v>
      </c>
      <c r="I35" s="2">
        <v>1800</v>
      </c>
      <c r="J35" s="3">
        <v>9.5</v>
      </c>
      <c r="K35" s="4">
        <f t="shared" si="2"/>
        <v>17100</v>
      </c>
      <c r="L35" s="1" t="str">
        <f>+IFERROR(VLOOKUP(F35,Insumos!$A$2:$E$999,4,FALSE),"")</f>
        <v>Litros</v>
      </c>
      <c r="M35" s="1">
        <f>+IFERROR(VLOOKUP(F35,Insumos!$A$2:$E$999,5,FALSE),"")</f>
        <v>20</v>
      </c>
      <c r="N35" s="3">
        <f t="shared" si="3"/>
        <v>0.47499999999999998</v>
      </c>
      <c r="O35" s="5" t="s">
        <v>7</v>
      </c>
      <c r="P35" t="s">
        <v>284</v>
      </c>
      <c r="Q35" t="s">
        <v>66</v>
      </c>
    </row>
    <row r="36" spans="1:17" ht="14.25" customHeight="1" x14ac:dyDescent="0.2">
      <c r="A36" s="45">
        <v>35</v>
      </c>
      <c r="B36" s="1">
        <v>5</v>
      </c>
      <c r="C36" s="1">
        <v>2024</v>
      </c>
      <c r="D36" s="1">
        <v>10</v>
      </c>
      <c r="E36" s="44">
        <v>45443</v>
      </c>
      <c r="F36" s="1" t="s">
        <v>27</v>
      </c>
      <c r="G36" s="1" t="str">
        <f>+IFERROR(VLOOKUP($F36,Insumos!$A$2:$C$999,2,FALSE),"")</f>
        <v>FOC-017</v>
      </c>
      <c r="H36" s="1" t="str">
        <f>+IFERROR(VLOOKUP($F36,Insumos!$A$2:$C$999,3,FALSE),"")</f>
        <v>Trac 90 Atrazina x 10 Kg</v>
      </c>
      <c r="I36" s="2">
        <v>2300</v>
      </c>
      <c r="J36" s="3">
        <v>8.5</v>
      </c>
      <c r="K36" s="4">
        <f t="shared" si="2"/>
        <v>19550</v>
      </c>
      <c r="L36" s="1" t="str">
        <f>+IFERROR(VLOOKUP(F36,Insumos!$A$2:$E$999,4,FALSE),"")</f>
        <v>Kilos</v>
      </c>
      <c r="M36" s="1">
        <f>+IFERROR(VLOOKUP(F36,Insumos!$A$2:$E$999,5,FALSE),"")</f>
        <v>10</v>
      </c>
      <c r="N36" s="3">
        <f t="shared" si="3"/>
        <v>0.85</v>
      </c>
      <c r="O36" s="5" t="s">
        <v>7</v>
      </c>
      <c r="P36" t="s">
        <v>284</v>
      </c>
      <c r="Q36" t="s">
        <v>66</v>
      </c>
    </row>
    <row r="37" spans="1:17" ht="14.25" customHeight="1" x14ac:dyDescent="0.2">
      <c r="A37" s="45">
        <v>36</v>
      </c>
      <c r="B37" s="1">
        <v>5</v>
      </c>
      <c r="C37" s="1">
        <v>2024</v>
      </c>
      <c r="D37" s="1">
        <v>11</v>
      </c>
      <c r="E37" s="44">
        <v>45443</v>
      </c>
      <c r="F37" s="1">
        <v>59</v>
      </c>
      <c r="G37" s="1" t="str">
        <f>+IFERROR(VLOOKUP($F37,Insumos!$A$2:$C$999,2,FALSE),"")</f>
        <v>SAM-044</v>
      </c>
      <c r="H37" s="1" t="str">
        <f>+IFERROR(VLOOKUP($F37,Insumos!$A$2:$C$999,3,FALSE),"")</f>
        <v xml:space="preserve">Urea Granulada a Granel </v>
      </c>
      <c r="I37" s="2">
        <v>180000</v>
      </c>
      <c r="J37" s="3">
        <v>0.49</v>
      </c>
      <c r="K37" s="4">
        <f t="shared" si="2"/>
        <v>88200</v>
      </c>
      <c r="L37" s="1" t="str">
        <f>+IFERROR(VLOOKUP(F37,Insumos!$A$2:$E$999,4,FALSE),"")</f>
        <v>Kilos</v>
      </c>
      <c r="M37" s="1">
        <f>+IFERROR(VLOOKUP(F37,Insumos!$A$2:$E$999,5,FALSE),"")</f>
        <v>1</v>
      </c>
      <c r="N37" s="3">
        <f t="shared" si="3"/>
        <v>0.49</v>
      </c>
      <c r="O37" s="5" t="s">
        <v>19</v>
      </c>
      <c r="P37" t="s">
        <v>284</v>
      </c>
      <c r="Q37" t="s">
        <v>165</v>
      </c>
    </row>
    <row r="38" spans="1:17" ht="14.25" customHeight="1" x14ac:dyDescent="0.2">
      <c r="A38" s="45">
        <v>37</v>
      </c>
      <c r="B38" s="1">
        <v>5</v>
      </c>
      <c r="C38" s="1">
        <v>2024</v>
      </c>
      <c r="D38" s="1">
        <v>12</v>
      </c>
      <c r="E38" s="44">
        <v>45443</v>
      </c>
      <c r="F38" s="1">
        <v>100</v>
      </c>
      <c r="G38" s="1" t="str">
        <f>+IFERROR(VLOOKUP($F38,Insumos!$A$2:$C$999,2,FALSE),"")</f>
        <v>SAM-045</v>
      </c>
      <c r="H38" s="1" t="str">
        <f>+IFERROR(VLOOKUP($F38,Insumos!$A$2:$C$999,3,FALSE),"")</f>
        <v>F. Monoamonico Gnel</v>
      </c>
      <c r="I38" s="2">
        <v>90000</v>
      </c>
      <c r="J38" s="3">
        <v>0.83499999999999996</v>
      </c>
      <c r="K38" s="4">
        <f t="shared" si="2"/>
        <v>75150</v>
      </c>
      <c r="L38" s="1" t="str">
        <f>+IFERROR(VLOOKUP(F38,Insumos!$A$2:$E$999,4,FALSE),"")</f>
        <v>Kilos</v>
      </c>
      <c r="M38" s="1">
        <f>+IFERROR(VLOOKUP(F38,Insumos!$A$2:$E$999,5,FALSE),"")</f>
        <v>1</v>
      </c>
      <c r="N38" s="3">
        <f t="shared" si="3"/>
        <v>0.83499999999999996</v>
      </c>
      <c r="O38" s="5" t="s">
        <v>7</v>
      </c>
      <c r="P38" t="s">
        <v>284</v>
      </c>
      <c r="Q38" t="s">
        <v>165</v>
      </c>
    </row>
    <row r="39" spans="1:17" ht="14.25" customHeight="1" x14ac:dyDescent="0.2">
      <c r="A39" s="45">
        <v>38</v>
      </c>
      <c r="B39" s="1">
        <v>5</v>
      </c>
      <c r="C39" s="1">
        <v>2024</v>
      </c>
      <c r="D39" s="1">
        <v>13</v>
      </c>
      <c r="E39" s="44">
        <v>45443</v>
      </c>
      <c r="F39" s="1" t="s">
        <v>29</v>
      </c>
      <c r="G39" s="1" t="str">
        <f>+IFERROR(VLOOKUP($F39,Insumos!$A$2:$C$999,2,FALSE),"")</f>
        <v>DEC-051</v>
      </c>
      <c r="H39" s="1" t="str">
        <f>+IFERROR(VLOOKUP($F39,Insumos!$A$2:$C$999,3,FALSE),"")</f>
        <v>Insecticida Actellic (x Lts)</v>
      </c>
      <c r="I39" s="2">
        <v>36</v>
      </c>
      <c r="J39" s="3">
        <v>57.3</v>
      </c>
      <c r="K39" s="4">
        <f t="shared" si="2"/>
        <v>2062.7999999999997</v>
      </c>
      <c r="L39" s="1" t="str">
        <f>+IFERROR(VLOOKUP(F39,Insumos!$A$2:$E$999,4,FALSE),"")</f>
        <v>Litros</v>
      </c>
      <c r="M39" s="1">
        <f>+IFERROR(VLOOKUP(F39,Insumos!$A$2:$E$999,5,FALSE),"")</f>
        <v>1</v>
      </c>
      <c r="N39" s="3">
        <f t="shared" si="3"/>
        <v>57.3</v>
      </c>
      <c r="O39" s="5" t="s">
        <v>7</v>
      </c>
      <c r="P39" t="s">
        <v>284</v>
      </c>
      <c r="Q39" t="s">
        <v>177</v>
      </c>
    </row>
    <row r="40" spans="1:17" ht="14.25" customHeight="1" x14ac:dyDescent="0.2">
      <c r="A40" s="45">
        <v>39</v>
      </c>
      <c r="B40" s="1">
        <v>5</v>
      </c>
      <c r="C40" s="1">
        <v>2024</v>
      </c>
      <c r="D40" s="1">
        <v>14</v>
      </c>
      <c r="E40" s="44">
        <v>45443</v>
      </c>
      <c r="F40" s="1">
        <v>12331311</v>
      </c>
      <c r="G40" s="1" t="str">
        <f>+IFERROR(VLOOKUP($F40,Insumos!$A$2:$C$999,2,FALSE),"")</f>
        <v>MON-058</v>
      </c>
      <c r="H40" s="1" t="str">
        <f>+IFERROR(VLOOKUP($F40,Insumos!$A$2:$C$999,3,FALSE),"")</f>
        <v>Roundup ControlMax x 15 Kg</v>
      </c>
      <c r="I40" s="2">
        <v>12000</v>
      </c>
      <c r="J40" s="3">
        <v>6.2249999999999996</v>
      </c>
      <c r="K40" s="4">
        <f t="shared" si="2"/>
        <v>74700</v>
      </c>
      <c r="L40" s="1" t="str">
        <f>+IFERROR(VLOOKUP(F40,Insumos!$A$2:$E$999,4,FALSE),"")</f>
        <v>Kilos</v>
      </c>
      <c r="M40" s="1">
        <f>+IFERROR(VLOOKUP(F40,Insumos!$A$2:$E$999,5,FALSE),"")</f>
        <v>15</v>
      </c>
      <c r="N40" s="3">
        <f t="shared" si="3"/>
        <v>0.41499999999999998</v>
      </c>
      <c r="O40" s="5" t="s">
        <v>7</v>
      </c>
      <c r="P40" t="s">
        <v>284</v>
      </c>
      <c r="Q40" t="s">
        <v>189</v>
      </c>
    </row>
    <row r="41" spans="1:17" ht="14.25" customHeight="1" x14ac:dyDescent="0.2">
      <c r="A41" s="45">
        <v>40</v>
      </c>
      <c r="B41" s="1">
        <v>5</v>
      </c>
      <c r="C41" s="1">
        <v>2024</v>
      </c>
      <c r="D41" s="1">
        <v>15</v>
      </c>
      <c r="E41" s="44">
        <v>45443</v>
      </c>
      <c r="F41" s="1">
        <v>30955</v>
      </c>
      <c r="G41" s="1" t="str">
        <f>+IFERROR(VLOOKUP($F41,Insumos!$A$2:$C$999,2,FALSE),"")</f>
        <v>COT-069</v>
      </c>
      <c r="H41" s="1" t="str">
        <f>+IFERROR(VLOOKUP($F41,Insumos!$A$2:$C$999,3,FALSE),"")</f>
        <v>Gas-Oil D.Diesel 500</v>
      </c>
      <c r="I41" s="2">
        <v>11000</v>
      </c>
      <c r="J41" s="3">
        <f>+((7924309.05+868416.89)/912.5)/11000</f>
        <v>0.87598764034869236</v>
      </c>
      <c r="K41" s="4">
        <f t="shared" si="2"/>
        <v>9635.864043835616</v>
      </c>
      <c r="L41" s="1" t="str">
        <f>+IFERROR(VLOOKUP(F41,Insumos!$A$2:$E$999,4,FALSE),"")</f>
        <v>Litros</v>
      </c>
      <c r="M41" s="1">
        <f>+IFERROR(VLOOKUP(F41,Insumos!$A$2:$E$999,5,FALSE),"")</f>
        <v>1</v>
      </c>
      <c r="N41" s="3">
        <f t="shared" si="3"/>
        <v>0.87598764034869236</v>
      </c>
      <c r="O41" s="5" t="s">
        <v>19</v>
      </c>
      <c r="P41" t="s">
        <v>284</v>
      </c>
      <c r="Q41" t="s">
        <v>226</v>
      </c>
    </row>
    <row r="42" spans="1:17" ht="14.25" customHeight="1" x14ac:dyDescent="0.2">
      <c r="A42" s="45">
        <v>41</v>
      </c>
      <c r="B42" s="1">
        <v>6</v>
      </c>
      <c r="C42" s="1">
        <v>2024</v>
      </c>
      <c r="D42" s="1">
        <v>16</v>
      </c>
      <c r="E42" s="44">
        <v>45473</v>
      </c>
      <c r="F42" s="1" t="s">
        <v>8</v>
      </c>
      <c r="G42" s="1" t="str">
        <f>+IFERROR(VLOOKUP($F42,Insumos!$A$2:$C$999,2,FALSE),"")</f>
        <v>FOC-002</v>
      </c>
      <c r="H42" s="1" t="str">
        <f>+IFERROR(VLOOKUP($F42,Insumos!$A$2:$C$999,3,FALSE),"")</f>
        <v>Nivel Control Antiespumante x 1Lt</v>
      </c>
      <c r="I42" s="2">
        <v>6</v>
      </c>
      <c r="J42" s="3">
        <v>30.5</v>
      </c>
      <c r="K42" s="4">
        <f t="shared" si="2"/>
        <v>183</v>
      </c>
      <c r="L42" s="1" t="str">
        <f>+IFERROR(VLOOKUP(F42,Insumos!$A$2:$E$999,4,FALSE),"")</f>
        <v>Litros</v>
      </c>
      <c r="M42" s="1">
        <f>+IFERROR(VLOOKUP(F42,Insumos!$A$2:$E$999,5,FALSE),"")</f>
        <v>1</v>
      </c>
      <c r="N42" s="3">
        <f t="shared" si="3"/>
        <v>30.5</v>
      </c>
      <c r="O42" s="5" t="s">
        <v>7</v>
      </c>
      <c r="P42" t="s">
        <v>284</v>
      </c>
      <c r="Q42" t="s">
        <v>66</v>
      </c>
    </row>
    <row r="43" spans="1:17" ht="14.25" customHeight="1" x14ac:dyDescent="0.2">
      <c r="A43" s="45">
        <v>42</v>
      </c>
      <c r="B43" s="1">
        <v>6</v>
      </c>
      <c r="C43" s="1">
        <v>2024</v>
      </c>
      <c r="D43" s="1">
        <v>16</v>
      </c>
      <c r="E43" s="44">
        <v>45473</v>
      </c>
      <c r="F43" s="1" t="s">
        <v>9</v>
      </c>
      <c r="G43" s="1" t="str">
        <f>+IFERROR(VLOOKUP($F43,Insumos!$A$2:$C$999,2,FALSE),"")</f>
        <v>FOC-003</v>
      </c>
      <c r="H43" s="1" t="str">
        <f>+IFERROR(VLOOKUP($F43,Insumos!$A$2:$C$999,3,FALSE),"")</f>
        <v>TropCs Corrector dePH x 1Lt</v>
      </c>
      <c r="I43" s="2">
        <v>25</v>
      </c>
      <c r="J43" s="3">
        <v>30.15</v>
      </c>
      <c r="K43" s="4">
        <f t="shared" si="2"/>
        <v>753.75</v>
      </c>
      <c r="L43" s="1" t="str">
        <f>+IFERROR(VLOOKUP(F43,Insumos!$A$2:$E$999,4,FALSE),"")</f>
        <v>Litros</v>
      </c>
      <c r="M43" s="1">
        <f>+IFERROR(VLOOKUP(F43,Insumos!$A$2:$E$999,5,FALSE),"")</f>
        <v>1</v>
      </c>
      <c r="N43" s="3">
        <f t="shared" si="3"/>
        <v>30.15</v>
      </c>
      <c r="O43" s="5" t="s">
        <v>7</v>
      </c>
      <c r="P43" t="s">
        <v>284</v>
      </c>
      <c r="Q43" t="s">
        <v>66</v>
      </c>
    </row>
    <row r="44" spans="1:17" ht="14.25" customHeight="1" x14ac:dyDescent="0.2">
      <c r="A44" s="45">
        <v>43</v>
      </c>
      <c r="B44" s="1">
        <v>6</v>
      </c>
      <c r="C44" s="1">
        <v>2024</v>
      </c>
      <c r="D44" s="1">
        <v>16</v>
      </c>
      <c r="E44" s="44">
        <v>45473</v>
      </c>
      <c r="F44" s="1" t="s">
        <v>30</v>
      </c>
      <c r="G44" s="1" t="str">
        <f>+IFERROR(VLOOKUP($F44,Insumos!$A$2:$C$999,2,FALSE),"")</f>
        <v>FOC-019</v>
      </c>
      <c r="H44" s="1" t="str">
        <f>+IFERROR(VLOOKUP($F44,Insumos!$A$2:$C$999,3,FALSE),"")</f>
        <v>Duranor Advance Dicamba x 10Lts</v>
      </c>
      <c r="I44" s="2">
        <v>30</v>
      </c>
      <c r="J44" s="3">
        <v>8.9</v>
      </c>
      <c r="K44" s="4">
        <f t="shared" si="2"/>
        <v>267</v>
      </c>
      <c r="L44" s="1" t="str">
        <f>+IFERROR(VLOOKUP(F44,Insumos!$A$2:$E$999,4,FALSE),"")</f>
        <v>Litros</v>
      </c>
      <c r="M44" s="1">
        <f>+IFERROR(VLOOKUP(F44,Insumos!$A$2:$E$999,5,FALSE),"")</f>
        <v>10</v>
      </c>
      <c r="N44" s="3">
        <f t="shared" si="3"/>
        <v>0.89</v>
      </c>
      <c r="O44" s="5" t="s">
        <v>7</v>
      </c>
      <c r="P44" t="s">
        <v>284</v>
      </c>
      <c r="Q44" t="s">
        <v>66</v>
      </c>
    </row>
    <row r="45" spans="1:17" ht="14.25" customHeight="1" x14ac:dyDescent="0.2">
      <c r="A45" s="45">
        <v>44</v>
      </c>
      <c r="B45" s="1">
        <v>6</v>
      </c>
      <c r="C45" s="1">
        <v>2024</v>
      </c>
      <c r="D45" s="1">
        <v>17</v>
      </c>
      <c r="E45" s="44">
        <v>45473</v>
      </c>
      <c r="F45" s="1">
        <v>100</v>
      </c>
      <c r="G45" s="1" t="str">
        <f>+IFERROR(VLOOKUP($F45,Insumos!$A$2:$C$999,2,FALSE),"")</f>
        <v>SAM-045</v>
      </c>
      <c r="H45" s="1" t="str">
        <f>+IFERROR(VLOOKUP($F45,Insumos!$A$2:$C$999,3,FALSE),"")</f>
        <v>F. Monoamonico Gnel</v>
      </c>
      <c r="I45" s="2">
        <v>90000</v>
      </c>
      <c r="J45" s="3">
        <v>0.86499999999999999</v>
      </c>
      <c r="K45" s="4">
        <f t="shared" si="2"/>
        <v>77850</v>
      </c>
      <c r="L45" s="1" t="str">
        <f>+IFERROR(VLOOKUP(F45,Insumos!$A$2:$E$999,4,FALSE),"")</f>
        <v>Kilos</v>
      </c>
      <c r="M45" s="1">
        <f>+IFERROR(VLOOKUP(F45,Insumos!$A$2:$E$999,5,FALSE),"")</f>
        <v>1</v>
      </c>
      <c r="N45" s="3">
        <f t="shared" si="3"/>
        <v>0.86499999999999999</v>
      </c>
      <c r="O45" s="5" t="s">
        <v>7</v>
      </c>
      <c r="P45" t="s">
        <v>284</v>
      </c>
      <c r="Q45" t="s">
        <v>165</v>
      </c>
    </row>
    <row r="46" spans="1:17" ht="14.25" customHeight="1" x14ac:dyDescent="0.2">
      <c r="A46" s="45">
        <v>45</v>
      </c>
      <c r="B46" s="1">
        <v>6</v>
      </c>
      <c r="C46" s="1">
        <v>2024</v>
      </c>
      <c r="D46" s="1">
        <v>18</v>
      </c>
      <c r="E46" s="44">
        <v>45473</v>
      </c>
      <c r="F46" s="1" t="s">
        <v>29</v>
      </c>
      <c r="G46" s="1" t="str">
        <f>+IFERROR(VLOOKUP($F46,Insumos!$A$2:$C$999,2,FALSE),"")</f>
        <v>DEC-051</v>
      </c>
      <c r="H46" s="1" t="str">
        <f>+IFERROR(VLOOKUP($F46,Insumos!$A$2:$C$999,3,FALSE),"")</f>
        <v>Insecticida Actellic (x Lts)</v>
      </c>
      <c r="I46" s="2">
        <v>36</v>
      </c>
      <c r="J46" s="3">
        <v>61.1</v>
      </c>
      <c r="K46" s="4">
        <f t="shared" si="2"/>
        <v>2199.6</v>
      </c>
      <c r="L46" s="1" t="str">
        <f>+IFERROR(VLOOKUP(F46,Insumos!$A$2:$E$999,4,FALSE),"")</f>
        <v>Litros</v>
      </c>
      <c r="M46" s="1">
        <f>+IFERROR(VLOOKUP(F46,Insumos!$A$2:$E$999,5,FALSE),"")</f>
        <v>1</v>
      </c>
      <c r="N46" s="3">
        <f t="shared" si="3"/>
        <v>61.1</v>
      </c>
      <c r="O46" s="5" t="s">
        <v>7</v>
      </c>
      <c r="P46" t="s">
        <v>284</v>
      </c>
      <c r="Q46" t="s">
        <v>177</v>
      </c>
    </row>
    <row r="47" spans="1:17" ht="14.25" customHeight="1" x14ac:dyDescent="0.2">
      <c r="A47" s="45">
        <v>46</v>
      </c>
      <c r="B47" s="1">
        <v>6</v>
      </c>
      <c r="C47" s="1">
        <v>2024</v>
      </c>
      <c r="D47" s="1">
        <v>19</v>
      </c>
      <c r="E47" s="44">
        <v>45473</v>
      </c>
      <c r="F47" s="1">
        <v>30955</v>
      </c>
      <c r="G47" s="1" t="str">
        <f>+IFERROR(VLOOKUP($F47,Insumos!$A$2:$C$999,2,FALSE),"")</f>
        <v>COT-069</v>
      </c>
      <c r="H47" s="1" t="str">
        <f>+IFERROR(VLOOKUP($F47,Insumos!$A$2:$C$999,3,FALSE),"")</f>
        <v>Gas-Oil D.Diesel 500</v>
      </c>
      <c r="I47" s="2">
        <v>22000</v>
      </c>
      <c r="J47" s="3">
        <f>+((16052322.45+1923657.56)/930.5)/22000</f>
        <v>0.87811929119241838</v>
      </c>
      <c r="K47" s="4">
        <f t="shared" si="2"/>
        <v>19318.624406233204</v>
      </c>
      <c r="L47" s="1" t="str">
        <f>+IFERROR(VLOOKUP(F47,Insumos!$A$2:$E$999,4,FALSE),"")</f>
        <v>Litros</v>
      </c>
      <c r="M47" s="1">
        <f>+IFERROR(VLOOKUP(F47,Insumos!$A$2:$E$999,5,FALSE),"")</f>
        <v>1</v>
      </c>
      <c r="N47" s="3">
        <f t="shared" si="3"/>
        <v>0.87811929119241838</v>
      </c>
      <c r="O47" s="5" t="s">
        <v>19</v>
      </c>
      <c r="P47" t="s">
        <v>284</v>
      </c>
      <c r="Q47" t="s">
        <v>226</v>
      </c>
    </row>
    <row r="48" spans="1:17" ht="14.25" customHeight="1" x14ac:dyDescent="0.2">
      <c r="A48" s="45">
        <v>47</v>
      </c>
      <c r="B48" s="1">
        <v>7</v>
      </c>
      <c r="C48" s="1">
        <v>2024</v>
      </c>
      <c r="D48" s="1">
        <v>20</v>
      </c>
      <c r="E48" s="44">
        <v>45504</v>
      </c>
      <c r="F48" s="1">
        <v>30114414</v>
      </c>
      <c r="G48" s="1" t="str">
        <f>+IFERROR(VLOOKUP($F48,Insumos!$A$2:$C$999,2,FALSE),"")</f>
        <v>MON-053</v>
      </c>
      <c r="H48" s="1" t="str">
        <f>+IFERROR(VLOOKUP($F48,Insumos!$A$2:$C$999,3,FALSE),"")</f>
        <v>DK72-10PR04 C4C 80M Biological Treatment</v>
      </c>
      <c r="I48" s="2">
        <v>105</v>
      </c>
      <c r="J48" s="3">
        <v>173.5283</v>
      </c>
      <c r="K48" s="4">
        <f t="shared" si="2"/>
        <v>18220.4715</v>
      </c>
      <c r="L48" s="1" t="str">
        <f>+IFERROR(VLOOKUP(F48,Insumos!$A$2:$E$999,4,FALSE),"")</f>
        <v>Bolsa</v>
      </c>
      <c r="M48" s="1">
        <f>+IFERROR(VLOOKUP(F48,Insumos!$A$2:$E$999,5,FALSE),"")</f>
        <v>1</v>
      </c>
      <c r="N48" s="3">
        <f t="shared" si="3"/>
        <v>173.5283</v>
      </c>
      <c r="O48" s="5" t="s">
        <v>19</v>
      </c>
      <c r="P48" t="s">
        <v>284</v>
      </c>
      <c r="Q48" t="s">
        <v>189</v>
      </c>
    </row>
    <row r="49" spans="1:17" ht="14.25" customHeight="1" x14ac:dyDescent="0.2">
      <c r="A49" s="45">
        <v>48</v>
      </c>
      <c r="B49" s="1">
        <v>7</v>
      </c>
      <c r="C49" s="1">
        <v>2024</v>
      </c>
      <c r="D49" s="1">
        <v>20</v>
      </c>
      <c r="E49" s="44">
        <v>45504</v>
      </c>
      <c r="F49" s="1">
        <v>30174282</v>
      </c>
      <c r="G49" s="1" t="str">
        <f>+IFERROR(VLOOKUP($F49,Insumos!$A$2:$C$999,2,FALSE),"")</f>
        <v>MON-054</v>
      </c>
      <c r="H49" s="1" t="str">
        <f>+IFERROR(VLOOKUP($F49,Insumos!$A$2:$C$999,3,FALSE),"")</f>
        <v>DK74-47VT39  C2 80M Biological Treatment</v>
      </c>
      <c r="I49" s="2">
        <v>85</v>
      </c>
      <c r="J49" s="3">
        <v>172.88470000000001</v>
      </c>
      <c r="K49" s="4">
        <f t="shared" si="2"/>
        <v>14695.199500000001</v>
      </c>
      <c r="L49" s="1" t="str">
        <f>+IFERROR(VLOOKUP(F49,Insumos!$A$2:$E$999,4,FALSE),"")</f>
        <v>Bolsa</v>
      </c>
      <c r="M49" s="1">
        <f>+IFERROR(VLOOKUP(F49,Insumos!$A$2:$E$999,5,FALSE),"")</f>
        <v>1</v>
      </c>
      <c r="N49" s="3">
        <f t="shared" si="3"/>
        <v>172.88470000000001</v>
      </c>
      <c r="O49" s="5" t="s">
        <v>19</v>
      </c>
      <c r="P49" t="s">
        <v>284</v>
      </c>
      <c r="Q49" t="s">
        <v>189</v>
      </c>
    </row>
    <row r="50" spans="1:17" ht="14.25" customHeight="1" x14ac:dyDescent="0.2">
      <c r="A50" s="45">
        <v>49</v>
      </c>
      <c r="B50" s="1">
        <v>7</v>
      </c>
      <c r="C50" s="1">
        <v>2024</v>
      </c>
      <c r="D50" s="1">
        <v>20</v>
      </c>
      <c r="E50" s="44">
        <v>45504</v>
      </c>
      <c r="F50" s="1">
        <v>30174259</v>
      </c>
      <c r="G50" s="1" t="str">
        <f>+IFERROR(VLOOKUP($F50,Insumos!$A$2:$C$999,2,FALSE),"")</f>
        <v>MON-055</v>
      </c>
      <c r="H50" s="1" t="str">
        <f>+IFERROR(VLOOKUP($F50,Insumos!$A$2:$C$999,3,FALSE),"")</f>
        <v>C DK DK73-03TRE C4 80M TB AR</v>
      </c>
      <c r="I50" s="2">
        <v>26</v>
      </c>
      <c r="J50" s="3">
        <v>178.10079999999999</v>
      </c>
      <c r="K50" s="4">
        <f t="shared" si="2"/>
        <v>4630.6207999999997</v>
      </c>
      <c r="L50" s="1" t="str">
        <f>+IFERROR(VLOOKUP(F50,Insumos!$A$2:$E$999,4,FALSE),"")</f>
        <v>Bolsa</v>
      </c>
      <c r="M50" s="1">
        <f>+IFERROR(VLOOKUP(F50,Insumos!$A$2:$E$999,5,FALSE),"")</f>
        <v>1</v>
      </c>
      <c r="N50" s="3">
        <f t="shared" si="3"/>
        <v>178.10079999999999</v>
      </c>
      <c r="O50" s="5" t="s">
        <v>19</v>
      </c>
      <c r="P50" t="s">
        <v>284</v>
      </c>
      <c r="Q50" t="s">
        <v>189</v>
      </c>
    </row>
    <row r="51" spans="1:17" ht="14.25" customHeight="1" x14ac:dyDescent="0.2">
      <c r="A51" s="45">
        <v>50</v>
      </c>
      <c r="B51" s="1">
        <v>7</v>
      </c>
      <c r="C51" s="1">
        <v>2024</v>
      </c>
      <c r="D51" s="1">
        <v>20</v>
      </c>
      <c r="E51" s="44">
        <v>45504</v>
      </c>
      <c r="F51" s="1">
        <v>30329518</v>
      </c>
      <c r="G51" s="1" t="str">
        <f>+IFERROR(VLOOKUP($F51,Insumos!$A$2:$C$999,2,FALSE),"")</f>
        <v>MON-060</v>
      </c>
      <c r="H51" s="1" t="str">
        <f>+IFERROR(VLOOKUP($F51,Insumos!$A$2:$C$999,3,FALSE),"")</f>
        <v>DK-72RR2 C4 80M Biological Treatment Pack Refugio</v>
      </c>
      <c r="I51" s="2">
        <v>34</v>
      </c>
      <c r="J51" s="3">
        <v>148.8638</v>
      </c>
      <c r="K51" s="4">
        <f t="shared" si="2"/>
        <v>5061.3692000000001</v>
      </c>
      <c r="L51" s="1" t="str">
        <f>+IFERROR(VLOOKUP(F51,Insumos!$A$2:$E$999,4,FALSE),"")</f>
        <v>Bolsa</v>
      </c>
      <c r="M51" s="1">
        <f>+IFERROR(VLOOKUP(F51,Insumos!$A$2:$E$999,5,FALSE),"")</f>
        <v>1</v>
      </c>
      <c r="N51" s="3">
        <f t="shared" si="3"/>
        <v>148.8638</v>
      </c>
      <c r="O51" s="5" t="s">
        <v>19</v>
      </c>
      <c r="P51" t="s">
        <v>284</v>
      </c>
      <c r="Q51" t="s">
        <v>189</v>
      </c>
    </row>
    <row r="52" spans="1:17" ht="14.25" customHeight="1" x14ac:dyDescent="0.2">
      <c r="A52" s="45">
        <v>51</v>
      </c>
      <c r="B52" s="1">
        <v>7</v>
      </c>
      <c r="C52" s="1">
        <v>2024</v>
      </c>
      <c r="D52" s="1">
        <v>20</v>
      </c>
      <c r="E52" s="44">
        <v>45504</v>
      </c>
      <c r="F52" s="1">
        <v>30174181</v>
      </c>
      <c r="G52" s="1" t="str">
        <f>+IFERROR(VLOOKUP($F52,Insumos!$A$2:$C$999,2,FALSE),"")</f>
        <v>MON-056</v>
      </c>
      <c r="H52" s="1" t="str">
        <f>+IFERROR(VLOOKUP($F52,Insumos!$A$2:$C$999,3,FALSE),"")</f>
        <v>C DK DK72-72TRE C4 80M TB AR Pack Refugio</v>
      </c>
      <c r="I52" s="2">
        <v>255</v>
      </c>
      <c r="J52" s="3">
        <v>189.27889999999999</v>
      </c>
      <c r="K52" s="4">
        <f t="shared" si="2"/>
        <v>48266.119500000001</v>
      </c>
      <c r="L52" s="1" t="str">
        <f>+IFERROR(VLOOKUP(F52,Insumos!$A$2:$E$999,4,FALSE),"")</f>
        <v>Bolsa</v>
      </c>
      <c r="M52" s="1">
        <f>+IFERROR(VLOOKUP(F52,Insumos!$A$2:$E$999,5,FALSE),"")</f>
        <v>1</v>
      </c>
      <c r="N52" s="3">
        <f t="shared" si="3"/>
        <v>189.27889999999999</v>
      </c>
      <c r="O52" s="5" t="s">
        <v>19</v>
      </c>
      <c r="P52" t="s">
        <v>284</v>
      </c>
      <c r="Q52" t="s">
        <v>189</v>
      </c>
    </row>
    <row r="53" spans="1:17" ht="14.25" customHeight="1" x14ac:dyDescent="0.2">
      <c r="A53" s="45">
        <v>52</v>
      </c>
      <c r="B53" s="1">
        <v>7</v>
      </c>
      <c r="C53" s="1">
        <v>2024</v>
      </c>
      <c r="D53" s="1">
        <v>20</v>
      </c>
      <c r="E53" s="44">
        <v>45504</v>
      </c>
      <c r="F53" s="1" t="s">
        <v>31</v>
      </c>
      <c r="G53" s="1" t="str">
        <f>+IFERROR(VLOOKUP($F53,Insumos!$A$2:$C$999,2,FALSE),"")</f>
        <v>MON-057</v>
      </c>
      <c r="H53" s="1" t="str">
        <f>+IFERROR(VLOOKUP($F53,Insumos!$A$2:$C$999,3,FALSE),"")</f>
        <v>C DK DK73-03TRE C4 80M TB AR Pack Refugio</v>
      </c>
      <c r="I53" s="2">
        <v>51</v>
      </c>
      <c r="J53" s="3">
        <v>178.101</v>
      </c>
      <c r="K53" s="4">
        <f t="shared" si="2"/>
        <v>9083.1509999999998</v>
      </c>
      <c r="L53" s="1" t="str">
        <f>+IFERROR(VLOOKUP(F53,Insumos!$A$2:$E$999,4,FALSE),"")</f>
        <v>Bolsa</v>
      </c>
      <c r="M53" s="1">
        <f>+IFERROR(VLOOKUP(F53,Insumos!$A$2:$E$999,5,FALSE),"")</f>
        <v>1</v>
      </c>
      <c r="N53" s="3">
        <f t="shared" si="3"/>
        <v>178.101</v>
      </c>
      <c r="O53" s="5" t="s">
        <v>19</v>
      </c>
      <c r="P53" t="s">
        <v>284</v>
      </c>
      <c r="Q53" t="s">
        <v>189</v>
      </c>
    </row>
    <row r="54" spans="1:17" ht="14.25" customHeight="1" x14ac:dyDescent="0.2">
      <c r="A54" s="45">
        <v>53</v>
      </c>
      <c r="B54" s="1">
        <v>7</v>
      </c>
      <c r="C54" s="1">
        <v>2024</v>
      </c>
      <c r="D54" s="1">
        <v>20</v>
      </c>
      <c r="E54" s="44">
        <v>45504</v>
      </c>
      <c r="F54" s="1">
        <v>12331311</v>
      </c>
      <c r="G54" s="1" t="str">
        <f>+IFERROR(VLOOKUP($F54,Insumos!$A$2:$C$999,2,FALSE),"")</f>
        <v>MON-058</v>
      </c>
      <c r="H54" s="1" t="str">
        <f>+IFERROR(VLOOKUP($F54,Insumos!$A$2:$C$999,3,FALSE),"")</f>
        <v>Roundup ControlMax x 15 Kg</v>
      </c>
      <c r="I54" s="2">
        <v>1230</v>
      </c>
      <c r="J54" s="3">
        <v>7.1315</v>
      </c>
      <c r="K54" s="4">
        <f t="shared" si="2"/>
        <v>8771.7450000000008</v>
      </c>
      <c r="L54" s="1" t="str">
        <f>+IFERROR(VLOOKUP(F54,Insumos!$A$2:$E$999,4,FALSE),"")</f>
        <v>Kilos</v>
      </c>
      <c r="M54" s="1">
        <f>+IFERROR(VLOOKUP(F54,Insumos!$A$2:$E$999,5,FALSE),"")</f>
        <v>15</v>
      </c>
      <c r="N54" s="3">
        <f t="shared" si="3"/>
        <v>0.47543333333333332</v>
      </c>
      <c r="O54" s="5" t="s">
        <v>19</v>
      </c>
      <c r="P54" t="s">
        <v>284</v>
      </c>
      <c r="Q54" t="s">
        <v>189</v>
      </c>
    </row>
    <row r="55" spans="1:17" ht="14.25" customHeight="1" x14ac:dyDescent="0.2">
      <c r="A55" s="45">
        <v>54</v>
      </c>
      <c r="B55" s="1">
        <v>7</v>
      </c>
      <c r="C55" s="1">
        <v>2024</v>
      </c>
      <c r="D55" s="1">
        <v>21</v>
      </c>
      <c r="E55" s="44">
        <v>45504</v>
      </c>
      <c r="F55" s="1">
        <v>30114414</v>
      </c>
      <c r="G55" s="1" t="str">
        <f>+IFERROR(VLOOKUP($F55,Insumos!$A$2:$C$999,2,FALSE),"")</f>
        <v>MON-053</v>
      </c>
      <c r="H55" s="1" t="str">
        <f>+IFERROR(VLOOKUP($F55,Insumos!$A$2:$C$999,3,FALSE),"")</f>
        <v>DK72-10PR04 C4C 80M Biological Treatment</v>
      </c>
      <c r="I55" s="2">
        <v>105</v>
      </c>
      <c r="J55" s="3">
        <v>173.5283</v>
      </c>
      <c r="K55" s="4">
        <f t="shared" si="2"/>
        <v>18220.4715</v>
      </c>
      <c r="L55" s="1" t="str">
        <f>+IFERROR(VLOOKUP(F55,Insumos!$A$2:$E$999,4,FALSE),"")</f>
        <v>Bolsa</v>
      </c>
      <c r="M55" s="1">
        <f>+IFERROR(VLOOKUP(F55,Insumos!$A$2:$E$999,5,FALSE),"")</f>
        <v>1</v>
      </c>
      <c r="N55" s="3">
        <f t="shared" si="3"/>
        <v>173.5283</v>
      </c>
      <c r="O55" s="5" t="s">
        <v>7</v>
      </c>
      <c r="P55" t="s">
        <v>284</v>
      </c>
      <c r="Q55" t="s">
        <v>189</v>
      </c>
    </row>
    <row r="56" spans="1:17" ht="14.25" customHeight="1" x14ac:dyDescent="0.2">
      <c r="A56" s="45">
        <v>55</v>
      </c>
      <c r="B56" s="1">
        <v>7</v>
      </c>
      <c r="C56" s="1">
        <v>2024</v>
      </c>
      <c r="D56" s="1">
        <v>21</v>
      </c>
      <c r="E56" s="44">
        <v>45504</v>
      </c>
      <c r="F56" s="1">
        <v>30174241</v>
      </c>
      <c r="G56" s="1" t="str">
        <f>+IFERROR(VLOOKUP($F56,Insumos!$A$2:$C$999,2,FALSE),"")</f>
        <v>MON-059</v>
      </c>
      <c r="H56" s="1" t="str">
        <f>+IFERROR(VLOOKUP($F56,Insumos!$A$2:$C$999,3,FALSE),"")</f>
        <v>C DK DK72-08TRE C4 80 TB AR</v>
      </c>
      <c r="I56" s="2">
        <v>84</v>
      </c>
      <c r="J56" s="3">
        <v>182.3013</v>
      </c>
      <c r="K56" s="4">
        <f t="shared" si="2"/>
        <v>15313.3092</v>
      </c>
      <c r="L56" s="1" t="str">
        <f>+IFERROR(VLOOKUP(F56,Insumos!$A$2:$E$999,4,FALSE),"")</f>
        <v>Bolsa</v>
      </c>
      <c r="M56" s="1">
        <f>+IFERROR(VLOOKUP(F56,Insumos!$A$2:$E$999,5,FALSE),"")</f>
        <v>1</v>
      </c>
      <c r="N56" s="3">
        <f t="shared" si="3"/>
        <v>182.3013</v>
      </c>
      <c r="O56" s="5" t="s">
        <v>7</v>
      </c>
      <c r="P56" t="s">
        <v>284</v>
      </c>
      <c r="Q56" t="s">
        <v>189</v>
      </c>
    </row>
    <row r="57" spans="1:17" ht="14.25" customHeight="1" x14ac:dyDescent="0.2">
      <c r="A57" s="45">
        <v>56</v>
      </c>
      <c r="B57" s="1">
        <v>7</v>
      </c>
      <c r="C57" s="1">
        <v>2024</v>
      </c>
      <c r="D57" s="1">
        <v>21</v>
      </c>
      <c r="E57" s="44">
        <v>45504</v>
      </c>
      <c r="F57" s="1">
        <v>30329518</v>
      </c>
      <c r="G57" s="1" t="str">
        <f>+IFERROR(VLOOKUP($F57,Insumos!$A$2:$C$999,2,FALSE),"")</f>
        <v>MON-060</v>
      </c>
      <c r="H57" s="1" t="str">
        <f>+IFERROR(VLOOKUP($F57,Insumos!$A$2:$C$999,3,FALSE),"")</f>
        <v>DK-72RR2 C4 80M Biological Treatment Pack Refugio</v>
      </c>
      <c r="I57" s="2">
        <v>35</v>
      </c>
      <c r="J57" s="3">
        <v>148.86369999999999</v>
      </c>
      <c r="K57" s="4">
        <f t="shared" si="2"/>
        <v>5210.2294999999995</v>
      </c>
      <c r="L57" s="1" t="str">
        <f>+IFERROR(VLOOKUP(F57,Insumos!$A$2:$E$999,4,FALSE),"")</f>
        <v>Bolsa</v>
      </c>
      <c r="M57" s="1">
        <f>+IFERROR(VLOOKUP(F57,Insumos!$A$2:$E$999,5,FALSE),"")</f>
        <v>1</v>
      </c>
      <c r="N57" s="3">
        <f t="shared" si="3"/>
        <v>148.86369999999999</v>
      </c>
      <c r="O57" s="5" t="s">
        <v>7</v>
      </c>
      <c r="P57" t="s">
        <v>284</v>
      </c>
      <c r="Q57" t="s">
        <v>189</v>
      </c>
    </row>
    <row r="58" spans="1:17" ht="14.25" customHeight="1" x14ac:dyDescent="0.2">
      <c r="A58" s="45">
        <v>57</v>
      </c>
      <c r="B58" s="1">
        <v>7</v>
      </c>
      <c r="C58" s="1">
        <v>2024</v>
      </c>
      <c r="D58" s="1">
        <v>21</v>
      </c>
      <c r="E58" s="44">
        <v>45504</v>
      </c>
      <c r="F58" s="1">
        <v>30174181</v>
      </c>
      <c r="G58" s="1" t="str">
        <f>+IFERROR(VLOOKUP($F58,Insumos!$A$2:$C$999,2,FALSE),"")</f>
        <v>MON-056</v>
      </c>
      <c r="H58" s="1" t="str">
        <f>+IFERROR(VLOOKUP($F58,Insumos!$A$2:$C$999,3,FALSE),"")</f>
        <v>C DK DK72-72TRE C4 80M TB AR Pack Refugio</v>
      </c>
      <c r="I58" s="2">
        <v>262</v>
      </c>
      <c r="J58" s="3">
        <v>189.279</v>
      </c>
      <c r="K58" s="4">
        <f t="shared" si="2"/>
        <v>49591.097999999998</v>
      </c>
      <c r="L58" s="1" t="str">
        <f>+IFERROR(VLOOKUP(F58,Insumos!$A$2:$E$999,4,FALSE),"")</f>
        <v>Bolsa</v>
      </c>
      <c r="M58" s="1">
        <f>+IFERROR(VLOOKUP(F58,Insumos!$A$2:$E$999,5,FALSE),"")</f>
        <v>1</v>
      </c>
      <c r="N58" s="3">
        <f t="shared" si="3"/>
        <v>189.279</v>
      </c>
      <c r="O58" s="5" t="s">
        <v>7</v>
      </c>
      <c r="P58" t="s">
        <v>284</v>
      </c>
      <c r="Q58" t="s">
        <v>189</v>
      </c>
    </row>
    <row r="59" spans="1:17" ht="14.25" customHeight="1" x14ac:dyDescent="0.2">
      <c r="A59" s="45">
        <v>58</v>
      </c>
      <c r="B59" s="1">
        <v>7</v>
      </c>
      <c r="C59" s="1">
        <v>2024</v>
      </c>
      <c r="D59" s="1">
        <v>21</v>
      </c>
      <c r="E59" s="44">
        <v>45504</v>
      </c>
      <c r="F59" s="1">
        <v>30174259</v>
      </c>
      <c r="G59" s="1" t="str">
        <f>+IFERROR(VLOOKUP($F59,Insumos!$A$2:$C$999,2,FALSE),"")</f>
        <v>MON-055</v>
      </c>
      <c r="H59" s="1" t="str">
        <f>+IFERROR(VLOOKUP($F59,Insumos!$A$2:$C$999,3,FALSE),"")</f>
        <v>C DK DK73-03TRE C4 80M TB AR</v>
      </c>
      <c r="I59" s="2">
        <v>53</v>
      </c>
      <c r="J59" s="3">
        <v>178.1009</v>
      </c>
      <c r="K59" s="4">
        <f t="shared" si="2"/>
        <v>9439.3477000000003</v>
      </c>
      <c r="L59" s="1" t="str">
        <f>+IFERROR(VLOOKUP(F59,Insumos!$A$2:$E$999,4,FALSE),"")</f>
        <v>Bolsa</v>
      </c>
      <c r="M59" s="1">
        <f>+IFERROR(VLOOKUP(F59,Insumos!$A$2:$E$999,5,FALSE),"")</f>
        <v>1</v>
      </c>
      <c r="N59" s="3">
        <f t="shared" si="3"/>
        <v>178.1009</v>
      </c>
      <c r="O59" s="5" t="s">
        <v>7</v>
      </c>
      <c r="P59" t="s">
        <v>284</v>
      </c>
      <c r="Q59" t="s">
        <v>189</v>
      </c>
    </row>
    <row r="60" spans="1:17" ht="14.25" customHeight="1" x14ac:dyDescent="0.2">
      <c r="A60" s="45">
        <v>59</v>
      </c>
      <c r="B60" s="1">
        <v>7</v>
      </c>
      <c r="C60" s="1">
        <v>2024</v>
      </c>
      <c r="D60" s="1">
        <v>21</v>
      </c>
      <c r="E60" s="44">
        <v>45504</v>
      </c>
      <c r="F60" s="1" t="s">
        <v>31</v>
      </c>
      <c r="G60" s="1" t="str">
        <f>+IFERROR(VLOOKUP($F60,Insumos!$A$2:$C$999,2,FALSE),"")</f>
        <v>MON-057</v>
      </c>
      <c r="H60" s="1" t="str">
        <f>+IFERROR(VLOOKUP($F60,Insumos!$A$2:$C$999,3,FALSE),"")</f>
        <v>C DK DK73-03TRE C4 80M TB AR Pack Refugio</v>
      </c>
      <c r="I60" s="2">
        <v>22</v>
      </c>
      <c r="J60" s="3">
        <v>178.1009</v>
      </c>
      <c r="K60" s="4">
        <f t="shared" si="2"/>
        <v>3918.2197999999999</v>
      </c>
      <c r="L60" s="1" t="str">
        <f>+IFERROR(VLOOKUP(F60,Insumos!$A$2:$E$999,4,FALSE),"")</f>
        <v>Bolsa</v>
      </c>
      <c r="M60" s="1">
        <f>+IFERROR(VLOOKUP(F60,Insumos!$A$2:$E$999,5,FALSE),"")</f>
        <v>1</v>
      </c>
      <c r="N60" s="3">
        <f t="shared" si="3"/>
        <v>178.1009</v>
      </c>
      <c r="O60" s="5" t="s">
        <v>7</v>
      </c>
      <c r="P60" t="s">
        <v>284</v>
      </c>
      <c r="Q60" t="s">
        <v>189</v>
      </c>
    </row>
    <row r="61" spans="1:17" ht="14.25" customHeight="1" x14ac:dyDescent="0.2">
      <c r="A61" s="45">
        <v>60</v>
      </c>
      <c r="B61" s="1">
        <v>7</v>
      </c>
      <c r="C61" s="1">
        <v>2024</v>
      </c>
      <c r="D61" s="1">
        <v>21</v>
      </c>
      <c r="E61" s="44">
        <v>45504</v>
      </c>
      <c r="F61" s="1">
        <v>12331311</v>
      </c>
      <c r="G61" s="1" t="str">
        <f>+IFERROR(VLOOKUP($F61,Insumos!$A$2:$C$999,2,FALSE),"")</f>
        <v>MON-058</v>
      </c>
      <c r="H61" s="1" t="str">
        <f>+IFERROR(VLOOKUP($F61,Insumos!$A$2:$C$999,3,FALSE),"")</f>
        <v>Roundup ControlMax x 15 Kg</v>
      </c>
      <c r="I61" s="2">
        <v>1005</v>
      </c>
      <c r="J61" s="3">
        <v>7.1315</v>
      </c>
      <c r="K61" s="4">
        <f t="shared" si="2"/>
        <v>7167.1575000000003</v>
      </c>
      <c r="L61" s="1" t="str">
        <f>+IFERROR(VLOOKUP(F61,Insumos!$A$2:$E$999,4,FALSE),"")</f>
        <v>Kilos</v>
      </c>
      <c r="M61" s="1">
        <f>+IFERROR(VLOOKUP(F61,Insumos!$A$2:$E$999,5,FALSE),"")</f>
        <v>15</v>
      </c>
      <c r="N61" s="3">
        <f t="shared" si="3"/>
        <v>0.47543333333333332</v>
      </c>
      <c r="O61" s="5" t="s">
        <v>7</v>
      </c>
      <c r="P61" t="s">
        <v>284</v>
      </c>
      <c r="Q61" t="s">
        <v>189</v>
      </c>
    </row>
    <row r="62" spans="1:17" ht="14.25" customHeight="1" x14ac:dyDescent="0.2">
      <c r="A62" s="45">
        <v>61</v>
      </c>
      <c r="B62" s="1">
        <v>8</v>
      </c>
      <c r="C62" s="1">
        <v>2024</v>
      </c>
      <c r="D62" s="1">
        <v>22</v>
      </c>
      <c r="E62" s="44">
        <v>45535</v>
      </c>
      <c r="F62" s="1" t="s">
        <v>10</v>
      </c>
      <c r="G62" s="1" t="str">
        <f>+IFERROR(VLOOKUP($F62,Insumos!$A$2:$C$999,2,FALSE),"")</f>
        <v>FOC-004</v>
      </c>
      <c r="H62" s="1" t="str">
        <f>+IFERROR(VLOOKUP($F62,Insumos!$A$2:$C$999,3,FALSE),"")</f>
        <v>Nutrition Amonio Sulfato de Amonio X 2,5 Kgs</v>
      </c>
      <c r="I62" s="2">
        <v>150</v>
      </c>
      <c r="J62" s="3">
        <v>5.6</v>
      </c>
      <c r="K62" s="4">
        <f t="shared" si="2"/>
        <v>840</v>
      </c>
      <c r="L62" s="1" t="str">
        <f>+IFERROR(VLOOKUP(F62,Insumos!$A$2:$E$999,4,FALSE),"")</f>
        <v>Kilos</v>
      </c>
      <c r="M62" s="1">
        <f>+IFERROR(VLOOKUP(F62,Insumos!$A$2:$E$999,5,FALSE),"")</f>
        <v>2.5</v>
      </c>
      <c r="N62" s="3">
        <f t="shared" si="3"/>
        <v>2.2399999999999998</v>
      </c>
      <c r="O62" s="5" t="s">
        <v>7</v>
      </c>
      <c r="P62" t="s">
        <v>284</v>
      </c>
      <c r="Q62" t="s">
        <v>66</v>
      </c>
    </row>
    <row r="63" spans="1:17" ht="14.25" customHeight="1" x14ac:dyDescent="0.2">
      <c r="A63" s="45">
        <v>62</v>
      </c>
      <c r="B63" s="1">
        <v>8</v>
      </c>
      <c r="C63" s="1">
        <v>2024</v>
      </c>
      <c r="D63" s="1">
        <v>22</v>
      </c>
      <c r="E63" s="44">
        <v>45535</v>
      </c>
      <c r="F63" s="1" t="s">
        <v>32</v>
      </c>
      <c r="G63" s="1" t="str">
        <f>+IFERROR(VLOOKUP($F63,Insumos!$A$2:$C$999,2,FALSE),"")</f>
        <v>FOC-020</v>
      </c>
      <c r="H63" s="1" t="str">
        <f>+IFERROR(VLOOKUP($F63,Insumos!$A$2:$C$999,3,FALSE),"")</f>
        <v>Paraquat Sigma x 20 Lts</v>
      </c>
      <c r="I63" s="2">
        <v>1060</v>
      </c>
      <c r="J63" s="3">
        <v>2.85</v>
      </c>
      <c r="K63" s="4">
        <f t="shared" si="2"/>
        <v>3021</v>
      </c>
      <c r="L63" s="1" t="str">
        <f>+IFERROR(VLOOKUP(F63,Insumos!$A$2:$E$999,4,FALSE),"")</f>
        <v>Litros</v>
      </c>
      <c r="M63" s="1">
        <f>+IFERROR(VLOOKUP(F63,Insumos!$A$2:$E$999,5,FALSE),"")</f>
        <v>20</v>
      </c>
      <c r="N63" s="3">
        <f t="shared" si="3"/>
        <v>0.14250000000000002</v>
      </c>
      <c r="O63" s="5" t="s">
        <v>7</v>
      </c>
      <c r="P63" t="s">
        <v>284</v>
      </c>
      <c r="Q63" t="s">
        <v>66</v>
      </c>
    </row>
    <row r="64" spans="1:17" ht="14.25" customHeight="1" x14ac:dyDescent="0.2">
      <c r="A64" s="45">
        <v>63</v>
      </c>
      <c r="B64" s="1">
        <v>8</v>
      </c>
      <c r="C64" s="1">
        <v>2024</v>
      </c>
      <c r="D64" s="1">
        <v>22</v>
      </c>
      <c r="E64" s="44">
        <v>45535</v>
      </c>
      <c r="F64" s="1" t="s">
        <v>30</v>
      </c>
      <c r="G64" s="1" t="str">
        <f>+IFERROR(VLOOKUP($F64,Insumos!$A$2:$C$999,2,FALSE),"")</f>
        <v>FOC-019</v>
      </c>
      <c r="H64" s="1" t="str">
        <f>+IFERROR(VLOOKUP($F64,Insumos!$A$2:$C$999,3,FALSE),"")</f>
        <v>Duranor Advance Dicamba x 10Lts</v>
      </c>
      <c r="I64" s="2">
        <v>120</v>
      </c>
      <c r="J64" s="3">
        <v>8.6999999999999993</v>
      </c>
      <c r="K64" s="4">
        <f t="shared" si="2"/>
        <v>1044</v>
      </c>
      <c r="L64" s="1" t="str">
        <f>+IFERROR(VLOOKUP(F64,Insumos!$A$2:$E$999,4,FALSE),"")</f>
        <v>Litros</v>
      </c>
      <c r="M64" s="1">
        <f>+IFERROR(VLOOKUP(F64,Insumos!$A$2:$E$999,5,FALSE),"")</f>
        <v>10</v>
      </c>
      <c r="N64" s="3">
        <f t="shared" si="3"/>
        <v>0.86999999999999988</v>
      </c>
      <c r="O64" s="5" t="s">
        <v>7</v>
      </c>
      <c r="P64" t="s">
        <v>284</v>
      </c>
      <c r="Q64" t="s">
        <v>66</v>
      </c>
    </row>
    <row r="65" spans="1:17" ht="14.25" customHeight="1" x14ac:dyDescent="0.2">
      <c r="A65" s="45">
        <v>64</v>
      </c>
      <c r="B65" s="1">
        <v>8</v>
      </c>
      <c r="C65" s="1">
        <v>2024</v>
      </c>
      <c r="D65" s="1">
        <v>22</v>
      </c>
      <c r="E65" s="44">
        <v>45535</v>
      </c>
      <c r="F65" s="1" t="s">
        <v>33</v>
      </c>
      <c r="G65" s="1" t="str">
        <f>+IFERROR(VLOOKUP($F65,Insumos!$A$2:$C$999,2,FALSE),"")</f>
        <v>FOC-021</v>
      </c>
      <c r="H65" s="1" t="str">
        <f>+IFERROR(VLOOKUP($F65,Insumos!$A$2:$C$999,3,FALSE),"")</f>
        <v>Texaro x 0,86 Kgs</v>
      </c>
      <c r="I65" s="2">
        <v>1.72</v>
      </c>
      <c r="J65" s="3">
        <v>358.5</v>
      </c>
      <c r="K65" s="4">
        <f t="shared" si="2"/>
        <v>616.62</v>
      </c>
      <c r="L65" s="1" t="str">
        <f>+IFERROR(VLOOKUP(F65,Insumos!$A$2:$E$999,4,FALSE),"")</f>
        <v>Kilos</v>
      </c>
      <c r="M65" s="1">
        <f>+IFERROR(VLOOKUP(F65,Insumos!$A$2:$E$999,5,FALSE),"")</f>
        <v>0.86</v>
      </c>
      <c r="N65" s="3">
        <f t="shared" si="3"/>
        <v>416.8604651162791</v>
      </c>
      <c r="O65" s="5" t="s">
        <v>7</v>
      </c>
      <c r="P65" t="s">
        <v>284</v>
      </c>
      <c r="Q65" t="s">
        <v>66</v>
      </c>
    </row>
    <row r="66" spans="1:17" ht="14.25" customHeight="1" x14ac:dyDescent="0.2">
      <c r="A66" s="45">
        <v>65</v>
      </c>
      <c r="B66" s="1">
        <v>8</v>
      </c>
      <c r="C66" s="1">
        <v>2024</v>
      </c>
      <c r="D66" s="1">
        <v>22</v>
      </c>
      <c r="E66" s="44">
        <v>45535</v>
      </c>
      <c r="F66" s="1" t="s">
        <v>9</v>
      </c>
      <c r="G66" s="1" t="str">
        <f>+IFERROR(VLOOKUP($F66,Insumos!$A$2:$C$999,2,FALSE),"")</f>
        <v>FOC-003</v>
      </c>
      <c r="H66" s="1" t="str">
        <f>+IFERROR(VLOOKUP($F66,Insumos!$A$2:$C$999,3,FALSE),"")</f>
        <v>TropCs Corrector dePH x 1Lt</v>
      </c>
      <c r="I66" s="2">
        <v>49</v>
      </c>
      <c r="J66" s="3">
        <v>30.15</v>
      </c>
      <c r="K66" s="4">
        <f t="shared" ref="K66:K97" si="4">+I66*J66</f>
        <v>1477.35</v>
      </c>
      <c r="L66" s="1" t="str">
        <f>+IFERROR(VLOOKUP(F66,Insumos!$A$2:$E$999,4,FALSE),"")</f>
        <v>Litros</v>
      </c>
      <c r="M66" s="1">
        <f>+IFERROR(VLOOKUP(F66,Insumos!$A$2:$E$999,5,FALSE),"")</f>
        <v>1</v>
      </c>
      <c r="N66" s="3">
        <f t="shared" ref="N66:N97" si="5">+IFERROR(J66/M66,"")</f>
        <v>30.15</v>
      </c>
      <c r="O66" s="5" t="s">
        <v>7</v>
      </c>
      <c r="P66" t="s">
        <v>284</v>
      </c>
      <c r="Q66" t="s">
        <v>66</v>
      </c>
    </row>
    <row r="67" spans="1:17" ht="14.25" customHeight="1" x14ac:dyDescent="0.2">
      <c r="A67" s="45">
        <v>66</v>
      </c>
      <c r="B67" s="1">
        <v>8</v>
      </c>
      <c r="C67" s="1">
        <v>2024</v>
      </c>
      <c r="D67" s="1">
        <v>23</v>
      </c>
      <c r="E67" s="44">
        <v>45535</v>
      </c>
      <c r="F67" s="1" t="s">
        <v>34</v>
      </c>
      <c r="G67" s="1" t="str">
        <f>+IFERROR(VLOOKUP($F67,Insumos!$A$2:$C$999,2,FALSE),"")</f>
        <v>DEC-052</v>
      </c>
      <c r="H67" s="1" t="str">
        <f>+IFERROR(VLOOKUP($F67,Insumos!$A$2:$C$999,3,FALSE),"")</f>
        <v>Herbicida Acuron Uno x Lts</v>
      </c>
      <c r="I67" s="2">
        <v>1645</v>
      </c>
      <c r="J67" s="3">
        <v>37.69</v>
      </c>
      <c r="K67" s="4">
        <f t="shared" si="4"/>
        <v>62000.049999999996</v>
      </c>
      <c r="L67" s="1" t="str">
        <f>+IFERROR(VLOOKUP(F67,Insumos!$A$2:$E$999,4,FALSE),"")</f>
        <v>Litros</v>
      </c>
      <c r="M67" s="1">
        <f>+IFERROR(VLOOKUP(F67,Insumos!$A$2:$E$999,5,FALSE),"")</f>
        <v>1</v>
      </c>
      <c r="N67" s="3">
        <f t="shared" si="5"/>
        <v>37.69</v>
      </c>
      <c r="O67" s="5" t="s">
        <v>7</v>
      </c>
      <c r="P67" t="s">
        <v>284</v>
      </c>
      <c r="Q67" t="s">
        <v>177</v>
      </c>
    </row>
    <row r="68" spans="1:17" ht="14.25" customHeight="1" x14ac:dyDescent="0.2">
      <c r="A68" s="45">
        <v>67</v>
      </c>
      <c r="B68" s="1">
        <v>8</v>
      </c>
      <c r="C68" s="1">
        <v>2024</v>
      </c>
      <c r="D68" s="1">
        <v>24</v>
      </c>
      <c r="E68" s="44">
        <v>45535</v>
      </c>
      <c r="F68" s="1">
        <v>1934</v>
      </c>
      <c r="G68" s="1" t="str">
        <f>+IFERROR(VLOOKUP($F68,Insumos!$A$2:$C$999,2,FALSE),"")</f>
        <v>CERR-064</v>
      </c>
      <c r="H68" s="1" t="str">
        <f>+IFERROR(VLOOKUP($F68,Insumos!$A$2:$C$999,3,FALSE),"")</f>
        <v>Maiz BTR RRFG22 Enlist SPR</v>
      </c>
      <c r="I68" s="2">
        <v>15</v>
      </c>
      <c r="J68" s="3">
        <v>103.5</v>
      </c>
      <c r="K68" s="4">
        <f t="shared" si="4"/>
        <v>1552.5</v>
      </c>
      <c r="L68" s="1" t="str">
        <f>+IFERROR(VLOOKUP(F68,Insumos!$A$2:$E$999,4,FALSE),"")</f>
        <v>Bolsa</v>
      </c>
      <c r="M68" s="1">
        <f>+IFERROR(VLOOKUP(F68,Insumos!$A$2:$E$999,5,FALSE),"")</f>
        <v>1</v>
      </c>
      <c r="N68" s="3">
        <f t="shared" si="5"/>
        <v>103.5</v>
      </c>
      <c r="O68" s="5" t="s">
        <v>7</v>
      </c>
      <c r="P68" t="s">
        <v>284</v>
      </c>
      <c r="Q68" t="s">
        <v>215</v>
      </c>
    </row>
    <row r="69" spans="1:17" ht="14.25" customHeight="1" x14ac:dyDescent="0.2">
      <c r="A69" s="45">
        <v>68</v>
      </c>
      <c r="B69" s="1">
        <v>8</v>
      </c>
      <c r="C69" s="1">
        <v>2024</v>
      </c>
      <c r="D69" s="1">
        <v>24</v>
      </c>
      <c r="E69" s="44">
        <v>45535</v>
      </c>
      <c r="F69" s="1">
        <v>2099</v>
      </c>
      <c r="G69" s="1" t="str">
        <f>+IFERROR(VLOOKUP($F69,Insumos!$A$2:$C$999,2,FALSE),"")</f>
        <v>CERR-065</v>
      </c>
      <c r="H69" s="1" t="str">
        <f>+IFERROR(VLOOKUP($F69,Insumos!$A$2:$C$999,3,FALSE),"")</f>
        <v>Maiz Next 22,6 Pwultra Enlist SPR</v>
      </c>
      <c r="I69" s="2">
        <v>136</v>
      </c>
      <c r="J69" s="3">
        <v>151</v>
      </c>
      <c r="K69" s="4">
        <f t="shared" si="4"/>
        <v>20536</v>
      </c>
      <c r="L69" s="1" t="str">
        <f>+IFERROR(VLOOKUP(F69,Insumos!$A$2:$E$999,4,FALSE),"")</f>
        <v>Bolsa</v>
      </c>
      <c r="M69" s="1">
        <f>+IFERROR(VLOOKUP(F69,Insumos!$A$2:$E$999,5,FALSE),"")</f>
        <v>1</v>
      </c>
      <c r="N69" s="3">
        <f t="shared" si="5"/>
        <v>151</v>
      </c>
      <c r="O69" s="5" t="s">
        <v>7</v>
      </c>
      <c r="P69" t="s">
        <v>284</v>
      </c>
      <c r="Q69" t="s">
        <v>215</v>
      </c>
    </row>
    <row r="70" spans="1:17" ht="14.25" customHeight="1" x14ac:dyDescent="0.2">
      <c r="A70" s="45">
        <v>69</v>
      </c>
      <c r="B70" s="1">
        <v>9</v>
      </c>
      <c r="C70" s="1">
        <v>2024</v>
      </c>
      <c r="D70" s="1">
        <v>25</v>
      </c>
      <c r="E70" s="44">
        <v>45565</v>
      </c>
      <c r="F70" s="1" t="s">
        <v>8</v>
      </c>
      <c r="G70" s="1" t="str">
        <f>+IFERROR(VLOOKUP($F70,Insumos!$A$2:$C$999,2,FALSE),"")</f>
        <v>FOC-002</v>
      </c>
      <c r="H70" s="1" t="str">
        <f>+IFERROR(VLOOKUP($F70,Insumos!$A$2:$C$999,3,FALSE),"")</f>
        <v>Nivel Control Antiespumante x 1Lt</v>
      </c>
      <c r="I70" s="2">
        <v>4</v>
      </c>
      <c r="J70" s="3">
        <v>30.5</v>
      </c>
      <c r="K70" s="4">
        <f t="shared" si="4"/>
        <v>122</v>
      </c>
      <c r="L70" s="1" t="str">
        <f>+IFERROR(VLOOKUP(F70,Insumos!$A$2:$E$999,4,FALSE),"")</f>
        <v>Litros</v>
      </c>
      <c r="M70" s="1">
        <f>+IFERROR(VLOOKUP(F70,Insumos!$A$2:$E$999,5,FALSE),"")</f>
        <v>1</v>
      </c>
      <c r="N70" s="3">
        <f t="shared" si="5"/>
        <v>30.5</v>
      </c>
      <c r="O70" s="5" t="s">
        <v>7</v>
      </c>
      <c r="P70" t="s">
        <v>284</v>
      </c>
      <c r="Q70" t="s">
        <v>66</v>
      </c>
    </row>
    <row r="71" spans="1:17" ht="14.25" customHeight="1" x14ac:dyDescent="0.2">
      <c r="A71" s="45">
        <v>70</v>
      </c>
      <c r="B71" s="1">
        <v>9</v>
      </c>
      <c r="C71" s="1">
        <v>2024</v>
      </c>
      <c r="D71" s="1">
        <v>25</v>
      </c>
      <c r="E71" s="44">
        <v>45565</v>
      </c>
      <c r="F71" s="1" t="s">
        <v>9</v>
      </c>
      <c r="G71" s="1" t="str">
        <f>+IFERROR(VLOOKUP($F71,Insumos!$A$2:$C$999,2,FALSE),"")</f>
        <v>FOC-003</v>
      </c>
      <c r="H71" s="1" t="str">
        <f>+IFERROR(VLOOKUP($F71,Insumos!$A$2:$C$999,3,FALSE),"")</f>
        <v>TropCs Corrector dePH x 1Lt</v>
      </c>
      <c r="I71" s="2">
        <v>29</v>
      </c>
      <c r="J71" s="3">
        <v>30.15</v>
      </c>
      <c r="K71" s="4">
        <f t="shared" si="4"/>
        <v>874.34999999999991</v>
      </c>
      <c r="L71" s="1" t="str">
        <f>+IFERROR(VLOOKUP(F71,Insumos!$A$2:$E$999,4,FALSE),"")</f>
        <v>Litros</v>
      </c>
      <c r="M71" s="1">
        <f>+IFERROR(VLOOKUP(F71,Insumos!$A$2:$E$999,5,FALSE),"")</f>
        <v>1</v>
      </c>
      <c r="N71" s="3">
        <f t="shared" si="5"/>
        <v>30.15</v>
      </c>
      <c r="O71" s="5" t="s">
        <v>7</v>
      </c>
      <c r="P71" t="s">
        <v>284</v>
      </c>
      <c r="Q71" t="s">
        <v>66</v>
      </c>
    </row>
    <row r="72" spans="1:17" ht="14.25" customHeight="1" x14ac:dyDescent="0.2">
      <c r="A72" s="45">
        <v>71</v>
      </c>
      <c r="B72" s="1">
        <v>9</v>
      </c>
      <c r="C72" s="1">
        <v>2024</v>
      </c>
      <c r="D72" s="1">
        <v>25</v>
      </c>
      <c r="E72" s="44">
        <v>45565</v>
      </c>
      <c r="F72" s="1" t="s">
        <v>32</v>
      </c>
      <c r="G72" s="1" t="str">
        <f>+IFERROR(VLOOKUP($F72,Insumos!$A$2:$C$999,2,FALSE),"")</f>
        <v>FOC-020</v>
      </c>
      <c r="H72" s="1" t="str">
        <f>+IFERROR(VLOOKUP($F72,Insumos!$A$2:$C$999,3,FALSE),"")</f>
        <v>Paraquat Sigma x 20 Lts</v>
      </c>
      <c r="I72" s="2">
        <v>160</v>
      </c>
      <c r="J72" s="3">
        <v>2.85</v>
      </c>
      <c r="K72" s="4">
        <f t="shared" si="4"/>
        <v>456</v>
      </c>
      <c r="L72" s="1" t="str">
        <f>+IFERROR(VLOOKUP(F72,Insumos!$A$2:$E$999,4,FALSE),"")</f>
        <v>Litros</v>
      </c>
      <c r="M72" s="1">
        <f>+IFERROR(VLOOKUP(F72,Insumos!$A$2:$E$999,5,FALSE),"")</f>
        <v>20</v>
      </c>
      <c r="N72" s="3">
        <f t="shared" si="5"/>
        <v>0.14250000000000002</v>
      </c>
      <c r="O72" s="5" t="s">
        <v>7</v>
      </c>
      <c r="P72" t="s">
        <v>284</v>
      </c>
      <c r="Q72" t="s">
        <v>66</v>
      </c>
    </row>
    <row r="73" spans="1:17" ht="14.25" customHeight="1" x14ac:dyDescent="0.2">
      <c r="A73" s="45">
        <v>72</v>
      </c>
      <c r="B73" s="1">
        <v>9</v>
      </c>
      <c r="C73" s="1">
        <v>2024</v>
      </c>
      <c r="D73" s="1">
        <v>25</v>
      </c>
      <c r="E73" s="44">
        <v>45565</v>
      </c>
      <c r="F73" s="1" t="s">
        <v>35</v>
      </c>
      <c r="G73" s="1" t="str">
        <f>+IFERROR(VLOOKUP($F73,Insumos!$A$2:$C$999,2,FALSE),"")</f>
        <v>FOC-022</v>
      </c>
      <c r="H73" s="1" t="str">
        <f>+IFERROR(VLOOKUP($F73,Insumos!$A$2:$C$999,3,FALSE),"")</f>
        <v>Lontrel Clopyralid x 5 Lts</v>
      </c>
      <c r="I73" s="2">
        <v>5</v>
      </c>
      <c r="J73" s="3">
        <v>47.25</v>
      </c>
      <c r="K73" s="4">
        <f t="shared" si="4"/>
        <v>236.25</v>
      </c>
      <c r="L73" s="1" t="str">
        <f>+IFERROR(VLOOKUP(F73,Insumos!$A$2:$E$999,4,FALSE),"")</f>
        <v>Litros</v>
      </c>
      <c r="M73" s="1">
        <f>+IFERROR(VLOOKUP(F73,Insumos!$A$2:$E$999,5,FALSE),"")</f>
        <v>5</v>
      </c>
      <c r="N73" s="3">
        <f t="shared" si="5"/>
        <v>9.4499999999999993</v>
      </c>
      <c r="O73" s="5" t="s">
        <v>7</v>
      </c>
      <c r="P73" t="s">
        <v>284</v>
      </c>
      <c r="Q73" t="s">
        <v>66</v>
      </c>
    </row>
    <row r="74" spans="1:17" ht="14.25" customHeight="1" x14ac:dyDescent="0.2">
      <c r="A74" s="45">
        <v>73</v>
      </c>
      <c r="B74" s="1">
        <v>9</v>
      </c>
      <c r="C74" s="1">
        <v>2024</v>
      </c>
      <c r="D74" s="1">
        <v>25</v>
      </c>
      <c r="E74" s="44">
        <v>45565</v>
      </c>
      <c r="F74" s="1" t="s">
        <v>30</v>
      </c>
      <c r="G74" s="1" t="str">
        <f>+IFERROR(VLOOKUP($F74,Insumos!$A$2:$C$999,2,FALSE),"")</f>
        <v>FOC-019</v>
      </c>
      <c r="H74" s="1" t="str">
        <f>+IFERROR(VLOOKUP($F74,Insumos!$A$2:$C$999,3,FALSE),"")</f>
        <v>Duranor Advance Dicamba x 10Lts</v>
      </c>
      <c r="I74" s="2">
        <v>110</v>
      </c>
      <c r="J74" s="3">
        <v>8.6999999999999993</v>
      </c>
      <c r="K74" s="4">
        <f t="shared" si="4"/>
        <v>956.99999999999989</v>
      </c>
      <c r="L74" s="1" t="str">
        <f>+IFERROR(VLOOKUP(F74,Insumos!$A$2:$E$999,4,FALSE),"")</f>
        <v>Litros</v>
      </c>
      <c r="M74" s="1">
        <f>+IFERROR(VLOOKUP(F74,Insumos!$A$2:$E$999,5,FALSE),"")</f>
        <v>10</v>
      </c>
      <c r="N74" s="3">
        <f t="shared" si="5"/>
        <v>0.86999999999999988</v>
      </c>
      <c r="O74" s="5" t="s">
        <v>7</v>
      </c>
      <c r="P74" t="s">
        <v>284</v>
      </c>
      <c r="Q74" t="s">
        <v>66</v>
      </c>
    </row>
    <row r="75" spans="1:17" ht="14.25" customHeight="1" x14ac:dyDescent="0.2">
      <c r="A75" s="45">
        <v>74</v>
      </c>
      <c r="B75" s="1">
        <v>9</v>
      </c>
      <c r="C75" s="1">
        <v>2024</v>
      </c>
      <c r="D75" s="1">
        <v>25</v>
      </c>
      <c r="E75" s="44">
        <v>45565</v>
      </c>
      <c r="F75" s="1" t="s">
        <v>8</v>
      </c>
      <c r="G75" s="1" t="str">
        <f>+IFERROR(VLOOKUP($F75,Insumos!$A$2:$C$999,2,FALSE),"")</f>
        <v>FOC-002</v>
      </c>
      <c r="H75" s="1" t="str">
        <f>+IFERROR(VLOOKUP($F75,Insumos!$A$2:$C$999,3,FALSE),"")</f>
        <v>Nivel Control Antiespumante x 1Lt</v>
      </c>
      <c r="I75" s="2">
        <v>3</v>
      </c>
      <c r="J75" s="3">
        <v>30.5</v>
      </c>
      <c r="K75" s="4">
        <f t="shared" si="4"/>
        <v>91.5</v>
      </c>
      <c r="L75" s="1" t="str">
        <f>+IFERROR(VLOOKUP(F75,Insumos!$A$2:$E$999,4,FALSE),"")</f>
        <v>Litros</v>
      </c>
      <c r="M75" s="1">
        <f>+IFERROR(VLOOKUP(F75,Insumos!$A$2:$E$999,5,FALSE),"")</f>
        <v>1</v>
      </c>
      <c r="N75" s="3">
        <f t="shared" si="5"/>
        <v>30.5</v>
      </c>
      <c r="O75" s="5" t="s">
        <v>7</v>
      </c>
      <c r="P75" t="s">
        <v>284</v>
      </c>
      <c r="Q75" t="s">
        <v>66</v>
      </c>
    </row>
    <row r="76" spans="1:17" ht="14.25" customHeight="1" x14ac:dyDescent="0.2">
      <c r="A76" s="45">
        <v>75</v>
      </c>
      <c r="B76" s="1">
        <v>9</v>
      </c>
      <c r="C76" s="1">
        <v>2024</v>
      </c>
      <c r="D76" s="1">
        <v>25</v>
      </c>
      <c r="E76" s="44">
        <v>45565</v>
      </c>
      <c r="F76" s="1" t="s">
        <v>9</v>
      </c>
      <c r="G76" s="1" t="str">
        <f>+IFERROR(VLOOKUP($F76,Insumos!$A$2:$C$999,2,FALSE),"")</f>
        <v>FOC-003</v>
      </c>
      <c r="H76" s="1" t="str">
        <f>+IFERROR(VLOOKUP($F76,Insumos!$A$2:$C$999,3,FALSE),"")</f>
        <v>TropCs Corrector dePH x 1Lt</v>
      </c>
      <c r="I76" s="2">
        <v>10</v>
      </c>
      <c r="J76" s="3">
        <v>30.15</v>
      </c>
      <c r="K76" s="4">
        <f t="shared" si="4"/>
        <v>301.5</v>
      </c>
      <c r="L76" s="1" t="str">
        <f>+IFERROR(VLOOKUP(F76,Insumos!$A$2:$E$999,4,FALSE),"")</f>
        <v>Litros</v>
      </c>
      <c r="M76" s="1">
        <f>+IFERROR(VLOOKUP(F76,Insumos!$A$2:$E$999,5,FALSE),"")</f>
        <v>1</v>
      </c>
      <c r="N76" s="3">
        <f t="shared" si="5"/>
        <v>30.15</v>
      </c>
      <c r="O76" s="5" t="s">
        <v>7</v>
      </c>
      <c r="P76" t="s">
        <v>284</v>
      </c>
      <c r="Q76" t="s">
        <v>66</v>
      </c>
    </row>
    <row r="77" spans="1:17" ht="14.25" customHeight="1" x14ac:dyDescent="0.2">
      <c r="A77" s="45">
        <v>76</v>
      </c>
      <c r="B77" s="1">
        <v>9</v>
      </c>
      <c r="C77" s="1">
        <v>2024</v>
      </c>
      <c r="D77" s="1">
        <v>25</v>
      </c>
      <c r="E77" s="44">
        <v>45565</v>
      </c>
      <c r="F77" s="1" t="s">
        <v>24</v>
      </c>
      <c r="G77" s="1" t="str">
        <f>+IFERROR(VLOOKUP($F77,Insumos!$A$2:$C$999,2,FALSE),"")</f>
        <v>FOC-014</v>
      </c>
      <c r="H77" s="1" t="str">
        <f>+IFERROR(VLOOKUP($F77,Insumos!$A$2:$C$999,3,FALSE),"")</f>
        <v>Jaspek 2,4 D Me X 20 Lts</v>
      </c>
      <c r="I77" s="2">
        <v>300</v>
      </c>
      <c r="J77" s="3">
        <v>4.45</v>
      </c>
      <c r="K77" s="4">
        <f t="shared" si="4"/>
        <v>1335</v>
      </c>
      <c r="L77" s="1" t="str">
        <f>+IFERROR(VLOOKUP(F77,Insumos!$A$2:$E$999,4,FALSE),"")</f>
        <v>Litros</v>
      </c>
      <c r="M77" s="1">
        <f>+IFERROR(VLOOKUP(F77,Insumos!$A$2:$E$999,5,FALSE),"")</f>
        <v>20</v>
      </c>
      <c r="N77" s="3">
        <f t="shared" si="5"/>
        <v>0.2225</v>
      </c>
      <c r="O77" s="5" t="s">
        <v>7</v>
      </c>
      <c r="P77" t="s">
        <v>284</v>
      </c>
      <c r="Q77" t="s">
        <v>66</v>
      </c>
    </row>
    <row r="78" spans="1:17" ht="14.25" customHeight="1" x14ac:dyDescent="0.2">
      <c r="A78" s="45">
        <v>77</v>
      </c>
      <c r="B78" s="1">
        <v>9</v>
      </c>
      <c r="C78" s="1">
        <v>2024</v>
      </c>
      <c r="D78" s="1">
        <v>25</v>
      </c>
      <c r="E78" s="44">
        <v>45565</v>
      </c>
      <c r="F78" s="1" t="s">
        <v>36</v>
      </c>
      <c r="G78" s="1" t="str">
        <f>+IFERROR(VLOOKUP($F78,Insumos!$A$2:$C$999,2,FALSE),"")</f>
        <v>FOC-023</v>
      </c>
      <c r="H78" s="1" t="str">
        <f>+IFERROR(VLOOKUP($F78,Insumos!$A$2:$C$999,3,FALSE),"")</f>
        <v>Paxeo Fusion Diclosulam x 0,86 Kg</v>
      </c>
      <c r="I78" s="2">
        <v>5.16</v>
      </c>
      <c r="J78" s="3">
        <v>358.5</v>
      </c>
      <c r="K78" s="4">
        <f t="shared" si="4"/>
        <v>1849.8600000000001</v>
      </c>
      <c r="L78" s="1" t="str">
        <f>+IFERROR(VLOOKUP(F78,Insumos!$A$2:$E$999,4,FALSE),"")</f>
        <v>Kilos</v>
      </c>
      <c r="M78" s="1">
        <f>+IFERROR(VLOOKUP(F78,Insumos!$A$2:$E$999,5,FALSE),"")</f>
        <v>0.86</v>
      </c>
      <c r="N78" s="3">
        <f t="shared" si="5"/>
        <v>416.8604651162791</v>
      </c>
      <c r="O78" s="5" t="s">
        <v>7</v>
      </c>
      <c r="P78" t="s">
        <v>284</v>
      </c>
      <c r="Q78" t="s">
        <v>66</v>
      </c>
    </row>
    <row r="79" spans="1:17" ht="14.25" customHeight="1" x14ac:dyDescent="0.2">
      <c r="A79" s="45">
        <v>78</v>
      </c>
      <c r="B79" s="1">
        <v>9</v>
      </c>
      <c r="C79" s="1">
        <v>2024</v>
      </c>
      <c r="D79" s="1">
        <v>25</v>
      </c>
      <c r="E79" s="44">
        <v>45565</v>
      </c>
      <c r="F79" s="1" t="s">
        <v>37</v>
      </c>
      <c r="G79" s="1" t="str">
        <f>+IFERROR(VLOOKUP($F79,Insumos!$A$2:$C$999,2,FALSE),"")</f>
        <v>FOC-024</v>
      </c>
      <c r="H79" s="1" t="str">
        <f>+IFERROR(VLOOKUP($F79,Insumos!$A$2:$C$999,3,FALSE),"")</f>
        <v>Optimizer Aceite Metilado x 10 Lts</v>
      </c>
      <c r="I79" s="2">
        <v>400</v>
      </c>
      <c r="J79" s="3">
        <v>4.01</v>
      </c>
      <c r="K79" s="4">
        <f t="shared" si="4"/>
        <v>1604</v>
      </c>
      <c r="L79" s="1" t="str">
        <f>+IFERROR(VLOOKUP(F79,Insumos!$A$2:$E$999,4,FALSE),"")</f>
        <v>Litros</v>
      </c>
      <c r="M79" s="1">
        <f>+IFERROR(VLOOKUP(F79,Insumos!$A$2:$E$999,5,FALSE),"")</f>
        <v>10</v>
      </c>
      <c r="N79" s="3">
        <f t="shared" si="5"/>
        <v>0.40099999999999997</v>
      </c>
      <c r="O79" s="5" t="s">
        <v>7</v>
      </c>
      <c r="P79" t="s">
        <v>284</v>
      </c>
      <c r="Q79" t="s">
        <v>66</v>
      </c>
    </row>
    <row r="80" spans="1:17" ht="14.25" customHeight="1" x14ac:dyDescent="0.2">
      <c r="A80" s="45">
        <v>79</v>
      </c>
      <c r="B80" s="1">
        <v>9</v>
      </c>
      <c r="C80" s="1">
        <v>2024</v>
      </c>
      <c r="D80" s="1">
        <v>25</v>
      </c>
      <c r="E80" s="44">
        <v>45565</v>
      </c>
      <c r="F80" s="1" t="s">
        <v>38</v>
      </c>
      <c r="G80" s="1" t="str">
        <f>+IFERROR(VLOOKUP($F80,Insumos!$A$2:$C$999,2,FALSE),"")</f>
        <v>FOC-025</v>
      </c>
      <c r="H80" s="1" t="str">
        <f>+IFERROR(VLOOKUP($F80,Insumos!$A$2:$C$999,3,FALSE),"")</f>
        <v>Brodal Diflefenican x 5 Lts</v>
      </c>
      <c r="I80" s="2">
        <v>1530</v>
      </c>
      <c r="J80" s="3">
        <v>35</v>
      </c>
      <c r="K80" s="4">
        <f t="shared" si="4"/>
        <v>53550</v>
      </c>
      <c r="L80" s="1" t="str">
        <f>+IFERROR(VLOOKUP(F80,Insumos!$A$2:$E$999,4,FALSE),"")</f>
        <v>Litros</v>
      </c>
      <c r="M80" s="1">
        <f>+IFERROR(VLOOKUP(F80,Insumos!$A$2:$E$999,5,FALSE),"")</f>
        <v>5</v>
      </c>
      <c r="N80" s="3">
        <f t="shared" si="5"/>
        <v>7</v>
      </c>
      <c r="O80" s="5" t="s">
        <v>7</v>
      </c>
      <c r="P80" t="s">
        <v>284</v>
      </c>
      <c r="Q80" t="s">
        <v>66</v>
      </c>
    </row>
    <row r="81" spans="1:17" ht="14.25" customHeight="1" x14ac:dyDescent="0.2">
      <c r="A81" s="45">
        <v>80</v>
      </c>
      <c r="B81" s="1">
        <v>9</v>
      </c>
      <c r="C81" s="1">
        <v>2024</v>
      </c>
      <c r="D81" s="1">
        <v>25</v>
      </c>
      <c r="E81" s="44">
        <v>45565</v>
      </c>
      <c r="F81" s="1" t="s">
        <v>37</v>
      </c>
      <c r="G81" s="1" t="str">
        <f>+IFERROR(VLOOKUP($F81,Insumos!$A$2:$C$999,2,FALSE),"")</f>
        <v>FOC-024</v>
      </c>
      <c r="H81" s="1" t="str">
        <f>+IFERROR(VLOOKUP($F81,Insumos!$A$2:$C$999,3,FALSE),"")</f>
        <v>Optimizer Aceite Metilado x 10 Lts</v>
      </c>
      <c r="I81" s="2">
        <v>1530</v>
      </c>
      <c r="J81" s="3">
        <v>4.01</v>
      </c>
      <c r="K81" s="4">
        <f t="shared" si="4"/>
        <v>6135.2999999999993</v>
      </c>
      <c r="L81" s="1" t="str">
        <f>+IFERROR(VLOOKUP(F81,Insumos!$A$2:$E$999,4,FALSE),"")</f>
        <v>Litros</v>
      </c>
      <c r="M81" s="1">
        <f>+IFERROR(VLOOKUP(F81,Insumos!$A$2:$E$999,5,FALSE),"")</f>
        <v>10</v>
      </c>
      <c r="N81" s="3">
        <f t="shared" si="5"/>
        <v>0.40099999999999997</v>
      </c>
      <c r="O81" s="5" t="s">
        <v>7</v>
      </c>
      <c r="P81" t="s">
        <v>284</v>
      </c>
      <c r="Q81" t="s">
        <v>66</v>
      </c>
    </row>
    <row r="82" spans="1:17" ht="14.25" customHeight="1" x14ac:dyDescent="0.2">
      <c r="A82" s="45">
        <v>81</v>
      </c>
      <c r="B82" s="1">
        <v>9</v>
      </c>
      <c r="C82" s="1">
        <v>2024</v>
      </c>
      <c r="D82" s="1">
        <v>25</v>
      </c>
      <c r="E82" s="44">
        <v>45565</v>
      </c>
      <c r="F82" s="1" t="s">
        <v>38</v>
      </c>
      <c r="G82" s="1" t="str">
        <f>+IFERROR(VLOOKUP($F82,Insumos!$A$2:$C$999,2,FALSE),"")</f>
        <v>FOC-025</v>
      </c>
      <c r="H82" s="1" t="str">
        <f>+IFERROR(VLOOKUP($F82,Insumos!$A$2:$C$999,3,FALSE),"")</f>
        <v>Brodal Diflefenican x 5 Lts</v>
      </c>
      <c r="I82" s="2">
        <v>400</v>
      </c>
      <c r="J82" s="3">
        <v>35</v>
      </c>
      <c r="K82" s="4">
        <f t="shared" si="4"/>
        <v>14000</v>
      </c>
      <c r="L82" s="1" t="str">
        <f>+IFERROR(VLOOKUP(F82,Insumos!$A$2:$E$999,4,FALSE),"")</f>
        <v>Litros</v>
      </c>
      <c r="M82" s="1">
        <f>+IFERROR(VLOOKUP(F82,Insumos!$A$2:$E$999,5,FALSE),"")</f>
        <v>5</v>
      </c>
      <c r="N82" s="3">
        <f t="shared" si="5"/>
        <v>7</v>
      </c>
      <c r="O82" s="5" t="s">
        <v>7</v>
      </c>
      <c r="P82" t="s">
        <v>284</v>
      </c>
      <c r="Q82" t="s">
        <v>66</v>
      </c>
    </row>
    <row r="83" spans="1:17" ht="14.25" customHeight="1" x14ac:dyDescent="0.2">
      <c r="A83" s="45">
        <v>82</v>
      </c>
      <c r="B83" s="1">
        <v>9</v>
      </c>
      <c r="C83" s="1">
        <v>2024</v>
      </c>
      <c r="D83" s="1">
        <v>25</v>
      </c>
      <c r="E83" s="44">
        <v>45565</v>
      </c>
      <c r="F83" s="1" t="s">
        <v>39</v>
      </c>
      <c r="G83" s="1" t="str">
        <f>+IFERROR(VLOOKUP($F83,Insumos!$A$2:$C$999,2,FALSE),"")</f>
        <v>FOC-026</v>
      </c>
      <c r="H83" s="1" t="str">
        <f>+IFERROR(VLOOKUP($F83,Insumos!$A$2:$C$999,3,FALSE),"")</f>
        <v>Nitragin Cell Tech Sbean Dimension x 60 Dosis Caja</v>
      </c>
      <c r="I83" s="2">
        <v>26</v>
      </c>
      <c r="J83" s="3">
        <v>249</v>
      </c>
      <c r="K83" s="4">
        <f t="shared" si="4"/>
        <v>6474</v>
      </c>
      <c r="L83" s="1" t="str">
        <f>+IFERROR(VLOOKUP(F83,Insumos!$A$2:$E$999,4,FALSE),"")</f>
        <v>Dosis</v>
      </c>
      <c r="M83" s="1">
        <f>+IFERROR(VLOOKUP(F83,Insumos!$A$2:$E$999,5,FALSE),"")</f>
        <v>60</v>
      </c>
      <c r="N83" s="3">
        <f t="shared" si="5"/>
        <v>4.1500000000000004</v>
      </c>
      <c r="O83" s="5" t="s">
        <v>7</v>
      </c>
      <c r="P83" t="s">
        <v>284</v>
      </c>
      <c r="Q83" t="s">
        <v>66</v>
      </c>
    </row>
    <row r="84" spans="1:17" ht="14.25" customHeight="1" x14ac:dyDescent="0.2">
      <c r="A84" s="45">
        <v>83</v>
      </c>
      <c r="B84" s="1">
        <v>9</v>
      </c>
      <c r="C84" s="1">
        <v>2024</v>
      </c>
      <c r="D84" s="1">
        <v>26</v>
      </c>
      <c r="E84" s="44">
        <v>45565</v>
      </c>
      <c r="F84" s="1">
        <v>9310</v>
      </c>
      <c r="G84" s="1" t="str">
        <f>+IFERROR(VLOOKUP($F84,Insumos!$A$2:$C$999,2,FALSE),"")</f>
        <v>ATS-047</v>
      </c>
      <c r="H84" s="1" t="str">
        <f>+IFERROR(VLOOKUP($F84,Insumos!$A$2:$C$999,3,FALSE),"")</f>
        <v>Fierce RM x 5 lts</v>
      </c>
      <c r="I84" s="2">
        <v>280</v>
      </c>
      <c r="J84" s="3">
        <v>89.95</v>
      </c>
      <c r="K84" s="4">
        <f t="shared" si="4"/>
        <v>25186</v>
      </c>
      <c r="L84" s="1" t="str">
        <f>+IFERROR(VLOOKUP(F84,Insumos!$A$2:$E$999,4,FALSE),"")</f>
        <v>Litros</v>
      </c>
      <c r="M84" s="1">
        <f>+IFERROR(VLOOKUP(F84,Insumos!$A$2:$E$999,5,FALSE),"")</f>
        <v>5</v>
      </c>
      <c r="N84" s="3">
        <f t="shared" si="5"/>
        <v>17.990000000000002</v>
      </c>
      <c r="O84" s="5" t="s">
        <v>7</v>
      </c>
      <c r="P84" t="s">
        <v>284</v>
      </c>
      <c r="Q84" t="s">
        <v>172</v>
      </c>
    </row>
    <row r="85" spans="1:17" ht="14.25" customHeight="1" x14ac:dyDescent="0.2">
      <c r="A85" s="45">
        <v>84</v>
      </c>
      <c r="B85" s="1">
        <v>9</v>
      </c>
      <c r="C85" s="1">
        <v>2024</v>
      </c>
      <c r="D85" s="1">
        <v>27</v>
      </c>
      <c r="E85" s="44">
        <v>45565</v>
      </c>
      <c r="F85" s="1">
        <v>1360</v>
      </c>
      <c r="G85" s="1" t="str">
        <f>+IFERROR(VLOOKUP($F85,Insumos!$A$2:$C$999,2,FALSE),"")</f>
        <v>CAR-061</v>
      </c>
      <c r="H85" s="1" t="str">
        <f>+IFERROR(VLOOKUP($F85,Insumos!$A$2:$C$999,3,FALSE),"")</f>
        <v xml:space="preserve">Flumioxazin 48% SC - Gemmit Top </v>
      </c>
      <c r="I85" s="2">
        <v>66</v>
      </c>
      <c r="J85" s="3">
        <v>39</v>
      </c>
      <c r="K85" s="4">
        <f t="shared" si="4"/>
        <v>2574</v>
      </c>
      <c r="L85" s="1" t="str">
        <f>+IFERROR(VLOOKUP(F85,Insumos!$A$2:$E$999,4,FALSE),"")</f>
        <v>Litros</v>
      </c>
      <c r="M85" s="1">
        <f>+IFERROR(VLOOKUP(F85,Insumos!$A$2:$E$999,5,FALSE),"")</f>
        <v>1</v>
      </c>
      <c r="N85" s="3">
        <f t="shared" si="5"/>
        <v>39</v>
      </c>
      <c r="O85" s="5" t="s">
        <v>7</v>
      </c>
      <c r="P85" t="s">
        <v>284</v>
      </c>
      <c r="Q85" t="s">
        <v>207</v>
      </c>
    </row>
    <row r="86" spans="1:17" ht="14.25" customHeight="1" x14ac:dyDescent="0.2">
      <c r="A86" s="45">
        <v>85</v>
      </c>
      <c r="B86" s="1">
        <v>9</v>
      </c>
      <c r="C86" s="1">
        <v>2024</v>
      </c>
      <c r="D86" s="1">
        <v>27</v>
      </c>
      <c r="E86" s="44">
        <v>45565</v>
      </c>
      <c r="F86" s="1">
        <v>1299</v>
      </c>
      <c r="G86" s="1" t="str">
        <f>+IFERROR(VLOOKUP($F86,Insumos!$A$2:$C$999,2,FALSE),"")</f>
        <v>CAR-062</v>
      </c>
      <c r="H86" s="1" t="str">
        <f>+IFERROR(VLOOKUP($F86,Insumos!$A$2:$C$999,3,FALSE),"")</f>
        <v>Haloxifop 93,5% - Verdict Max - Fusion</v>
      </c>
      <c r="I86" s="2">
        <v>170</v>
      </c>
      <c r="J86" s="3">
        <v>43.8</v>
      </c>
      <c r="K86" s="4">
        <f t="shared" si="4"/>
        <v>7445.9999999999991</v>
      </c>
      <c r="L86" s="1" t="str">
        <f>+IFERROR(VLOOKUP(F86,Insumos!$A$2:$E$999,4,FALSE),"")</f>
        <v>Lata</v>
      </c>
      <c r="M86" s="1">
        <f>+IFERROR(VLOOKUP(F86,Insumos!$A$2:$E$999,5,FALSE),"")</f>
        <v>1</v>
      </c>
      <c r="N86" s="3">
        <f t="shared" si="5"/>
        <v>43.8</v>
      </c>
      <c r="O86" s="5" t="s">
        <v>7</v>
      </c>
      <c r="P86" t="s">
        <v>284</v>
      </c>
      <c r="Q86" t="s">
        <v>207</v>
      </c>
    </row>
    <row r="87" spans="1:17" ht="14.25" customHeight="1" x14ac:dyDescent="0.2">
      <c r="A87" s="45">
        <v>86</v>
      </c>
      <c r="B87" s="1">
        <v>9</v>
      </c>
      <c r="C87" s="1">
        <v>2024</v>
      </c>
      <c r="D87" s="1">
        <v>27</v>
      </c>
      <c r="E87" s="44">
        <v>45565</v>
      </c>
      <c r="F87" s="1">
        <v>1074</v>
      </c>
      <c r="G87" s="1" t="str">
        <f>+IFERROR(VLOOKUP($F87,Insumos!$A$2:$C$999,2,FALSE),"")</f>
        <v>CAR-063</v>
      </c>
      <c r="H87" s="1" t="str">
        <f>+IFERROR(VLOOKUP($F87,Insumos!$A$2:$C$999,3,FALSE),"")</f>
        <v>Saflufenacil 70% wg - Heat - Basf</v>
      </c>
      <c r="I87" s="2">
        <v>10</v>
      </c>
      <c r="J87" s="3">
        <v>330</v>
      </c>
      <c r="K87" s="4">
        <f t="shared" si="4"/>
        <v>3300</v>
      </c>
      <c r="L87" s="1" t="str">
        <f>+IFERROR(VLOOKUP(F87,Insumos!$A$2:$E$999,4,FALSE),"")</f>
        <v>Kilos</v>
      </c>
      <c r="M87" s="1">
        <f>+IFERROR(VLOOKUP(F87,Insumos!$A$2:$E$999,5,FALSE),"")</f>
        <v>1</v>
      </c>
      <c r="N87" s="3">
        <f t="shared" si="5"/>
        <v>330</v>
      </c>
      <c r="O87" s="5" t="s">
        <v>7</v>
      </c>
      <c r="P87" t="s">
        <v>284</v>
      </c>
      <c r="Q87" t="s">
        <v>207</v>
      </c>
    </row>
    <row r="88" spans="1:17" ht="14.25" customHeight="1" x14ac:dyDescent="0.2">
      <c r="A88" s="45">
        <v>87</v>
      </c>
      <c r="B88" s="1">
        <v>10</v>
      </c>
      <c r="C88" s="1">
        <v>2024</v>
      </c>
      <c r="D88" s="1">
        <v>28</v>
      </c>
      <c r="E88" s="44">
        <v>45596</v>
      </c>
      <c r="F88" s="1" t="s">
        <v>9</v>
      </c>
      <c r="G88" s="1" t="str">
        <f>+IFERROR(VLOOKUP($F88,Insumos!$A$2:$C$999,2,FALSE),"")</f>
        <v>FOC-003</v>
      </c>
      <c r="H88" s="1" t="str">
        <f>+IFERROR(VLOOKUP($F88,Insumos!$A$2:$C$999,3,FALSE),"")</f>
        <v>TropCs Corrector dePH x 1Lt</v>
      </c>
      <c r="I88" s="2">
        <v>50</v>
      </c>
      <c r="J88" s="3">
        <v>30.15</v>
      </c>
      <c r="K88" s="4">
        <f t="shared" si="4"/>
        <v>1507.5</v>
      </c>
      <c r="L88" s="1" t="str">
        <f>+IFERROR(VLOOKUP(F88,Insumos!$A$2:$E$999,4,FALSE),"")</f>
        <v>Litros</v>
      </c>
      <c r="M88" s="1">
        <f>+IFERROR(VLOOKUP(F88,Insumos!$A$2:$E$999,5,FALSE),"")</f>
        <v>1</v>
      </c>
      <c r="N88" s="3">
        <f t="shared" si="5"/>
        <v>30.15</v>
      </c>
      <c r="O88" s="5" t="s">
        <v>7</v>
      </c>
      <c r="P88" t="s">
        <v>284</v>
      </c>
      <c r="Q88" t="s">
        <v>66</v>
      </c>
    </row>
    <row r="89" spans="1:17" ht="14.25" customHeight="1" x14ac:dyDescent="0.2">
      <c r="A89" s="45">
        <v>88</v>
      </c>
      <c r="B89" s="1">
        <v>10</v>
      </c>
      <c r="C89" s="1">
        <v>2024</v>
      </c>
      <c r="D89" s="1">
        <v>28</v>
      </c>
      <c r="E89" s="44">
        <v>45596</v>
      </c>
      <c r="F89" s="1" t="s">
        <v>40</v>
      </c>
      <c r="G89" s="1" t="str">
        <f>+IFERROR(VLOOKUP($F89,Insumos!$A$2:$C$999,2,FALSE),"")</f>
        <v>FOC-027</v>
      </c>
      <c r="H89" s="1" t="str">
        <f>+IFERROR(VLOOKUP($F89,Insumos!$A$2:$C$999,3,FALSE),"")</f>
        <v>Metribuzin 48 Sigma x 5/10 Lts</v>
      </c>
      <c r="I89" s="2">
        <v>50</v>
      </c>
      <c r="J89" s="3">
        <v>17</v>
      </c>
      <c r="K89" s="4">
        <f t="shared" si="4"/>
        <v>850</v>
      </c>
      <c r="L89" s="1" t="str">
        <f>+IFERROR(VLOOKUP(F89,Insumos!$A$2:$E$999,4,FALSE),"")</f>
        <v>Litros</v>
      </c>
      <c r="M89" s="1">
        <f>+IFERROR(VLOOKUP(F89,Insumos!$A$2:$E$999,5,FALSE),"")</f>
        <v>10</v>
      </c>
      <c r="N89" s="3">
        <f t="shared" si="5"/>
        <v>1.7</v>
      </c>
      <c r="O89" s="5" t="s">
        <v>7</v>
      </c>
      <c r="P89" t="s">
        <v>284</v>
      </c>
      <c r="Q89" t="s">
        <v>66</v>
      </c>
    </row>
    <row r="90" spans="1:17" ht="14.25" customHeight="1" x14ac:dyDescent="0.2">
      <c r="A90" s="45">
        <v>89</v>
      </c>
      <c r="B90" s="1">
        <v>10</v>
      </c>
      <c r="C90" s="1">
        <v>2024</v>
      </c>
      <c r="D90" s="1">
        <v>28</v>
      </c>
      <c r="E90" s="44">
        <v>45596</v>
      </c>
      <c r="F90" s="1" t="s">
        <v>23</v>
      </c>
      <c r="G90" s="1" t="str">
        <f>+IFERROR(VLOOKUP($F90,Insumos!$A$2:$C$999,2,FALSE),"")</f>
        <v>FOC-013</v>
      </c>
      <c r="H90" s="1" t="str">
        <f>+IFERROR(VLOOKUP($F90,Insumos!$A$2:$C$999,3,FALSE),"")</f>
        <v>Mulan Flumatsulan x 5 Lts</v>
      </c>
      <c r="I90" s="2">
        <v>10</v>
      </c>
      <c r="J90" s="3">
        <v>25.8</v>
      </c>
      <c r="K90" s="4">
        <f t="shared" si="4"/>
        <v>258</v>
      </c>
      <c r="L90" s="1" t="str">
        <f>+IFERROR(VLOOKUP(F90,Insumos!$A$2:$E$999,4,FALSE),"")</f>
        <v>Litros</v>
      </c>
      <c r="M90" s="1">
        <f>+IFERROR(VLOOKUP(F90,Insumos!$A$2:$E$999,5,FALSE),"")</f>
        <v>5</v>
      </c>
      <c r="N90" s="3">
        <f t="shared" si="5"/>
        <v>5.16</v>
      </c>
      <c r="O90" s="5" t="s">
        <v>7</v>
      </c>
      <c r="P90" t="s">
        <v>284</v>
      </c>
      <c r="Q90" t="s">
        <v>66</v>
      </c>
    </row>
    <row r="91" spans="1:17" ht="14.25" customHeight="1" x14ac:dyDescent="0.2">
      <c r="A91" s="45">
        <v>90</v>
      </c>
      <c r="B91" s="1">
        <v>10</v>
      </c>
      <c r="C91" s="1">
        <v>2024</v>
      </c>
      <c r="D91" s="1">
        <v>28</v>
      </c>
      <c r="E91" s="44">
        <v>45596</v>
      </c>
      <c r="F91" s="1" t="s">
        <v>30</v>
      </c>
      <c r="G91" s="1" t="str">
        <f>+IFERROR(VLOOKUP($F91,Insumos!$A$2:$C$999,2,FALSE),"")</f>
        <v>FOC-019</v>
      </c>
      <c r="H91" s="1" t="str">
        <f>+IFERROR(VLOOKUP($F91,Insumos!$A$2:$C$999,3,FALSE),"")</f>
        <v>Duranor Advance Dicamba x 10Lts</v>
      </c>
      <c r="I91" s="2">
        <v>80</v>
      </c>
      <c r="J91" s="3">
        <v>8.6999999999999993</v>
      </c>
      <c r="K91" s="4">
        <f t="shared" si="4"/>
        <v>696</v>
      </c>
      <c r="L91" s="1" t="str">
        <f>+IFERROR(VLOOKUP(F91,Insumos!$A$2:$E$999,4,FALSE),"")</f>
        <v>Litros</v>
      </c>
      <c r="M91" s="1">
        <f>+IFERROR(VLOOKUP(F91,Insumos!$A$2:$E$999,5,FALSE),"")</f>
        <v>10</v>
      </c>
      <c r="N91" s="3">
        <f t="shared" si="5"/>
        <v>0.86999999999999988</v>
      </c>
      <c r="O91" s="5" t="s">
        <v>7</v>
      </c>
      <c r="P91" t="s">
        <v>284</v>
      </c>
      <c r="Q91" t="s">
        <v>66</v>
      </c>
    </row>
    <row r="92" spans="1:17" ht="14.25" customHeight="1" x14ac:dyDescent="0.2">
      <c r="A92" s="45">
        <v>91</v>
      </c>
      <c r="B92" s="1">
        <v>10</v>
      </c>
      <c r="C92" s="1">
        <v>2024</v>
      </c>
      <c r="D92" s="1">
        <v>28</v>
      </c>
      <c r="E92" s="44">
        <v>45596</v>
      </c>
      <c r="F92" s="1" t="s">
        <v>8</v>
      </c>
      <c r="G92" s="1" t="str">
        <f>+IFERROR(VLOOKUP($F92,Insumos!$A$2:$C$999,2,FALSE),"")</f>
        <v>FOC-002</v>
      </c>
      <c r="H92" s="1" t="str">
        <f>+IFERROR(VLOOKUP($F92,Insumos!$A$2:$C$999,3,FALSE),"")</f>
        <v>Nivel Control Antiespumante x 1Lt</v>
      </c>
      <c r="I92" s="2">
        <v>6</v>
      </c>
      <c r="J92" s="3">
        <v>30.5</v>
      </c>
      <c r="K92" s="4">
        <f t="shared" si="4"/>
        <v>183</v>
      </c>
      <c r="L92" s="1" t="str">
        <f>+IFERROR(VLOOKUP(F92,Insumos!$A$2:$E$999,4,FALSE),"")</f>
        <v>Litros</v>
      </c>
      <c r="M92" s="1">
        <f>+IFERROR(VLOOKUP(F92,Insumos!$A$2:$E$999,5,FALSE),"")</f>
        <v>1</v>
      </c>
      <c r="N92" s="3">
        <f t="shared" si="5"/>
        <v>30.5</v>
      </c>
      <c r="O92" s="5" t="s">
        <v>7</v>
      </c>
      <c r="P92" t="s">
        <v>284</v>
      </c>
      <c r="Q92" t="s">
        <v>66</v>
      </c>
    </row>
    <row r="93" spans="1:17" ht="14.25" customHeight="1" x14ac:dyDescent="0.2">
      <c r="A93" s="45">
        <v>92</v>
      </c>
      <c r="B93" s="1">
        <v>10</v>
      </c>
      <c r="C93" s="1">
        <v>2024</v>
      </c>
      <c r="D93" s="1">
        <v>28</v>
      </c>
      <c r="E93" s="44">
        <v>45596</v>
      </c>
      <c r="F93" s="1" t="s">
        <v>9</v>
      </c>
      <c r="G93" s="1" t="str">
        <f>+IFERROR(VLOOKUP($F93,Insumos!$A$2:$C$999,2,FALSE),"")</f>
        <v>FOC-003</v>
      </c>
      <c r="H93" s="1" t="str">
        <f>+IFERROR(VLOOKUP($F93,Insumos!$A$2:$C$999,3,FALSE),"")</f>
        <v>TropCs Corrector dePH x 1Lt</v>
      </c>
      <c r="I93" s="2">
        <v>50</v>
      </c>
      <c r="J93" s="3">
        <v>30.15</v>
      </c>
      <c r="K93" s="4">
        <f t="shared" si="4"/>
        <v>1507.5</v>
      </c>
      <c r="L93" s="1" t="str">
        <f>+IFERROR(VLOOKUP(F93,Insumos!$A$2:$E$999,4,FALSE),"")</f>
        <v>Litros</v>
      </c>
      <c r="M93" s="1">
        <f>+IFERROR(VLOOKUP(F93,Insumos!$A$2:$E$999,5,FALSE),"")</f>
        <v>1</v>
      </c>
      <c r="N93" s="3">
        <f t="shared" si="5"/>
        <v>30.15</v>
      </c>
      <c r="O93" s="5" t="s">
        <v>7</v>
      </c>
      <c r="P93" t="s">
        <v>284</v>
      </c>
      <c r="Q93" t="s">
        <v>66</v>
      </c>
    </row>
    <row r="94" spans="1:17" ht="14.25" customHeight="1" x14ac:dyDescent="0.2">
      <c r="A94" s="45">
        <v>93</v>
      </c>
      <c r="B94" s="1">
        <v>10</v>
      </c>
      <c r="C94" s="1">
        <v>2024</v>
      </c>
      <c r="D94" s="1">
        <v>28</v>
      </c>
      <c r="E94" s="44">
        <v>45596</v>
      </c>
      <c r="F94" s="1" t="s">
        <v>24</v>
      </c>
      <c r="G94" s="1" t="str">
        <f>+IFERROR(VLOOKUP($F94,Insumos!$A$2:$C$999,2,FALSE),"")</f>
        <v>FOC-014</v>
      </c>
      <c r="H94" s="1" t="str">
        <f>+IFERROR(VLOOKUP($F94,Insumos!$A$2:$C$999,3,FALSE),"")</f>
        <v>Jaspek 2,4 D Me X 20 Lts</v>
      </c>
      <c r="I94" s="2">
        <v>1200</v>
      </c>
      <c r="J94" s="3">
        <v>4.45</v>
      </c>
      <c r="K94" s="4">
        <f t="shared" si="4"/>
        <v>5340</v>
      </c>
      <c r="L94" s="1" t="str">
        <f>+IFERROR(VLOOKUP(F94,Insumos!$A$2:$E$999,4,FALSE),"")</f>
        <v>Litros</v>
      </c>
      <c r="M94" s="1">
        <f>+IFERROR(VLOOKUP(F94,Insumos!$A$2:$E$999,5,FALSE),"")</f>
        <v>20</v>
      </c>
      <c r="N94" s="3">
        <f t="shared" si="5"/>
        <v>0.2225</v>
      </c>
      <c r="O94" s="5" t="s">
        <v>7</v>
      </c>
      <c r="P94" t="s">
        <v>284</v>
      </c>
      <c r="Q94" t="s">
        <v>66</v>
      </c>
    </row>
    <row r="95" spans="1:17" ht="14.25" customHeight="1" x14ac:dyDescent="0.2">
      <c r="A95" s="45">
        <v>94</v>
      </c>
      <c r="B95" s="1">
        <v>10</v>
      </c>
      <c r="C95" s="1">
        <v>2024</v>
      </c>
      <c r="D95" s="1">
        <v>28</v>
      </c>
      <c r="E95" s="44">
        <v>45596</v>
      </c>
      <c r="F95" s="1" t="s">
        <v>41</v>
      </c>
      <c r="G95" s="1" t="str">
        <f>+IFERROR(VLOOKUP($F95,Insumos!$A$2:$C$999,2,FALSE),"")</f>
        <v>FOC-028</v>
      </c>
      <c r="H95" s="1" t="str">
        <f>+IFERROR(VLOOKUP($F95,Insumos!$A$2:$C$999,3,FALSE),"")</f>
        <v>Latium Super Cletodim 36x10 Lts</v>
      </c>
      <c r="I95" s="2">
        <v>120</v>
      </c>
      <c r="J95" s="3">
        <v>9.3000000000000007</v>
      </c>
      <c r="K95" s="4">
        <f t="shared" si="4"/>
        <v>1116</v>
      </c>
      <c r="L95" s="1" t="str">
        <f>+IFERROR(VLOOKUP(F95,Insumos!$A$2:$E$999,4,FALSE),"")</f>
        <v>Litros</v>
      </c>
      <c r="M95" s="1">
        <f>+IFERROR(VLOOKUP(F95,Insumos!$A$2:$E$999,5,FALSE),"")</f>
        <v>10</v>
      </c>
      <c r="N95" s="3">
        <f t="shared" si="5"/>
        <v>0.93</v>
      </c>
      <c r="O95" s="5" t="s">
        <v>7</v>
      </c>
      <c r="P95" t="s">
        <v>284</v>
      </c>
      <c r="Q95" t="s">
        <v>66</v>
      </c>
    </row>
    <row r="96" spans="1:17" ht="14.25" customHeight="1" x14ac:dyDescent="0.2">
      <c r="A96" s="45">
        <v>95</v>
      </c>
      <c r="B96" s="1">
        <v>10</v>
      </c>
      <c r="C96" s="1">
        <v>2024</v>
      </c>
      <c r="D96" s="1">
        <v>28</v>
      </c>
      <c r="E96" s="44">
        <v>45596</v>
      </c>
      <c r="F96" s="1" t="s">
        <v>40</v>
      </c>
      <c r="G96" s="1" t="str">
        <f>+IFERROR(VLOOKUP($F96,Insumos!$A$2:$C$999,2,FALSE),"")</f>
        <v>FOC-027</v>
      </c>
      <c r="H96" s="1" t="str">
        <f>+IFERROR(VLOOKUP($F96,Insumos!$A$2:$C$999,3,FALSE),"")</f>
        <v>Metribuzin 48 Sigma x 5/10 Lts</v>
      </c>
      <c r="I96" s="2">
        <v>10</v>
      </c>
      <c r="J96" s="3">
        <v>17</v>
      </c>
      <c r="K96" s="4">
        <f t="shared" si="4"/>
        <v>170</v>
      </c>
      <c r="L96" s="1" t="str">
        <f>+IFERROR(VLOOKUP(F96,Insumos!$A$2:$E$999,4,FALSE),"")</f>
        <v>Litros</v>
      </c>
      <c r="M96" s="1">
        <f>+IFERROR(VLOOKUP(F96,Insumos!$A$2:$E$999,5,FALSE),"")</f>
        <v>10</v>
      </c>
      <c r="N96" s="3">
        <f t="shared" si="5"/>
        <v>1.7</v>
      </c>
      <c r="O96" s="5" t="s">
        <v>7</v>
      </c>
      <c r="P96" t="s">
        <v>284</v>
      </c>
      <c r="Q96" t="s">
        <v>66</v>
      </c>
    </row>
    <row r="97" spans="1:17" ht="14.25" customHeight="1" x14ac:dyDescent="0.2">
      <c r="A97" s="45">
        <v>96</v>
      </c>
      <c r="B97" s="1">
        <v>10</v>
      </c>
      <c r="C97" s="1">
        <v>2024</v>
      </c>
      <c r="D97" s="1">
        <v>28</v>
      </c>
      <c r="E97" s="44">
        <v>45596</v>
      </c>
      <c r="F97" s="1" t="s">
        <v>33</v>
      </c>
      <c r="G97" s="1" t="str">
        <f>+IFERROR(VLOOKUP($F97,Insumos!$A$2:$C$999,2,FALSE),"")</f>
        <v>FOC-021</v>
      </c>
      <c r="H97" s="1" t="str">
        <f>+IFERROR(VLOOKUP($F97,Insumos!$A$2:$C$999,3,FALSE),"")</f>
        <v>Texaro x 0,86 Kgs</v>
      </c>
      <c r="I97" s="2">
        <v>1.72</v>
      </c>
      <c r="J97" s="3">
        <v>358.5</v>
      </c>
      <c r="K97" s="4">
        <f t="shared" si="4"/>
        <v>616.62</v>
      </c>
      <c r="L97" s="1" t="str">
        <f>+IFERROR(VLOOKUP(F97,Insumos!$A$2:$E$999,4,FALSE),"")</f>
        <v>Kilos</v>
      </c>
      <c r="M97" s="1">
        <f>+IFERROR(VLOOKUP(F97,Insumos!$A$2:$E$999,5,FALSE),"")</f>
        <v>0.86</v>
      </c>
      <c r="N97" s="3">
        <f t="shared" si="5"/>
        <v>416.8604651162791</v>
      </c>
      <c r="O97" s="5" t="s">
        <v>7</v>
      </c>
      <c r="P97" t="s">
        <v>284</v>
      </c>
      <c r="Q97" t="s">
        <v>66</v>
      </c>
    </row>
    <row r="98" spans="1:17" ht="14.25" customHeight="1" x14ac:dyDescent="0.2">
      <c r="A98" s="45">
        <v>97</v>
      </c>
      <c r="B98" s="1">
        <v>10</v>
      </c>
      <c r="C98" s="1">
        <v>2024</v>
      </c>
      <c r="D98" s="1">
        <v>29</v>
      </c>
      <c r="E98" s="44">
        <v>45596</v>
      </c>
      <c r="F98" s="1">
        <v>30955</v>
      </c>
      <c r="G98" s="1" t="str">
        <f>+IFERROR(VLOOKUP($F98,Insumos!$A$2:$C$999,2,FALSE),"")</f>
        <v>COT-069</v>
      </c>
      <c r="H98" s="1" t="str">
        <f>+IFERROR(VLOOKUP($F98,Insumos!$A$2:$C$999,3,FALSE),"")</f>
        <v>Gas-Oil D.Diesel 500</v>
      </c>
      <c r="I98" s="2">
        <v>33000</v>
      </c>
      <c r="J98" s="3">
        <f>+((24688950+3786550.68)/1008.5)/33000</f>
        <v>0.85562117997025289</v>
      </c>
      <c r="K98" s="4">
        <f t="shared" ref="K98:K129" si="6">+I98*J98</f>
        <v>28235.498939018344</v>
      </c>
      <c r="L98" s="1" t="str">
        <f>+IFERROR(VLOOKUP(F98,Insumos!$A$2:$E$999,4,FALSE),"")</f>
        <v>Litros</v>
      </c>
      <c r="M98" s="1">
        <f>+IFERROR(VLOOKUP(F98,Insumos!$A$2:$E$999,5,FALSE),"")</f>
        <v>1</v>
      </c>
      <c r="N98" s="3">
        <f t="shared" ref="N98:N129" si="7">+IFERROR(J98/M98,"")</f>
        <v>0.85562117997025289</v>
      </c>
      <c r="O98" s="5" t="s">
        <v>19</v>
      </c>
      <c r="P98" t="s">
        <v>284</v>
      </c>
      <c r="Q98" t="s">
        <v>226</v>
      </c>
    </row>
    <row r="99" spans="1:17" ht="14.25" customHeight="1" x14ac:dyDescent="0.2">
      <c r="A99" s="45">
        <v>98</v>
      </c>
      <c r="B99" s="1">
        <v>11</v>
      </c>
      <c r="C99" s="1">
        <v>2024</v>
      </c>
      <c r="D99" s="1">
        <v>30</v>
      </c>
      <c r="E99" s="44">
        <v>45626</v>
      </c>
      <c r="F99" s="1" t="s">
        <v>42</v>
      </c>
      <c r="G99" s="1" t="str">
        <f>+IFERROR(VLOOKUP($F99,Insumos!$A$2:$C$999,2,FALSE),"")</f>
        <v>FOC-029</v>
      </c>
      <c r="H99" s="1" t="str">
        <f>+IFERROR(VLOOKUP($F99,Insumos!$A$2:$C$999,3,FALSE),"")</f>
        <v>Trop Tank x 5Lts</v>
      </c>
      <c r="I99" s="2">
        <v>170</v>
      </c>
      <c r="J99" s="3">
        <v>17.5</v>
      </c>
      <c r="K99" s="4">
        <f t="shared" si="6"/>
        <v>2975</v>
      </c>
      <c r="L99" s="1" t="str">
        <f>+IFERROR(VLOOKUP(F99,Insumos!$A$2:$E$999,4,FALSE),"")</f>
        <v>Litros</v>
      </c>
      <c r="M99" s="1">
        <f>+IFERROR(VLOOKUP(F99,Insumos!$A$2:$E$999,5,FALSE),"")</f>
        <v>5</v>
      </c>
      <c r="N99" s="3">
        <f t="shared" si="7"/>
        <v>3.5</v>
      </c>
      <c r="O99" s="5" t="s">
        <v>7</v>
      </c>
      <c r="P99" t="s">
        <v>284</v>
      </c>
      <c r="Q99" t="s">
        <v>66</v>
      </c>
    </row>
    <row r="100" spans="1:17" ht="14.25" customHeight="1" x14ac:dyDescent="0.2">
      <c r="A100" s="45">
        <v>99</v>
      </c>
      <c r="B100" s="1">
        <v>11</v>
      </c>
      <c r="C100" s="1">
        <v>2024</v>
      </c>
      <c r="D100" s="1">
        <v>30</v>
      </c>
      <c r="E100" s="44">
        <v>45626</v>
      </c>
      <c r="F100" s="1" t="s">
        <v>9</v>
      </c>
      <c r="G100" s="1" t="str">
        <f>+IFERROR(VLOOKUP($F100,Insumos!$A$2:$C$999,2,FALSE),"")</f>
        <v>FOC-003</v>
      </c>
      <c r="H100" s="1" t="str">
        <f>+IFERROR(VLOOKUP($F100,Insumos!$A$2:$C$999,3,FALSE),"")</f>
        <v>TropCs Corrector dePH x 1Lt</v>
      </c>
      <c r="I100" s="2">
        <v>94</v>
      </c>
      <c r="J100" s="3">
        <v>29.25</v>
      </c>
      <c r="K100" s="4">
        <f t="shared" si="6"/>
        <v>2749.5</v>
      </c>
      <c r="L100" s="1" t="str">
        <f>+IFERROR(VLOOKUP(F100,Insumos!$A$2:$E$999,4,FALSE),"")</f>
        <v>Litros</v>
      </c>
      <c r="M100" s="1">
        <f>+IFERROR(VLOOKUP(F100,Insumos!$A$2:$E$999,5,FALSE),"")</f>
        <v>1</v>
      </c>
      <c r="N100" s="3">
        <f t="shared" si="7"/>
        <v>29.25</v>
      </c>
      <c r="O100" s="5" t="s">
        <v>7</v>
      </c>
      <c r="P100" t="s">
        <v>284</v>
      </c>
      <c r="Q100" t="s">
        <v>66</v>
      </c>
    </row>
    <row r="101" spans="1:17" ht="14.25" customHeight="1" x14ac:dyDescent="0.2">
      <c r="A101" s="45">
        <v>100</v>
      </c>
      <c r="B101" s="1">
        <v>11</v>
      </c>
      <c r="C101" s="1">
        <v>2024</v>
      </c>
      <c r="D101" s="1">
        <v>30</v>
      </c>
      <c r="E101" s="44">
        <v>45626</v>
      </c>
      <c r="F101" s="1" t="s">
        <v>43</v>
      </c>
      <c r="G101" s="1" t="str">
        <f>+IFERROR(VLOOKUP($F101,Insumos!$A$2:$C$999,2,FALSE),"")</f>
        <v>FOC-030</v>
      </c>
      <c r="H101" s="1" t="str">
        <f>+IFERROR(VLOOKUP($F101,Insumos!$A$2:$C$999,3,FALSE),"")</f>
        <v>TropL Plus 1 Lt Lote</v>
      </c>
      <c r="I101" s="2">
        <v>5</v>
      </c>
      <c r="J101" s="3">
        <v>45</v>
      </c>
      <c r="K101" s="4">
        <f t="shared" si="6"/>
        <v>225</v>
      </c>
      <c r="L101" s="1" t="str">
        <f>+IFERROR(VLOOKUP(F101,Insumos!$A$2:$E$999,4,FALSE),"")</f>
        <v>Litros</v>
      </c>
      <c r="M101" s="1">
        <f>+IFERROR(VLOOKUP(F101,Insumos!$A$2:$E$999,5,FALSE),"")</f>
        <v>1</v>
      </c>
      <c r="N101" s="3">
        <f t="shared" si="7"/>
        <v>45</v>
      </c>
      <c r="O101" s="5" t="s">
        <v>7</v>
      </c>
      <c r="P101" t="s">
        <v>284</v>
      </c>
      <c r="Q101" t="s">
        <v>66</v>
      </c>
    </row>
    <row r="102" spans="1:17" ht="14.25" customHeight="1" x14ac:dyDescent="0.2">
      <c r="A102" s="45">
        <v>101</v>
      </c>
      <c r="B102" s="1">
        <v>11</v>
      </c>
      <c r="C102" s="1">
        <v>2024</v>
      </c>
      <c r="D102" s="1">
        <v>30</v>
      </c>
      <c r="E102" s="44">
        <v>45626</v>
      </c>
      <c r="F102" s="1" t="s">
        <v>24</v>
      </c>
      <c r="G102" s="1" t="str">
        <f>+IFERROR(VLOOKUP($F102,Insumos!$A$2:$C$999,2,FALSE),"")</f>
        <v>FOC-014</v>
      </c>
      <c r="H102" s="1" t="str">
        <f>+IFERROR(VLOOKUP($F102,Insumos!$A$2:$C$999,3,FALSE),"")</f>
        <v>Jaspek 2,4 D Me X 20 Lts</v>
      </c>
      <c r="I102" s="2">
        <v>1460</v>
      </c>
      <c r="J102" s="3">
        <v>4.45</v>
      </c>
      <c r="K102" s="4">
        <f t="shared" si="6"/>
        <v>6497</v>
      </c>
      <c r="L102" s="1" t="str">
        <f>+IFERROR(VLOOKUP(F102,Insumos!$A$2:$E$999,4,FALSE),"")</f>
        <v>Litros</v>
      </c>
      <c r="M102" s="1">
        <f>+IFERROR(VLOOKUP(F102,Insumos!$A$2:$E$999,5,FALSE),"")</f>
        <v>20</v>
      </c>
      <c r="N102" s="3">
        <f t="shared" si="7"/>
        <v>0.2225</v>
      </c>
      <c r="O102" s="5" t="s">
        <v>7</v>
      </c>
      <c r="P102" t="s">
        <v>284</v>
      </c>
      <c r="Q102" t="s">
        <v>66</v>
      </c>
    </row>
    <row r="103" spans="1:17" ht="14.25" customHeight="1" x14ac:dyDescent="0.2">
      <c r="A103" s="45">
        <v>102</v>
      </c>
      <c r="B103" s="1">
        <v>11</v>
      </c>
      <c r="C103" s="1">
        <v>2024</v>
      </c>
      <c r="D103" s="1">
        <v>30</v>
      </c>
      <c r="E103" s="44">
        <v>45626</v>
      </c>
      <c r="F103" s="1" t="s">
        <v>30</v>
      </c>
      <c r="G103" s="1" t="str">
        <f>+IFERROR(VLOOKUP($F103,Insumos!$A$2:$C$999,2,FALSE),"")</f>
        <v>FOC-019</v>
      </c>
      <c r="H103" s="1" t="str">
        <f>+IFERROR(VLOOKUP($F103,Insumos!$A$2:$C$999,3,FALSE),"")</f>
        <v>Duranor Advance Dicamba x 10Lts</v>
      </c>
      <c r="I103" s="2">
        <v>120</v>
      </c>
      <c r="J103" s="3">
        <v>8.6999999999999993</v>
      </c>
      <c r="K103" s="4">
        <f t="shared" si="6"/>
        <v>1044</v>
      </c>
      <c r="L103" s="1" t="str">
        <f>+IFERROR(VLOOKUP(F103,Insumos!$A$2:$E$999,4,FALSE),"")</f>
        <v>Litros</v>
      </c>
      <c r="M103" s="1">
        <f>+IFERROR(VLOOKUP(F103,Insumos!$A$2:$E$999,5,FALSE),"")</f>
        <v>10</v>
      </c>
      <c r="N103" s="3">
        <f t="shared" si="7"/>
        <v>0.86999999999999988</v>
      </c>
      <c r="O103" s="5" t="s">
        <v>7</v>
      </c>
      <c r="P103" t="s">
        <v>284</v>
      </c>
      <c r="Q103" t="s">
        <v>66</v>
      </c>
    </row>
    <row r="104" spans="1:17" ht="14.25" customHeight="1" x14ac:dyDescent="0.2">
      <c r="A104" s="45">
        <v>103</v>
      </c>
      <c r="B104" s="1">
        <v>11</v>
      </c>
      <c r="C104" s="1">
        <v>2024</v>
      </c>
      <c r="D104" s="1">
        <v>30</v>
      </c>
      <c r="E104" s="44">
        <v>45626</v>
      </c>
      <c r="F104" s="1" t="s">
        <v>27</v>
      </c>
      <c r="G104" s="1" t="str">
        <f>+IFERROR(VLOOKUP($F104,Insumos!$A$2:$C$999,2,FALSE),"")</f>
        <v>FOC-017</v>
      </c>
      <c r="H104" s="1" t="str">
        <f>+IFERROR(VLOOKUP($F104,Insumos!$A$2:$C$999,3,FALSE),"")</f>
        <v>Trac 90 Atrazina x 10 Kg</v>
      </c>
      <c r="I104" s="2">
        <v>300</v>
      </c>
      <c r="J104" s="3">
        <v>7.05</v>
      </c>
      <c r="K104" s="4">
        <f t="shared" si="6"/>
        <v>2115</v>
      </c>
      <c r="L104" s="1" t="str">
        <f>+IFERROR(VLOOKUP(F104,Insumos!$A$2:$E$999,4,FALSE),"")</f>
        <v>Kilos</v>
      </c>
      <c r="M104" s="1">
        <f>+IFERROR(VLOOKUP(F104,Insumos!$A$2:$E$999,5,FALSE),"")</f>
        <v>10</v>
      </c>
      <c r="N104" s="3">
        <f t="shared" si="7"/>
        <v>0.70499999999999996</v>
      </c>
      <c r="O104" s="5" t="s">
        <v>7</v>
      </c>
      <c r="P104" t="s">
        <v>284</v>
      </c>
      <c r="Q104" t="s">
        <v>66</v>
      </c>
    </row>
    <row r="105" spans="1:17" ht="14.25" customHeight="1" x14ac:dyDescent="0.2">
      <c r="A105" s="45">
        <v>104</v>
      </c>
      <c r="B105" s="1">
        <v>11</v>
      </c>
      <c r="C105" s="1">
        <v>2024</v>
      </c>
      <c r="D105" s="1">
        <v>30</v>
      </c>
      <c r="E105" s="44">
        <v>45626</v>
      </c>
      <c r="F105" s="1">
        <v>1007</v>
      </c>
      <c r="G105" s="1" t="str">
        <f>+IFERROR(VLOOKUP($F105,Insumos!$A$2:$C$999,2,FALSE),"")</f>
        <v>FOC-001</v>
      </c>
      <c r="H105" s="1" t="str">
        <f>+IFERROR(VLOOKUP($F105,Insumos!$A$2:$C$999,3,FALSE),"")</f>
        <v>Serv. De Logistica</v>
      </c>
      <c r="I105" s="2">
        <v>1</v>
      </c>
      <c r="J105" s="3">
        <v>196.49</v>
      </c>
      <c r="K105" s="4">
        <f t="shared" si="6"/>
        <v>196.49</v>
      </c>
      <c r="L105" s="1" t="str">
        <f>+IFERROR(VLOOKUP(F105,Insumos!$A$2:$E$999,4,FALSE),"")</f>
        <v>unidad</v>
      </c>
      <c r="M105" s="1">
        <f>+IFERROR(VLOOKUP(F105,Insumos!$A$2:$E$999,5,FALSE),"")</f>
        <v>1</v>
      </c>
      <c r="N105" s="3">
        <f t="shared" si="7"/>
        <v>196.49</v>
      </c>
      <c r="O105" s="5" t="s">
        <v>7</v>
      </c>
      <c r="P105" t="s">
        <v>284</v>
      </c>
      <c r="Q105" t="s">
        <v>66</v>
      </c>
    </row>
    <row r="106" spans="1:17" ht="14.25" customHeight="1" x14ac:dyDescent="0.2">
      <c r="A106" s="45">
        <v>105</v>
      </c>
      <c r="B106" s="1">
        <v>11</v>
      </c>
      <c r="C106" s="1">
        <v>2024</v>
      </c>
      <c r="D106" s="1">
        <v>30</v>
      </c>
      <c r="E106" s="44">
        <v>45626</v>
      </c>
      <c r="F106" s="1" t="s">
        <v>41</v>
      </c>
      <c r="G106" s="1" t="str">
        <f>+IFERROR(VLOOKUP($F106,Insumos!$A$2:$C$999,2,FALSE),"")</f>
        <v>FOC-028</v>
      </c>
      <c r="H106" s="1" t="str">
        <f>+IFERROR(VLOOKUP($F106,Insumos!$A$2:$C$999,3,FALSE),"")</f>
        <v>Latium Super Cletodim 36x10 Lts</v>
      </c>
      <c r="I106" s="2">
        <v>600</v>
      </c>
      <c r="J106" s="3">
        <v>9.3000000000000007</v>
      </c>
      <c r="K106" s="4">
        <f t="shared" si="6"/>
        <v>5580</v>
      </c>
      <c r="L106" s="1" t="str">
        <f>+IFERROR(VLOOKUP(F106,Insumos!$A$2:$E$999,4,FALSE),"")</f>
        <v>Litros</v>
      </c>
      <c r="M106" s="1">
        <f>+IFERROR(VLOOKUP(F106,Insumos!$A$2:$E$999,5,FALSE),"")</f>
        <v>10</v>
      </c>
      <c r="N106" s="3">
        <f t="shared" si="7"/>
        <v>0.93</v>
      </c>
      <c r="O106" s="5" t="s">
        <v>7</v>
      </c>
      <c r="P106" t="s">
        <v>284</v>
      </c>
      <c r="Q106" t="s">
        <v>66</v>
      </c>
    </row>
    <row r="107" spans="1:17" ht="14.25" customHeight="1" x14ac:dyDescent="0.2">
      <c r="A107" s="45">
        <v>106</v>
      </c>
      <c r="B107" s="1">
        <v>11</v>
      </c>
      <c r="C107" s="1">
        <v>2024</v>
      </c>
      <c r="D107" s="1">
        <v>30</v>
      </c>
      <c r="E107" s="44">
        <v>45626</v>
      </c>
      <c r="F107" s="1" t="s">
        <v>8</v>
      </c>
      <c r="G107" s="1" t="str">
        <f>+IFERROR(VLOOKUP($F107,Insumos!$A$2:$C$999,2,FALSE),"")</f>
        <v>FOC-002</v>
      </c>
      <c r="H107" s="1" t="str">
        <f>+IFERROR(VLOOKUP($F107,Insumos!$A$2:$C$999,3,FALSE),"")</f>
        <v>Nivel Control Antiespumante x 1Lt</v>
      </c>
      <c r="I107" s="2">
        <v>5</v>
      </c>
      <c r="J107" s="3">
        <v>30.5</v>
      </c>
      <c r="K107" s="4">
        <f t="shared" si="6"/>
        <v>152.5</v>
      </c>
      <c r="L107" s="1" t="str">
        <f>+IFERROR(VLOOKUP(F107,Insumos!$A$2:$E$999,4,FALSE),"")</f>
        <v>Litros</v>
      </c>
      <c r="M107" s="1">
        <f>+IFERROR(VLOOKUP(F107,Insumos!$A$2:$E$999,5,FALSE),"")</f>
        <v>1</v>
      </c>
      <c r="N107" s="3">
        <f t="shared" si="7"/>
        <v>30.5</v>
      </c>
      <c r="O107" s="5" t="s">
        <v>7</v>
      </c>
      <c r="P107" t="s">
        <v>284</v>
      </c>
      <c r="Q107" t="s">
        <v>66</v>
      </c>
    </row>
    <row r="108" spans="1:17" ht="14.25" customHeight="1" x14ac:dyDescent="0.2">
      <c r="A108" s="45">
        <v>107</v>
      </c>
      <c r="B108" s="1">
        <v>11</v>
      </c>
      <c r="C108" s="1">
        <v>2024</v>
      </c>
      <c r="D108" s="1">
        <v>30</v>
      </c>
      <c r="E108" s="44">
        <v>45626</v>
      </c>
      <c r="F108" s="1" t="s">
        <v>41</v>
      </c>
      <c r="G108" s="1" t="str">
        <f>+IFERROR(VLOOKUP($F108,Insumos!$A$2:$C$999,2,FALSE),"")</f>
        <v>FOC-028</v>
      </c>
      <c r="H108" s="1" t="str">
        <f>+IFERROR(VLOOKUP($F108,Insumos!$A$2:$C$999,3,FALSE),"")</f>
        <v>Latium Super Cletodim 36x10 Lts</v>
      </c>
      <c r="I108" s="2">
        <v>20</v>
      </c>
      <c r="J108" s="3">
        <v>9.3000000000000007</v>
      </c>
      <c r="K108" s="4">
        <f t="shared" si="6"/>
        <v>186</v>
      </c>
      <c r="L108" s="1" t="str">
        <f>+IFERROR(VLOOKUP(F108,Insumos!$A$2:$E$999,4,FALSE),"")</f>
        <v>Litros</v>
      </c>
      <c r="M108" s="1">
        <f>+IFERROR(VLOOKUP(F108,Insumos!$A$2:$E$999,5,FALSE),"")</f>
        <v>10</v>
      </c>
      <c r="N108" s="3">
        <f t="shared" si="7"/>
        <v>0.93</v>
      </c>
      <c r="O108" s="5" t="s">
        <v>7</v>
      </c>
      <c r="P108" t="s">
        <v>284</v>
      </c>
      <c r="Q108" t="s">
        <v>66</v>
      </c>
    </row>
    <row r="109" spans="1:17" ht="14.25" customHeight="1" x14ac:dyDescent="0.2">
      <c r="A109" s="45">
        <v>108</v>
      </c>
      <c r="B109" s="1">
        <v>11</v>
      </c>
      <c r="C109" s="1">
        <v>2024</v>
      </c>
      <c r="D109" s="1">
        <v>30</v>
      </c>
      <c r="E109" s="44">
        <v>45626</v>
      </c>
      <c r="F109" s="1" t="s">
        <v>14</v>
      </c>
      <c r="G109" s="1" t="str">
        <f>+IFERROR(VLOOKUP($F109,Insumos!$A$2:$C$999,2,FALSE),"")</f>
        <v>FOC-008</v>
      </c>
      <c r="H109" s="1" t="str">
        <f>+IFERROR(VLOOKUP($F109,Insumos!$A$2:$C$999,3,FALSE),"")</f>
        <v>Protector Verdesian x Lt</v>
      </c>
      <c r="I109" s="2">
        <v>46</v>
      </c>
      <c r="J109" s="3">
        <v>23</v>
      </c>
      <c r="K109" s="4">
        <f t="shared" si="6"/>
        <v>1058</v>
      </c>
      <c r="L109" s="1" t="str">
        <f>+IFERROR(VLOOKUP(F109,Insumos!$A$2:$E$999,4,FALSE),"")</f>
        <v>Litros</v>
      </c>
      <c r="M109" s="1">
        <f>+IFERROR(VLOOKUP(F109,Insumos!$A$2:$E$999,5,FALSE),"")</f>
        <v>1</v>
      </c>
      <c r="N109" s="3">
        <f t="shared" si="7"/>
        <v>23</v>
      </c>
      <c r="O109" s="5" t="s">
        <v>7</v>
      </c>
      <c r="P109" t="s">
        <v>284</v>
      </c>
      <c r="Q109" t="s">
        <v>66</v>
      </c>
    </row>
    <row r="110" spans="1:17" ht="14.25" customHeight="1" x14ac:dyDescent="0.2">
      <c r="A110" s="45">
        <v>109</v>
      </c>
      <c r="B110" s="1">
        <v>11</v>
      </c>
      <c r="C110" s="1">
        <v>2024</v>
      </c>
      <c r="D110" s="1">
        <v>30</v>
      </c>
      <c r="E110" s="44">
        <v>45626</v>
      </c>
      <c r="F110" s="1" t="s">
        <v>44</v>
      </c>
      <c r="G110" s="1" t="str">
        <f>+IFERROR(VLOOKUP($F110,Insumos!$A$2:$C$999,2,FALSE),"")</f>
        <v>FOC-031</v>
      </c>
      <c r="H110" s="1" t="str">
        <f>+IFERROR(VLOOKUP($F110,Insumos!$A$2:$C$999,3,FALSE),"")</f>
        <v>Symphony S-Metolacloro x 20 Lts</v>
      </c>
      <c r="I110" s="2">
        <v>200</v>
      </c>
      <c r="J110" s="3">
        <v>7.8</v>
      </c>
      <c r="K110" s="4">
        <f t="shared" si="6"/>
        <v>1560</v>
      </c>
      <c r="L110" s="1" t="str">
        <f>+IFERROR(VLOOKUP(F110,Insumos!$A$2:$E$999,4,FALSE),"")</f>
        <v>Litros</v>
      </c>
      <c r="M110" s="1">
        <f>+IFERROR(VLOOKUP(F110,Insumos!$A$2:$E$999,5,FALSE),"")</f>
        <v>20</v>
      </c>
      <c r="N110" s="3">
        <f t="shared" si="7"/>
        <v>0.39</v>
      </c>
      <c r="O110" s="5" t="s">
        <v>7</v>
      </c>
      <c r="P110" t="s">
        <v>284</v>
      </c>
      <c r="Q110" t="s">
        <v>66</v>
      </c>
    </row>
    <row r="111" spans="1:17" ht="14.25" customHeight="1" x14ac:dyDescent="0.2">
      <c r="A111" s="45">
        <v>110</v>
      </c>
      <c r="B111" s="1">
        <v>11</v>
      </c>
      <c r="C111" s="1">
        <v>2024</v>
      </c>
      <c r="D111" s="1">
        <v>30</v>
      </c>
      <c r="E111" s="44">
        <v>45626</v>
      </c>
      <c r="F111" s="1" t="s">
        <v>20</v>
      </c>
      <c r="G111" s="1" t="str">
        <f>+IFERROR(VLOOKUP($F111,Insumos!$A$2:$C$999,2,FALSE),"")</f>
        <v>FOC-010</v>
      </c>
      <c r="H111" s="1" t="str">
        <f>+IFERROR(VLOOKUP($F111,Insumos!$A$2:$C$999,3,FALSE),"")</f>
        <v>MSO Max Aceite Metilado x 10 Kg</v>
      </c>
      <c r="I111" s="2">
        <v>150</v>
      </c>
      <c r="J111" s="3">
        <v>13.5</v>
      </c>
      <c r="K111" s="4">
        <f t="shared" si="6"/>
        <v>2025</v>
      </c>
      <c r="L111" s="1" t="str">
        <f>+IFERROR(VLOOKUP(F111,Insumos!$A$2:$E$999,4,FALSE),"")</f>
        <v>Kilos</v>
      </c>
      <c r="M111" s="1">
        <f>+IFERROR(VLOOKUP(F111,Insumos!$A$2:$E$999,5,FALSE),"")</f>
        <v>10</v>
      </c>
      <c r="N111" s="3">
        <f t="shared" si="7"/>
        <v>1.35</v>
      </c>
      <c r="O111" s="5" t="s">
        <v>7</v>
      </c>
      <c r="P111" t="s">
        <v>284</v>
      </c>
      <c r="Q111" t="s">
        <v>66</v>
      </c>
    </row>
    <row r="112" spans="1:17" ht="14.25" customHeight="1" x14ac:dyDescent="0.2">
      <c r="A112" s="45">
        <v>111</v>
      </c>
      <c r="B112" s="1">
        <v>11</v>
      </c>
      <c r="C112" s="1">
        <v>2024</v>
      </c>
      <c r="D112" s="1">
        <v>30</v>
      </c>
      <c r="E112" s="44">
        <v>45626</v>
      </c>
      <c r="F112" s="1" t="s">
        <v>9</v>
      </c>
      <c r="G112" s="1" t="str">
        <f>+IFERROR(VLOOKUP($F112,Insumos!$A$2:$C$999,2,FALSE),"")</f>
        <v>FOC-003</v>
      </c>
      <c r="H112" s="1" t="str">
        <f>+IFERROR(VLOOKUP($F112,Insumos!$A$2:$C$999,3,FALSE),"")</f>
        <v>TropCs Corrector dePH x 1Lt</v>
      </c>
      <c r="I112" s="2">
        <v>29</v>
      </c>
      <c r="J112" s="3">
        <v>29.25</v>
      </c>
      <c r="K112" s="4">
        <f t="shared" si="6"/>
        <v>848.25</v>
      </c>
      <c r="L112" s="1" t="str">
        <f>+IFERROR(VLOOKUP(F112,Insumos!$A$2:$E$999,4,FALSE),"")</f>
        <v>Litros</v>
      </c>
      <c r="M112" s="1">
        <f>+IFERROR(VLOOKUP(F112,Insumos!$A$2:$E$999,5,FALSE),"")</f>
        <v>1</v>
      </c>
      <c r="N112" s="3">
        <f t="shared" si="7"/>
        <v>29.25</v>
      </c>
      <c r="O112" s="5" t="s">
        <v>7</v>
      </c>
      <c r="P112" t="s">
        <v>284</v>
      </c>
      <c r="Q112" t="s">
        <v>66</v>
      </c>
    </row>
    <row r="113" spans="1:17" ht="14.25" customHeight="1" x14ac:dyDescent="0.2">
      <c r="A113" s="45">
        <v>112</v>
      </c>
      <c r="B113" s="1">
        <v>11</v>
      </c>
      <c r="C113" s="1">
        <v>2024</v>
      </c>
      <c r="D113" s="1">
        <v>30</v>
      </c>
      <c r="E113" s="44">
        <v>45626</v>
      </c>
      <c r="F113" s="1" t="s">
        <v>10</v>
      </c>
      <c r="G113" s="1" t="str">
        <f>+IFERROR(VLOOKUP($F113,Insumos!$A$2:$C$999,2,FALSE),"")</f>
        <v>FOC-004</v>
      </c>
      <c r="H113" s="1" t="str">
        <f>+IFERROR(VLOOKUP($F113,Insumos!$A$2:$C$999,3,FALSE),"")</f>
        <v>Nutrition Amonio Sulfato de Amonio X 2,5 Kgs</v>
      </c>
      <c r="I113" s="2">
        <v>292.5</v>
      </c>
      <c r="J113" s="3">
        <v>4.5</v>
      </c>
      <c r="K113" s="4">
        <f t="shared" si="6"/>
        <v>1316.25</v>
      </c>
      <c r="L113" s="1" t="str">
        <f>+IFERROR(VLOOKUP(F113,Insumos!$A$2:$E$999,4,FALSE),"")</f>
        <v>Kilos</v>
      </c>
      <c r="M113" s="1">
        <f>+IFERROR(VLOOKUP(F113,Insumos!$A$2:$E$999,5,FALSE),"")</f>
        <v>2.5</v>
      </c>
      <c r="N113" s="3">
        <f t="shared" si="7"/>
        <v>1.8</v>
      </c>
      <c r="O113" s="5" t="s">
        <v>7</v>
      </c>
      <c r="P113" t="s">
        <v>284</v>
      </c>
      <c r="Q113" t="s">
        <v>66</v>
      </c>
    </row>
    <row r="114" spans="1:17" ht="14.25" customHeight="1" x14ac:dyDescent="0.2">
      <c r="A114" s="45">
        <v>113</v>
      </c>
      <c r="B114" s="1">
        <v>11</v>
      </c>
      <c r="C114" s="1">
        <v>2024</v>
      </c>
      <c r="D114" s="1">
        <v>30</v>
      </c>
      <c r="E114" s="44">
        <v>45626</v>
      </c>
      <c r="F114" s="1" t="s">
        <v>32</v>
      </c>
      <c r="G114" s="1" t="str">
        <f>+IFERROR(VLOOKUP($F114,Insumos!$A$2:$C$999,2,FALSE),"")</f>
        <v>FOC-020</v>
      </c>
      <c r="H114" s="1" t="str">
        <f>+IFERROR(VLOOKUP($F114,Insumos!$A$2:$C$999,3,FALSE),"")</f>
        <v>Paraquat Sigma x 20 Lts</v>
      </c>
      <c r="I114" s="2">
        <v>20</v>
      </c>
      <c r="J114" s="3">
        <v>2.85</v>
      </c>
      <c r="K114" s="4">
        <f t="shared" si="6"/>
        <v>57</v>
      </c>
      <c r="L114" s="1" t="str">
        <f>+IFERROR(VLOOKUP(F114,Insumos!$A$2:$E$999,4,FALSE),"")</f>
        <v>Litros</v>
      </c>
      <c r="M114" s="1">
        <f>+IFERROR(VLOOKUP(F114,Insumos!$A$2:$E$999,5,FALSE),"")</f>
        <v>20</v>
      </c>
      <c r="N114" s="3">
        <f t="shared" si="7"/>
        <v>0.14250000000000002</v>
      </c>
      <c r="O114" s="5" t="s">
        <v>7</v>
      </c>
      <c r="P114" t="s">
        <v>284</v>
      </c>
      <c r="Q114" t="s">
        <v>66</v>
      </c>
    </row>
    <row r="115" spans="1:17" ht="14.25" customHeight="1" x14ac:dyDescent="0.2">
      <c r="A115" s="45">
        <v>114</v>
      </c>
      <c r="B115" s="1">
        <v>11</v>
      </c>
      <c r="C115" s="1">
        <v>2024</v>
      </c>
      <c r="D115" s="1">
        <v>30</v>
      </c>
      <c r="E115" s="44">
        <v>45626</v>
      </c>
      <c r="F115" s="1" t="s">
        <v>45</v>
      </c>
      <c r="G115" s="1" t="str">
        <f>+IFERROR(VLOOKUP($F115,Insumos!$A$2:$C$999,2,FALSE),"")</f>
        <v>FOC-032</v>
      </c>
      <c r="H115" s="1" t="str">
        <f>+IFERROR(VLOOKUP($F115,Insumos!$A$2:$C$999,3,FALSE),"")</f>
        <v>Ridof Diclosulam X 0,2 Kgs</v>
      </c>
      <c r="I115" s="2">
        <v>9</v>
      </c>
      <c r="J115" s="3">
        <v>220</v>
      </c>
      <c r="K115" s="4">
        <f t="shared" si="6"/>
        <v>1980</v>
      </c>
      <c r="L115" s="1" t="str">
        <f>+IFERROR(VLOOKUP(F115,Insumos!$A$2:$E$999,4,FALSE),"")</f>
        <v>Kilos</v>
      </c>
      <c r="M115" s="1">
        <f>+IFERROR(VLOOKUP(F115,Insumos!$A$2:$E$999,5,FALSE),"")</f>
        <v>0.2</v>
      </c>
      <c r="N115" s="3">
        <f t="shared" si="7"/>
        <v>1100</v>
      </c>
      <c r="O115" s="5" t="s">
        <v>7</v>
      </c>
      <c r="P115" t="s">
        <v>284</v>
      </c>
      <c r="Q115" t="s">
        <v>66</v>
      </c>
    </row>
    <row r="116" spans="1:17" ht="14.25" customHeight="1" x14ac:dyDescent="0.2">
      <c r="A116" s="45">
        <v>115</v>
      </c>
      <c r="B116" s="1">
        <v>11</v>
      </c>
      <c r="C116" s="1">
        <v>2024</v>
      </c>
      <c r="D116" s="1">
        <v>30</v>
      </c>
      <c r="E116" s="44">
        <v>45626</v>
      </c>
      <c r="F116" s="1" t="s">
        <v>46</v>
      </c>
      <c r="G116" s="1" t="str">
        <f>+IFERROR(VLOOKUP($F116,Insumos!$A$2:$C$999,2,FALSE),"")</f>
        <v>FOC-033</v>
      </c>
      <c r="H116" s="1" t="str">
        <f>+IFERROR(VLOOKUP($F116,Insumos!$A$2:$C$999,3,FALSE),"")</f>
        <v>Primero Nicosulfuron 75 % WG x 0,3 Kg</v>
      </c>
      <c r="I116" s="2">
        <v>6</v>
      </c>
      <c r="J116" s="3">
        <v>182</v>
      </c>
      <c r="K116" s="4">
        <f t="shared" si="6"/>
        <v>1092</v>
      </c>
      <c r="L116" s="1" t="str">
        <f>+IFERROR(VLOOKUP(F116,Insumos!$A$2:$E$999,4,FALSE),"")</f>
        <v>Kilos</v>
      </c>
      <c r="M116" s="1">
        <f>+IFERROR(VLOOKUP(F116,Insumos!$A$2:$E$999,5,FALSE),"")</f>
        <v>0.3</v>
      </c>
      <c r="N116" s="3">
        <f t="shared" si="7"/>
        <v>606.66666666666674</v>
      </c>
      <c r="O116" s="5" t="s">
        <v>7</v>
      </c>
      <c r="P116" t="s">
        <v>284</v>
      </c>
      <c r="Q116" t="s">
        <v>66</v>
      </c>
    </row>
    <row r="117" spans="1:17" ht="14.25" customHeight="1" x14ac:dyDescent="0.2">
      <c r="A117" s="45">
        <v>116</v>
      </c>
      <c r="B117" s="1">
        <v>12</v>
      </c>
      <c r="C117" s="1">
        <v>2024</v>
      </c>
      <c r="D117" s="1">
        <v>31</v>
      </c>
      <c r="E117" s="44">
        <v>45657</v>
      </c>
      <c r="F117" s="1" t="s">
        <v>42</v>
      </c>
      <c r="G117" s="1" t="str">
        <f>+IFERROR(VLOOKUP($F117,Insumos!$A$2:$C$999,2,FALSE),"")</f>
        <v>FOC-029</v>
      </c>
      <c r="H117" s="1" t="str">
        <f>+IFERROR(VLOOKUP($F117,Insumos!$A$2:$C$999,3,FALSE),"")</f>
        <v>Trop Tank x 5Lts</v>
      </c>
      <c r="I117" s="2">
        <v>150</v>
      </c>
      <c r="J117" s="3">
        <v>17.5</v>
      </c>
      <c r="K117" s="4">
        <f t="shared" si="6"/>
        <v>2625</v>
      </c>
      <c r="L117" s="1" t="str">
        <f>+IFERROR(VLOOKUP(F117,Insumos!$A$2:$E$999,4,FALSE),"")</f>
        <v>Litros</v>
      </c>
      <c r="M117" s="1">
        <f>+IFERROR(VLOOKUP(F117,Insumos!$A$2:$E$999,5,FALSE),"")</f>
        <v>5</v>
      </c>
      <c r="N117" s="3">
        <f t="shared" si="7"/>
        <v>3.5</v>
      </c>
      <c r="O117" s="5" t="s">
        <v>7</v>
      </c>
      <c r="P117" t="s">
        <v>284</v>
      </c>
      <c r="Q117" t="s">
        <v>66</v>
      </c>
    </row>
    <row r="118" spans="1:17" ht="14.25" customHeight="1" x14ac:dyDescent="0.2">
      <c r="A118" s="45">
        <v>117</v>
      </c>
      <c r="B118" s="1">
        <v>12</v>
      </c>
      <c r="C118" s="1">
        <v>2024</v>
      </c>
      <c r="D118" s="1">
        <v>31</v>
      </c>
      <c r="E118" s="44">
        <v>45657</v>
      </c>
      <c r="F118" s="1" t="s">
        <v>37</v>
      </c>
      <c r="G118" s="1" t="str">
        <f>+IFERROR(VLOOKUP($F118,Insumos!$A$2:$C$999,2,FALSE),"")</f>
        <v>FOC-024</v>
      </c>
      <c r="H118" s="1" t="str">
        <f>+IFERROR(VLOOKUP($F118,Insumos!$A$2:$C$999,3,FALSE),"")</f>
        <v>Optimizer Aceite Metilado x 10 Lts</v>
      </c>
      <c r="I118" s="2">
        <v>1000</v>
      </c>
      <c r="J118" s="3">
        <v>4.01</v>
      </c>
      <c r="K118" s="4">
        <f t="shared" si="6"/>
        <v>4010</v>
      </c>
      <c r="L118" s="1" t="str">
        <f>+IFERROR(VLOOKUP(F118,Insumos!$A$2:$E$999,4,FALSE),"")</f>
        <v>Litros</v>
      </c>
      <c r="M118" s="1">
        <f>+IFERROR(VLOOKUP(F118,Insumos!$A$2:$E$999,5,FALSE),"")</f>
        <v>10</v>
      </c>
      <c r="N118" s="3">
        <f t="shared" si="7"/>
        <v>0.40099999999999997</v>
      </c>
      <c r="O118" s="5" t="s">
        <v>7</v>
      </c>
      <c r="P118" t="s">
        <v>284</v>
      </c>
      <c r="Q118" t="s">
        <v>66</v>
      </c>
    </row>
    <row r="119" spans="1:17" ht="14.25" customHeight="1" x14ac:dyDescent="0.2">
      <c r="A119" s="45">
        <v>118</v>
      </c>
      <c r="B119" s="1">
        <v>12</v>
      </c>
      <c r="C119" s="1">
        <v>2024</v>
      </c>
      <c r="D119" s="1">
        <v>31</v>
      </c>
      <c r="E119" s="44">
        <v>45657</v>
      </c>
      <c r="F119" s="1">
        <v>1007</v>
      </c>
      <c r="G119" s="1" t="str">
        <f>+IFERROR(VLOOKUP($F119,Insumos!$A$2:$C$999,2,FALSE),"")</f>
        <v>FOC-001</v>
      </c>
      <c r="H119" s="1" t="str">
        <f>+IFERROR(VLOOKUP($F119,Insumos!$A$2:$C$999,3,FALSE),"")</f>
        <v>Serv. De Logistica</v>
      </c>
      <c r="I119" s="2">
        <v>1</v>
      </c>
      <c r="J119" s="3">
        <v>252.4</v>
      </c>
      <c r="K119" s="4">
        <f t="shared" si="6"/>
        <v>252.4</v>
      </c>
      <c r="L119" s="1" t="str">
        <f>+IFERROR(VLOOKUP(F119,Insumos!$A$2:$E$999,4,FALSE),"")</f>
        <v>unidad</v>
      </c>
      <c r="M119" s="1">
        <f>+IFERROR(VLOOKUP(F119,Insumos!$A$2:$E$999,5,FALSE),"")</f>
        <v>1</v>
      </c>
      <c r="N119" s="3">
        <f t="shared" si="7"/>
        <v>252.4</v>
      </c>
      <c r="O119" s="5" t="s">
        <v>7</v>
      </c>
      <c r="P119" t="s">
        <v>284</v>
      </c>
      <c r="Q119" t="s">
        <v>66</v>
      </c>
    </row>
    <row r="120" spans="1:17" ht="14.25" customHeight="1" x14ac:dyDescent="0.2">
      <c r="A120" s="45">
        <v>119</v>
      </c>
      <c r="B120" s="1">
        <v>12</v>
      </c>
      <c r="C120" s="1">
        <v>2024</v>
      </c>
      <c r="D120" s="1">
        <v>31</v>
      </c>
      <c r="E120" s="44">
        <v>45657</v>
      </c>
      <c r="F120" s="1" t="s">
        <v>9</v>
      </c>
      <c r="G120" s="1" t="str">
        <f>+IFERROR(VLOOKUP($F120,Insumos!$A$2:$C$999,2,FALSE),"")</f>
        <v>FOC-003</v>
      </c>
      <c r="H120" s="1" t="str">
        <f>+IFERROR(VLOOKUP($F120,Insumos!$A$2:$C$999,3,FALSE),"")</f>
        <v>TropCs Corrector dePH x 1Lt</v>
      </c>
      <c r="I120" s="2">
        <v>71</v>
      </c>
      <c r="J120" s="3">
        <v>29.25</v>
      </c>
      <c r="K120" s="4">
        <f t="shared" si="6"/>
        <v>2076.75</v>
      </c>
      <c r="L120" s="1" t="str">
        <f>+IFERROR(VLOOKUP(F120,Insumos!$A$2:$E$999,4,FALSE),"")</f>
        <v>Litros</v>
      </c>
      <c r="M120" s="1">
        <f>+IFERROR(VLOOKUP(F120,Insumos!$A$2:$E$999,5,FALSE),"")</f>
        <v>1</v>
      </c>
      <c r="N120" s="3">
        <f t="shared" si="7"/>
        <v>29.25</v>
      </c>
      <c r="O120" s="5" t="s">
        <v>7</v>
      </c>
      <c r="P120" t="s">
        <v>284</v>
      </c>
      <c r="Q120" t="s">
        <v>66</v>
      </c>
    </row>
    <row r="121" spans="1:17" ht="14.25" customHeight="1" x14ac:dyDescent="0.2">
      <c r="A121" s="45">
        <v>120</v>
      </c>
      <c r="B121" s="1">
        <v>12</v>
      </c>
      <c r="C121" s="1">
        <v>2024</v>
      </c>
      <c r="D121" s="1">
        <v>31</v>
      </c>
      <c r="E121" s="44">
        <v>45657</v>
      </c>
      <c r="F121" s="1" t="s">
        <v>37</v>
      </c>
      <c r="G121" s="1" t="str">
        <f>+IFERROR(VLOOKUP($F121,Insumos!$A$2:$C$999,2,FALSE),"")</f>
        <v>FOC-024</v>
      </c>
      <c r="H121" s="1" t="str">
        <f>+IFERROR(VLOOKUP($F121,Insumos!$A$2:$C$999,3,FALSE),"")</f>
        <v>Optimizer Aceite Metilado x 10 Lts</v>
      </c>
      <c r="I121" s="2">
        <v>830</v>
      </c>
      <c r="J121" s="3">
        <v>4.01</v>
      </c>
      <c r="K121" s="4">
        <f t="shared" si="6"/>
        <v>3328.2999999999997</v>
      </c>
      <c r="L121" s="1" t="str">
        <f>+IFERROR(VLOOKUP(F121,Insumos!$A$2:$E$999,4,FALSE),"")</f>
        <v>Litros</v>
      </c>
      <c r="M121" s="1">
        <f>+IFERROR(VLOOKUP(F121,Insumos!$A$2:$E$999,5,FALSE),"")</f>
        <v>10</v>
      </c>
      <c r="N121" s="3">
        <f t="shared" si="7"/>
        <v>0.40099999999999997</v>
      </c>
      <c r="O121" s="5" t="s">
        <v>7</v>
      </c>
      <c r="P121" t="s">
        <v>284</v>
      </c>
      <c r="Q121" t="s">
        <v>66</v>
      </c>
    </row>
    <row r="122" spans="1:17" ht="14.25" customHeight="1" x14ac:dyDescent="0.2">
      <c r="A122" s="45">
        <v>121</v>
      </c>
      <c r="B122" s="1">
        <v>12</v>
      </c>
      <c r="C122" s="1">
        <v>2024</v>
      </c>
      <c r="D122" s="1">
        <v>31</v>
      </c>
      <c r="E122" s="44">
        <v>45657</v>
      </c>
      <c r="F122" s="1" t="s">
        <v>10</v>
      </c>
      <c r="G122" s="1" t="str">
        <f>+IFERROR(VLOOKUP($F122,Insumos!$A$2:$C$999,2,FALSE),"")</f>
        <v>FOC-004</v>
      </c>
      <c r="H122" s="1" t="str">
        <f>+IFERROR(VLOOKUP($F122,Insumos!$A$2:$C$999,3,FALSE),"")</f>
        <v>Nutrition Amonio Sulfato de Amonio X 2,5 Kgs</v>
      </c>
      <c r="I122" s="2">
        <v>600</v>
      </c>
      <c r="J122" s="3">
        <v>4.5</v>
      </c>
      <c r="K122" s="4">
        <f t="shared" si="6"/>
        <v>2700</v>
      </c>
      <c r="L122" s="1" t="str">
        <f>+IFERROR(VLOOKUP(F122,Insumos!$A$2:$E$999,4,FALSE),"")</f>
        <v>Kilos</v>
      </c>
      <c r="M122" s="1">
        <f>+IFERROR(VLOOKUP(F122,Insumos!$A$2:$E$999,5,FALSE),"")</f>
        <v>2.5</v>
      </c>
      <c r="N122" s="3">
        <f t="shared" si="7"/>
        <v>1.8</v>
      </c>
      <c r="O122" s="5" t="s">
        <v>7</v>
      </c>
      <c r="P122" t="s">
        <v>284</v>
      </c>
      <c r="Q122" t="s">
        <v>66</v>
      </c>
    </row>
    <row r="123" spans="1:17" ht="14.25" customHeight="1" x14ac:dyDescent="0.2">
      <c r="A123" s="45">
        <v>122</v>
      </c>
      <c r="B123" s="1">
        <v>12</v>
      </c>
      <c r="C123" s="1">
        <v>2024</v>
      </c>
      <c r="D123" s="1">
        <v>31</v>
      </c>
      <c r="E123" s="44">
        <v>45657</v>
      </c>
      <c r="F123" s="1" t="s">
        <v>47</v>
      </c>
      <c r="G123" s="1" t="str">
        <f>+IFERROR(VLOOKUP($F123,Insumos!$A$2:$C$999,2,FALSE),"")</f>
        <v>FOC-034</v>
      </c>
      <c r="H123" s="1" t="str">
        <f>+IFERROR(VLOOKUP($F123,Insumos!$A$2:$C$999,3,FALSE),"")</f>
        <v>Flumyzin flumioxazin SC x 5 Lts</v>
      </c>
      <c r="I123" s="2">
        <v>35</v>
      </c>
      <c r="J123" s="3">
        <v>28.8</v>
      </c>
      <c r="K123" s="4">
        <f t="shared" si="6"/>
        <v>1008</v>
      </c>
      <c r="L123" s="1" t="str">
        <f>+IFERROR(VLOOKUP(F123,Insumos!$A$2:$E$999,4,FALSE),"")</f>
        <v>Litros</v>
      </c>
      <c r="M123" s="1">
        <f>+IFERROR(VLOOKUP(F123,Insumos!$A$2:$E$999,5,FALSE),"")</f>
        <v>5</v>
      </c>
      <c r="N123" s="3">
        <f t="shared" si="7"/>
        <v>5.76</v>
      </c>
      <c r="O123" s="5" t="s">
        <v>7</v>
      </c>
      <c r="P123" t="s">
        <v>284</v>
      </c>
      <c r="Q123" t="s">
        <v>66</v>
      </c>
    </row>
    <row r="124" spans="1:17" ht="14.25" customHeight="1" x14ac:dyDescent="0.2">
      <c r="A124" s="45">
        <v>123</v>
      </c>
      <c r="B124" s="1">
        <v>12</v>
      </c>
      <c r="C124" s="1">
        <v>2024</v>
      </c>
      <c r="D124" s="1">
        <v>31</v>
      </c>
      <c r="E124" s="44">
        <v>45657</v>
      </c>
      <c r="F124" s="1" t="s">
        <v>44</v>
      </c>
      <c r="G124" s="1" t="str">
        <f>+IFERROR(VLOOKUP($F124,Insumos!$A$2:$C$999,2,FALSE),"")</f>
        <v>FOC-031</v>
      </c>
      <c r="H124" s="1" t="str">
        <f>+IFERROR(VLOOKUP($F124,Insumos!$A$2:$C$999,3,FALSE),"")</f>
        <v>Symphony S-Metolacloro x 20 Lts</v>
      </c>
      <c r="I124" s="2">
        <v>300</v>
      </c>
      <c r="J124" s="3">
        <v>7.65</v>
      </c>
      <c r="K124" s="4">
        <f t="shared" si="6"/>
        <v>2295</v>
      </c>
      <c r="L124" s="1" t="str">
        <f>+IFERROR(VLOOKUP(F124,Insumos!$A$2:$E$999,4,FALSE),"")</f>
        <v>Litros</v>
      </c>
      <c r="M124" s="1">
        <f>+IFERROR(VLOOKUP(F124,Insumos!$A$2:$E$999,5,FALSE),"")</f>
        <v>20</v>
      </c>
      <c r="N124" s="3">
        <f t="shared" si="7"/>
        <v>0.38250000000000001</v>
      </c>
      <c r="O124" s="5" t="s">
        <v>7</v>
      </c>
      <c r="P124" t="s">
        <v>284</v>
      </c>
      <c r="Q124" t="s">
        <v>66</v>
      </c>
    </row>
    <row r="125" spans="1:17" ht="14.25" customHeight="1" x14ac:dyDescent="0.2">
      <c r="A125" s="45">
        <v>124</v>
      </c>
      <c r="B125" s="1">
        <v>12</v>
      </c>
      <c r="C125" s="1">
        <v>2024</v>
      </c>
      <c r="D125" s="1">
        <v>31</v>
      </c>
      <c r="E125" s="44">
        <v>45657</v>
      </c>
      <c r="F125" s="1" t="s">
        <v>48</v>
      </c>
      <c r="G125" s="1" t="str">
        <f>+IFERROR(VLOOKUP($F125,Insumos!$A$2:$C$999,2,FALSE),"")</f>
        <v>FOC-035</v>
      </c>
      <c r="H125" s="1" t="str">
        <f>+IFERROR(VLOOKUP($F125,Insumos!$A$2:$C$999,3,FALSE),"")</f>
        <v>Kylian Cletodim x 10 Lts</v>
      </c>
      <c r="I125" s="2">
        <v>90</v>
      </c>
      <c r="J125" s="3">
        <v>12</v>
      </c>
      <c r="K125" s="4">
        <f t="shared" si="6"/>
        <v>1080</v>
      </c>
      <c r="L125" s="1" t="str">
        <f>+IFERROR(VLOOKUP(F125,Insumos!$A$2:$E$999,4,FALSE),"")</f>
        <v>Litros</v>
      </c>
      <c r="M125" s="1">
        <f>+IFERROR(VLOOKUP(F125,Insumos!$A$2:$E$999,5,FALSE),"")</f>
        <v>10</v>
      </c>
      <c r="N125" s="3">
        <f t="shared" si="7"/>
        <v>1.2</v>
      </c>
      <c r="O125" s="5" t="s">
        <v>7</v>
      </c>
      <c r="P125" t="s">
        <v>284</v>
      </c>
      <c r="Q125" t="s">
        <v>66</v>
      </c>
    </row>
    <row r="126" spans="1:17" ht="14.25" customHeight="1" x14ac:dyDescent="0.2">
      <c r="A126" s="45">
        <v>125</v>
      </c>
      <c r="B126" s="1">
        <v>12</v>
      </c>
      <c r="C126" s="1">
        <v>2024</v>
      </c>
      <c r="D126" s="1">
        <v>31</v>
      </c>
      <c r="E126" s="44">
        <v>45657</v>
      </c>
      <c r="F126" s="1" t="s">
        <v>11</v>
      </c>
      <c r="G126" s="1" t="str">
        <f>+IFERROR(VLOOKUP($F126,Insumos!$A$2:$C$999,2,FALSE),"")</f>
        <v>FOC-005</v>
      </c>
      <c r="H126" s="1" t="str">
        <f>+IFERROR(VLOOKUP($F126,Insumos!$A$2:$C$999,3,FALSE),"")</f>
        <v>Million Lactofen x 10Lts</v>
      </c>
      <c r="I126" s="2">
        <v>40</v>
      </c>
      <c r="J126" s="3">
        <v>15.3</v>
      </c>
      <c r="K126" s="4">
        <f t="shared" si="6"/>
        <v>612</v>
      </c>
      <c r="L126" s="1" t="str">
        <f>+IFERROR(VLOOKUP(F126,Insumos!$A$2:$E$999,4,FALSE),"")</f>
        <v>Litros</v>
      </c>
      <c r="M126" s="1">
        <f>+IFERROR(VLOOKUP(F126,Insumos!$A$2:$E$999,5,FALSE),"")</f>
        <v>10</v>
      </c>
      <c r="N126" s="3">
        <f t="shared" si="7"/>
        <v>1.53</v>
      </c>
      <c r="O126" s="5" t="s">
        <v>7</v>
      </c>
      <c r="P126" t="s">
        <v>284</v>
      </c>
      <c r="Q126" t="s">
        <v>66</v>
      </c>
    </row>
    <row r="127" spans="1:17" ht="14.25" customHeight="1" x14ac:dyDescent="0.2">
      <c r="A127" s="45">
        <v>126</v>
      </c>
      <c r="B127" s="1">
        <v>12</v>
      </c>
      <c r="C127" s="1">
        <v>2024</v>
      </c>
      <c r="D127" s="1">
        <v>31</v>
      </c>
      <c r="E127" s="44">
        <v>45657</v>
      </c>
      <c r="F127" s="1" t="s">
        <v>49</v>
      </c>
      <c r="G127" s="1" t="str">
        <f>+IFERROR(VLOOKUP($F127,Insumos!$A$2:$C$999,2,FALSE),"")</f>
        <v>FOC-036</v>
      </c>
      <c r="H127" s="1" t="str">
        <f>+IFERROR(VLOOKUP($F127,Insumos!$A$2:$C$999,3,FALSE),"")</f>
        <v>Laudis x 5 Lts</v>
      </c>
      <c r="I127" s="2">
        <v>30</v>
      </c>
      <c r="J127" s="3">
        <v>103.89</v>
      </c>
      <c r="K127" s="4">
        <f t="shared" si="6"/>
        <v>3116.7</v>
      </c>
      <c r="L127" s="1" t="str">
        <f>+IFERROR(VLOOKUP(F127,Insumos!$A$2:$E$999,4,FALSE),"")</f>
        <v>Litros</v>
      </c>
      <c r="M127" s="1">
        <f>+IFERROR(VLOOKUP(F127,Insumos!$A$2:$E$999,5,FALSE),"")</f>
        <v>5</v>
      </c>
      <c r="N127" s="3">
        <f t="shared" si="7"/>
        <v>20.777999999999999</v>
      </c>
      <c r="O127" s="5" t="s">
        <v>7</v>
      </c>
      <c r="P127" t="s">
        <v>284</v>
      </c>
      <c r="Q127" t="s">
        <v>66</v>
      </c>
    </row>
    <row r="128" spans="1:17" ht="14.25" customHeight="1" x14ac:dyDescent="0.2">
      <c r="A128" s="45">
        <v>127</v>
      </c>
      <c r="B128" s="1">
        <v>12</v>
      </c>
      <c r="C128" s="1">
        <v>2024</v>
      </c>
      <c r="D128" s="1">
        <v>31</v>
      </c>
      <c r="E128" s="44">
        <v>45657</v>
      </c>
      <c r="F128" s="1" t="s">
        <v>50</v>
      </c>
      <c r="G128" s="1" t="str">
        <f>+IFERROR(VLOOKUP($F128,Insumos!$A$2:$C$999,2,FALSE),"")</f>
        <v>FOC-037</v>
      </c>
      <c r="H128" s="1" t="str">
        <f>+IFERROR(VLOOKUP($F128,Insumos!$A$2:$C$999,3,FALSE),"")</f>
        <v>Folicap Fomesafen x 20 Lts</v>
      </c>
      <c r="I128" s="2">
        <v>100</v>
      </c>
      <c r="J128" s="3">
        <v>7.8</v>
      </c>
      <c r="K128" s="4">
        <f t="shared" si="6"/>
        <v>780</v>
      </c>
      <c r="L128" s="1" t="str">
        <f>+IFERROR(VLOOKUP(F128,Insumos!$A$2:$E$999,4,FALSE),"")</f>
        <v>Litros</v>
      </c>
      <c r="M128" s="1">
        <f>+IFERROR(VLOOKUP(F128,Insumos!$A$2:$E$999,5,FALSE),"")</f>
        <v>20</v>
      </c>
      <c r="N128" s="3">
        <f t="shared" si="7"/>
        <v>0.39</v>
      </c>
      <c r="O128" s="5" t="s">
        <v>7</v>
      </c>
      <c r="P128" t="s">
        <v>284</v>
      </c>
      <c r="Q128" t="s">
        <v>66</v>
      </c>
    </row>
    <row r="129" spans="1:17" ht="14.25" customHeight="1" x14ac:dyDescent="0.2">
      <c r="A129" s="45">
        <v>128</v>
      </c>
      <c r="B129" s="1">
        <v>12</v>
      </c>
      <c r="C129" s="1">
        <v>2024</v>
      </c>
      <c r="D129" s="1">
        <v>31</v>
      </c>
      <c r="E129" s="44">
        <v>45657</v>
      </c>
      <c r="F129" s="1" t="s">
        <v>46</v>
      </c>
      <c r="G129" s="1" t="str">
        <f>+IFERROR(VLOOKUP($F129,Insumos!$A$2:$C$999,2,FALSE),"")</f>
        <v>FOC-033</v>
      </c>
      <c r="H129" s="1" t="str">
        <f>+IFERROR(VLOOKUP($F129,Insumos!$A$2:$C$999,3,FALSE),"")</f>
        <v>Primero Nicosulfuron 75 % WG x 0,3 Kg</v>
      </c>
      <c r="I129" s="2">
        <v>28.2</v>
      </c>
      <c r="J129" s="3">
        <v>182</v>
      </c>
      <c r="K129" s="4">
        <f t="shared" si="6"/>
        <v>5132.3999999999996</v>
      </c>
      <c r="L129" s="1" t="str">
        <f>+IFERROR(VLOOKUP(F129,Insumos!$A$2:$E$999,4,FALSE),"")</f>
        <v>Kilos</v>
      </c>
      <c r="M129" s="1">
        <f>+IFERROR(VLOOKUP(F129,Insumos!$A$2:$E$999,5,FALSE),"")</f>
        <v>0.3</v>
      </c>
      <c r="N129" s="3">
        <f t="shared" si="7"/>
        <v>606.66666666666674</v>
      </c>
      <c r="O129" s="5" t="s">
        <v>7</v>
      </c>
      <c r="P129" t="s">
        <v>284</v>
      </c>
      <c r="Q129" t="s">
        <v>66</v>
      </c>
    </row>
    <row r="130" spans="1:17" ht="14.25" customHeight="1" x14ac:dyDescent="0.2">
      <c r="A130" s="45">
        <v>129</v>
      </c>
      <c r="B130" s="1">
        <v>12</v>
      </c>
      <c r="C130" s="1">
        <v>2024</v>
      </c>
      <c r="D130" s="1">
        <v>31</v>
      </c>
      <c r="E130" s="44">
        <v>45657</v>
      </c>
      <c r="F130" s="1" t="s">
        <v>51</v>
      </c>
      <c r="G130" s="1" t="str">
        <f>+IFERROR(VLOOKUP($F130,Insumos!$A$2:$C$999,2,FALSE),"")</f>
        <v>FOC-038</v>
      </c>
      <c r="H130" s="1" t="str">
        <f>+IFERROR(VLOOKUP($F130,Insumos!$A$2:$C$999,3,FALSE),"")</f>
        <v>Fomesafen Insuagro x 20 Lts</v>
      </c>
      <c r="I130" s="2">
        <v>40</v>
      </c>
      <c r="J130" s="3">
        <v>7.8</v>
      </c>
      <c r="K130" s="4">
        <f t="shared" ref="K130:K161" si="8">+I130*J130</f>
        <v>312</v>
      </c>
      <c r="L130" s="1" t="str">
        <f>+IFERROR(VLOOKUP(F130,Insumos!$A$2:$E$999,4,FALSE),"")</f>
        <v>Litros</v>
      </c>
      <c r="M130" s="1">
        <f>+IFERROR(VLOOKUP(F130,Insumos!$A$2:$E$999,5,FALSE),"")</f>
        <v>20</v>
      </c>
      <c r="N130" s="3">
        <f t="shared" ref="N130:N161" si="9">+IFERROR(J130/M130,"")</f>
        <v>0.39</v>
      </c>
      <c r="O130" s="5" t="s">
        <v>7</v>
      </c>
      <c r="P130" t="s">
        <v>284</v>
      </c>
      <c r="Q130" t="s">
        <v>66</v>
      </c>
    </row>
    <row r="131" spans="1:17" ht="14.25" customHeight="1" x14ac:dyDescent="0.2">
      <c r="A131" s="45">
        <v>130</v>
      </c>
      <c r="B131" s="1">
        <v>12</v>
      </c>
      <c r="C131" s="1">
        <v>2024</v>
      </c>
      <c r="D131" s="1">
        <v>31</v>
      </c>
      <c r="E131" s="44">
        <v>45657</v>
      </c>
      <c r="F131" s="1" t="s">
        <v>14</v>
      </c>
      <c r="G131" s="1" t="str">
        <f>+IFERROR(VLOOKUP($F131,Insumos!$A$2:$C$999,2,FALSE),"")</f>
        <v>FOC-008</v>
      </c>
      <c r="H131" s="1" t="str">
        <f>+IFERROR(VLOOKUP($F131,Insumos!$A$2:$C$999,3,FALSE),"")</f>
        <v>Protector Verdesian x Lt</v>
      </c>
      <c r="I131" s="2">
        <v>60</v>
      </c>
      <c r="J131" s="3">
        <v>23</v>
      </c>
      <c r="K131" s="4">
        <f t="shared" si="8"/>
        <v>1380</v>
      </c>
      <c r="L131" s="1" t="str">
        <f>+IFERROR(VLOOKUP(F131,Insumos!$A$2:$E$999,4,FALSE),"")</f>
        <v>Litros</v>
      </c>
      <c r="M131" s="1">
        <f>+IFERROR(VLOOKUP(F131,Insumos!$A$2:$E$999,5,FALSE),"")</f>
        <v>1</v>
      </c>
      <c r="N131" s="3">
        <f t="shared" si="9"/>
        <v>23</v>
      </c>
      <c r="O131" s="5" t="s">
        <v>7</v>
      </c>
      <c r="P131" t="s">
        <v>284</v>
      </c>
      <c r="Q131" t="s">
        <v>66</v>
      </c>
    </row>
    <row r="132" spans="1:17" ht="14.25" customHeight="1" x14ac:dyDescent="0.2">
      <c r="A132" s="45">
        <v>131</v>
      </c>
      <c r="B132" s="1">
        <v>12</v>
      </c>
      <c r="C132" s="1">
        <v>2024</v>
      </c>
      <c r="D132" s="1">
        <v>31</v>
      </c>
      <c r="E132" s="44">
        <v>45657</v>
      </c>
      <c r="F132" s="1" t="s">
        <v>52</v>
      </c>
      <c r="G132" s="1" t="str">
        <f>+IFERROR(VLOOKUP($F132,Insumos!$A$2:$C$999,2,FALSE),"")</f>
        <v>FOC-039</v>
      </c>
      <c r="H132" s="1" t="str">
        <f>+IFERROR(VLOOKUP($F132,Insumos!$A$2:$C$999,3,FALSE),"")</f>
        <v>Protector Verdesian Bidon</v>
      </c>
      <c r="I132" s="2">
        <v>270</v>
      </c>
      <c r="J132" s="3">
        <v>23</v>
      </c>
      <c r="K132" s="4">
        <f t="shared" si="8"/>
        <v>6210</v>
      </c>
      <c r="L132" s="1" t="str">
        <f>+IFERROR(VLOOKUP(F132,Insumos!$A$2:$E$999,4,FALSE),"")</f>
        <v>Bidon</v>
      </c>
      <c r="M132" s="1">
        <f>+IFERROR(VLOOKUP(F132,Insumos!$A$2:$E$999,5,FALSE),"")</f>
        <v>1</v>
      </c>
      <c r="N132" s="3">
        <f t="shared" si="9"/>
        <v>23</v>
      </c>
      <c r="O132" s="5" t="s">
        <v>7</v>
      </c>
      <c r="P132" t="s">
        <v>284</v>
      </c>
      <c r="Q132" t="s">
        <v>66</v>
      </c>
    </row>
    <row r="133" spans="1:17" ht="14.25" customHeight="1" x14ac:dyDescent="0.2">
      <c r="A133" s="45">
        <v>132</v>
      </c>
      <c r="B133" s="1">
        <v>12</v>
      </c>
      <c r="C133" s="1">
        <v>2024</v>
      </c>
      <c r="D133" s="1">
        <v>31</v>
      </c>
      <c r="E133" s="44">
        <v>45657</v>
      </c>
      <c r="F133" s="1" t="s">
        <v>27</v>
      </c>
      <c r="G133" s="1" t="str">
        <f>+IFERROR(VLOOKUP($F133,Insumos!$A$2:$C$999,2,FALSE),"")</f>
        <v>FOC-017</v>
      </c>
      <c r="H133" s="1" t="str">
        <f>+IFERROR(VLOOKUP($F133,Insumos!$A$2:$C$999,3,FALSE),"")</f>
        <v>Trac 90 Atrazina x 10 Kg</v>
      </c>
      <c r="I133" s="2">
        <v>920</v>
      </c>
      <c r="J133" s="3">
        <v>6.95</v>
      </c>
      <c r="K133" s="4">
        <f t="shared" si="8"/>
        <v>6394</v>
      </c>
      <c r="L133" s="1" t="str">
        <f>+IFERROR(VLOOKUP(F133,Insumos!$A$2:$E$999,4,FALSE),"")</f>
        <v>Kilos</v>
      </c>
      <c r="M133" s="1">
        <f>+IFERROR(VLOOKUP(F133,Insumos!$A$2:$E$999,5,FALSE),"")</f>
        <v>10</v>
      </c>
      <c r="N133" s="3">
        <f t="shared" si="9"/>
        <v>0.69500000000000006</v>
      </c>
      <c r="O133" s="5" t="s">
        <v>7</v>
      </c>
      <c r="P133" t="s">
        <v>284</v>
      </c>
      <c r="Q133" t="s">
        <v>66</v>
      </c>
    </row>
    <row r="134" spans="1:17" ht="14.25" customHeight="1" x14ac:dyDescent="0.2">
      <c r="A134" s="45">
        <v>133</v>
      </c>
      <c r="B134" s="1">
        <v>12</v>
      </c>
      <c r="C134" s="1">
        <v>2024</v>
      </c>
      <c r="D134" s="1">
        <v>31</v>
      </c>
      <c r="E134" s="44">
        <v>45657</v>
      </c>
      <c r="F134" s="1" t="s">
        <v>8</v>
      </c>
      <c r="G134" s="1" t="str">
        <f>+IFERROR(VLOOKUP($F134,Insumos!$A$2:$C$999,2,FALSE),"")</f>
        <v>FOC-002</v>
      </c>
      <c r="H134" s="1" t="str">
        <f>+IFERROR(VLOOKUP($F134,Insumos!$A$2:$C$999,3,FALSE),"")</f>
        <v>Nivel Control Antiespumante x 1Lt</v>
      </c>
      <c r="I134" s="2">
        <v>6</v>
      </c>
      <c r="J134" s="3">
        <v>30.5</v>
      </c>
      <c r="K134" s="4">
        <f t="shared" si="8"/>
        <v>183</v>
      </c>
      <c r="L134" s="1" t="str">
        <f>+IFERROR(VLOOKUP(F134,Insumos!$A$2:$E$999,4,FALSE),"")</f>
        <v>Litros</v>
      </c>
      <c r="M134" s="1">
        <f>+IFERROR(VLOOKUP(F134,Insumos!$A$2:$E$999,5,FALSE),"")</f>
        <v>1</v>
      </c>
      <c r="N134" s="3">
        <f t="shared" si="9"/>
        <v>30.5</v>
      </c>
      <c r="O134" s="5" t="s">
        <v>7</v>
      </c>
      <c r="P134" t="s">
        <v>284</v>
      </c>
      <c r="Q134" t="s">
        <v>66</v>
      </c>
    </row>
    <row r="135" spans="1:17" ht="14.25" customHeight="1" x14ac:dyDescent="0.2">
      <c r="A135" s="45">
        <v>134</v>
      </c>
      <c r="B135" s="1">
        <v>12</v>
      </c>
      <c r="C135" s="1">
        <v>2024</v>
      </c>
      <c r="D135" s="1">
        <v>31</v>
      </c>
      <c r="E135" s="44">
        <v>45657</v>
      </c>
      <c r="F135" s="1" t="s">
        <v>42</v>
      </c>
      <c r="G135" s="1" t="str">
        <f>+IFERROR(VLOOKUP($F135,Insumos!$A$2:$C$999,2,FALSE),"")</f>
        <v>FOC-029</v>
      </c>
      <c r="H135" s="1" t="str">
        <f>+IFERROR(VLOOKUP($F135,Insumos!$A$2:$C$999,3,FALSE),"")</f>
        <v>Trop Tank x 5Lts</v>
      </c>
      <c r="I135" s="2">
        <v>200</v>
      </c>
      <c r="J135" s="3">
        <v>17.5</v>
      </c>
      <c r="K135" s="4">
        <f t="shared" si="8"/>
        <v>3500</v>
      </c>
      <c r="L135" s="1" t="str">
        <f>+IFERROR(VLOOKUP(F135,Insumos!$A$2:$E$999,4,FALSE),"")</f>
        <v>Litros</v>
      </c>
      <c r="M135" s="1">
        <f>+IFERROR(VLOOKUP(F135,Insumos!$A$2:$E$999,5,FALSE),"")</f>
        <v>5</v>
      </c>
      <c r="N135" s="3">
        <f t="shared" si="9"/>
        <v>3.5</v>
      </c>
      <c r="O135" s="5" t="s">
        <v>7</v>
      </c>
      <c r="P135" t="s">
        <v>284</v>
      </c>
      <c r="Q135" t="s">
        <v>66</v>
      </c>
    </row>
    <row r="136" spans="1:17" ht="14.25" customHeight="1" x14ac:dyDescent="0.2">
      <c r="A136" s="45">
        <v>135</v>
      </c>
      <c r="B136" s="1">
        <v>12</v>
      </c>
      <c r="C136" s="1">
        <v>2024</v>
      </c>
      <c r="D136" s="1">
        <v>31</v>
      </c>
      <c r="E136" s="44">
        <v>45657</v>
      </c>
      <c r="F136" s="1" t="s">
        <v>53</v>
      </c>
      <c r="G136" s="1" t="str">
        <f>+IFERROR(VLOOKUP($F136,Insumos!$A$2:$C$999,2,FALSE),"")</f>
        <v>FOC-040</v>
      </c>
      <c r="H136" s="1" t="str">
        <f>+IFERROR(VLOOKUP($F136,Insumos!$A$2:$C$999,3,FALSE),"")</f>
        <v>Urea Granulada a Granel Industrializada</v>
      </c>
      <c r="I136" s="2">
        <v>7.48</v>
      </c>
      <c r="J136" s="3">
        <v>480</v>
      </c>
      <c r="K136" s="4">
        <f t="shared" si="8"/>
        <v>3590.4</v>
      </c>
      <c r="L136" s="1" t="str">
        <f>+IFERROR(VLOOKUP(F136,Insumos!$A$2:$E$999,4,FALSE),"")</f>
        <v>Tonelada</v>
      </c>
      <c r="M136" s="1">
        <f>+IFERROR(VLOOKUP(F136,Insumos!$A$2:$E$999,5,FALSE),"")</f>
        <v>1</v>
      </c>
      <c r="N136" s="3">
        <f t="shared" si="9"/>
        <v>480</v>
      </c>
      <c r="O136" s="5" t="s">
        <v>7</v>
      </c>
      <c r="P136" t="s">
        <v>284</v>
      </c>
      <c r="Q136" t="s">
        <v>66</v>
      </c>
    </row>
    <row r="137" spans="1:17" ht="14.25" customHeight="1" x14ac:dyDescent="0.2">
      <c r="A137" s="45">
        <v>136</v>
      </c>
      <c r="B137" s="1">
        <v>12</v>
      </c>
      <c r="C137" s="1">
        <v>2024</v>
      </c>
      <c r="D137" s="1">
        <v>31</v>
      </c>
      <c r="E137" s="44">
        <v>45657</v>
      </c>
      <c r="F137" s="1" t="s">
        <v>52</v>
      </c>
      <c r="G137" s="1" t="str">
        <f>+IFERROR(VLOOKUP($F137,Insumos!$A$2:$C$999,2,FALSE),"")</f>
        <v>FOC-039</v>
      </c>
      <c r="H137" s="1" t="str">
        <f>+IFERROR(VLOOKUP($F137,Insumos!$A$2:$C$999,3,FALSE),"")</f>
        <v>Protector Verdesian Bidon</v>
      </c>
      <c r="I137" s="2">
        <v>60</v>
      </c>
      <c r="J137" s="3">
        <v>23</v>
      </c>
      <c r="K137" s="4">
        <f t="shared" si="8"/>
        <v>1380</v>
      </c>
      <c r="L137" s="1" t="str">
        <f>+IFERROR(VLOOKUP(F137,Insumos!$A$2:$E$999,4,FALSE),"")</f>
        <v>Bidon</v>
      </c>
      <c r="M137" s="1">
        <f>+IFERROR(VLOOKUP(F137,Insumos!$A$2:$E$999,5,FALSE),"")</f>
        <v>1</v>
      </c>
      <c r="N137" s="3">
        <f t="shared" si="9"/>
        <v>23</v>
      </c>
      <c r="O137" s="5" t="s">
        <v>7</v>
      </c>
      <c r="P137" t="s">
        <v>284</v>
      </c>
      <c r="Q137" t="s">
        <v>66</v>
      </c>
    </row>
    <row r="138" spans="1:17" ht="14.25" customHeight="1" x14ac:dyDescent="0.2">
      <c r="A138" s="45">
        <v>137</v>
      </c>
      <c r="B138" s="1">
        <v>12</v>
      </c>
      <c r="C138" s="1">
        <v>2024</v>
      </c>
      <c r="D138" s="1">
        <v>32</v>
      </c>
      <c r="E138" s="44">
        <v>45657</v>
      </c>
      <c r="F138" s="1">
        <v>1903</v>
      </c>
      <c r="G138" s="1" t="str">
        <f>+IFERROR(VLOOKUP($F138,Insumos!$A$2:$C$999,2,FALSE),"")</f>
        <v>CERR-066</v>
      </c>
      <c r="H138" s="1" t="str">
        <f>+IFERROR(VLOOKUP($F138,Insumos!$A$2:$C$999,3,FALSE),"")</f>
        <v>Maiz Br RRfg22 Enlist R19</v>
      </c>
      <c r="I138" s="2">
        <v>1</v>
      </c>
      <c r="J138" s="3">
        <v>119</v>
      </c>
      <c r="K138" s="4">
        <f t="shared" si="8"/>
        <v>119</v>
      </c>
      <c r="L138" s="1" t="str">
        <f>+IFERROR(VLOOKUP(F138,Insumos!$A$2:$E$999,4,FALSE),"")</f>
        <v>Bolsa</v>
      </c>
      <c r="M138" s="1">
        <f>+IFERROR(VLOOKUP(F138,Insumos!$A$2:$E$999,5,FALSE),"")</f>
        <v>1</v>
      </c>
      <c r="N138" s="3">
        <f t="shared" si="9"/>
        <v>119</v>
      </c>
      <c r="O138" s="5" t="s">
        <v>7</v>
      </c>
      <c r="P138" t="s">
        <v>284</v>
      </c>
      <c r="Q138" t="s">
        <v>215</v>
      </c>
    </row>
    <row r="139" spans="1:17" ht="14.25" customHeight="1" x14ac:dyDescent="0.2">
      <c r="A139" s="45">
        <v>138</v>
      </c>
      <c r="B139" s="1">
        <v>12</v>
      </c>
      <c r="C139" s="1">
        <v>2024</v>
      </c>
      <c r="D139" s="1">
        <v>32</v>
      </c>
      <c r="E139" s="44">
        <v>45657</v>
      </c>
      <c r="F139" s="1">
        <v>2098</v>
      </c>
      <c r="G139" s="1" t="str">
        <f>+IFERROR(VLOOKUP($F139,Insumos!$A$2:$C$999,2,FALSE),"")</f>
        <v>CERR-067</v>
      </c>
      <c r="H139" s="1" t="str">
        <f>+IFERROR(VLOOKUP($F139,Insumos!$A$2:$C$999,3,FALSE),"")</f>
        <v>Maiz Next 22,6 Pwultra Enlist R17</v>
      </c>
      <c r="I139" s="2">
        <v>9</v>
      </c>
      <c r="J139" s="3">
        <v>151.75</v>
      </c>
      <c r="K139" s="4">
        <f t="shared" si="8"/>
        <v>1365.75</v>
      </c>
      <c r="L139" s="1" t="str">
        <f>+IFERROR(VLOOKUP(F139,Insumos!$A$2:$E$999,4,FALSE),"")</f>
        <v>Bolsa</v>
      </c>
      <c r="M139" s="1">
        <f>+IFERROR(VLOOKUP(F139,Insumos!$A$2:$E$999,5,FALSE),"")</f>
        <v>1</v>
      </c>
      <c r="N139" s="3">
        <f t="shared" si="9"/>
        <v>151.75</v>
      </c>
      <c r="O139" s="5" t="s">
        <v>7</v>
      </c>
      <c r="P139" t="s">
        <v>284</v>
      </c>
      <c r="Q139" t="s">
        <v>215</v>
      </c>
    </row>
    <row r="140" spans="1:17" ht="14.25" customHeight="1" x14ac:dyDescent="0.2">
      <c r="A140" s="45">
        <v>139</v>
      </c>
      <c r="B140" s="1">
        <v>12</v>
      </c>
      <c r="C140" s="1">
        <v>2024</v>
      </c>
      <c r="D140" s="1">
        <v>32</v>
      </c>
      <c r="E140" s="44">
        <v>45657</v>
      </c>
      <c r="F140" s="1">
        <v>2172</v>
      </c>
      <c r="G140" s="1" t="str">
        <f>+IFERROR(VLOOKUP($F140,Insumos!$A$2:$C$999,2,FALSE),"")</f>
        <v>CERR-068</v>
      </c>
      <c r="H140" s="1" t="str">
        <f>+IFERROR(VLOOKUP($F140,Insumos!$A$2:$C$999,3,FALSE),"")</f>
        <v>Maiz Br 8421 Pwultra Enlist R19</v>
      </c>
      <c r="I140" s="2">
        <v>14</v>
      </c>
      <c r="J140" s="3">
        <v>156.5</v>
      </c>
      <c r="K140" s="4">
        <f t="shared" si="8"/>
        <v>2191</v>
      </c>
      <c r="L140" s="1" t="str">
        <f>+IFERROR(VLOOKUP(F140,Insumos!$A$2:$E$999,4,FALSE),"")</f>
        <v>Bolsa</v>
      </c>
      <c r="M140" s="1">
        <f>+IFERROR(VLOOKUP(F140,Insumos!$A$2:$E$999,5,FALSE),"")</f>
        <v>1</v>
      </c>
      <c r="N140" s="3">
        <f t="shared" si="9"/>
        <v>156.5</v>
      </c>
      <c r="O140" s="5" t="s">
        <v>7</v>
      </c>
      <c r="P140" t="s">
        <v>284</v>
      </c>
      <c r="Q140" t="s">
        <v>215</v>
      </c>
    </row>
    <row r="141" spans="1:17" ht="14.25" customHeight="1" x14ac:dyDescent="0.2">
      <c r="A141" s="45">
        <v>140</v>
      </c>
      <c r="B141" s="1">
        <v>1</v>
      </c>
      <c r="C141" s="1">
        <v>2025</v>
      </c>
      <c r="D141" s="1">
        <v>33</v>
      </c>
      <c r="E141" s="44">
        <v>45688</v>
      </c>
      <c r="F141" s="1">
        <v>1007</v>
      </c>
      <c r="G141" s="1" t="str">
        <f>+IFERROR(VLOOKUP($F141,Insumos!$A$2:$C$999,2,FALSE),"")</f>
        <v>FOC-001</v>
      </c>
      <c r="H141" s="1" t="str">
        <f>+IFERROR(VLOOKUP($F141,Insumos!$A$2:$C$999,3,FALSE),"")</f>
        <v>Serv. De Logistica</v>
      </c>
      <c r="I141" s="2">
        <v>1</v>
      </c>
      <c r="J141" s="3">
        <v>145.54</v>
      </c>
      <c r="K141" s="4">
        <f t="shared" si="8"/>
        <v>145.54</v>
      </c>
      <c r="L141" s="1" t="str">
        <f>+IFERROR(VLOOKUP(F141,Insumos!$A$2:$E$999,4,FALSE),"")</f>
        <v>unidad</v>
      </c>
      <c r="M141" s="1">
        <f>+IFERROR(VLOOKUP(F141,Insumos!$A$2:$E$999,5,FALSE),"")</f>
        <v>1</v>
      </c>
      <c r="N141" s="3">
        <f t="shared" si="9"/>
        <v>145.54</v>
      </c>
      <c r="O141" s="5" t="s">
        <v>7</v>
      </c>
      <c r="P141" t="s">
        <v>284</v>
      </c>
      <c r="Q141" t="s">
        <v>66</v>
      </c>
    </row>
    <row r="142" spans="1:17" ht="14.25" customHeight="1" x14ac:dyDescent="0.2">
      <c r="A142" s="45">
        <v>141</v>
      </c>
      <c r="B142" s="1">
        <v>1</v>
      </c>
      <c r="C142" s="1">
        <v>2025</v>
      </c>
      <c r="D142" s="1">
        <v>33</v>
      </c>
      <c r="E142" s="44">
        <v>45688</v>
      </c>
      <c r="F142" s="1" t="s">
        <v>8</v>
      </c>
      <c r="G142" s="1" t="str">
        <f>+IFERROR(VLOOKUP($F142,Insumos!$A$2:$C$999,2,FALSE),"")</f>
        <v>FOC-002</v>
      </c>
      <c r="H142" s="1" t="str">
        <f>+IFERROR(VLOOKUP($F142,Insumos!$A$2:$C$999,3,FALSE),"")</f>
        <v>Nivel Control Antiespumante x 1Lt</v>
      </c>
      <c r="I142" s="2">
        <v>6</v>
      </c>
      <c r="J142" s="3">
        <v>30.5</v>
      </c>
      <c r="K142" s="4">
        <f t="shared" si="8"/>
        <v>183</v>
      </c>
      <c r="L142" s="1" t="str">
        <f>+IFERROR(VLOOKUP(F142,Insumos!$A$2:$E$999,4,FALSE),"")</f>
        <v>Litros</v>
      </c>
      <c r="M142" s="1">
        <f>+IFERROR(VLOOKUP(F142,Insumos!$A$2:$E$999,5,FALSE),"")</f>
        <v>1</v>
      </c>
      <c r="N142" s="3">
        <f t="shared" si="9"/>
        <v>30.5</v>
      </c>
      <c r="O142" s="5" t="s">
        <v>7</v>
      </c>
      <c r="P142" t="s">
        <v>284</v>
      </c>
      <c r="Q142" t="s">
        <v>66</v>
      </c>
    </row>
    <row r="143" spans="1:17" ht="14.25" customHeight="1" x14ac:dyDescent="0.2">
      <c r="A143" s="45">
        <v>142</v>
      </c>
      <c r="B143" s="1">
        <v>1</v>
      </c>
      <c r="C143" s="1">
        <v>2025</v>
      </c>
      <c r="D143" s="1">
        <v>33</v>
      </c>
      <c r="E143" s="44">
        <v>45688</v>
      </c>
      <c r="F143" s="1" t="s">
        <v>20</v>
      </c>
      <c r="G143" s="1" t="str">
        <f>+IFERROR(VLOOKUP($F143,Insumos!$A$2:$C$999,2,FALSE),"")</f>
        <v>FOC-010</v>
      </c>
      <c r="H143" s="1" t="str">
        <f>+IFERROR(VLOOKUP($F143,Insumos!$A$2:$C$999,3,FALSE),"")</f>
        <v>MSO Max Aceite Metilado x 10 Kg</v>
      </c>
      <c r="I143" s="2">
        <v>70</v>
      </c>
      <c r="J143" s="3">
        <v>13.5</v>
      </c>
      <c r="K143" s="4">
        <f t="shared" si="8"/>
        <v>945</v>
      </c>
      <c r="L143" s="1" t="str">
        <f>+IFERROR(VLOOKUP(F143,Insumos!$A$2:$E$999,4,FALSE),"")</f>
        <v>Kilos</v>
      </c>
      <c r="M143" s="1">
        <f>+IFERROR(VLOOKUP(F143,Insumos!$A$2:$E$999,5,FALSE),"")</f>
        <v>10</v>
      </c>
      <c r="N143" s="3">
        <f t="shared" si="9"/>
        <v>1.35</v>
      </c>
      <c r="O143" s="5" t="s">
        <v>7</v>
      </c>
      <c r="P143" t="s">
        <v>284</v>
      </c>
      <c r="Q143" t="s">
        <v>66</v>
      </c>
    </row>
    <row r="144" spans="1:17" ht="14.25" customHeight="1" x14ac:dyDescent="0.2">
      <c r="A144" s="45">
        <v>143</v>
      </c>
      <c r="B144" s="1">
        <v>1</v>
      </c>
      <c r="C144" s="1">
        <v>2025</v>
      </c>
      <c r="D144" s="1">
        <v>33</v>
      </c>
      <c r="E144" s="44">
        <v>45688</v>
      </c>
      <c r="F144" s="1" t="s">
        <v>9</v>
      </c>
      <c r="G144" s="1" t="str">
        <f>+IFERROR(VLOOKUP($F144,Insumos!$A$2:$C$999,2,FALSE),"")</f>
        <v>FOC-003</v>
      </c>
      <c r="H144" s="1" t="str">
        <f>+IFERROR(VLOOKUP($F144,Insumos!$A$2:$C$999,3,FALSE),"")</f>
        <v>TropCs Corrector dePH x 1Lt</v>
      </c>
      <c r="I144" s="2">
        <v>38</v>
      </c>
      <c r="J144" s="3">
        <v>29.25</v>
      </c>
      <c r="K144" s="4">
        <f t="shared" si="8"/>
        <v>1111.5</v>
      </c>
      <c r="L144" s="1" t="str">
        <f>+IFERROR(VLOOKUP(F144,Insumos!$A$2:$E$999,4,FALSE),"")</f>
        <v>Litros</v>
      </c>
      <c r="M144" s="1">
        <f>+IFERROR(VLOOKUP(F144,Insumos!$A$2:$E$999,5,FALSE),"")</f>
        <v>1</v>
      </c>
      <c r="N144" s="3">
        <f t="shared" si="9"/>
        <v>29.25</v>
      </c>
      <c r="O144" s="5" t="s">
        <v>7</v>
      </c>
      <c r="P144" t="s">
        <v>284</v>
      </c>
      <c r="Q144" t="s">
        <v>66</v>
      </c>
    </row>
    <row r="145" spans="1:17" ht="14.25" customHeight="1" x14ac:dyDescent="0.2">
      <c r="A145" s="45">
        <v>144</v>
      </c>
      <c r="B145" s="1">
        <v>1</v>
      </c>
      <c r="C145" s="1">
        <v>2025</v>
      </c>
      <c r="D145" s="1">
        <v>33</v>
      </c>
      <c r="E145" s="44">
        <v>45688</v>
      </c>
      <c r="F145" s="1" t="s">
        <v>53</v>
      </c>
      <c r="G145" s="1" t="str">
        <f>+IFERROR(VLOOKUP($F145,Insumos!$A$2:$C$999,2,FALSE),"")</f>
        <v>FOC-040</v>
      </c>
      <c r="H145" s="1" t="str">
        <f>+IFERROR(VLOOKUP($F145,Insumos!$A$2:$C$999,3,FALSE),"")</f>
        <v>Urea Granulada a Granel Industrializada</v>
      </c>
      <c r="I145" s="2">
        <v>16</v>
      </c>
      <c r="J145" s="3">
        <v>480</v>
      </c>
      <c r="K145" s="4">
        <f t="shared" si="8"/>
        <v>7680</v>
      </c>
      <c r="L145" s="1" t="str">
        <f>+IFERROR(VLOOKUP(F145,Insumos!$A$2:$E$999,4,FALSE),"")</f>
        <v>Tonelada</v>
      </c>
      <c r="M145" s="1">
        <f>+IFERROR(VLOOKUP(F145,Insumos!$A$2:$E$999,5,FALSE),"")</f>
        <v>1</v>
      </c>
      <c r="N145" s="3">
        <f t="shared" si="9"/>
        <v>480</v>
      </c>
      <c r="O145" s="5" t="s">
        <v>7</v>
      </c>
      <c r="P145" t="s">
        <v>284</v>
      </c>
      <c r="Q145" t="s">
        <v>66</v>
      </c>
    </row>
    <row r="146" spans="1:17" ht="14.25" customHeight="1" x14ac:dyDescent="0.2">
      <c r="A146" s="45">
        <v>145</v>
      </c>
      <c r="B146" s="1">
        <v>1</v>
      </c>
      <c r="C146" s="1">
        <v>2025</v>
      </c>
      <c r="D146" s="1">
        <v>33</v>
      </c>
      <c r="E146" s="44">
        <v>45688</v>
      </c>
      <c r="F146" s="1" t="s">
        <v>54</v>
      </c>
      <c r="G146" s="1" t="str">
        <f>+IFERROR(VLOOKUP($F146,Insumos!$A$2:$C$999,2,FALSE),"")</f>
        <v>FOC-041</v>
      </c>
      <c r="H146" s="1" t="str">
        <f>+IFERROR(VLOOKUP($F146,Insumos!$A$2:$C$999,3,FALSE),"")</f>
        <v>Luxor Cletodim x 20 Lts</v>
      </c>
      <c r="I146" s="2">
        <v>100</v>
      </c>
      <c r="J146" s="3">
        <v>5.56</v>
      </c>
      <c r="K146" s="4">
        <f t="shared" si="8"/>
        <v>556</v>
      </c>
      <c r="L146" s="1" t="str">
        <f>+IFERROR(VLOOKUP(F146,Insumos!$A$2:$E$999,4,FALSE),"")</f>
        <v>Litros</v>
      </c>
      <c r="M146" s="1">
        <f>+IFERROR(VLOOKUP(F146,Insumos!$A$2:$E$999,5,FALSE),"")</f>
        <v>20</v>
      </c>
      <c r="N146" s="3">
        <f t="shared" si="9"/>
        <v>0.27799999999999997</v>
      </c>
      <c r="O146" s="5" t="s">
        <v>7</v>
      </c>
      <c r="P146" t="s">
        <v>284</v>
      </c>
      <c r="Q146" t="s">
        <v>66</v>
      </c>
    </row>
    <row r="147" spans="1:17" ht="14.25" customHeight="1" x14ac:dyDescent="0.2">
      <c r="A147" s="45">
        <v>146</v>
      </c>
      <c r="B147" s="1">
        <v>1</v>
      </c>
      <c r="C147" s="1">
        <v>2025</v>
      </c>
      <c r="D147" s="1">
        <v>33</v>
      </c>
      <c r="E147" s="44">
        <v>45688</v>
      </c>
      <c r="F147" s="1" t="s">
        <v>50</v>
      </c>
      <c r="G147" s="1" t="str">
        <f>+IFERROR(VLOOKUP($F147,Insumos!$A$2:$C$999,2,FALSE),"")</f>
        <v>FOC-037</v>
      </c>
      <c r="H147" s="1" t="str">
        <f>+IFERROR(VLOOKUP($F147,Insumos!$A$2:$C$999,3,FALSE),"")</f>
        <v>Folicap Fomesafen x 20 Lts</v>
      </c>
      <c r="I147" s="2">
        <v>200</v>
      </c>
      <c r="J147" s="3">
        <v>7.8</v>
      </c>
      <c r="K147" s="4">
        <f t="shared" si="8"/>
        <v>1560</v>
      </c>
      <c r="L147" s="1" t="str">
        <f>+IFERROR(VLOOKUP(F147,Insumos!$A$2:$E$999,4,FALSE),"")</f>
        <v>Litros</v>
      </c>
      <c r="M147" s="1">
        <f>+IFERROR(VLOOKUP(F147,Insumos!$A$2:$E$999,5,FALSE),"")</f>
        <v>20</v>
      </c>
      <c r="N147" s="3">
        <f t="shared" si="9"/>
        <v>0.39</v>
      </c>
      <c r="O147" s="5" t="s">
        <v>7</v>
      </c>
      <c r="P147" t="s">
        <v>284</v>
      </c>
      <c r="Q147" t="s">
        <v>66</v>
      </c>
    </row>
    <row r="148" spans="1:17" ht="14.25" customHeight="1" x14ac:dyDescent="0.2">
      <c r="A148" s="45">
        <v>147</v>
      </c>
      <c r="B148" s="1">
        <v>1</v>
      </c>
      <c r="C148" s="1">
        <v>2025</v>
      </c>
      <c r="D148" s="1">
        <v>33</v>
      </c>
      <c r="E148" s="44">
        <v>45688</v>
      </c>
      <c r="F148" s="1" t="s">
        <v>55</v>
      </c>
      <c r="G148" s="1" t="str">
        <f>+IFERROR(VLOOKUP($F148,Insumos!$A$2:$C$999,2,FALSE),"")</f>
        <v>FOC-042</v>
      </c>
      <c r="H148" s="1" t="str">
        <f>+IFERROR(VLOOKUP($F148,Insumos!$A$2:$C$999,3,FALSE),"")</f>
        <v>Huck x 5 Lts</v>
      </c>
      <c r="I148" s="2">
        <v>30</v>
      </c>
      <c r="J148" s="3">
        <v>24.09</v>
      </c>
      <c r="K148" s="4">
        <f t="shared" si="8"/>
        <v>722.7</v>
      </c>
      <c r="L148" s="1" t="str">
        <f>+IFERROR(VLOOKUP(F148,Insumos!$A$2:$E$999,4,FALSE),"")</f>
        <v>Litros</v>
      </c>
      <c r="M148" s="1">
        <f>+IFERROR(VLOOKUP(F148,Insumos!$A$2:$E$999,5,FALSE),"")</f>
        <v>5</v>
      </c>
      <c r="N148" s="3">
        <f t="shared" si="9"/>
        <v>4.8179999999999996</v>
      </c>
      <c r="O148" s="5" t="s">
        <v>7</v>
      </c>
      <c r="P148" t="s">
        <v>284</v>
      </c>
      <c r="Q148" t="s">
        <v>66</v>
      </c>
    </row>
    <row r="149" spans="1:17" ht="14.25" customHeight="1" x14ac:dyDescent="0.2">
      <c r="A149" s="45">
        <v>148</v>
      </c>
      <c r="B149" s="1">
        <v>1</v>
      </c>
      <c r="C149" s="1">
        <v>2025</v>
      </c>
      <c r="D149" s="1">
        <v>33</v>
      </c>
      <c r="E149" s="44">
        <v>45688</v>
      </c>
      <c r="F149" s="1" t="s">
        <v>52</v>
      </c>
      <c r="G149" s="1" t="str">
        <f>+IFERROR(VLOOKUP($F149,Insumos!$A$2:$C$999,2,FALSE),"")</f>
        <v>FOC-039</v>
      </c>
      <c r="H149" s="1" t="str">
        <f>+IFERROR(VLOOKUP($F149,Insumos!$A$2:$C$999,3,FALSE),"")</f>
        <v>Protector Verdesian Bidon</v>
      </c>
      <c r="I149" s="2">
        <v>32</v>
      </c>
      <c r="J149" s="3">
        <v>23</v>
      </c>
      <c r="K149" s="4">
        <f t="shared" si="8"/>
        <v>736</v>
      </c>
      <c r="L149" s="1" t="str">
        <f>+IFERROR(VLOOKUP(F149,Insumos!$A$2:$E$999,4,FALSE),"")</f>
        <v>Bidon</v>
      </c>
      <c r="M149" s="1">
        <f>+IFERROR(VLOOKUP(F149,Insumos!$A$2:$E$999,5,FALSE),"")</f>
        <v>1</v>
      </c>
      <c r="N149" s="3">
        <f t="shared" si="9"/>
        <v>23</v>
      </c>
      <c r="O149" s="5" t="s">
        <v>7</v>
      </c>
      <c r="P149" t="s">
        <v>284</v>
      </c>
      <c r="Q149" t="s">
        <v>66</v>
      </c>
    </row>
    <row r="150" spans="1:17" ht="14.25" customHeight="1" x14ac:dyDescent="0.2">
      <c r="A150" s="45">
        <v>149</v>
      </c>
      <c r="B150" s="1">
        <v>1</v>
      </c>
      <c r="C150" s="1">
        <v>2025</v>
      </c>
      <c r="D150" s="1">
        <v>33</v>
      </c>
      <c r="E150" s="44">
        <v>45688</v>
      </c>
      <c r="F150" s="1">
        <v>1007</v>
      </c>
      <c r="G150" s="1" t="str">
        <f>+IFERROR(VLOOKUP($F150,Insumos!$A$2:$C$999,2,FALSE),"")</f>
        <v>FOC-001</v>
      </c>
      <c r="H150" s="1" t="str">
        <f>+IFERROR(VLOOKUP($F150,Insumos!$A$2:$C$999,3,FALSE),"")</f>
        <v>Serv. De Logistica</v>
      </c>
      <c r="I150" s="2">
        <v>23.48</v>
      </c>
      <c r="J150" s="3">
        <v>19.11</v>
      </c>
      <c r="K150" s="4">
        <f t="shared" si="8"/>
        <v>448.70279999999997</v>
      </c>
      <c r="L150" s="1" t="str">
        <f>+IFERROR(VLOOKUP(F150,Insumos!$A$2:$E$999,4,FALSE),"")</f>
        <v>unidad</v>
      </c>
      <c r="M150" s="1">
        <f>+IFERROR(VLOOKUP(F150,Insumos!$A$2:$E$999,5,FALSE),"")</f>
        <v>1</v>
      </c>
      <c r="N150" s="3">
        <f t="shared" si="9"/>
        <v>19.11</v>
      </c>
      <c r="O150" s="5" t="s">
        <v>7</v>
      </c>
      <c r="P150" t="s">
        <v>284</v>
      </c>
      <c r="Q150" t="s">
        <v>66</v>
      </c>
    </row>
    <row r="151" spans="1:17" ht="14.25" customHeight="1" x14ac:dyDescent="0.2">
      <c r="A151" s="45">
        <v>150</v>
      </c>
      <c r="B151" s="1">
        <v>1</v>
      </c>
      <c r="C151" s="1">
        <v>2025</v>
      </c>
      <c r="D151" s="1">
        <v>34</v>
      </c>
      <c r="E151" s="44">
        <v>45688</v>
      </c>
      <c r="F151" s="1">
        <v>30955</v>
      </c>
      <c r="G151" s="1" t="str">
        <f>+IFERROR(VLOOKUP($F151,Insumos!$A$2:$C$999,2,FALSE),"")</f>
        <v>COT-069</v>
      </c>
      <c r="H151" s="1" t="str">
        <f>+IFERROR(VLOOKUP($F151,Insumos!$A$2:$C$999,3,FALSE),"")</f>
        <v>Gas-Oil D.Diesel 500</v>
      </c>
      <c r="I151" s="2">
        <v>33000</v>
      </c>
      <c r="J151" s="3">
        <f>+((26529682.95+5032168.02)/1066)/33000</f>
        <v>0.89720424611973382</v>
      </c>
      <c r="K151" s="4">
        <f t="shared" si="8"/>
        <v>29607.740121951218</v>
      </c>
      <c r="L151" s="1" t="str">
        <f>+IFERROR(VLOOKUP(F151,Insumos!$A$2:$E$999,4,FALSE),"")</f>
        <v>Litros</v>
      </c>
      <c r="M151" s="1">
        <f>+IFERROR(VLOOKUP(F151,Insumos!$A$2:$E$999,5,FALSE),"")</f>
        <v>1</v>
      </c>
      <c r="N151" s="3">
        <f t="shared" si="9"/>
        <v>0.89720424611973382</v>
      </c>
      <c r="O151" s="5" t="s">
        <v>19</v>
      </c>
      <c r="P151" t="s">
        <v>284</v>
      </c>
      <c r="Q151" t="s">
        <v>226</v>
      </c>
    </row>
    <row r="152" spans="1:17" ht="14.25" customHeight="1" x14ac:dyDescent="0.2">
      <c r="A152" s="45">
        <v>151</v>
      </c>
      <c r="B152" s="1">
        <v>1</v>
      </c>
      <c r="C152" s="1">
        <v>2025</v>
      </c>
      <c r="D152" s="1">
        <v>35</v>
      </c>
      <c r="E152" s="44">
        <v>45688</v>
      </c>
      <c r="F152" s="1" t="s">
        <v>56</v>
      </c>
      <c r="G152" s="1" t="str">
        <f>+IFERROR(VLOOKUP($F152,Insumos!$A$2:$C$999,2,FALSE),"")</f>
        <v>DEC-070</v>
      </c>
      <c r="H152" s="1" t="str">
        <f>+IFERROR(VLOOKUP($F152,Insumos!$A$2:$C$999,3,FALSE),"")</f>
        <v>Insecticida Fosfuro de Aluminio x Lata - Trazado</v>
      </c>
      <c r="I152" s="2">
        <v>9</v>
      </c>
      <c r="J152" s="3">
        <v>46.48</v>
      </c>
      <c r="K152" s="4">
        <f t="shared" si="8"/>
        <v>418.32</v>
      </c>
      <c r="L152" s="1" t="str">
        <f>+IFERROR(VLOOKUP(F152,Insumos!$A$2:$E$999,4,FALSE),"")</f>
        <v>Lata</v>
      </c>
      <c r="M152" s="1">
        <f>+IFERROR(VLOOKUP(F152,Insumos!$A$2:$E$999,5,FALSE),"")</f>
        <v>1</v>
      </c>
      <c r="N152" s="3">
        <f t="shared" si="9"/>
        <v>46.48</v>
      </c>
      <c r="O152" s="5" t="s">
        <v>7</v>
      </c>
      <c r="P152" t="s">
        <v>284</v>
      </c>
      <c r="Q152" t="s">
        <v>177</v>
      </c>
    </row>
    <row r="153" spans="1:17" ht="14.25" customHeight="1" x14ac:dyDescent="0.2">
      <c r="A153" s="45">
        <v>152</v>
      </c>
      <c r="B153" s="1">
        <v>1</v>
      </c>
      <c r="C153" s="1">
        <v>2025</v>
      </c>
      <c r="D153" s="1">
        <v>36</v>
      </c>
      <c r="E153" s="44">
        <v>45688</v>
      </c>
      <c r="F153" s="1" t="s">
        <v>27</v>
      </c>
      <c r="G153" s="1" t="str">
        <f>+IFERROR(VLOOKUP($F153,Insumos!$A$2:$C$999,2,FALSE),"")</f>
        <v>FOC-017</v>
      </c>
      <c r="H153" s="1" t="str">
        <f>+IFERROR(VLOOKUP($F153,Insumos!$A$2:$C$999,3,FALSE),"")</f>
        <v>Trac 90 Atrazina x 10 Kg</v>
      </c>
      <c r="I153" s="2">
        <v>460</v>
      </c>
      <c r="J153" s="3">
        <v>6.95</v>
      </c>
      <c r="K153" s="4">
        <f t="shared" si="8"/>
        <v>3197</v>
      </c>
      <c r="L153" s="1" t="str">
        <f>+IFERROR(VLOOKUP(F153,Insumos!$A$2:$E$999,4,FALSE),"")</f>
        <v>Kilos</v>
      </c>
      <c r="M153" s="1">
        <f>+IFERROR(VLOOKUP(F153,Insumos!$A$2:$E$999,5,FALSE),"")</f>
        <v>10</v>
      </c>
      <c r="N153" s="3">
        <f t="shared" si="9"/>
        <v>0.69500000000000006</v>
      </c>
      <c r="O153" s="5" t="s">
        <v>7</v>
      </c>
      <c r="P153" t="s">
        <v>284</v>
      </c>
      <c r="Q153" t="s">
        <v>66</v>
      </c>
    </row>
    <row r="154" spans="1:17" ht="14.25" customHeight="1" x14ac:dyDescent="0.2">
      <c r="A154" s="45">
        <v>153</v>
      </c>
      <c r="B154" s="1">
        <v>1</v>
      </c>
      <c r="C154" s="1">
        <v>2025</v>
      </c>
      <c r="D154" s="1">
        <v>37</v>
      </c>
      <c r="E154" s="44">
        <v>45688</v>
      </c>
      <c r="F154" s="1">
        <v>1560</v>
      </c>
      <c r="G154" s="1" t="str">
        <f>+IFERROR(VLOOKUP($F154,Insumos!$A$2:$C$999,2,FALSE),"")</f>
        <v>SAM-043</v>
      </c>
      <c r="H154" s="1" t="str">
        <f>+IFERROR(VLOOKUP($F154,Insumos!$A$2:$C$999,3,FALSE),"")</f>
        <v>Silo Bolsa 9x75x250</v>
      </c>
      <c r="I154" s="2">
        <v>50</v>
      </c>
      <c r="J154" s="3">
        <v>415</v>
      </c>
      <c r="K154" s="4">
        <f t="shared" si="8"/>
        <v>20750</v>
      </c>
      <c r="L154" s="1" t="str">
        <f>+IFERROR(VLOOKUP(F154,Insumos!$A$2:$E$999,4,FALSE),"")</f>
        <v>unidad</v>
      </c>
      <c r="M154" s="1">
        <f>+IFERROR(VLOOKUP(F154,Insumos!$A$2:$E$999,5,FALSE),"")</f>
        <v>1</v>
      </c>
      <c r="N154" s="3">
        <f t="shared" si="9"/>
        <v>415</v>
      </c>
      <c r="O154" s="5" t="s">
        <v>7</v>
      </c>
      <c r="P154" t="s">
        <v>284</v>
      </c>
      <c r="Q154" t="s">
        <v>165</v>
      </c>
    </row>
    <row r="155" spans="1:17" ht="14.25" customHeight="1" x14ac:dyDescent="0.2">
      <c r="A155" s="45">
        <v>154</v>
      </c>
      <c r="B155" s="1">
        <v>1</v>
      </c>
      <c r="C155" s="1">
        <v>2025</v>
      </c>
      <c r="D155" s="1">
        <v>37</v>
      </c>
      <c r="E155" s="44">
        <v>45688</v>
      </c>
      <c r="F155" s="1">
        <v>1560</v>
      </c>
      <c r="G155" s="1" t="str">
        <f>+IFERROR(VLOOKUP($F155,Insumos!$A$2:$C$999,2,FALSE),"")</f>
        <v>SAM-043</v>
      </c>
      <c r="H155" s="1" t="str">
        <f>+IFERROR(VLOOKUP($F155,Insumos!$A$2:$C$999,3,FALSE),"")</f>
        <v>Silo Bolsa 9x75x250</v>
      </c>
      <c r="I155" s="2">
        <v>20</v>
      </c>
      <c r="J155" s="3">
        <v>415</v>
      </c>
      <c r="K155" s="4">
        <f t="shared" si="8"/>
        <v>8300</v>
      </c>
      <c r="L155" s="1" t="str">
        <f>+IFERROR(VLOOKUP(F155,Insumos!$A$2:$E$999,4,FALSE),"")</f>
        <v>unidad</v>
      </c>
      <c r="M155" s="1">
        <f>+IFERROR(VLOOKUP(F155,Insumos!$A$2:$E$999,5,FALSE),"")</f>
        <v>1</v>
      </c>
      <c r="N155" s="3">
        <f t="shared" si="9"/>
        <v>415</v>
      </c>
      <c r="O155" s="5" t="s">
        <v>7</v>
      </c>
      <c r="P155" t="s">
        <v>284</v>
      </c>
      <c r="Q155" t="s">
        <v>165</v>
      </c>
    </row>
    <row r="156" spans="1:17" ht="14.25" customHeight="1" x14ac:dyDescent="0.2">
      <c r="A156" s="45">
        <v>155</v>
      </c>
      <c r="B156" s="1">
        <v>2</v>
      </c>
      <c r="C156" s="1">
        <v>2025</v>
      </c>
      <c r="D156" s="1">
        <v>38</v>
      </c>
      <c r="E156" s="44">
        <v>45716</v>
      </c>
      <c r="F156" s="1" t="s">
        <v>37</v>
      </c>
      <c r="G156" s="1" t="str">
        <f>+IFERROR(VLOOKUP($F156,Insumos!$A$2:$C$999,2,FALSE),"")</f>
        <v>FOC-024</v>
      </c>
      <c r="H156" s="1" t="str">
        <f>+IFERROR(VLOOKUP($F156,Insumos!$A$2:$C$999,3,FALSE),"")</f>
        <v>Optimizer Aceite Metilado x 10 Lts</v>
      </c>
      <c r="I156" s="2">
        <v>200</v>
      </c>
      <c r="J156" s="3">
        <v>4.01</v>
      </c>
      <c r="K156" s="4">
        <f t="shared" si="8"/>
        <v>802</v>
      </c>
      <c r="L156" s="1" t="str">
        <f>+IFERROR(VLOOKUP(F156,Insumos!$A$2:$E$999,4,FALSE),"")</f>
        <v>Litros</v>
      </c>
      <c r="M156" s="1">
        <f>+IFERROR(VLOOKUP(F156,Insumos!$A$2:$E$999,5,FALSE),"")</f>
        <v>10</v>
      </c>
      <c r="N156" s="3">
        <f t="shared" si="9"/>
        <v>0.40099999999999997</v>
      </c>
      <c r="O156" s="5" t="s">
        <v>7</v>
      </c>
      <c r="P156" t="s">
        <v>284</v>
      </c>
      <c r="Q156" t="s">
        <v>66</v>
      </c>
    </row>
    <row r="157" spans="1:17" ht="14.25" customHeight="1" x14ac:dyDescent="0.2">
      <c r="A157" s="45">
        <v>156</v>
      </c>
      <c r="B157" s="1">
        <v>2</v>
      </c>
      <c r="C157" s="1">
        <v>2025</v>
      </c>
      <c r="D157" s="1">
        <v>39</v>
      </c>
      <c r="E157" s="44">
        <v>45716</v>
      </c>
      <c r="F157" s="1">
        <v>8253</v>
      </c>
      <c r="G157" s="1" t="str">
        <f>+IFERROR(VLOOKUP($F157,Insumos!$A$2:$C$999,2,FALSE),"")</f>
        <v>ATS-071</v>
      </c>
      <c r="H157" s="1" t="str">
        <f>+IFERROR(VLOOKUP($F157,Insumos!$A$2:$C$999,3,FALSE),"")</f>
        <v>Bolsa Forraje 10*100 mts. Plastar</v>
      </c>
      <c r="I157" s="2">
        <v>2</v>
      </c>
      <c r="J157" s="3">
        <v>616</v>
      </c>
      <c r="K157" s="4">
        <f t="shared" si="8"/>
        <v>1232</v>
      </c>
      <c r="L157" s="1" t="str">
        <f>+IFERROR(VLOOKUP(F157,Insumos!$A$2:$E$999,4,FALSE),"")</f>
        <v>Bolsa</v>
      </c>
      <c r="M157" s="1">
        <f>+IFERROR(VLOOKUP(F157,Insumos!$A$2:$E$999,5,FALSE),"")</f>
        <v>1</v>
      </c>
      <c r="N157" s="3">
        <f t="shared" si="9"/>
        <v>616</v>
      </c>
      <c r="O157" s="5" t="s">
        <v>19</v>
      </c>
      <c r="P157" t="s">
        <v>284</v>
      </c>
      <c r="Q157" t="s">
        <v>172</v>
      </c>
    </row>
    <row r="158" spans="1:17" ht="14.25" customHeight="1" x14ac:dyDescent="0.2">
      <c r="A158" s="45">
        <v>157</v>
      </c>
      <c r="B158" s="1">
        <v>2</v>
      </c>
      <c r="C158" s="1">
        <v>2025</v>
      </c>
      <c r="D158" s="1">
        <v>40</v>
      </c>
      <c r="E158" s="44">
        <v>45716</v>
      </c>
      <c r="F158" s="1" t="s">
        <v>57</v>
      </c>
      <c r="G158" s="1" t="str">
        <f>+IFERROR(VLOOKUP($F158,Insumos!$A$2:$C$999,2,FALSE),"")</f>
        <v>FOC-072</v>
      </c>
      <c r="H158" s="1" t="str">
        <f>+IFERROR(VLOOKUP($F158,Insumos!$A$2:$C$999,3,FALSE),"")</f>
        <v>Belt 48 SC X 1 Lt Lote: LA4007358</v>
      </c>
      <c r="I158" s="2">
        <v>11</v>
      </c>
      <c r="J158" s="3">
        <v>93.16</v>
      </c>
      <c r="K158" s="4">
        <f t="shared" si="8"/>
        <v>1024.76</v>
      </c>
      <c r="L158" s="1" t="str">
        <f>+IFERROR(VLOOKUP(F158,Insumos!$A$2:$E$999,4,FALSE),"")</f>
        <v>Litros</v>
      </c>
      <c r="M158" s="1">
        <f>+IFERROR(VLOOKUP(F158,Insumos!$A$2:$E$999,5,FALSE),"")</f>
        <v>1</v>
      </c>
      <c r="N158" s="3">
        <f t="shared" si="9"/>
        <v>93.16</v>
      </c>
      <c r="O158" s="5" t="s">
        <v>7</v>
      </c>
      <c r="P158" t="s">
        <v>284</v>
      </c>
      <c r="Q158" t="s">
        <v>66</v>
      </c>
    </row>
    <row r="159" spans="1:17" ht="14.25" customHeight="1" x14ac:dyDescent="0.2">
      <c r="A159" s="45">
        <v>158</v>
      </c>
      <c r="B159" s="1">
        <v>2</v>
      </c>
      <c r="C159" s="1">
        <v>2025</v>
      </c>
      <c r="D159" s="1">
        <v>40</v>
      </c>
      <c r="E159" s="44">
        <v>45716</v>
      </c>
      <c r="F159" s="1" t="s">
        <v>37</v>
      </c>
      <c r="G159" s="1" t="str">
        <f>+IFERROR(VLOOKUP($F159,Insumos!$A$2:$C$999,2,FALSE),"")</f>
        <v>FOC-024</v>
      </c>
      <c r="H159" s="1" t="str">
        <f>+IFERROR(VLOOKUP($F159,Insumos!$A$2:$C$999,3,FALSE),"")</f>
        <v>Optimizer Aceite Metilado x 10 Lts</v>
      </c>
      <c r="I159" s="2">
        <v>200</v>
      </c>
      <c r="J159" s="3">
        <v>4.01</v>
      </c>
      <c r="K159" s="4">
        <f t="shared" si="8"/>
        <v>802</v>
      </c>
      <c r="L159" s="1" t="str">
        <f>+IFERROR(VLOOKUP(F159,Insumos!$A$2:$E$999,4,FALSE),"")</f>
        <v>Litros</v>
      </c>
      <c r="M159" s="1">
        <f>+IFERROR(VLOOKUP(F159,Insumos!$A$2:$E$999,5,FALSE),"")</f>
        <v>10</v>
      </c>
      <c r="N159" s="3">
        <f t="shared" si="9"/>
        <v>0.40099999999999997</v>
      </c>
      <c r="O159" s="5" t="s">
        <v>7</v>
      </c>
      <c r="P159" t="s">
        <v>284</v>
      </c>
      <c r="Q159" t="s">
        <v>66</v>
      </c>
    </row>
    <row r="160" spans="1:17" ht="14.25" customHeight="1" x14ac:dyDescent="0.2">
      <c r="A160" s="45">
        <v>159</v>
      </c>
      <c r="B160" s="1">
        <v>2</v>
      </c>
      <c r="C160" s="1">
        <v>2025</v>
      </c>
      <c r="D160" s="1">
        <v>40</v>
      </c>
      <c r="E160" s="44">
        <v>45716</v>
      </c>
      <c r="F160" s="1" t="s">
        <v>8</v>
      </c>
      <c r="G160" s="1" t="str">
        <f>+IFERROR(VLOOKUP($F160,Insumos!$A$2:$C$999,2,FALSE),"")</f>
        <v>FOC-002</v>
      </c>
      <c r="H160" s="1" t="str">
        <f>+IFERROR(VLOOKUP($F160,Insumos!$A$2:$C$999,3,FALSE),"")</f>
        <v>Nivel Control Antiespumante x 1Lt</v>
      </c>
      <c r="I160" s="2">
        <v>5</v>
      </c>
      <c r="J160" s="3">
        <v>30.5</v>
      </c>
      <c r="K160" s="4">
        <f t="shared" si="8"/>
        <v>152.5</v>
      </c>
      <c r="L160" s="1" t="str">
        <f>+IFERROR(VLOOKUP(F160,Insumos!$A$2:$E$999,4,FALSE),"")</f>
        <v>Litros</v>
      </c>
      <c r="M160" s="1">
        <f>+IFERROR(VLOOKUP(F160,Insumos!$A$2:$E$999,5,FALSE),"")</f>
        <v>1</v>
      </c>
      <c r="N160" s="3">
        <f t="shared" si="9"/>
        <v>30.5</v>
      </c>
      <c r="O160" s="5" t="s">
        <v>7</v>
      </c>
      <c r="P160" t="s">
        <v>284</v>
      </c>
      <c r="Q160" t="s">
        <v>66</v>
      </c>
    </row>
    <row r="161" spans="1:17" ht="14.25" customHeight="1" x14ac:dyDescent="0.2">
      <c r="A161" s="45">
        <v>160</v>
      </c>
      <c r="B161" s="1">
        <v>2</v>
      </c>
      <c r="C161" s="1">
        <v>2025</v>
      </c>
      <c r="D161" s="1">
        <v>40</v>
      </c>
      <c r="E161" s="44">
        <v>45716</v>
      </c>
      <c r="F161" s="1" t="s">
        <v>42</v>
      </c>
      <c r="G161" s="1" t="str">
        <f>+IFERROR(VLOOKUP($F161,Insumos!$A$2:$C$999,2,FALSE),"")</f>
        <v>FOC-029</v>
      </c>
      <c r="H161" s="1" t="str">
        <f>+IFERROR(VLOOKUP($F161,Insumos!$A$2:$C$999,3,FALSE),"")</f>
        <v>Trop Tank x 5Lts</v>
      </c>
      <c r="I161" s="2">
        <v>100</v>
      </c>
      <c r="J161" s="3">
        <v>17.5</v>
      </c>
      <c r="K161" s="4">
        <f t="shared" si="8"/>
        <v>1750</v>
      </c>
      <c r="L161" s="1" t="str">
        <f>+IFERROR(VLOOKUP(F161,Insumos!$A$2:$E$999,4,FALSE),"")</f>
        <v>Litros</v>
      </c>
      <c r="M161" s="1">
        <f>+IFERROR(VLOOKUP(F161,Insumos!$A$2:$E$999,5,FALSE),"")</f>
        <v>5</v>
      </c>
      <c r="N161" s="3">
        <f t="shared" si="9"/>
        <v>3.5</v>
      </c>
      <c r="O161" s="5" t="s">
        <v>7</v>
      </c>
      <c r="P161" t="s">
        <v>284</v>
      </c>
      <c r="Q161" t="s">
        <v>66</v>
      </c>
    </row>
    <row r="162" spans="1:17" ht="14.25" customHeight="1" x14ac:dyDescent="0.2">
      <c r="A162" s="45">
        <v>161</v>
      </c>
      <c r="B162" s="1">
        <v>2</v>
      </c>
      <c r="C162" s="1">
        <v>2025</v>
      </c>
      <c r="D162" s="1">
        <v>40</v>
      </c>
      <c r="E162" s="44">
        <v>45716</v>
      </c>
      <c r="F162" s="1" t="s">
        <v>20</v>
      </c>
      <c r="G162" s="1" t="str">
        <f>+IFERROR(VLOOKUP($F162,Insumos!$A$2:$C$999,2,FALSE),"")</f>
        <v>FOC-010</v>
      </c>
      <c r="H162" s="1" t="str">
        <f>+IFERROR(VLOOKUP($F162,Insumos!$A$2:$C$999,3,FALSE),"")</f>
        <v>MSO Max Aceite Metilado x 10 Kg</v>
      </c>
      <c r="I162" s="2">
        <v>100</v>
      </c>
      <c r="J162" s="3">
        <v>13.5</v>
      </c>
      <c r="K162" s="4">
        <f t="shared" ref="K162:K166" si="10">+I162*J162</f>
        <v>1350</v>
      </c>
      <c r="L162" s="1" t="str">
        <f>+IFERROR(VLOOKUP(F162,Insumos!$A$2:$E$999,4,FALSE),"")</f>
        <v>Kilos</v>
      </c>
      <c r="M162" s="1">
        <f>+IFERROR(VLOOKUP(F162,Insumos!$A$2:$E$999,5,FALSE),"")</f>
        <v>10</v>
      </c>
      <c r="N162" s="3">
        <f t="shared" ref="N162:N166" si="11">+IFERROR(J162/M162,"")</f>
        <v>1.35</v>
      </c>
      <c r="O162" s="5" t="s">
        <v>7</v>
      </c>
      <c r="P162" t="s">
        <v>284</v>
      </c>
      <c r="Q162" t="s">
        <v>66</v>
      </c>
    </row>
    <row r="163" spans="1:17" ht="14.25" customHeight="1" x14ac:dyDescent="0.2">
      <c r="A163" s="45">
        <v>162</v>
      </c>
      <c r="B163" s="1">
        <v>2</v>
      </c>
      <c r="C163" s="1">
        <v>2025</v>
      </c>
      <c r="D163" s="1">
        <v>40</v>
      </c>
      <c r="E163" s="44">
        <v>45716</v>
      </c>
      <c r="F163" s="1" t="s">
        <v>9</v>
      </c>
      <c r="G163" s="1" t="str">
        <f>+IFERROR(VLOOKUP($F163,Insumos!$A$2:$C$999,2,FALSE),"")</f>
        <v>FOC-003</v>
      </c>
      <c r="H163" s="1" t="str">
        <f>+IFERROR(VLOOKUP($F163,Insumos!$A$2:$C$999,3,FALSE),"")</f>
        <v>TropCs Corrector dePH x 1Lt</v>
      </c>
      <c r="I163" s="2">
        <v>10</v>
      </c>
      <c r="J163" s="3">
        <v>29.25</v>
      </c>
      <c r="K163" s="4">
        <f t="shared" si="10"/>
        <v>292.5</v>
      </c>
      <c r="L163" s="1" t="str">
        <f>+IFERROR(VLOOKUP(F163,Insumos!$A$2:$E$999,4,FALSE),"")</f>
        <v>Litros</v>
      </c>
      <c r="M163" s="1">
        <f>+IFERROR(VLOOKUP(F163,Insumos!$A$2:$E$999,5,FALSE),"")</f>
        <v>1</v>
      </c>
      <c r="N163" s="3">
        <f t="shared" si="11"/>
        <v>29.25</v>
      </c>
      <c r="O163" s="5" t="s">
        <v>7</v>
      </c>
      <c r="P163" t="s">
        <v>284</v>
      </c>
      <c r="Q163" t="s">
        <v>66</v>
      </c>
    </row>
    <row r="164" spans="1:17" ht="14.25" customHeight="1" x14ac:dyDescent="0.2">
      <c r="A164" s="45">
        <v>163</v>
      </c>
      <c r="B164" s="1">
        <v>2</v>
      </c>
      <c r="C164" s="1">
        <v>2025</v>
      </c>
      <c r="D164" s="1">
        <v>40</v>
      </c>
      <c r="E164" s="44">
        <v>45716</v>
      </c>
      <c r="F164" s="1" t="s">
        <v>43</v>
      </c>
      <c r="G164" s="1" t="str">
        <f>+IFERROR(VLOOKUP($F164,Insumos!$A$2:$C$999,2,FALSE),"")</f>
        <v>FOC-030</v>
      </c>
      <c r="H164" s="1" t="str">
        <f>+IFERROR(VLOOKUP($F164,Insumos!$A$2:$C$999,3,FALSE),"")</f>
        <v>TropL Plus 1 Lt Lote</v>
      </c>
      <c r="I164" s="2">
        <v>5</v>
      </c>
      <c r="J164" s="3">
        <v>45</v>
      </c>
      <c r="K164" s="4">
        <f t="shared" si="10"/>
        <v>225</v>
      </c>
      <c r="L164" s="1" t="str">
        <f>+IFERROR(VLOOKUP(F164,Insumos!$A$2:$E$999,4,FALSE),"")</f>
        <v>Litros</v>
      </c>
      <c r="M164" s="1">
        <f>+IFERROR(VLOOKUP(F164,Insumos!$A$2:$E$999,5,FALSE),"")</f>
        <v>1</v>
      </c>
      <c r="N164" s="3">
        <f t="shared" si="11"/>
        <v>45</v>
      </c>
      <c r="O164" s="5" t="s">
        <v>7</v>
      </c>
      <c r="P164" t="s">
        <v>284</v>
      </c>
      <c r="Q164" t="s">
        <v>66</v>
      </c>
    </row>
    <row r="165" spans="1:17" ht="14.25" customHeight="1" x14ac:dyDescent="0.2">
      <c r="A165" s="45">
        <v>164</v>
      </c>
      <c r="B165" s="1">
        <v>2</v>
      </c>
      <c r="C165" s="1">
        <v>2025</v>
      </c>
      <c r="D165" s="1">
        <v>40</v>
      </c>
      <c r="E165" s="44">
        <v>45716</v>
      </c>
      <c r="F165" s="1" t="s">
        <v>45</v>
      </c>
      <c r="G165" s="1" t="str">
        <f>+IFERROR(VLOOKUP($F165,Insumos!$A$2:$C$999,2,FALSE),"")</f>
        <v>FOC-032</v>
      </c>
      <c r="H165" s="1" t="str">
        <f>+IFERROR(VLOOKUP($F165,Insumos!$A$2:$C$999,3,FALSE),"")</f>
        <v>Ridof Diclosulam X 0,2 Kgs</v>
      </c>
      <c r="I165" s="2">
        <v>0.6</v>
      </c>
      <c r="J165" s="3">
        <v>220</v>
      </c>
      <c r="K165" s="4">
        <f t="shared" si="10"/>
        <v>132</v>
      </c>
      <c r="L165" s="1" t="str">
        <f>+IFERROR(VLOOKUP(F165,Insumos!$A$2:$E$999,4,FALSE),"")</f>
        <v>Kilos</v>
      </c>
      <c r="M165" s="1">
        <f>+IFERROR(VLOOKUP(F165,Insumos!$A$2:$E$999,5,FALSE),"")</f>
        <v>0.2</v>
      </c>
      <c r="N165" s="3">
        <f t="shared" si="11"/>
        <v>1100</v>
      </c>
      <c r="O165" s="5" t="s">
        <v>7</v>
      </c>
      <c r="P165" t="s">
        <v>284</v>
      </c>
      <c r="Q165" t="s">
        <v>66</v>
      </c>
    </row>
    <row r="166" spans="1:17" ht="14.25" customHeight="1" x14ac:dyDescent="0.2">
      <c r="A166" s="45">
        <v>165</v>
      </c>
      <c r="B166" s="1">
        <v>3</v>
      </c>
      <c r="C166" s="1">
        <v>2025</v>
      </c>
      <c r="D166" s="1">
        <v>40</v>
      </c>
      <c r="E166" s="44">
        <v>45747</v>
      </c>
      <c r="F166" s="1">
        <v>1007</v>
      </c>
      <c r="G166" s="1" t="str">
        <f>+IFERROR(VLOOKUP($F166,Insumos!$A$2:$C$999,2,FALSE),"")</f>
        <v>FOC-001</v>
      </c>
      <c r="H166" s="1" t="str">
        <f>+IFERROR(VLOOKUP($F166,Insumos!$A$2:$C$999,3,FALSE),"")</f>
        <v>Serv. De Logistica</v>
      </c>
      <c r="I166" s="2">
        <v>323.48</v>
      </c>
      <c r="J166" s="3">
        <v>35</v>
      </c>
      <c r="K166" s="4">
        <f t="shared" si="10"/>
        <v>11321.800000000001</v>
      </c>
      <c r="L166" s="1" t="str">
        <f>+IFERROR(VLOOKUP(F166,Insumos!$A$2:$E$999,4,FALSE),"")</f>
        <v>unidad</v>
      </c>
      <c r="M166" s="1">
        <f>+IFERROR(VLOOKUP(F166,Insumos!$A$2:$E$999,5,FALSE),"")</f>
        <v>1</v>
      </c>
      <c r="N166" s="3">
        <f t="shared" si="11"/>
        <v>35</v>
      </c>
      <c r="O166" s="5" t="s">
        <v>7</v>
      </c>
      <c r="P166" t="s">
        <v>284</v>
      </c>
      <c r="Q166" t="s">
        <v>66</v>
      </c>
    </row>
  </sheetData>
  <autoFilter ref="B1:O166"/>
  <sortState ref="B2:O166">
    <sortCondition ref="C2:C166"/>
    <sortCondition ref="B2:B166"/>
  </sortState>
  <pageMargins left="0" right="0" top="0.74803149606299213" bottom="0.74803149606299213" header="0" footer="0"/>
  <pageSetup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40" sqref="E40"/>
    </sheetView>
  </sheetViews>
  <sheetFormatPr baseColWidth="10" defaultRowHeight="14.25" x14ac:dyDescent="0.2"/>
  <sheetData>
    <row r="1" spans="1:3" x14ac:dyDescent="0.2">
      <c r="A1" s="45" t="s">
        <v>286</v>
      </c>
      <c r="B1" t="s">
        <v>289</v>
      </c>
      <c r="C1" s="1" t="s">
        <v>285</v>
      </c>
    </row>
    <row r="2" spans="1:3" x14ac:dyDescent="0.2">
      <c r="A2" s="45">
        <v>1</v>
      </c>
      <c r="B2" s="45">
        <v>1</v>
      </c>
      <c r="C2" s="44">
        <v>45170</v>
      </c>
    </row>
    <row r="3" spans="1:3" x14ac:dyDescent="0.2">
      <c r="A3" s="45">
        <v>2</v>
      </c>
      <c r="B3" s="45">
        <v>2</v>
      </c>
      <c r="C3" s="44">
        <v>45184</v>
      </c>
    </row>
    <row r="4" spans="1:3" x14ac:dyDescent="0.2">
      <c r="A4" s="45">
        <v>3</v>
      </c>
      <c r="B4" s="45">
        <v>3</v>
      </c>
      <c r="C4" s="44">
        <v>45191</v>
      </c>
    </row>
    <row r="5" spans="1:3" x14ac:dyDescent="0.2">
      <c r="A5" s="45">
        <v>4</v>
      </c>
      <c r="B5" s="45">
        <v>4</v>
      </c>
      <c r="C5" s="44">
        <v>45214</v>
      </c>
    </row>
    <row r="6" spans="1:3" x14ac:dyDescent="0.2">
      <c r="A6" s="45">
        <v>5</v>
      </c>
      <c r="B6" s="45">
        <v>5</v>
      </c>
      <c r="C6" s="44">
        <v>45237</v>
      </c>
    </row>
    <row r="7" spans="1:3" x14ac:dyDescent="0.2">
      <c r="A7" s="45">
        <v>6</v>
      </c>
      <c r="B7" s="45">
        <v>6</v>
      </c>
      <c r="C7" s="44">
        <v>45366</v>
      </c>
    </row>
    <row r="8" spans="1:3" x14ac:dyDescent="0.2">
      <c r="A8" s="45">
        <v>7</v>
      </c>
      <c r="B8" s="45">
        <v>7</v>
      </c>
      <c r="C8" s="44">
        <v>45369</v>
      </c>
    </row>
    <row r="9" spans="1:3" x14ac:dyDescent="0.2">
      <c r="A9" s="45"/>
      <c r="B9" s="45"/>
      <c r="C9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40" sqref="F40"/>
    </sheetView>
  </sheetViews>
  <sheetFormatPr baseColWidth="10" defaultRowHeight="14.25" x14ac:dyDescent="0.2"/>
  <sheetData>
    <row r="1" spans="1:4" x14ac:dyDescent="0.2">
      <c r="A1" t="s">
        <v>286</v>
      </c>
      <c r="B1" t="s">
        <v>288</v>
      </c>
      <c r="C1" t="s">
        <v>289</v>
      </c>
      <c r="D1" t="s">
        <v>270</v>
      </c>
    </row>
    <row r="2" spans="1:4" x14ac:dyDescent="0.2">
      <c r="A2">
        <v>1</v>
      </c>
      <c r="B2">
        <v>2</v>
      </c>
      <c r="C2">
        <v>1</v>
      </c>
      <c r="D2">
        <v>3</v>
      </c>
    </row>
    <row r="3" spans="1:4" x14ac:dyDescent="0.2">
      <c r="A3">
        <v>2</v>
      </c>
      <c r="B3">
        <v>4</v>
      </c>
      <c r="C3">
        <v>2</v>
      </c>
      <c r="D3">
        <v>8</v>
      </c>
    </row>
    <row r="4" spans="1:4" x14ac:dyDescent="0.2">
      <c r="A4">
        <v>3</v>
      </c>
      <c r="B4">
        <v>6</v>
      </c>
      <c r="C4">
        <v>3</v>
      </c>
      <c r="D4">
        <v>7</v>
      </c>
    </row>
    <row r="5" spans="1:4" x14ac:dyDescent="0.2">
      <c r="A5">
        <v>4</v>
      </c>
      <c r="B5">
        <v>8</v>
      </c>
      <c r="C5">
        <v>3</v>
      </c>
      <c r="D5">
        <v>15</v>
      </c>
    </row>
    <row r="6" spans="1:4" x14ac:dyDescent="0.2">
      <c r="A6">
        <v>5</v>
      </c>
      <c r="B6">
        <v>7</v>
      </c>
      <c r="C6">
        <v>4</v>
      </c>
      <c r="D6">
        <v>9</v>
      </c>
    </row>
    <row r="7" spans="1:4" x14ac:dyDescent="0.2">
      <c r="A7">
        <v>6</v>
      </c>
      <c r="B7">
        <v>5</v>
      </c>
      <c r="C7">
        <v>5</v>
      </c>
      <c r="D7">
        <v>15</v>
      </c>
    </row>
    <row r="8" spans="1:4" x14ac:dyDescent="0.2">
      <c r="A8">
        <v>7</v>
      </c>
      <c r="B8">
        <v>6</v>
      </c>
      <c r="C8">
        <v>5</v>
      </c>
      <c r="D8">
        <v>9</v>
      </c>
    </row>
    <row r="9" spans="1:4" x14ac:dyDescent="0.2">
      <c r="A9">
        <v>8</v>
      </c>
      <c r="B9">
        <v>3</v>
      </c>
      <c r="C9">
        <v>5</v>
      </c>
      <c r="D9">
        <v>15</v>
      </c>
    </row>
    <row r="10" spans="1:4" x14ac:dyDescent="0.2">
      <c r="A10">
        <v>9</v>
      </c>
      <c r="B10">
        <v>12</v>
      </c>
      <c r="C10">
        <v>6</v>
      </c>
      <c r="D10">
        <v>6</v>
      </c>
    </row>
    <row r="11" spans="1:4" x14ac:dyDescent="0.2">
      <c r="A11">
        <v>10</v>
      </c>
      <c r="B11">
        <v>11</v>
      </c>
      <c r="C11">
        <v>7</v>
      </c>
      <c r="D11">
        <v>13</v>
      </c>
    </row>
    <row r="12" spans="1:4" x14ac:dyDescent="0.2">
      <c r="A12">
        <v>11</v>
      </c>
      <c r="B12">
        <v>15</v>
      </c>
      <c r="C12">
        <v>7</v>
      </c>
      <c r="D12">
        <v>2</v>
      </c>
    </row>
    <row r="13" spans="1:4" x14ac:dyDescent="0.2">
      <c r="A13">
        <v>12</v>
      </c>
      <c r="B13">
        <v>14</v>
      </c>
      <c r="C13">
        <v>7</v>
      </c>
      <c r="D13">
        <v>4</v>
      </c>
    </row>
    <row r="14" spans="1:4" x14ac:dyDescent="0.2">
      <c r="A14">
        <v>13</v>
      </c>
      <c r="B14">
        <v>2</v>
      </c>
      <c r="C14">
        <v>7</v>
      </c>
      <c r="D14">
        <v>11</v>
      </c>
    </row>
    <row r="15" spans="1:4" x14ac:dyDescent="0.2">
      <c r="A15">
        <v>14</v>
      </c>
      <c r="B15">
        <v>3</v>
      </c>
      <c r="C15">
        <v>7</v>
      </c>
      <c r="D15">
        <v>3</v>
      </c>
    </row>
    <row r="16" spans="1:4" x14ac:dyDescent="0.2">
      <c r="A16">
        <v>15</v>
      </c>
      <c r="B16">
        <v>4</v>
      </c>
      <c r="C16">
        <v>7</v>
      </c>
      <c r="D1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20" sqref="D20"/>
    </sheetView>
  </sheetViews>
  <sheetFormatPr baseColWidth="10" defaultRowHeight="14.25" x14ac:dyDescent="0.2"/>
  <sheetData>
    <row r="1" spans="1:3" x14ac:dyDescent="0.2">
      <c r="A1" t="s">
        <v>286</v>
      </c>
      <c r="B1" s="46" t="s">
        <v>290</v>
      </c>
      <c r="C1" t="s">
        <v>289</v>
      </c>
    </row>
    <row r="2" spans="1:3" x14ac:dyDescent="0.2">
      <c r="A2">
        <v>1</v>
      </c>
      <c r="B2">
        <v>13</v>
      </c>
      <c r="C2">
        <v>1</v>
      </c>
    </row>
    <row r="3" spans="1:3" x14ac:dyDescent="0.2">
      <c r="A3">
        <v>2</v>
      </c>
      <c r="B3">
        <v>16</v>
      </c>
      <c r="C3">
        <v>2</v>
      </c>
    </row>
    <row r="4" spans="1:3" x14ac:dyDescent="0.2">
      <c r="A4">
        <v>3</v>
      </c>
      <c r="B4">
        <v>5</v>
      </c>
      <c r="C4">
        <v>3</v>
      </c>
    </row>
    <row r="5" spans="1:3" x14ac:dyDescent="0.2">
      <c r="A5">
        <v>4</v>
      </c>
      <c r="B5">
        <v>15</v>
      </c>
      <c r="C5">
        <v>3</v>
      </c>
    </row>
    <row r="6" spans="1:3" x14ac:dyDescent="0.2">
      <c r="A6">
        <v>5</v>
      </c>
      <c r="B6">
        <v>11</v>
      </c>
      <c r="C6">
        <v>4</v>
      </c>
    </row>
    <row r="7" spans="1:3" x14ac:dyDescent="0.2">
      <c r="A7">
        <v>6</v>
      </c>
      <c r="B7">
        <v>13</v>
      </c>
      <c r="C7">
        <v>5</v>
      </c>
    </row>
    <row r="8" spans="1:3" x14ac:dyDescent="0.2">
      <c r="A8">
        <v>7</v>
      </c>
      <c r="B8">
        <v>6</v>
      </c>
      <c r="C8">
        <v>5</v>
      </c>
    </row>
    <row r="9" spans="1:3" x14ac:dyDescent="0.2">
      <c r="A9">
        <v>8</v>
      </c>
      <c r="B9">
        <v>19</v>
      </c>
      <c r="C9">
        <v>5</v>
      </c>
    </row>
    <row r="10" spans="1:3" x14ac:dyDescent="0.2">
      <c r="A10">
        <v>9</v>
      </c>
      <c r="B10">
        <v>13</v>
      </c>
      <c r="C10">
        <v>6</v>
      </c>
    </row>
    <row r="11" spans="1:3" x14ac:dyDescent="0.2">
      <c r="A11">
        <v>10</v>
      </c>
      <c r="B11">
        <v>6</v>
      </c>
      <c r="C11">
        <v>7</v>
      </c>
    </row>
    <row r="12" spans="1:3" x14ac:dyDescent="0.2">
      <c r="A12">
        <v>11</v>
      </c>
      <c r="B12">
        <v>6</v>
      </c>
      <c r="C12">
        <v>7</v>
      </c>
    </row>
    <row r="13" spans="1:3" x14ac:dyDescent="0.2">
      <c r="A13">
        <v>12</v>
      </c>
      <c r="B13">
        <v>19</v>
      </c>
      <c r="C13">
        <v>7</v>
      </c>
    </row>
    <row r="14" spans="1:3" x14ac:dyDescent="0.2">
      <c r="A14">
        <v>13</v>
      </c>
      <c r="B14">
        <v>10</v>
      </c>
      <c r="C14">
        <v>7</v>
      </c>
    </row>
    <row r="15" spans="1:3" x14ac:dyDescent="0.2">
      <c r="A15">
        <v>14</v>
      </c>
      <c r="B15">
        <v>12</v>
      </c>
      <c r="C15">
        <v>7</v>
      </c>
    </row>
    <row r="16" spans="1:3" x14ac:dyDescent="0.2">
      <c r="A16">
        <v>15</v>
      </c>
      <c r="B16">
        <v>8</v>
      </c>
      <c r="C16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0" t="s">
        <v>269</v>
      </c>
      <c r="B1" s="1" t="s">
        <v>58</v>
      </c>
      <c r="C1" s="40" t="s">
        <v>267</v>
      </c>
      <c r="D1" s="40" t="s">
        <v>273</v>
      </c>
      <c r="E1" s="40" t="s">
        <v>270</v>
      </c>
      <c r="F1" s="40" t="s">
        <v>271</v>
      </c>
      <c r="G1" s="40" t="s">
        <v>272</v>
      </c>
      <c r="H1" s="6" t="s">
        <v>61</v>
      </c>
      <c r="I1" s="6" t="s">
        <v>62</v>
      </c>
    </row>
    <row r="2" spans="1:10" ht="14.25" customHeight="1" x14ac:dyDescent="0.2">
      <c r="A2" s="1">
        <v>1007</v>
      </c>
      <c r="B2" s="1" t="s">
        <v>63</v>
      </c>
      <c r="C2" s="1" t="s">
        <v>64</v>
      </c>
      <c r="D2" s="1" t="s">
        <v>65</v>
      </c>
      <c r="E2" s="1">
        <v>1</v>
      </c>
      <c r="F2" s="1" t="s">
        <v>66</v>
      </c>
      <c r="G2" s="1" t="s">
        <v>67</v>
      </c>
      <c r="H2" s="7">
        <v>0.5</v>
      </c>
      <c r="I2" s="7">
        <v>0.5</v>
      </c>
      <c r="J2" s="8"/>
    </row>
    <row r="3" spans="1:10" ht="14.25" customHeight="1" x14ac:dyDescent="0.2">
      <c r="A3" s="1" t="s">
        <v>8</v>
      </c>
      <c r="B3" s="1" t="s">
        <v>68</v>
      </c>
      <c r="C3" s="1" t="s">
        <v>69</v>
      </c>
      <c r="D3" s="1" t="s">
        <v>70</v>
      </c>
      <c r="E3" s="1">
        <v>1</v>
      </c>
      <c r="F3" s="1" t="s">
        <v>66</v>
      </c>
      <c r="G3" s="1" t="s">
        <v>67</v>
      </c>
      <c r="H3" s="7">
        <v>0.5</v>
      </c>
      <c r="I3" s="7">
        <v>0.5</v>
      </c>
      <c r="J3" s="8"/>
    </row>
    <row r="4" spans="1:10" ht="14.25" customHeight="1" x14ac:dyDescent="0.2">
      <c r="A4" s="1" t="s">
        <v>9</v>
      </c>
      <c r="B4" s="1" t="s">
        <v>71</v>
      </c>
      <c r="C4" s="1" t="s">
        <v>72</v>
      </c>
      <c r="D4" s="1" t="s">
        <v>70</v>
      </c>
      <c r="E4" s="1">
        <v>1</v>
      </c>
      <c r="F4" s="1" t="s">
        <v>66</v>
      </c>
      <c r="G4" s="1" t="s">
        <v>73</v>
      </c>
      <c r="H4" s="6">
        <v>0.5</v>
      </c>
      <c r="I4" s="6">
        <v>0.5</v>
      </c>
      <c r="J4" s="8"/>
    </row>
    <row r="5" spans="1:10" ht="14.25" customHeight="1" x14ac:dyDescent="0.2">
      <c r="A5" s="1" t="s">
        <v>10</v>
      </c>
      <c r="B5" s="1" t="s">
        <v>74</v>
      </c>
      <c r="C5" s="1" t="s">
        <v>75</v>
      </c>
      <c r="D5" s="1" t="s">
        <v>76</v>
      </c>
      <c r="E5" s="1">
        <v>2.5</v>
      </c>
      <c r="F5" s="1" t="s">
        <v>66</v>
      </c>
      <c r="G5" s="1" t="s">
        <v>77</v>
      </c>
      <c r="H5" s="6">
        <v>1</v>
      </c>
      <c r="I5" s="6">
        <v>0</v>
      </c>
      <c r="J5" s="8"/>
    </row>
    <row r="6" spans="1:10" ht="14.25" customHeight="1" x14ac:dyDescent="0.2">
      <c r="A6" s="1" t="s">
        <v>11</v>
      </c>
      <c r="B6" s="1" t="s">
        <v>78</v>
      </c>
      <c r="C6" s="1" t="s">
        <v>79</v>
      </c>
      <c r="D6" s="1" t="s">
        <v>70</v>
      </c>
      <c r="E6" s="1">
        <v>10</v>
      </c>
      <c r="F6" s="1" t="s">
        <v>66</v>
      </c>
      <c r="G6" s="1" t="s">
        <v>80</v>
      </c>
      <c r="H6" s="6">
        <v>0</v>
      </c>
      <c r="I6" s="6">
        <v>1</v>
      </c>
      <c r="J6" s="8"/>
    </row>
    <row r="7" spans="1:10" ht="14.25" customHeight="1" x14ac:dyDescent="0.2">
      <c r="A7" s="1" t="s">
        <v>12</v>
      </c>
      <c r="B7" s="1" t="s">
        <v>81</v>
      </c>
      <c r="C7" s="1" t="s">
        <v>82</v>
      </c>
      <c r="D7" s="1" t="s">
        <v>70</v>
      </c>
      <c r="E7" s="1">
        <v>5</v>
      </c>
      <c r="F7" s="1" t="s">
        <v>66</v>
      </c>
      <c r="G7" s="1" t="s">
        <v>80</v>
      </c>
      <c r="H7" s="6">
        <v>0.1</v>
      </c>
      <c r="I7" s="6">
        <v>0.9</v>
      </c>
      <c r="J7" s="8"/>
    </row>
    <row r="8" spans="1:10" ht="14.25" customHeight="1" x14ac:dyDescent="0.2">
      <c r="A8" s="1" t="s">
        <v>13</v>
      </c>
      <c r="B8" s="1" t="s">
        <v>83</v>
      </c>
      <c r="C8" s="1" t="s">
        <v>84</v>
      </c>
      <c r="D8" s="1" t="s">
        <v>70</v>
      </c>
      <c r="E8" s="1">
        <v>20</v>
      </c>
      <c r="F8" s="1" t="s">
        <v>66</v>
      </c>
      <c r="G8" s="1" t="s">
        <v>80</v>
      </c>
      <c r="H8" s="6">
        <v>0.7</v>
      </c>
      <c r="I8" s="6">
        <v>0.3</v>
      </c>
      <c r="J8" s="8"/>
    </row>
    <row r="9" spans="1:10" ht="14.25" customHeight="1" x14ac:dyDescent="0.2">
      <c r="A9" s="1" t="s">
        <v>14</v>
      </c>
      <c r="B9" s="1" t="s">
        <v>85</v>
      </c>
      <c r="C9" s="1" t="s">
        <v>86</v>
      </c>
      <c r="D9" s="1" t="s">
        <v>70</v>
      </c>
      <c r="E9" s="1">
        <v>1</v>
      </c>
      <c r="F9" s="1" t="s">
        <v>66</v>
      </c>
      <c r="G9" s="1" t="s">
        <v>87</v>
      </c>
      <c r="H9" s="6">
        <v>1</v>
      </c>
      <c r="I9" s="6">
        <v>0</v>
      </c>
      <c r="J9" s="8"/>
    </row>
    <row r="10" spans="1:10" ht="14.25" customHeight="1" x14ac:dyDescent="0.2">
      <c r="A10" s="1" t="s">
        <v>15</v>
      </c>
      <c r="B10" s="1" t="s">
        <v>88</v>
      </c>
      <c r="C10" s="1" t="s">
        <v>89</v>
      </c>
      <c r="D10" s="1" t="s">
        <v>76</v>
      </c>
      <c r="E10" s="1">
        <v>15</v>
      </c>
      <c r="F10" s="1" t="s">
        <v>66</v>
      </c>
      <c r="G10" s="1" t="s">
        <v>80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20</v>
      </c>
      <c r="B11" s="1" t="s">
        <v>90</v>
      </c>
      <c r="C11" s="1" t="s">
        <v>91</v>
      </c>
      <c r="D11" s="1" t="s">
        <v>76</v>
      </c>
      <c r="E11" s="1">
        <v>10</v>
      </c>
      <c r="F11" s="1" t="s">
        <v>66</v>
      </c>
      <c r="G11" s="1" t="s">
        <v>77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21</v>
      </c>
      <c r="B12" s="1" t="s">
        <v>92</v>
      </c>
      <c r="C12" s="1" t="s">
        <v>93</v>
      </c>
      <c r="D12" s="1" t="s">
        <v>70</v>
      </c>
      <c r="E12" s="1">
        <v>5</v>
      </c>
      <c r="F12" s="1" t="s">
        <v>66</v>
      </c>
      <c r="G12" s="1" t="s">
        <v>94</v>
      </c>
      <c r="H12" s="6">
        <v>0</v>
      </c>
      <c r="I12" s="6">
        <v>1</v>
      </c>
      <c r="J12" s="8"/>
    </row>
    <row r="13" spans="1:10" ht="14.25" customHeight="1" x14ac:dyDescent="0.2">
      <c r="A13" s="1" t="s">
        <v>22</v>
      </c>
      <c r="B13" s="1" t="s">
        <v>95</v>
      </c>
      <c r="C13" s="1" t="s">
        <v>96</v>
      </c>
      <c r="D13" s="1" t="s">
        <v>70</v>
      </c>
      <c r="E13" s="1">
        <v>1</v>
      </c>
      <c r="F13" s="1" t="s">
        <v>66</v>
      </c>
      <c r="G13" s="1" t="s">
        <v>94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23</v>
      </c>
      <c r="B14" s="1" t="s">
        <v>97</v>
      </c>
      <c r="C14" s="1" t="s">
        <v>98</v>
      </c>
      <c r="D14" s="1" t="s">
        <v>70</v>
      </c>
      <c r="E14" s="1">
        <v>5</v>
      </c>
      <c r="F14" s="1" t="s">
        <v>66</v>
      </c>
      <c r="G14" s="1" t="s">
        <v>80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24</v>
      </c>
      <c r="B15" s="1" t="s">
        <v>99</v>
      </c>
      <c r="C15" s="1" t="s">
        <v>100</v>
      </c>
      <c r="D15" s="1" t="s">
        <v>70</v>
      </c>
      <c r="E15" s="1">
        <v>20</v>
      </c>
      <c r="F15" s="1" t="s">
        <v>66</v>
      </c>
      <c r="G15" s="1" t="s">
        <v>80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25</v>
      </c>
      <c r="B16" s="1" t="s">
        <v>101</v>
      </c>
      <c r="C16" s="1" t="s">
        <v>102</v>
      </c>
      <c r="D16" s="1" t="s">
        <v>70</v>
      </c>
      <c r="E16" s="1">
        <v>10</v>
      </c>
      <c r="F16" s="1" t="s">
        <v>66</v>
      </c>
      <c r="G16" s="1" t="s">
        <v>80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26</v>
      </c>
      <c r="B17" s="1" t="s">
        <v>103</v>
      </c>
      <c r="C17" s="1" t="s">
        <v>104</v>
      </c>
      <c r="D17" s="1" t="s">
        <v>70</v>
      </c>
      <c r="E17" s="1">
        <v>20</v>
      </c>
      <c r="F17" s="1" t="s">
        <v>66</v>
      </c>
      <c r="G17" s="1" t="s">
        <v>80</v>
      </c>
      <c r="H17" s="6">
        <v>1</v>
      </c>
      <c r="I17" s="6">
        <v>0</v>
      </c>
      <c r="J17" s="8"/>
    </row>
    <row r="18" spans="1:10" ht="14.25" customHeight="1" x14ac:dyDescent="0.2">
      <c r="A18" s="1" t="s">
        <v>27</v>
      </c>
      <c r="B18" s="1" t="s">
        <v>105</v>
      </c>
      <c r="C18" s="1" t="s">
        <v>106</v>
      </c>
      <c r="D18" s="1" t="s">
        <v>76</v>
      </c>
      <c r="E18" s="1">
        <v>10</v>
      </c>
      <c r="F18" s="1" t="s">
        <v>66</v>
      </c>
      <c r="G18" s="1" t="s">
        <v>80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28</v>
      </c>
      <c r="B19" s="1" t="s">
        <v>107</v>
      </c>
      <c r="C19" s="1" t="s">
        <v>108</v>
      </c>
      <c r="D19" s="1" t="s">
        <v>70</v>
      </c>
      <c r="E19" s="1">
        <v>20</v>
      </c>
      <c r="F19" s="1" t="s">
        <v>66</v>
      </c>
      <c r="G19" s="1" t="s">
        <v>80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30</v>
      </c>
      <c r="B20" s="1" t="s">
        <v>109</v>
      </c>
      <c r="C20" s="1" t="s">
        <v>110</v>
      </c>
      <c r="D20" s="1" t="s">
        <v>70</v>
      </c>
      <c r="E20" s="1">
        <v>10</v>
      </c>
      <c r="F20" s="1" t="s">
        <v>66</v>
      </c>
      <c r="G20" s="1" t="s">
        <v>80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32</v>
      </c>
      <c r="B21" s="1" t="s">
        <v>111</v>
      </c>
      <c r="C21" s="1" t="s">
        <v>112</v>
      </c>
      <c r="D21" s="1" t="s">
        <v>70</v>
      </c>
      <c r="E21" s="1">
        <v>20</v>
      </c>
      <c r="F21" s="1" t="s">
        <v>66</v>
      </c>
      <c r="G21" s="1" t="s">
        <v>80</v>
      </c>
      <c r="H21" s="6">
        <v>0</v>
      </c>
      <c r="I21" s="6">
        <v>1</v>
      </c>
      <c r="J21" s="8"/>
    </row>
    <row r="22" spans="1:10" ht="14.25" customHeight="1" x14ac:dyDescent="0.2">
      <c r="A22" s="1" t="s">
        <v>33</v>
      </c>
      <c r="B22" s="1" t="s">
        <v>113</v>
      </c>
      <c r="C22" s="1" t="s">
        <v>114</v>
      </c>
      <c r="D22" s="1" t="s">
        <v>76</v>
      </c>
      <c r="E22" s="1">
        <v>0.86</v>
      </c>
      <c r="F22" s="1" t="s">
        <v>66</v>
      </c>
      <c r="G22" s="1" t="s">
        <v>80</v>
      </c>
      <c r="H22" s="6">
        <v>0</v>
      </c>
      <c r="I22" s="6">
        <v>1</v>
      </c>
      <c r="J22" s="8"/>
    </row>
    <row r="23" spans="1:10" ht="14.25" customHeight="1" x14ac:dyDescent="0.2">
      <c r="A23" s="1" t="s">
        <v>35</v>
      </c>
      <c r="B23" s="1" t="s">
        <v>115</v>
      </c>
      <c r="C23" s="1" t="s">
        <v>116</v>
      </c>
      <c r="D23" s="1" t="s">
        <v>70</v>
      </c>
      <c r="E23" s="1">
        <v>5</v>
      </c>
      <c r="F23" s="1" t="s">
        <v>66</v>
      </c>
      <c r="G23" s="1" t="s">
        <v>80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36</v>
      </c>
      <c r="B24" s="1" t="s">
        <v>117</v>
      </c>
      <c r="C24" s="1" t="s">
        <v>118</v>
      </c>
      <c r="D24" s="1" t="s">
        <v>76</v>
      </c>
      <c r="E24" s="1">
        <v>0.86</v>
      </c>
      <c r="F24" s="1" t="s">
        <v>66</v>
      </c>
      <c r="G24" s="1" t="s">
        <v>80</v>
      </c>
      <c r="H24" s="6">
        <v>0</v>
      </c>
      <c r="I24" s="6">
        <v>1</v>
      </c>
      <c r="J24" s="8"/>
    </row>
    <row r="25" spans="1:10" ht="14.25" customHeight="1" x14ac:dyDescent="0.2">
      <c r="A25" s="1" t="s">
        <v>37</v>
      </c>
      <c r="B25" s="1" t="s">
        <v>119</v>
      </c>
      <c r="C25" s="1" t="s">
        <v>120</v>
      </c>
      <c r="D25" s="1" t="s">
        <v>70</v>
      </c>
      <c r="E25" s="1">
        <v>10</v>
      </c>
      <c r="F25" s="1" t="s">
        <v>66</v>
      </c>
      <c r="G25" s="1" t="s">
        <v>77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38</v>
      </c>
      <c r="B26" s="1" t="s">
        <v>121</v>
      </c>
      <c r="C26" s="1" t="s">
        <v>122</v>
      </c>
      <c r="D26" s="1" t="s">
        <v>70</v>
      </c>
      <c r="E26" s="1">
        <v>5</v>
      </c>
      <c r="F26" s="1" t="s">
        <v>66</v>
      </c>
      <c r="G26" s="1" t="s">
        <v>80</v>
      </c>
      <c r="H26" s="6">
        <v>0</v>
      </c>
      <c r="I26" s="6">
        <v>1</v>
      </c>
      <c r="J26" s="8"/>
    </row>
    <row r="27" spans="1:10" ht="14.25" customHeight="1" x14ac:dyDescent="0.2">
      <c r="A27" s="1" t="s">
        <v>39</v>
      </c>
      <c r="B27" s="1" t="s">
        <v>123</v>
      </c>
      <c r="C27" s="1" t="s">
        <v>124</v>
      </c>
      <c r="D27" s="1" t="s">
        <v>125</v>
      </c>
      <c r="E27" s="1">
        <v>60</v>
      </c>
      <c r="F27" s="1" t="s">
        <v>66</v>
      </c>
      <c r="G27" s="1" t="s">
        <v>126</v>
      </c>
      <c r="H27" s="6">
        <v>0</v>
      </c>
      <c r="I27" s="6">
        <v>1</v>
      </c>
      <c r="J27" s="8"/>
    </row>
    <row r="28" spans="1:10" ht="14.25" customHeight="1" x14ac:dyDescent="0.2">
      <c r="A28" s="1" t="s">
        <v>40</v>
      </c>
      <c r="B28" s="1" t="s">
        <v>127</v>
      </c>
      <c r="C28" s="1" t="s">
        <v>128</v>
      </c>
      <c r="D28" s="1" t="s">
        <v>70</v>
      </c>
      <c r="E28" s="1">
        <v>10</v>
      </c>
      <c r="F28" s="1" t="s">
        <v>66</v>
      </c>
      <c r="G28" s="1" t="s">
        <v>80</v>
      </c>
      <c r="H28" s="6">
        <v>0</v>
      </c>
      <c r="I28" s="6">
        <v>1</v>
      </c>
      <c r="J28" s="8"/>
    </row>
    <row r="29" spans="1:10" ht="14.25" customHeight="1" x14ac:dyDescent="0.2">
      <c r="A29" s="1" t="s">
        <v>41</v>
      </c>
      <c r="B29" s="1" t="s">
        <v>129</v>
      </c>
      <c r="C29" s="1" t="s">
        <v>130</v>
      </c>
      <c r="D29" s="1" t="s">
        <v>70</v>
      </c>
      <c r="E29" s="1">
        <v>10</v>
      </c>
      <c r="F29" s="1" t="s">
        <v>66</v>
      </c>
      <c r="G29" s="1" t="s">
        <v>80</v>
      </c>
      <c r="H29" s="6">
        <v>0</v>
      </c>
      <c r="I29" s="6">
        <v>1</v>
      </c>
      <c r="J29" s="8"/>
    </row>
    <row r="30" spans="1:10" ht="14.25" customHeight="1" x14ac:dyDescent="0.2">
      <c r="A30" s="1" t="s">
        <v>42</v>
      </c>
      <c r="B30" s="1" t="s">
        <v>131</v>
      </c>
      <c r="C30" s="1" t="s">
        <v>132</v>
      </c>
      <c r="D30" s="1" t="s">
        <v>70</v>
      </c>
      <c r="E30" s="1">
        <v>5</v>
      </c>
      <c r="F30" s="1" t="s">
        <v>66</v>
      </c>
      <c r="G30" s="1" t="s">
        <v>133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43</v>
      </c>
      <c r="B31" s="1" t="s">
        <v>134</v>
      </c>
      <c r="C31" s="1" t="s">
        <v>135</v>
      </c>
      <c r="D31" s="1" t="s">
        <v>70</v>
      </c>
      <c r="E31" s="1">
        <v>1</v>
      </c>
      <c r="F31" s="1" t="s">
        <v>66</v>
      </c>
      <c r="G31" s="1" t="s">
        <v>136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44</v>
      </c>
      <c r="B32" s="1" t="s">
        <v>137</v>
      </c>
      <c r="C32" s="1" t="s">
        <v>138</v>
      </c>
      <c r="D32" s="1" t="s">
        <v>70</v>
      </c>
      <c r="E32" s="1">
        <v>20</v>
      </c>
      <c r="F32" s="1" t="s">
        <v>66</v>
      </c>
      <c r="G32" s="1" t="s">
        <v>80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45</v>
      </c>
      <c r="B33" s="1" t="s">
        <v>139</v>
      </c>
      <c r="C33" s="1" t="s">
        <v>140</v>
      </c>
      <c r="D33" s="1" t="s">
        <v>76</v>
      </c>
      <c r="E33" s="1">
        <v>0.2</v>
      </c>
      <c r="F33" s="1" t="s">
        <v>66</v>
      </c>
      <c r="G33" s="1" t="s">
        <v>80</v>
      </c>
      <c r="H33" s="6">
        <v>0</v>
      </c>
      <c r="I33" s="6">
        <v>1</v>
      </c>
      <c r="J33" s="8"/>
    </row>
    <row r="34" spans="1:10" ht="14.25" customHeight="1" x14ac:dyDescent="0.2">
      <c r="A34" s="1" t="s">
        <v>46</v>
      </c>
      <c r="B34" s="1" t="s">
        <v>141</v>
      </c>
      <c r="C34" s="1" t="s">
        <v>142</v>
      </c>
      <c r="D34" s="1" t="s">
        <v>76</v>
      </c>
      <c r="E34" s="1">
        <v>0.3</v>
      </c>
      <c r="F34" s="1" t="s">
        <v>66</v>
      </c>
      <c r="G34" s="1" t="s">
        <v>80</v>
      </c>
      <c r="H34" s="6">
        <v>1</v>
      </c>
      <c r="I34" s="6">
        <v>0</v>
      </c>
      <c r="J34" s="8"/>
    </row>
    <row r="35" spans="1:10" ht="14.25" customHeight="1" x14ac:dyDescent="0.2">
      <c r="A35" s="1" t="s">
        <v>47</v>
      </c>
      <c r="B35" s="1" t="s">
        <v>143</v>
      </c>
      <c r="C35" s="1" t="s">
        <v>144</v>
      </c>
      <c r="D35" s="1" t="s">
        <v>70</v>
      </c>
      <c r="E35" s="1">
        <v>5</v>
      </c>
      <c r="F35" s="1" t="s">
        <v>66</v>
      </c>
      <c r="G35" s="1" t="s">
        <v>80</v>
      </c>
      <c r="H35" s="6">
        <v>0</v>
      </c>
      <c r="I35" s="6">
        <v>1</v>
      </c>
      <c r="J35" s="8"/>
    </row>
    <row r="36" spans="1:10" ht="14.25" customHeight="1" x14ac:dyDescent="0.2">
      <c r="A36" s="1" t="s">
        <v>48</v>
      </c>
      <c r="B36" s="1" t="s">
        <v>145</v>
      </c>
      <c r="C36" s="1" t="s">
        <v>146</v>
      </c>
      <c r="D36" s="1" t="s">
        <v>70</v>
      </c>
      <c r="E36" s="1">
        <v>10</v>
      </c>
      <c r="F36" s="1" t="s">
        <v>66</v>
      </c>
      <c r="G36" s="1" t="s">
        <v>80</v>
      </c>
      <c r="H36" s="6">
        <v>0</v>
      </c>
      <c r="I36" s="6">
        <v>1</v>
      </c>
      <c r="J36" s="8"/>
    </row>
    <row r="37" spans="1:10" ht="14.25" customHeight="1" x14ac:dyDescent="0.2">
      <c r="A37" s="1" t="s">
        <v>49</v>
      </c>
      <c r="B37" s="1" t="s">
        <v>147</v>
      </c>
      <c r="C37" s="1" t="s">
        <v>148</v>
      </c>
      <c r="D37" s="1" t="s">
        <v>70</v>
      </c>
      <c r="E37" s="1">
        <v>5</v>
      </c>
      <c r="F37" s="1" t="s">
        <v>66</v>
      </c>
      <c r="G37" s="1" t="s">
        <v>80</v>
      </c>
      <c r="H37" s="6">
        <v>1</v>
      </c>
      <c r="I37" s="6">
        <v>0</v>
      </c>
      <c r="J37" s="8"/>
    </row>
    <row r="38" spans="1:10" ht="14.25" customHeight="1" x14ac:dyDescent="0.2">
      <c r="A38" s="1" t="s">
        <v>50</v>
      </c>
      <c r="B38" s="1" t="s">
        <v>149</v>
      </c>
      <c r="C38" s="1" t="s">
        <v>150</v>
      </c>
      <c r="D38" s="1" t="s">
        <v>70</v>
      </c>
      <c r="E38" s="1">
        <v>20</v>
      </c>
      <c r="F38" s="1" t="s">
        <v>66</v>
      </c>
      <c r="G38" s="1" t="s">
        <v>80</v>
      </c>
      <c r="H38" s="6">
        <v>0</v>
      </c>
      <c r="I38" s="6">
        <v>1</v>
      </c>
      <c r="J38" s="8"/>
    </row>
    <row r="39" spans="1:10" ht="14.25" customHeight="1" x14ac:dyDescent="0.2">
      <c r="A39" s="1" t="s">
        <v>51</v>
      </c>
      <c r="B39" s="1" t="s">
        <v>151</v>
      </c>
      <c r="C39" s="1" t="s">
        <v>152</v>
      </c>
      <c r="D39" s="1" t="s">
        <v>70</v>
      </c>
      <c r="E39" s="1">
        <v>20</v>
      </c>
      <c r="F39" s="1" t="s">
        <v>66</v>
      </c>
      <c r="G39" s="1" t="s">
        <v>80</v>
      </c>
      <c r="H39" s="6">
        <v>0</v>
      </c>
      <c r="I39" s="6">
        <v>1</v>
      </c>
      <c r="J39" s="8"/>
    </row>
    <row r="40" spans="1:10" ht="14.25" customHeight="1" x14ac:dyDescent="0.2">
      <c r="A40" s="1" t="s">
        <v>52</v>
      </c>
      <c r="B40" s="1" t="s">
        <v>153</v>
      </c>
      <c r="C40" s="1" t="s">
        <v>154</v>
      </c>
      <c r="D40" s="1" t="s">
        <v>155</v>
      </c>
      <c r="E40" s="1">
        <v>1</v>
      </c>
      <c r="F40" s="1" t="s">
        <v>66</v>
      </c>
      <c r="G40" s="1" t="s">
        <v>87</v>
      </c>
      <c r="H40" s="6">
        <v>1</v>
      </c>
      <c r="I40" s="6">
        <v>0</v>
      </c>
      <c r="J40" s="8"/>
    </row>
    <row r="41" spans="1:10" ht="14.25" customHeight="1" x14ac:dyDescent="0.2">
      <c r="A41" s="1" t="s">
        <v>53</v>
      </c>
      <c r="B41" s="1" t="s">
        <v>156</v>
      </c>
      <c r="C41" s="1" t="s">
        <v>157</v>
      </c>
      <c r="D41" s="1" t="s">
        <v>158</v>
      </c>
      <c r="E41" s="1">
        <v>1</v>
      </c>
      <c r="F41" s="1" t="s">
        <v>66</v>
      </c>
      <c r="G41" s="1" t="s">
        <v>87</v>
      </c>
      <c r="H41" s="6">
        <v>1</v>
      </c>
      <c r="I41" s="6">
        <v>0</v>
      </c>
      <c r="J41" s="8"/>
    </row>
    <row r="42" spans="1:10" ht="14.25" customHeight="1" x14ac:dyDescent="0.2">
      <c r="A42" s="1" t="s">
        <v>54</v>
      </c>
      <c r="B42" s="1" t="s">
        <v>159</v>
      </c>
      <c r="C42" s="1" t="s">
        <v>160</v>
      </c>
      <c r="D42" s="1" t="s">
        <v>70</v>
      </c>
      <c r="E42" s="1">
        <v>20</v>
      </c>
      <c r="F42" s="1" t="s">
        <v>66</v>
      </c>
      <c r="G42" s="1" t="s">
        <v>80</v>
      </c>
      <c r="H42" s="6">
        <v>0</v>
      </c>
      <c r="I42" s="6">
        <v>1</v>
      </c>
      <c r="J42" s="8"/>
    </row>
    <row r="43" spans="1:10" ht="14.25" customHeight="1" x14ac:dyDescent="0.2">
      <c r="A43" s="1" t="s">
        <v>55</v>
      </c>
      <c r="B43" s="1" t="s">
        <v>161</v>
      </c>
      <c r="C43" s="1" t="s">
        <v>162</v>
      </c>
      <c r="D43" s="1" t="s">
        <v>70</v>
      </c>
      <c r="E43" s="1">
        <v>5</v>
      </c>
      <c r="F43" s="1" t="s">
        <v>66</v>
      </c>
      <c r="G43" s="1" t="s">
        <v>80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163</v>
      </c>
      <c r="C44" s="1" t="s">
        <v>164</v>
      </c>
      <c r="D44" s="1" t="s">
        <v>65</v>
      </c>
      <c r="E44" s="1">
        <v>1</v>
      </c>
      <c r="F44" s="1" t="s">
        <v>165</v>
      </c>
      <c r="G44" s="1" t="s">
        <v>67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166</v>
      </c>
      <c r="C45" s="1" t="s">
        <v>167</v>
      </c>
      <c r="D45" s="1" t="s">
        <v>76</v>
      </c>
      <c r="E45" s="1">
        <v>1</v>
      </c>
      <c r="F45" s="1" t="s">
        <v>165</v>
      </c>
      <c r="G45" s="1" t="s">
        <v>87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168</v>
      </c>
      <c r="C46" s="1" t="s">
        <v>169</v>
      </c>
      <c r="D46" s="1" t="s">
        <v>76</v>
      </c>
      <c r="E46" s="1">
        <v>1</v>
      </c>
      <c r="F46" s="1" t="s">
        <v>165</v>
      </c>
      <c r="G46" s="1" t="s">
        <v>87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170</v>
      </c>
      <c r="C47" s="1" t="s">
        <v>171</v>
      </c>
      <c r="D47" s="1" t="s">
        <v>70</v>
      </c>
      <c r="E47" s="1">
        <v>5</v>
      </c>
      <c r="F47" s="1" t="s">
        <v>172</v>
      </c>
      <c r="G47" s="1" t="s">
        <v>80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173</v>
      </c>
      <c r="C48" s="1" t="s">
        <v>174</v>
      </c>
      <c r="D48" s="1" t="s">
        <v>70</v>
      </c>
      <c r="E48" s="1">
        <v>5</v>
      </c>
      <c r="F48" s="1" t="s">
        <v>172</v>
      </c>
      <c r="G48" s="1" t="s">
        <v>80</v>
      </c>
      <c r="H48" s="6">
        <v>0</v>
      </c>
      <c r="I48" s="6">
        <v>1</v>
      </c>
      <c r="J48" s="8"/>
    </row>
    <row r="49" spans="1:10" ht="14.25" customHeight="1" x14ac:dyDescent="0.2">
      <c r="A49" s="1" t="s">
        <v>16</v>
      </c>
      <c r="B49" s="1" t="s">
        <v>175</v>
      </c>
      <c r="C49" s="1" t="s">
        <v>176</v>
      </c>
      <c r="D49" s="1" t="s">
        <v>70</v>
      </c>
      <c r="E49" s="1">
        <v>1</v>
      </c>
      <c r="F49" s="1" t="s">
        <v>177</v>
      </c>
      <c r="G49" s="1" t="s">
        <v>67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17</v>
      </c>
      <c r="B50" s="1" t="s">
        <v>178</v>
      </c>
      <c r="C50" s="1" t="s">
        <v>179</v>
      </c>
      <c r="D50" s="1" t="s">
        <v>70</v>
      </c>
      <c r="E50" s="1">
        <v>1</v>
      </c>
      <c r="F50" s="1" t="s">
        <v>177</v>
      </c>
      <c r="G50" s="1" t="s">
        <v>77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18</v>
      </c>
      <c r="B51" s="1" t="s">
        <v>180</v>
      </c>
      <c r="C51" s="1" t="s">
        <v>181</v>
      </c>
      <c r="D51" s="1" t="s">
        <v>70</v>
      </c>
      <c r="E51" s="1">
        <v>1</v>
      </c>
      <c r="F51" s="1" t="s">
        <v>177</v>
      </c>
      <c r="G51" s="1" t="s">
        <v>94</v>
      </c>
      <c r="H51" s="6">
        <v>0</v>
      </c>
      <c r="I51" s="6">
        <v>1</v>
      </c>
      <c r="J51" s="8"/>
    </row>
    <row r="52" spans="1:10" ht="14.25" customHeight="1" x14ac:dyDescent="0.2">
      <c r="A52" s="1" t="s">
        <v>29</v>
      </c>
      <c r="B52" s="1" t="s">
        <v>182</v>
      </c>
      <c r="C52" s="1" t="s">
        <v>183</v>
      </c>
      <c r="D52" s="1" t="s">
        <v>70</v>
      </c>
      <c r="E52" s="1">
        <v>1</v>
      </c>
      <c r="F52" s="1" t="s">
        <v>177</v>
      </c>
      <c r="G52" s="1" t="s">
        <v>94</v>
      </c>
      <c r="H52" s="6">
        <v>1</v>
      </c>
      <c r="I52" s="6">
        <v>0</v>
      </c>
      <c r="J52" s="8"/>
    </row>
    <row r="53" spans="1:10" ht="14.25" customHeight="1" x14ac:dyDescent="0.2">
      <c r="A53" s="1" t="s">
        <v>34</v>
      </c>
      <c r="B53" s="1" t="s">
        <v>184</v>
      </c>
      <c r="C53" s="1" t="s">
        <v>185</v>
      </c>
      <c r="D53" s="1" t="s">
        <v>70</v>
      </c>
      <c r="E53" s="1">
        <v>1</v>
      </c>
      <c r="F53" s="1" t="s">
        <v>177</v>
      </c>
      <c r="G53" s="1" t="s">
        <v>80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186</v>
      </c>
      <c r="C54" s="1" t="s">
        <v>187</v>
      </c>
      <c r="D54" s="1" t="s">
        <v>188</v>
      </c>
      <c r="E54" s="1">
        <v>1</v>
      </c>
      <c r="F54" s="1" t="s">
        <v>189</v>
      </c>
      <c r="G54" s="1" t="s">
        <v>190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191</v>
      </c>
      <c r="C55" s="1" t="s">
        <v>192</v>
      </c>
      <c r="D55" s="1" t="s">
        <v>188</v>
      </c>
      <c r="E55" s="1">
        <v>1</v>
      </c>
      <c r="F55" s="1" t="s">
        <v>189</v>
      </c>
      <c r="G55" s="1" t="s">
        <v>190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193</v>
      </c>
      <c r="C56" s="1" t="s">
        <v>194</v>
      </c>
      <c r="D56" s="1" t="s">
        <v>188</v>
      </c>
      <c r="E56" s="1">
        <v>1</v>
      </c>
      <c r="F56" s="1" t="s">
        <v>189</v>
      </c>
      <c r="G56" s="1" t="s">
        <v>190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195</v>
      </c>
      <c r="C57" s="1" t="s">
        <v>196</v>
      </c>
      <c r="D57" s="1" t="s">
        <v>188</v>
      </c>
      <c r="E57" s="1">
        <v>1</v>
      </c>
      <c r="F57" s="1" t="s">
        <v>189</v>
      </c>
      <c r="G57" s="1" t="s">
        <v>190</v>
      </c>
      <c r="H57" s="6">
        <v>1</v>
      </c>
      <c r="I57" s="6">
        <v>0</v>
      </c>
      <c r="J57" s="8"/>
    </row>
    <row r="58" spans="1:10" ht="14.25" customHeight="1" x14ac:dyDescent="0.2">
      <c r="A58" s="1" t="s">
        <v>31</v>
      </c>
      <c r="B58" s="1" t="s">
        <v>197</v>
      </c>
      <c r="C58" s="1" t="s">
        <v>198</v>
      </c>
      <c r="D58" s="1" t="s">
        <v>188</v>
      </c>
      <c r="E58" s="1">
        <v>1</v>
      </c>
      <c r="F58" s="1" t="s">
        <v>189</v>
      </c>
      <c r="G58" s="1" t="s">
        <v>190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199</v>
      </c>
      <c r="C59" s="1" t="s">
        <v>200</v>
      </c>
      <c r="D59" s="1" t="s">
        <v>76</v>
      </c>
      <c r="E59" s="1">
        <v>15</v>
      </c>
      <c r="F59" s="1" t="s">
        <v>189</v>
      </c>
      <c r="G59" s="1" t="s">
        <v>80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201</v>
      </c>
      <c r="C60" s="1" t="s">
        <v>202</v>
      </c>
      <c r="D60" s="1" t="s">
        <v>188</v>
      </c>
      <c r="E60" s="1">
        <v>1</v>
      </c>
      <c r="F60" s="1" t="s">
        <v>189</v>
      </c>
      <c r="G60" s="1" t="s">
        <v>190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203</v>
      </c>
      <c r="C61" s="1" t="s">
        <v>204</v>
      </c>
      <c r="D61" s="1" t="s">
        <v>188</v>
      </c>
      <c r="E61" s="1">
        <v>1</v>
      </c>
      <c r="F61" s="1" t="s">
        <v>189</v>
      </c>
      <c r="G61" s="1" t="s">
        <v>190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205</v>
      </c>
      <c r="C62" s="1" t="s">
        <v>206</v>
      </c>
      <c r="D62" s="1" t="s">
        <v>70</v>
      </c>
      <c r="E62" s="1">
        <v>1</v>
      </c>
      <c r="F62" s="1" t="s">
        <v>207</v>
      </c>
      <c r="G62" s="1" t="s">
        <v>80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208</v>
      </c>
      <c r="C63" s="1" t="s">
        <v>209</v>
      </c>
      <c r="D63" s="1" t="s">
        <v>210</v>
      </c>
      <c r="E63" s="1">
        <v>1</v>
      </c>
      <c r="F63" s="1" t="s">
        <v>207</v>
      </c>
      <c r="G63" s="1" t="s">
        <v>80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211</v>
      </c>
      <c r="C64" s="1" t="s">
        <v>212</v>
      </c>
      <c r="D64" s="1" t="s">
        <v>76</v>
      </c>
      <c r="E64" s="1">
        <v>1</v>
      </c>
      <c r="F64" s="1" t="s">
        <v>207</v>
      </c>
      <c r="G64" s="1" t="s">
        <v>80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213</v>
      </c>
      <c r="C65" s="1" t="s">
        <v>214</v>
      </c>
      <c r="D65" s="1" t="s">
        <v>188</v>
      </c>
      <c r="E65" s="1">
        <v>1</v>
      </c>
      <c r="F65" s="1" t="s">
        <v>215</v>
      </c>
      <c r="G65" s="1" t="s">
        <v>190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216</v>
      </c>
      <c r="C66" s="1" t="s">
        <v>217</v>
      </c>
      <c r="D66" s="1" t="s">
        <v>188</v>
      </c>
      <c r="E66" s="1">
        <v>1</v>
      </c>
      <c r="F66" s="1" t="s">
        <v>215</v>
      </c>
      <c r="G66" s="1" t="s">
        <v>190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218</v>
      </c>
      <c r="C67" s="1" t="s">
        <v>219</v>
      </c>
      <c r="D67" s="1" t="s">
        <v>188</v>
      </c>
      <c r="E67" s="1">
        <v>1</v>
      </c>
      <c r="F67" s="1" t="s">
        <v>215</v>
      </c>
      <c r="G67" s="1" t="s">
        <v>190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220</v>
      </c>
      <c r="C68" s="1" t="s">
        <v>221</v>
      </c>
      <c r="D68" s="1" t="s">
        <v>188</v>
      </c>
      <c r="E68" s="1">
        <v>1</v>
      </c>
      <c r="F68" s="1" t="s">
        <v>215</v>
      </c>
      <c r="G68" s="1" t="s">
        <v>190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222</v>
      </c>
      <c r="C69" s="1" t="s">
        <v>223</v>
      </c>
      <c r="D69" s="1" t="s">
        <v>188</v>
      </c>
      <c r="E69" s="1">
        <v>1</v>
      </c>
      <c r="F69" s="1" t="s">
        <v>215</v>
      </c>
      <c r="G69" s="1" t="s">
        <v>190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224</v>
      </c>
      <c r="C70" s="1" t="s">
        <v>225</v>
      </c>
      <c r="D70" s="1" t="s">
        <v>70</v>
      </c>
      <c r="E70" s="1">
        <v>1</v>
      </c>
      <c r="F70" s="1" t="s">
        <v>226</v>
      </c>
      <c r="G70" s="1" t="s">
        <v>227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56</v>
      </c>
      <c r="B71" s="1" t="s">
        <v>228</v>
      </c>
      <c r="C71" s="1" t="s">
        <v>229</v>
      </c>
      <c r="D71" s="1" t="s">
        <v>210</v>
      </c>
      <c r="E71" s="1">
        <v>1</v>
      </c>
      <c r="F71" s="1" t="s">
        <v>177</v>
      </c>
      <c r="G71" s="1" t="s">
        <v>94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230</v>
      </c>
      <c r="C72" s="1" t="s">
        <v>231</v>
      </c>
      <c r="D72" s="1" t="s">
        <v>188</v>
      </c>
      <c r="E72" s="1">
        <v>1</v>
      </c>
      <c r="F72" s="1" t="s">
        <v>172</v>
      </c>
      <c r="G72" s="1" t="s">
        <v>67</v>
      </c>
      <c r="H72" s="6">
        <v>0.5</v>
      </c>
      <c r="I72" s="6">
        <v>0.5</v>
      </c>
    </row>
    <row r="73" spans="1:10" ht="14.25" customHeight="1" x14ac:dyDescent="0.2">
      <c r="A73" s="1" t="s">
        <v>57</v>
      </c>
      <c r="B73" s="1" t="s">
        <v>232</v>
      </c>
      <c r="C73" s="1" t="s">
        <v>233</v>
      </c>
      <c r="D73" s="1" t="s">
        <v>70</v>
      </c>
      <c r="E73" s="1">
        <v>1</v>
      </c>
      <c r="F73" s="1" t="s">
        <v>66</v>
      </c>
      <c r="G73" s="9" t="s">
        <v>67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31" sqref="E31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267</v>
      </c>
    </row>
    <row r="2" spans="1:1" x14ac:dyDescent="0.2">
      <c r="A2" s="16" t="s">
        <v>77</v>
      </c>
    </row>
    <row r="3" spans="1:1" x14ac:dyDescent="0.2">
      <c r="A3" s="16" t="s">
        <v>227</v>
      </c>
    </row>
    <row r="4" spans="1:1" x14ac:dyDescent="0.2">
      <c r="A4" s="16" t="s">
        <v>133</v>
      </c>
    </row>
    <row r="5" spans="1:1" x14ac:dyDescent="0.2">
      <c r="A5" s="16" t="s">
        <v>73</v>
      </c>
    </row>
    <row r="6" spans="1:1" x14ac:dyDescent="0.2">
      <c r="A6" s="16" t="s">
        <v>87</v>
      </c>
    </row>
    <row r="7" spans="1:1" x14ac:dyDescent="0.2">
      <c r="A7" s="16" t="s">
        <v>80</v>
      </c>
    </row>
    <row r="8" spans="1:1" x14ac:dyDescent="0.2">
      <c r="A8" s="16" t="s">
        <v>126</v>
      </c>
    </row>
    <row r="9" spans="1:1" x14ac:dyDescent="0.2">
      <c r="A9" s="16" t="s">
        <v>94</v>
      </c>
    </row>
    <row r="10" spans="1:1" x14ac:dyDescent="0.2">
      <c r="A10" s="16" t="s">
        <v>136</v>
      </c>
    </row>
    <row r="11" spans="1:1" x14ac:dyDescent="0.2">
      <c r="A11" s="16" t="s">
        <v>67</v>
      </c>
    </row>
    <row r="12" spans="1:1" x14ac:dyDescent="0.2">
      <c r="A12" s="16" t="s">
        <v>190</v>
      </c>
    </row>
  </sheetData>
  <sortState ref="A2:A73">
    <sortCondition ref="A2:A7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A9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267</v>
      </c>
      <c r="B1" t="s">
        <v>268</v>
      </c>
    </row>
    <row r="2" spans="1:2" x14ac:dyDescent="0.2">
      <c r="A2" s="1" t="s">
        <v>172</v>
      </c>
      <c r="B2" s="39">
        <v>30705468008</v>
      </c>
    </row>
    <row r="3" spans="1:2" x14ac:dyDescent="0.2">
      <c r="A3" s="1" t="s">
        <v>207</v>
      </c>
      <c r="B3" s="39">
        <v>0</v>
      </c>
    </row>
    <row r="4" spans="1:2" x14ac:dyDescent="0.2">
      <c r="A4" s="1" t="s">
        <v>215</v>
      </c>
      <c r="B4" s="38">
        <v>30709960217</v>
      </c>
    </row>
    <row r="5" spans="1:2" x14ac:dyDescent="0.2">
      <c r="A5" s="1" t="s">
        <v>226</v>
      </c>
      <c r="B5" s="38">
        <v>30527151453</v>
      </c>
    </row>
    <row r="6" spans="1:2" x14ac:dyDescent="0.2">
      <c r="A6" s="1" t="s">
        <v>177</v>
      </c>
      <c r="B6" s="36">
        <v>30710863136</v>
      </c>
    </row>
    <row r="7" spans="1:2" x14ac:dyDescent="0.2">
      <c r="A7" s="1" t="s">
        <v>66</v>
      </c>
      <c r="B7" s="36">
        <v>30710844778</v>
      </c>
    </row>
    <row r="8" spans="1:2" x14ac:dyDescent="0.2">
      <c r="A8" s="1" t="s">
        <v>189</v>
      </c>
      <c r="B8" s="36">
        <v>30503508725</v>
      </c>
    </row>
    <row r="9" spans="1:2" x14ac:dyDescent="0.2">
      <c r="A9" s="40" t="s">
        <v>165</v>
      </c>
      <c r="B9" s="36">
        <v>33502232229</v>
      </c>
    </row>
  </sheetData>
  <sortState ref="A2:A18">
    <sortCondition ref="A2:A18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3" sqref="A3:A26"/>
    </sheetView>
  </sheetViews>
  <sheetFormatPr baseColWidth="10" defaultColWidth="12.625" defaultRowHeight="15" customHeight="1" x14ac:dyDescent="0.2"/>
  <cols>
    <col min="1" max="1" width="18.5" style="42" customWidth="1"/>
    <col min="2" max="3" width="14.375" style="42" customWidth="1"/>
    <col min="4" max="26" width="10.625" customWidth="1"/>
  </cols>
  <sheetData>
    <row r="1" spans="1:3" ht="14.25" customHeight="1" x14ac:dyDescent="0.2">
      <c r="A1" s="41" t="s">
        <v>267</v>
      </c>
      <c r="B1" s="41" t="s">
        <v>277</v>
      </c>
      <c r="C1" s="41" t="s">
        <v>278</v>
      </c>
    </row>
    <row r="2" spans="1:3" ht="14.25" customHeight="1" x14ac:dyDescent="0.2">
      <c r="A2" s="41" t="s">
        <v>234</v>
      </c>
      <c r="B2" s="41">
        <v>95.561999999999998</v>
      </c>
      <c r="C2" s="41" t="s">
        <v>235</v>
      </c>
    </row>
    <row r="3" spans="1:3" ht="14.25" customHeight="1" x14ac:dyDescent="0.2">
      <c r="A3" s="41" t="s">
        <v>236</v>
      </c>
      <c r="B3" s="41">
        <v>58.655000000000001</v>
      </c>
      <c r="C3" s="41" t="s">
        <v>235</v>
      </c>
    </row>
    <row r="4" spans="1:3" ht="14.25" customHeight="1" x14ac:dyDescent="0.2">
      <c r="A4" s="41" t="s">
        <v>237</v>
      </c>
      <c r="B4" s="41">
        <v>66.605999999999995</v>
      </c>
      <c r="C4" s="41" t="s">
        <v>235</v>
      </c>
    </row>
    <row r="5" spans="1:3" ht="14.25" customHeight="1" x14ac:dyDescent="0.2">
      <c r="A5" s="41" t="s">
        <v>238</v>
      </c>
      <c r="B5" s="41">
        <v>114.73269999999999</v>
      </c>
      <c r="C5" s="41" t="s">
        <v>235</v>
      </c>
    </row>
    <row r="6" spans="1:3" ht="14.25" customHeight="1" x14ac:dyDescent="0.2">
      <c r="A6" s="41" t="s">
        <v>239</v>
      </c>
      <c r="B6" s="41">
        <v>132.55420000000001</v>
      </c>
      <c r="C6" s="41" t="s">
        <v>235</v>
      </c>
    </row>
    <row r="7" spans="1:3" ht="14.25" customHeight="1" x14ac:dyDescent="0.2">
      <c r="A7" s="41" t="s">
        <v>240</v>
      </c>
      <c r="B7" s="41">
        <v>147.22370000000001</v>
      </c>
      <c r="C7" s="41" t="s">
        <v>235</v>
      </c>
    </row>
    <row r="8" spans="1:3" ht="14.25" customHeight="1" x14ac:dyDescent="0.2">
      <c r="A8" s="41">
        <v>106</v>
      </c>
      <c r="B8" s="41">
        <v>178.542</v>
      </c>
      <c r="C8" s="41" t="s">
        <v>235</v>
      </c>
    </row>
    <row r="9" spans="1:3" ht="14.25" customHeight="1" x14ac:dyDescent="0.2">
      <c r="A9" s="41">
        <v>13</v>
      </c>
      <c r="B9" s="41">
        <v>107.0095</v>
      </c>
      <c r="C9" s="43" t="s">
        <v>7</v>
      </c>
    </row>
    <row r="10" spans="1:3" ht="14.25" customHeight="1" x14ac:dyDescent="0.2">
      <c r="A10" s="41">
        <v>14</v>
      </c>
      <c r="B10" s="41">
        <v>101.4571</v>
      </c>
      <c r="C10" s="43" t="s">
        <v>7</v>
      </c>
    </row>
    <row r="11" spans="1:3" ht="14.25" customHeight="1" x14ac:dyDescent="0.2">
      <c r="A11" s="41">
        <v>15</v>
      </c>
      <c r="B11" s="41">
        <v>104.934</v>
      </c>
      <c r="C11" s="43" t="s">
        <v>7</v>
      </c>
    </row>
    <row r="12" spans="1:3" ht="14.25" customHeight="1" x14ac:dyDescent="0.2">
      <c r="A12" s="41">
        <v>16</v>
      </c>
      <c r="B12" s="41">
        <v>100.3279</v>
      </c>
      <c r="C12" s="43" t="s">
        <v>7</v>
      </c>
    </row>
    <row r="13" spans="1:3" ht="14.25" customHeight="1" x14ac:dyDescent="0.2">
      <c r="A13" s="41">
        <v>17</v>
      </c>
      <c r="B13" s="41">
        <v>99.211399999999998</v>
      </c>
      <c r="C13" s="43" t="s">
        <v>7</v>
      </c>
    </row>
    <row r="14" spans="1:3" ht="14.25" customHeight="1" x14ac:dyDescent="0.2">
      <c r="A14" s="41">
        <v>18</v>
      </c>
      <c r="B14" s="41">
        <v>94.816599999999994</v>
      </c>
      <c r="C14" s="43" t="s">
        <v>7</v>
      </c>
    </row>
    <row r="15" spans="1:3" ht="14.25" customHeight="1" x14ac:dyDescent="0.2">
      <c r="A15" s="41" t="s">
        <v>241</v>
      </c>
      <c r="B15" s="41">
        <v>101.0765</v>
      </c>
      <c r="C15" s="43" t="s">
        <v>7</v>
      </c>
    </row>
    <row r="16" spans="1:3" ht="14.25" customHeight="1" x14ac:dyDescent="0.2">
      <c r="A16" s="41" t="s">
        <v>242</v>
      </c>
      <c r="B16" s="41">
        <v>107.0189</v>
      </c>
      <c r="C16" s="43" t="s">
        <v>7</v>
      </c>
    </row>
    <row r="17" spans="1:3" ht="14.25" customHeight="1" x14ac:dyDescent="0.2">
      <c r="A17" s="41" t="s">
        <v>243</v>
      </c>
      <c r="B17" s="41">
        <v>109.511</v>
      </c>
      <c r="C17" s="43" t="s">
        <v>7</v>
      </c>
    </row>
    <row r="18" spans="1:3" ht="14.25" customHeight="1" x14ac:dyDescent="0.2">
      <c r="A18" s="41" t="s">
        <v>244</v>
      </c>
      <c r="B18" s="41">
        <v>99.198400000000007</v>
      </c>
      <c r="C18" s="43" t="s">
        <v>7</v>
      </c>
    </row>
    <row r="19" spans="1:3" ht="14.25" customHeight="1" x14ac:dyDescent="0.2">
      <c r="A19" s="41" t="s">
        <v>245</v>
      </c>
      <c r="B19" s="41">
        <v>97.947800000000001</v>
      </c>
      <c r="C19" s="43" t="s">
        <v>7</v>
      </c>
    </row>
    <row r="20" spans="1:3" ht="14.25" customHeight="1" x14ac:dyDescent="0.2">
      <c r="A20" s="41" t="s">
        <v>246</v>
      </c>
      <c r="B20" s="41">
        <v>109.0257</v>
      </c>
      <c r="C20" s="43" t="s">
        <v>7</v>
      </c>
    </row>
    <row r="21" spans="1:3" ht="14.25" customHeight="1" x14ac:dyDescent="0.2">
      <c r="A21" s="41" t="s">
        <v>247</v>
      </c>
      <c r="B21" s="41">
        <v>87.785300000000007</v>
      </c>
      <c r="C21" s="43" t="s">
        <v>7</v>
      </c>
    </row>
    <row r="22" spans="1:3" ht="14.25" customHeight="1" x14ac:dyDescent="0.2">
      <c r="A22" s="41" t="s">
        <v>248</v>
      </c>
      <c r="B22" s="41">
        <v>117.99420000000001</v>
      </c>
      <c r="C22" s="43" t="s">
        <v>7</v>
      </c>
    </row>
    <row r="23" spans="1:3" ht="14.25" customHeight="1" x14ac:dyDescent="0.2">
      <c r="A23" s="41" t="s">
        <v>249</v>
      </c>
      <c r="B23" s="41">
        <v>99.606300000000005</v>
      </c>
      <c r="C23" s="43" t="s">
        <v>7</v>
      </c>
    </row>
    <row r="24" spans="1:3" ht="14.25" customHeight="1" x14ac:dyDescent="0.2">
      <c r="A24" s="41" t="s">
        <v>250</v>
      </c>
      <c r="B24" s="41">
        <v>113.4663</v>
      </c>
      <c r="C24" s="43" t="s">
        <v>7</v>
      </c>
    </row>
    <row r="25" spans="1:3" ht="14.25" customHeight="1" x14ac:dyDescent="0.2">
      <c r="A25" s="41" t="s">
        <v>251</v>
      </c>
      <c r="B25" s="41">
        <v>106.42700000000001</v>
      </c>
      <c r="C25" s="43" t="s">
        <v>7</v>
      </c>
    </row>
    <row r="26" spans="1:3" ht="14.25" customHeight="1" x14ac:dyDescent="0.2">
      <c r="A26" s="41" t="s">
        <v>252</v>
      </c>
      <c r="B26" s="41">
        <v>102.9479</v>
      </c>
      <c r="C26" s="43" t="s">
        <v>7</v>
      </c>
    </row>
    <row r="27" spans="1:3" ht="14.25" customHeight="1" x14ac:dyDescent="0.2">
      <c r="A27" s="41"/>
      <c r="B27" s="41"/>
      <c r="C27" s="41"/>
    </row>
    <row r="28" spans="1:3" ht="14.25" customHeight="1" x14ac:dyDescent="0.2">
      <c r="A28" s="41"/>
      <c r="B28" s="41"/>
      <c r="C28" s="41"/>
    </row>
    <row r="29" spans="1:3" ht="14.25" customHeight="1" x14ac:dyDescent="0.2">
      <c r="A29" s="41"/>
      <c r="B29" s="41"/>
      <c r="C29" s="41"/>
    </row>
    <row r="30" spans="1:3" ht="14.25" customHeight="1" x14ac:dyDescent="0.2">
      <c r="A30" s="41"/>
      <c r="B30" s="41"/>
      <c r="C30" s="41"/>
    </row>
    <row r="31" spans="1:3" ht="14.25" customHeight="1" x14ac:dyDescent="0.2">
      <c r="A31" s="41"/>
      <c r="B31" s="41"/>
      <c r="C31" s="41"/>
    </row>
    <row r="32" spans="1:3" ht="14.25" customHeight="1" x14ac:dyDescent="0.2">
      <c r="A32" s="41"/>
      <c r="B32" s="41"/>
      <c r="C32" s="41"/>
    </row>
    <row r="33" spans="1:3" ht="14.25" customHeight="1" x14ac:dyDescent="0.2">
      <c r="A33" s="41"/>
      <c r="B33" s="41"/>
      <c r="C33" s="41"/>
    </row>
    <row r="34" spans="1:3" ht="14.25" customHeight="1" x14ac:dyDescent="0.2">
      <c r="A34" s="41"/>
      <c r="B34" s="41"/>
      <c r="C34" s="41"/>
    </row>
    <row r="35" spans="1:3" ht="14.25" customHeight="1" x14ac:dyDescent="0.2">
      <c r="A35" s="41"/>
      <c r="B35" s="41"/>
      <c r="C35" s="41"/>
    </row>
    <row r="36" spans="1:3" ht="14.25" customHeight="1" x14ac:dyDescent="0.2">
      <c r="A36" s="41"/>
      <c r="B36" s="41"/>
      <c r="C36" s="41"/>
    </row>
    <row r="37" spans="1:3" ht="14.25" customHeight="1" x14ac:dyDescent="0.2">
      <c r="A37" s="41"/>
      <c r="B37" s="41"/>
      <c r="C37" s="41"/>
    </row>
    <row r="38" spans="1:3" ht="14.25" customHeight="1" x14ac:dyDescent="0.2">
      <c r="A38" s="41"/>
      <c r="B38" s="41"/>
      <c r="C38" s="41"/>
    </row>
    <row r="39" spans="1:3" ht="14.25" customHeight="1" x14ac:dyDescent="0.2">
      <c r="A39" s="41"/>
      <c r="B39" s="41"/>
      <c r="C39" s="41"/>
    </row>
    <row r="40" spans="1:3" ht="14.25" customHeight="1" x14ac:dyDescent="0.2">
      <c r="A40" s="41"/>
      <c r="B40" s="41"/>
      <c r="C40" s="41"/>
    </row>
    <row r="41" spans="1:3" ht="14.25" customHeight="1" x14ac:dyDescent="0.2">
      <c r="A41" s="41"/>
      <c r="B41" s="41"/>
      <c r="C41" s="41"/>
    </row>
    <row r="42" spans="1:3" ht="14.25" customHeight="1" x14ac:dyDescent="0.2">
      <c r="A42" s="41"/>
      <c r="B42" s="41"/>
      <c r="C42" s="41"/>
    </row>
    <row r="43" spans="1:3" ht="14.25" customHeight="1" x14ac:dyDescent="0.2">
      <c r="A43" s="41"/>
      <c r="B43" s="41"/>
      <c r="C43" s="41"/>
    </row>
    <row r="44" spans="1:3" ht="14.25" customHeight="1" x14ac:dyDescent="0.2">
      <c r="A44" s="41"/>
      <c r="B44" s="41"/>
      <c r="C44" s="41"/>
    </row>
    <row r="45" spans="1:3" ht="14.25" customHeight="1" x14ac:dyDescent="0.2">
      <c r="A45" s="41"/>
      <c r="B45" s="41"/>
      <c r="C45" s="41"/>
    </row>
    <row r="46" spans="1:3" ht="14.25" customHeight="1" x14ac:dyDescent="0.2">
      <c r="A46" s="41"/>
      <c r="B46" s="41"/>
      <c r="C46" s="41"/>
    </row>
    <row r="47" spans="1:3" ht="14.25" customHeight="1" x14ac:dyDescent="0.2">
      <c r="A47" s="41"/>
      <c r="B47" s="41"/>
      <c r="C47" s="41"/>
    </row>
    <row r="48" spans="1:3" ht="14.25" customHeight="1" x14ac:dyDescent="0.2">
      <c r="A48" s="41"/>
      <c r="B48" s="41"/>
      <c r="C48" s="41"/>
    </row>
    <row r="49" spans="1:3" ht="14.25" customHeight="1" x14ac:dyDescent="0.2">
      <c r="A49" s="41"/>
      <c r="B49" s="41"/>
      <c r="C49" s="41"/>
    </row>
    <row r="50" spans="1:3" ht="14.25" customHeight="1" x14ac:dyDescent="0.2">
      <c r="A50" s="41"/>
      <c r="B50" s="41"/>
      <c r="C50" s="41"/>
    </row>
    <row r="51" spans="1:3" ht="14.25" customHeight="1" x14ac:dyDescent="0.2">
      <c r="A51" s="41"/>
      <c r="B51" s="41"/>
      <c r="C51" s="41"/>
    </row>
    <row r="52" spans="1:3" ht="14.25" customHeight="1" x14ac:dyDescent="0.2">
      <c r="A52" s="41"/>
      <c r="B52" s="41"/>
      <c r="C52" s="41"/>
    </row>
    <row r="53" spans="1:3" ht="14.25" customHeight="1" x14ac:dyDescent="0.2">
      <c r="A53" s="41"/>
      <c r="B53" s="41"/>
      <c r="C53" s="41"/>
    </row>
    <row r="54" spans="1:3" ht="14.25" customHeight="1" x14ac:dyDescent="0.2">
      <c r="A54" s="41"/>
      <c r="B54" s="41"/>
      <c r="C54" s="41"/>
    </row>
    <row r="55" spans="1:3" ht="14.25" customHeight="1" x14ac:dyDescent="0.2">
      <c r="A55" s="41"/>
      <c r="B55" s="41"/>
      <c r="C55" s="41"/>
    </row>
    <row r="56" spans="1:3" ht="14.25" customHeight="1" x14ac:dyDescent="0.2">
      <c r="A56" s="41"/>
      <c r="B56" s="41"/>
      <c r="C56" s="41"/>
    </row>
    <row r="57" spans="1:3" ht="14.25" customHeight="1" x14ac:dyDescent="0.2">
      <c r="A57" s="41"/>
      <c r="B57" s="41"/>
      <c r="C57" s="41"/>
    </row>
    <row r="58" spans="1:3" ht="14.25" customHeight="1" x14ac:dyDescent="0.2">
      <c r="A58" s="41"/>
      <c r="B58" s="41"/>
      <c r="C58" s="41"/>
    </row>
    <row r="59" spans="1:3" ht="14.25" customHeight="1" x14ac:dyDescent="0.2">
      <c r="A59" s="41"/>
      <c r="B59" s="41"/>
      <c r="C59" s="41"/>
    </row>
    <row r="60" spans="1:3" ht="14.25" customHeight="1" x14ac:dyDescent="0.2">
      <c r="A60" s="41"/>
      <c r="B60" s="41"/>
      <c r="C60" s="41"/>
    </row>
    <row r="61" spans="1:3" ht="14.25" customHeight="1" x14ac:dyDescent="0.2">
      <c r="A61" s="41"/>
      <c r="B61" s="41"/>
      <c r="C61" s="41"/>
    </row>
    <row r="62" spans="1:3" ht="14.25" customHeight="1" x14ac:dyDescent="0.2">
      <c r="A62" s="41"/>
      <c r="B62" s="41"/>
      <c r="C62" s="41"/>
    </row>
    <row r="63" spans="1:3" ht="14.25" customHeight="1" x14ac:dyDescent="0.2">
      <c r="A63" s="41"/>
      <c r="B63" s="41"/>
      <c r="C63" s="41"/>
    </row>
    <row r="64" spans="1:3" ht="14.25" customHeight="1" x14ac:dyDescent="0.2">
      <c r="A64" s="41"/>
      <c r="B64" s="41"/>
      <c r="C64" s="41"/>
    </row>
    <row r="65" spans="1:3" ht="14.25" customHeight="1" x14ac:dyDescent="0.2">
      <c r="A65" s="41"/>
      <c r="B65" s="41"/>
      <c r="C65" s="41"/>
    </row>
    <row r="66" spans="1:3" ht="14.25" customHeight="1" x14ac:dyDescent="0.2">
      <c r="A66" s="41"/>
      <c r="B66" s="41"/>
      <c r="C66" s="41"/>
    </row>
    <row r="67" spans="1:3" ht="14.25" customHeight="1" x14ac:dyDescent="0.2">
      <c r="A67" s="41"/>
      <c r="B67" s="41"/>
      <c r="C67" s="41"/>
    </row>
    <row r="68" spans="1:3" ht="14.25" customHeight="1" x14ac:dyDescent="0.2">
      <c r="A68" s="41"/>
      <c r="B68" s="41"/>
      <c r="C68" s="41"/>
    </row>
    <row r="69" spans="1:3" ht="14.25" customHeight="1" x14ac:dyDescent="0.2">
      <c r="A69" s="41"/>
      <c r="B69" s="41"/>
      <c r="C69" s="41"/>
    </row>
    <row r="70" spans="1:3" ht="14.25" customHeight="1" x14ac:dyDescent="0.2">
      <c r="A70" s="41"/>
      <c r="B70" s="41"/>
      <c r="C70" s="41"/>
    </row>
    <row r="71" spans="1:3" ht="14.25" customHeight="1" x14ac:dyDescent="0.2">
      <c r="A71" s="41"/>
      <c r="B71" s="41"/>
      <c r="C71" s="41"/>
    </row>
    <row r="72" spans="1:3" ht="14.25" customHeight="1" x14ac:dyDescent="0.2">
      <c r="A72" s="41"/>
      <c r="B72" s="41"/>
      <c r="C72" s="41"/>
    </row>
    <row r="73" spans="1:3" ht="14.25" customHeight="1" x14ac:dyDescent="0.2">
      <c r="A73" s="41"/>
      <c r="B73" s="41"/>
      <c r="C73" s="41"/>
    </row>
    <row r="74" spans="1:3" ht="14.25" customHeight="1" x14ac:dyDescent="0.2">
      <c r="A74" s="41"/>
      <c r="B74" s="41"/>
      <c r="C74" s="41"/>
    </row>
    <row r="75" spans="1:3" ht="14.25" customHeight="1" x14ac:dyDescent="0.2">
      <c r="A75" s="41"/>
      <c r="B75" s="41"/>
      <c r="C75" s="41"/>
    </row>
    <row r="76" spans="1:3" ht="14.25" customHeight="1" x14ac:dyDescent="0.2">
      <c r="A76" s="41"/>
      <c r="B76" s="41"/>
      <c r="C76" s="41"/>
    </row>
    <row r="77" spans="1:3" ht="14.25" customHeight="1" x14ac:dyDescent="0.2">
      <c r="A77" s="41"/>
      <c r="B77" s="41"/>
      <c r="C77" s="41"/>
    </row>
    <row r="78" spans="1:3" ht="14.25" customHeight="1" x14ac:dyDescent="0.2">
      <c r="A78" s="41"/>
      <c r="B78" s="41"/>
      <c r="C78" s="41"/>
    </row>
    <row r="79" spans="1:3" ht="14.25" customHeight="1" x14ac:dyDescent="0.2">
      <c r="A79" s="41"/>
      <c r="B79" s="41"/>
      <c r="C79" s="41"/>
    </row>
    <row r="80" spans="1:3" ht="14.25" customHeight="1" x14ac:dyDescent="0.2">
      <c r="A80" s="41"/>
      <c r="B80" s="41"/>
      <c r="C80" s="41"/>
    </row>
    <row r="81" spans="1:3" ht="14.25" customHeight="1" x14ac:dyDescent="0.2">
      <c r="A81" s="41"/>
      <c r="B81" s="41"/>
      <c r="C81" s="41"/>
    </row>
    <row r="82" spans="1:3" ht="14.25" customHeight="1" x14ac:dyDescent="0.2">
      <c r="A82" s="41"/>
      <c r="B82" s="41"/>
      <c r="C82" s="41"/>
    </row>
    <row r="83" spans="1:3" ht="14.25" customHeight="1" x14ac:dyDescent="0.2">
      <c r="A83" s="41"/>
      <c r="B83" s="41"/>
      <c r="C83" s="41"/>
    </row>
    <row r="84" spans="1:3" ht="14.25" customHeight="1" x14ac:dyDescent="0.2">
      <c r="A84" s="41"/>
      <c r="B84" s="41"/>
      <c r="C84" s="41"/>
    </row>
    <row r="85" spans="1:3" ht="14.25" customHeight="1" x14ac:dyDescent="0.2">
      <c r="A85" s="41"/>
      <c r="B85" s="41"/>
      <c r="C85" s="41"/>
    </row>
    <row r="86" spans="1:3" ht="14.25" customHeight="1" x14ac:dyDescent="0.2">
      <c r="A86" s="41"/>
      <c r="B86" s="41"/>
      <c r="C86" s="41"/>
    </row>
    <row r="87" spans="1:3" ht="14.25" customHeight="1" x14ac:dyDescent="0.2">
      <c r="A87" s="41"/>
      <c r="B87" s="41"/>
      <c r="C87" s="41"/>
    </row>
    <row r="88" spans="1:3" ht="14.25" customHeight="1" x14ac:dyDescent="0.2">
      <c r="A88" s="41"/>
      <c r="B88" s="41"/>
      <c r="C88" s="41"/>
    </row>
    <row r="89" spans="1:3" ht="14.25" customHeight="1" x14ac:dyDescent="0.2">
      <c r="A89" s="41"/>
      <c r="B89" s="41"/>
      <c r="C89" s="41"/>
    </row>
    <row r="90" spans="1:3" ht="14.25" customHeight="1" x14ac:dyDescent="0.2">
      <c r="A90" s="41"/>
      <c r="B90" s="41"/>
      <c r="C90" s="41"/>
    </row>
    <row r="91" spans="1:3" ht="14.25" customHeight="1" x14ac:dyDescent="0.2">
      <c r="A91" s="41"/>
      <c r="B91" s="41"/>
      <c r="C91" s="41"/>
    </row>
    <row r="92" spans="1:3" ht="14.25" customHeight="1" x14ac:dyDescent="0.2">
      <c r="A92" s="41"/>
      <c r="B92" s="41"/>
      <c r="C92" s="41"/>
    </row>
    <row r="93" spans="1:3" ht="14.25" customHeight="1" x14ac:dyDescent="0.2">
      <c r="A93" s="41"/>
      <c r="B93" s="41"/>
      <c r="C93" s="41"/>
    </row>
    <row r="94" spans="1:3" ht="14.25" customHeight="1" x14ac:dyDescent="0.2">
      <c r="A94" s="41"/>
      <c r="B94" s="41"/>
      <c r="C94" s="41"/>
    </row>
    <row r="95" spans="1:3" ht="14.25" customHeight="1" x14ac:dyDescent="0.2">
      <c r="A95" s="41"/>
      <c r="B95" s="41"/>
      <c r="C95" s="41"/>
    </row>
    <row r="96" spans="1:3" ht="14.25" customHeight="1" x14ac:dyDescent="0.2">
      <c r="A96" s="41"/>
      <c r="B96" s="41"/>
      <c r="C96" s="41"/>
    </row>
    <row r="97" spans="1:3" ht="14.25" customHeight="1" x14ac:dyDescent="0.2">
      <c r="A97" s="41"/>
      <c r="B97" s="41"/>
      <c r="C97" s="41"/>
    </row>
    <row r="98" spans="1:3" ht="14.25" customHeight="1" x14ac:dyDescent="0.2">
      <c r="A98" s="41"/>
      <c r="B98" s="41"/>
      <c r="C98" s="41"/>
    </row>
    <row r="99" spans="1:3" ht="14.25" customHeight="1" x14ac:dyDescent="0.2">
      <c r="A99" s="41"/>
      <c r="B99" s="41"/>
      <c r="C99" s="41"/>
    </row>
    <row r="100" spans="1:3" ht="14.25" customHeight="1" x14ac:dyDescent="0.2">
      <c r="A100" s="41"/>
      <c r="B100" s="41"/>
      <c r="C100" s="41"/>
    </row>
    <row r="101" spans="1:3" ht="14.25" customHeight="1" x14ac:dyDescent="0.2">
      <c r="A101" s="41"/>
      <c r="B101" s="41"/>
      <c r="C101" s="41"/>
    </row>
    <row r="102" spans="1:3" ht="14.25" customHeight="1" x14ac:dyDescent="0.2">
      <c r="A102" s="41"/>
      <c r="B102" s="41"/>
      <c r="C102" s="41"/>
    </row>
    <row r="103" spans="1:3" ht="14.25" customHeight="1" x14ac:dyDescent="0.2">
      <c r="A103" s="41"/>
      <c r="B103" s="41"/>
      <c r="C103" s="41"/>
    </row>
    <row r="104" spans="1:3" ht="14.25" customHeight="1" x14ac:dyDescent="0.2">
      <c r="A104" s="41"/>
      <c r="B104" s="41"/>
      <c r="C104" s="41"/>
    </row>
    <row r="105" spans="1:3" ht="14.25" customHeight="1" x14ac:dyDescent="0.2">
      <c r="A105" s="41"/>
      <c r="B105" s="41"/>
      <c r="C105" s="41"/>
    </row>
    <row r="106" spans="1:3" ht="14.25" customHeight="1" x14ac:dyDescent="0.2">
      <c r="A106" s="41"/>
      <c r="B106" s="41"/>
      <c r="C106" s="41"/>
    </row>
    <row r="107" spans="1:3" ht="14.25" customHeight="1" x14ac:dyDescent="0.2">
      <c r="A107" s="41"/>
      <c r="B107" s="41"/>
      <c r="C107" s="41"/>
    </row>
    <row r="108" spans="1:3" ht="14.25" customHeight="1" x14ac:dyDescent="0.2">
      <c r="A108" s="41"/>
      <c r="B108" s="41"/>
      <c r="C108" s="41"/>
    </row>
    <row r="109" spans="1:3" ht="14.25" customHeight="1" x14ac:dyDescent="0.2">
      <c r="A109" s="41"/>
      <c r="B109" s="41"/>
      <c r="C109" s="41"/>
    </row>
    <row r="110" spans="1:3" ht="14.25" customHeight="1" x14ac:dyDescent="0.2">
      <c r="A110" s="41"/>
      <c r="B110" s="41"/>
      <c r="C110" s="41"/>
    </row>
    <row r="111" spans="1:3" ht="14.25" customHeight="1" x14ac:dyDescent="0.2">
      <c r="A111" s="41"/>
      <c r="B111" s="41"/>
      <c r="C111" s="41"/>
    </row>
    <row r="112" spans="1:3" ht="14.25" customHeight="1" x14ac:dyDescent="0.2">
      <c r="A112" s="41"/>
      <c r="B112" s="41"/>
      <c r="C112" s="41"/>
    </row>
    <row r="113" spans="1:3" ht="14.25" customHeight="1" x14ac:dyDescent="0.2">
      <c r="A113" s="41"/>
      <c r="B113" s="41"/>
      <c r="C113" s="41"/>
    </row>
    <row r="114" spans="1:3" ht="14.25" customHeight="1" x14ac:dyDescent="0.2">
      <c r="A114" s="41"/>
      <c r="B114" s="41"/>
      <c r="C114" s="41"/>
    </row>
    <row r="115" spans="1:3" ht="14.25" customHeight="1" x14ac:dyDescent="0.2">
      <c r="A115" s="41"/>
      <c r="B115" s="41"/>
      <c r="C115" s="41"/>
    </row>
    <row r="116" spans="1:3" ht="14.25" customHeight="1" x14ac:dyDescent="0.2">
      <c r="A116" s="41"/>
      <c r="B116" s="41"/>
      <c r="C116" s="41"/>
    </row>
    <row r="117" spans="1:3" ht="14.25" customHeight="1" x14ac:dyDescent="0.2">
      <c r="A117" s="41"/>
      <c r="B117" s="41"/>
      <c r="C117" s="41"/>
    </row>
    <row r="118" spans="1:3" ht="14.25" customHeight="1" x14ac:dyDescent="0.2">
      <c r="A118" s="41"/>
      <c r="B118" s="41"/>
      <c r="C118" s="41"/>
    </row>
    <row r="119" spans="1:3" ht="14.25" customHeight="1" x14ac:dyDescent="0.2">
      <c r="A119" s="41"/>
      <c r="B119" s="41"/>
      <c r="C119" s="41"/>
    </row>
    <row r="120" spans="1:3" ht="14.25" customHeight="1" x14ac:dyDescent="0.2">
      <c r="A120" s="41"/>
      <c r="B120" s="41"/>
      <c r="C120" s="41"/>
    </row>
    <row r="121" spans="1:3" ht="14.25" customHeight="1" x14ac:dyDescent="0.2">
      <c r="A121" s="41"/>
      <c r="B121" s="41"/>
      <c r="C121" s="41"/>
    </row>
    <row r="122" spans="1:3" ht="14.25" customHeight="1" x14ac:dyDescent="0.2">
      <c r="A122" s="41"/>
      <c r="B122" s="41"/>
      <c r="C122" s="41"/>
    </row>
    <row r="123" spans="1:3" ht="14.25" customHeight="1" x14ac:dyDescent="0.2">
      <c r="A123" s="41"/>
      <c r="B123" s="41"/>
      <c r="C123" s="41"/>
    </row>
    <row r="124" spans="1:3" ht="14.25" customHeight="1" x14ac:dyDescent="0.2">
      <c r="A124" s="41"/>
      <c r="B124" s="41"/>
      <c r="C124" s="41"/>
    </row>
    <row r="125" spans="1:3" ht="14.25" customHeight="1" x14ac:dyDescent="0.2">
      <c r="A125" s="41"/>
      <c r="B125" s="41"/>
      <c r="C125" s="41"/>
    </row>
    <row r="126" spans="1:3" ht="14.25" customHeight="1" x14ac:dyDescent="0.2">
      <c r="A126" s="41"/>
      <c r="B126" s="41"/>
      <c r="C126" s="41"/>
    </row>
    <row r="127" spans="1:3" ht="14.25" customHeight="1" x14ac:dyDescent="0.2">
      <c r="A127" s="41"/>
      <c r="B127" s="41"/>
      <c r="C127" s="41"/>
    </row>
    <row r="128" spans="1:3" ht="14.25" customHeight="1" x14ac:dyDescent="0.2">
      <c r="A128" s="41"/>
      <c r="B128" s="41"/>
      <c r="C128" s="41"/>
    </row>
    <row r="129" spans="1:3" ht="14.25" customHeight="1" x14ac:dyDescent="0.2">
      <c r="A129" s="41"/>
      <c r="B129" s="41"/>
      <c r="C129" s="41"/>
    </row>
    <row r="130" spans="1:3" ht="14.25" customHeight="1" x14ac:dyDescent="0.2">
      <c r="A130" s="41"/>
      <c r="B130" s="41"/>
      <c r="C130" s="41"/>
    </row>
    <row r="131" spans="1:3" ht="14.25" customHeight="1" x14ac:dyDescent="0.2">
      <c r="A131" s="41"/>
      <c r="B131" s="41"/>
      <c r="C131" s="41"/>
    </row>
    <row r="132" spans="1:3" ht="14.25" customHeight="1" x14ac:dyDescent="0.2">
      <c r="A132" s="41"/>
      <c r="B132" s="41"/>
      <c r="C132" s="41"/>
    </row>
    <row r="133" spans="1:3" ht="14.25" customHeight="1" x14ac:dyDescent="0.2">
      <c r="A133" s="41"/>
      <c r="B133" s="41"/>
      <c r="C133" s="41"/>
    </row>
    <row r="134" spans="1:3" ht="14.25" customHeight="1" x14ac:dyDescent="0.2">
      <c r="A134" s="41"/>
      <c r="B134" s="41"/>
      <c r="C134" s="41"/>
    </row>
    <row r="135" spans="1:3" ht="14.25" customHeight="1" x14ac:dyDescent="0.2">
      <c r="A135" s="41"/>
      <c r="B135" s="41"/>
      <c r="C135" s="41"/>
    </row>
    <row r="136" spans="1:3" ht="14.25" customHeight="1" x14ac:dyDescent="0.2">
      <c r="A136" s="41"/>
      <c r="B136" s="41"/>
      <c r="C136" s="41"/>
    </row>
    <row r="137" spans="1:3" ht="14.25" customHeight="1" x14ac:dyDescent="0.2">
      <c r="A137" s="41"/>
      <c r="B137" s="41"/>
      <c r="C137" s="41"/>
    </row>
    <row r="138" spans="1:3" ht="14.25" customHeight="1" x14ac:dyDescent="0.2">
      <c r="A138" s="41"/>
      <c r="B138" s="41"/>
      <c r="C138" s="41"/>
    </row>
    <row r="139" spans="1:3" ht="14.25" customHeight="1" x14ac:dyDescent="0.2">
      <c r="A139" s="41"/>
      <c r="B139" s="41"/>
      <c r="C139" s="41"/>
    </row>
    <row r="140" spans="1:3" ht="14.25" customHeight="1" x14ac:dyDescent="0.2">
      <c r="A140" s="41"/>
      <c r="B140" s="41"/>
      <c r="C140" s="41"/>
    </row>
    <row r="141" spans="1:3" ht="14.25" customHeight="1" x14ac:dyDescent="0.2">
      <c r="A141" s="41"/>
      <c r="B141" s="41"/>
      <c r="C141" s="41"/>
    </row>
    <row r="142" spans="1:3" ht="14.25" customHeight="1" x14ac:dyDescent="0.2">
      <c r="A142" s="41"/>
      <c r="B142" s="41"/>
      <c r="C142" s="41"/>
    </row>
    <row r="143" spans="1:3" ht="14.25" customHeight="1" x14ac:dyDescent="0.2">
      <c r="A143" s="41"/>
      <c r="B143" s="41"/>
      <c r="C143" s="41"/>
    </row>
    <row r="144" spans="1:3" ht="14.25" customHeight="1" x14ac:dyDescent="0.2">
      <c r="A144" s="41"/>
      <c r="B144" s="41"/>
      <c r="C144" s="41"/>
    </row>
    <row r="145" spans="1:3" ht="14.25" customHeight="1" x14ac:dyDescent="0.2">
      <c r="A145" s="41"/>
      <c r="B145" s="41"/>
      <c r="C145" s="41"/>
    </row>
    <row r="146" spans="1:3" ht="14.25" customHeight="1" x14ac:dyDescent="0.2">
      <c r="A146" s="41"/>
      <c r="B146" s="41"/>
      <c r="C146" s="41"/>
    </row>
    <row r="147" spans="1:3" ht="14.25" customHeight="1" x14ac:dyDescent="0.2">
      <c r="A147" s="41"/>
      <c r="B147" s="41"/>
      <c r="C147" s="41"/>
    </row>
    <row r="148" spans="1:3" ht="14.25" customHeight="1" x14ac:dyDescent="0.2">
      <c r="A148" s="41"/>
      <c r="B148" s="41"/>
      <c r="C148" s="41"/>
    </row>
    <row r="149" spans="1:3" ht="14.25" customHeight="1" x14ac:dyDescent="0.2">
      <c r="A149" s="41"/>
      <c r="B149" s="41"/>
      <c r="C149" s="41"/>
    </row>
    <row r="150" spans="1:3" ht="14.25" customHeight="1" x14ac:dyDescent="0.2">
      <c r="A150" s="41"/>
      <c r="B150" s="41"/>
      <c r="C150" s="41"/>
    </row>
    <row r="151" spans="1:3" ht="14.25" customHeight="1" x14ac:dyDescent="0.2">
      <c r="A151" s="41"/>
      <c r="B151" s="41"/>
      <c r="C151" s="41"/>
    </row>
    <row r="152" spans="1:3" ht="14.25" customHeight="1" x14ac:dyDescent="0.2">
      <c r="A152" s="41"/>
      <c r="B152" s="41"/>
      <c r="C152" s="41"/>
    </row>
    <row r="153" spans="1:3" ht="14.25" customHeight="1" x14ac:dyDescent="0.2">
      <c r="A153" s="41"/>
      <c r="B153" s="41"/>
      <c r="C153" s="41"/>
    </row>
    <row r="154" spans="1:3" ht="14.25" customHeight="1" x14ac:dyDescent="0.2">
      <c r="A154" s="41"/>
      <c r="B154" s="41"/>
      <c r="C154" s="41"/>
    </row>
    <row r="155" spans="1:3" ht="14.25" customHeight="1" x14ac:dyDescent="0.2">
      <c r="A155" s="41"/>
      <c r="B155" s="41"/>
      <c r="C155" s="41"/>
    </row>
    <row r="156" spans="1:3" ht="14.25" customHeight="1" x14ac:dyDescent="0.2">
      <c r="A156" s="41"/>
      <c r="B156" s="41"/>
      <c r="C156" s="41"/>
    </row>
    <row r="157" spans="1:3" ht="14.25" customHeight="1" x14ac:dyDescent="0.2">
      <c r="A157" s="41"/>
      <c r="B157" s="41"/>
      <c r="C157" s="41"/>
    </row>
    <row r="158" spans="1:3" ht="14.25" customHeight="1" x14ac:dyDescent="0.2">
      <c r="A158" s="41"/>
      <c r="B158" s="41"/>
      <c r="C158" s="41"/>
    </row>
    <row r="159" spans="1:3" ht="14.25" customHeight="1" x14ac:dyDescent="0.2">
      <c r="A159" s="41"/>
      <c r="B159" s="41"/>
      <c r="C159" s="41"/>
    </row>
    <row r="160" spans="1:3" ht="14.25" customHeight="1" x14ac:dyDescent="0.2">
      <c r="A160" s="41"/>
      <c r="B160" s="41"/>
      <c r="C160" s="41"/>
    </row>
    <row r="161" spans="1:3" ht="14.25" customHeight="1" x14ac:dyDescent="0.2">
      <c r="A161" s="41"/>
      <c r="B161" s="41"/>
      <c r="C161" s="41"/>
    </row>
    <row r="162" spans="1:3" ht="14.25" customHeight="1" x14ac:dyDescent="0.2">
      <c r="A162" s="41"/>
      <c r="B162" s="41"/>
      <c r="C162" s="41"/>
    </row>
    <row r="163" spans="1:3" ht="14.25" customHeight="1" x14ac:dyDescent="0.2">
      <c r="A163" s="41"/>
      <c r="B163" s="41"/>
      <c r="C163" s="41"/>
    </row>
    <row r="164" spans="1:3" ht="14.25" customHeight="1" x14ac:dyDescent="0.2">
      <c r="A164" s="41"/>
      <c r="B164" s="41"/>
      <c r="C164" s="41"/>
    </row>
    <row r="165" spans="1:3" ht="14.25" customHeight="1" x14ac:dyDescent="0.2">
      <c r="A165" s="41"/>
      <c r="B165" s="41"/>
      <c r="C165" s="41"/>
    </row>
    <row r="166" spans="1:3" ht="14.25" customHeight="1" x14ac:dyDescent="0.2">
      <c r="A166" s="41"/>
      <c r="B166" s="41"/>
      <c r="C166" s="41"/>
    </row>
    <row r="167" spans="1:3" ht="14.25" customHeight="1" x14ac:dyDescent="0.2">
      <c r="A167" s="41"/>
      <c r="B167" s="41"/>
      <c r="C167" s="41"/>
    </row>
    <row r="168" spans="1:3" ht="14.25" customHeight="1" x14ac:dyDescent="0.2">
      <c r="A168" s="41"/>
      <c r="B168" s="41"/>
      <c r="C168" s="41"/>
    </row>
    <row r="169" spans="1:3" ht="14.25" customHeight="1" x14ac:dyDescent="0.2">
      <c r="A169" s="41"/>
      <c r="B169" s="41"/>
      <c r="C169" s="41"/>
    </row>
    <row r="170" spans="1:3" ht="14.25" customHeight="1" x14ac:dyDescent="0.2">
      <c r="A170" s="41"/>
      <c r="B170" s="41"/>
      <c r="C170" s="41"/>
    </row>
    <row r="171" spans="1:3" ht="14.25" customHeight="1" x14ac:dyDescent="0.2">
      <c r="A171" s="41"/>
      <c r="B171" s="41"/>
      <c r="C171" s="41"/>
    </row>
    <row r="172" spans="1:3" ht="14.25" customHeight="1" x14ac:dyDescent="0.2">
      <c r="A172" s="41"/>
      <c r="B172" s="41"/>
      <c r="C172" s="41"/>
    </row>
    <row r="173" spans="1:3" ht="14.25" customHeight="1" x14ac:dyDescent="0.2">
      <c r="A173" s="41"/>
      <c r="B173" s="41"/>
      <c r="C173" s="41"/>
    </row>
    <row r="174" spans="1:3" ht="14.25" customHeight="1" x14ac:dyDescent="0.2">
      <c r="A174" s="41"/>
      <c r="B174" s="41"/>
      <c r="C174" s="41"/>
    </row>
    <row r="175" spans="1:3" ht="14.25" customHeight="1" x14ac:dyDescent="0.2">
      <c r="A175" s="41"/>
      <c r="B175" s="41"/>
      <c r="C175" s="41"/>
    </row>
    <row r="176" spans="1:3" ht="14.25" customHeight="1" x14ac:dyDescent="0.2">
      <c r="A176" s="41"/>
      <c r="B176" s="41"/>
      <c r="C176" s="41"/>
    </row>
    <row r="177" spans="1:3" ht="14.25" customHeight="1" x14ac:dyDescent="0.2">
      <c r="A177" s="41"/>
      <c r="B177" s="41"/>
      <c r="C177" s="41"/>
    </row>
    <row r="178" spans="1:3" ht="14.25" customHeight="1" x14ac:dyDescent="0.2">
      <c r="A178" s="41"/>
      <c r="B178" s="41"/>
      <c r="C178" s="41"/>
    </row>
    <row r="179" spans="1:3" ht="14.25" customHeight="1" x14ac:dyDescent="0.2">
      <c r="A179" s="41"/>
      <c r="B179" s="41"/>
      <c r="C179" s="41"/>
    </row>
    <row r="180" spans="1:3" ht="14.25" customHeight="1" x14ac:dyDescent="0.2">
      <c r="A180" s="41"/>
      <c r="B180" s="41"/>
      <c r="C180" s="41"/>
    </row>
    <row r="181" spans="1:3" ht="14.25" customHeight="1" x14ac:dyDescent="0.2">
      <c r="A181" s="41"/>
      <c r="B181" s="41"/>
      <c r="C181" s="41"/>
    </row>
    <row r="182" spans="1:3" ht="14.25" customHeight="1" x14ac:dyDescent="0.2">
      <c r="A182" s="41"/>
      <c r="B182" s="41"/>
      <c r="C182" s="41"/>
    </row>
    <row r="183" spans="1:3" ht="14.25" customHeight="1" x14ac:dyDescent="0.2">
      <c r="A183" s="41"/>
      <c r="B183" s="41"/>
      <c r="C183" s="41"/>
    </row>
    <row r="184" spans="1:3" ht="14.25" customHeight="1" x14ac:dyDescent="0.2">
      <c r="A184" s="41"/>
      <c r="B184" s="41"/>
      <c r="C184" s="41"/>
    </row>
    <row r="185" spans="1:3" ht="14.25" customHeight="1" x14ac:dyDescent="0.2">
      <c r="A185" s="41"/>
      <c r="B185" s="41"/>
      <c r="C185" s="41"/>
    </row>
    <row r="186" spans="1:3" ht="14.25" customHeight="1" x14ac:dyDescent="0.2">
      <c r="A186" s="41"/>
      <c r="B186" s="41"/>
      <c r="C186" s="41"/>
    </row>
    <row r="187" spans="1:3" ht="14.25" customHeight="1" x14ac:dyDescent="0.2">
      <c r="A187" s="41"/>
      <c r="B187" s="41"/>
      <c r="C187" s="41"/>
    </row>
    <row r="188" spans="1:3" ht="14.25" customHeight="1" x14ac:dyDescent="0.2">
      <c r="A188" s="41"/>
      <c r="B188" s="41"/>
      <c r="C188" s="41"/>
    </row>
    <row r="189" spans="1:3" ht="14.25" customHeight="1" x14ac:dyDescent="0.2">
      <c r="A189" s="41"/>
      <c r="B189" s="41"/>
      <c r="C189" s="41"/>
    </row>
    <row r="190" spans="1:3" ht="14.25" customHeight="1" x14ac:dyDescent="0.2">
      <c r="A190" s="41"/>
      <c r="B190" s="41"/>
      <c r="C190" s="41"/>
    </row>
    <row r="191" spans="1:3" ht="14.25" customHeight="1" x14ac:dyDescent="0.2">
      <c r="A191" s="41"/>
      <c r="B191" s="41"/>
      <c r="C191" s="41"/>
    </row>
    <row r="192" spans="1:3" ht="14.25" customHeight="1" x14ac:dyDescent="0.2">
      <c r="A192" s="41"/>
      <c r="B192" s="41"/>
      <c r="C192" s="41"/>
    </row>
    <row r="193" spans="1:3" ht="14.25" customHeight="1" x14ac:dyDescent="0.2">
      <c r="A193" s="41"/>
      <c r="B193" s="41"/>
      <c r="C193" s="41"/>
    </row>
    <row r="194" spans="1:3" ht="14.25" customHeight="1" x14ac:dyDescent="0.2">
      <c r="A194" s="41"/>
      <c r="B194" s="41"/>
      <c r="C194" s="41"/>
    </row>
    <row r="195" spans="1:3" ht="14.25" customHeight="1" x14ac:dyDescent="0.2">
      <c r="A195" s="41"/>
      <c r="B195" s="41"/>
      <c r="C195" s="41"/>
    </row>
    <row r="196" spans="1:3" ht="14.25" customHeight="1" x14ac:dyDescent="0.2">
      <c r="A196" s="41"/>
      <c r="B196" s="41"/>
      <c r="C196" s="41"/>
    </row>
    <row r="197" spans="1:3" ht="14.25" customHeight="1" x14ac:dyDescent="0.2">
      <c r="A197" s="41"/>
      <c r="B197" s="41"/>
      <c r="C197" s="41"/>
    </row>
    <row r="198" spans="1:3" ht="14.25" customHeight="1" x14ac:dyDescent="0.2">
      <c r="A198" s="41"/>
      <c r="B198" s="41"/>
      <c r="C198" s="41"/>
    </row>
    <row r="199" spans="1:3" ht="14.25" customHeight="1" x14ac:dyDescent="0.2">
      <c r="A199" s="41"/>
      <c r="B199" s="41"/>
      <c r="C199" s="41"/>
    </row>
    <row r="200" spans="1:3" ht="14.25" customHeight="1" x14ac:dyDescent="0.2">
      <c r="A200" s="41"/>
      <c r="B200" s="41"/>
      <c r="C200" s="41"/>
    </row>
    <row r="201" spans="1:3" ht="14.25" customHeight="1" x14ac:dyDescent="0.2">
      <c r="A201" s="41"/>
      <c r="B201" s="41"/>
      <c r="C201" s="41"/>
    </row>
    <row r="202" spans="1:3" ht="14.25" customHeight="1" x14ac:dyDescent="0.2">
      <c r="A202" s="41"/>
      <c r="B202" s="41"/>
      <c r="C202" s="41"/>
    </row>
    <row r="203" spans="1:3" ht="14.25" customHeight="1" x14ac:dyDescent="0.2">
      <c r="A203" s="41"/>
      <c r="B203" s="41"/>
      <c r="C203" s="41"/>
    </row>
    <row r="204" spans="1:3" ht="14.25" customHeight="1" x14ac:dyDescent="0.2">
      <c r="A204" s="41"/>
      <c r="B204" s="41"/>
      <c r="C204" s="41"/>
    </row>
    <row r="205" spans="1:3" ht="14.25" customHeight="1" x14ac:dyDescent="0.2">
      <c r="A205" s="41"/>
      <c r="B205" s="41"/>
      <c r="C205" s="41"/>
    </row>
    <row r="206" spans="1:3" ht="14.25" customHeight="1" x14ac:dyDescent="0.2">
      <c r="A206" s="41"/>
      <c r="B206" s="41"/>
      <c r="C206" s="41"/>
    </row>
    <row r="207" spans="1:3" ht="14.25" customHeight="1" x14ac:dyDescent="0.2">
      <c r="A207" s="41"/>
      <c r="B207" s="41"/>
      <c r="C207" s="41"/>
    </row>
    <row r="208" spans="1:3" ht="14.25" customHeight="1" x14ac:dyDescent="0.2">
      <c r="A208" s="41"/>
      <c r="B208" s="41"/>
      <c r="C208" s="41"/>
    </row>
    <row r="209" spans="1:3" ht="14.25" customHeight="1" x14ac:dyDescent="0.2">
      <c r="A209" s="41"/>
      <c r="B209" s="41"/>
      <c r="C209" s="41"/>
    </row>
    <row r="210" spans="1:3" ht="14.25" customHeight="1" x14ac:dyDescent="0.2">
      <c r="A210" s="41"/>
      <c r="B210" s="41"/>
      <c r="C210" s="41"/>
    </row>
    <row r="211" spans="1:3" ht="14.25" customHeight="1" x14ac:dyDescent="0.2">
      <c r="A211" s="41"/>
      <c r="B211" s="41"/>
      <c r="C211" s="41"/>
    </row>
    <row r="212" spans="1:3" ht="14.25" customHeight="1" x14ac:dyDescent="0.2">
      <c r="A212" s="41"/>
      <c r="B212" s="41"/>
      <c r="C212" s="41"/>
    </row>
    <row r="213" spans="1:3" ht="14.25" customHeight="1" x14ac:dyDescent="0.2">
      <c r="A213" s="41"/>
      <c r="B213" s="41"/>
      <c r="C213" s="41"/>
    </row>
    <row r="214" spans="1:3" ht="14.25" customHeight="1" x14ac:dyDescent="0.2">
      <c r="A214" s="41"/>
      <c r="B214" s="41"/>
      <c r="C214" s="41"/>
    </row>
    <row r="215" spans="1:3" ht="14.25" customHeight="1" x14ac:dyDescent="0.2">
      <c r="A215" s="41"/>
      <c r="B215" s="41"/>
      <c r="C215" s="41"/>
    </row>
    <row r="216" spans="1:3" ht="14.25" customHeight="1" x14ac:dyDescent="0.2">
      <c r="A216" s="41"/>
      <c r="B216" s="41"/>
      <c r="C216" s="41"/>
    </row>
    <row r="217" spans="1:3" ht="14.25" customHeight="1" x14ac:dyDescent="0.2">
      <c r="A217" s="41"/>
      <c r="B217" s="41"/>
      <c r="C217" s="41"/>
    </row>
    <row r="218" spans="1:3" ht="14.25" customHeight="1" x14ac:dyDescent="0.2">
      <c r="A218" s="41"/>
      <c r="B218" s="41"/>
      <c r="C218" s="41"/>
    </row>
    <row r="219" spans="1:3" ht="14.25" customHeight="1" x14ac:dyDescent="0.2">
      <c r="A219" s="41"/>
      <c r="B219" s="41"/>
      <c r="C219" s="41"/>
    </row>
    <row r="220" spans="1:3" ht="14.25" customHeight="1" x14ac:dyDescent="0.2">
      <c r="A220" s="41"/>
      <c r="B220" s="41"/>
      <c r="C220" s="41"/>
    </row>
    <row r="221" spans="1:3" ht="14.25" customHeight="1" x14ac:dyDescent="0.2">
      <c r="A221" s="41"/>
      <c r="B221" s="41"/>
      <c r="C221" s="41"/>
    </row>
    <row r="222" spans="1:3" ht="14.25" customHeight="1" x14ac:dyDescent="0.2">
      <c r="A222" s="41"/>
      <c r="B222" s="41"/>
      <c r="C222" s="41"/>
    </row>
    <row r="223" spans="1:3" ht="14.25" customHeight="1" x14ac:dyDescent="0.2">
      <c r="A223" s="41"/>
      <c r="B223" s="41"/>
      <c r="C223" s="41"/>
    </row>
    <row r="224" spans="1:3" ht="14.25" customHeight="1" x14ac:dyDescent="0.2">
      <c r="A224" s="41"/>
      <c r="B224" s="41"/>
      <c r="C224" s="41"/>
    </row>
    <row r="225" spans="1:3" ht="14.25" customHeight="1" x14ac:dyDescent="0.2">
      <c r="A225" s="41"/>
      <c r="B225" s="41"/>
      <c r="C225" s="41"/>
    </row>
    <row r="226" spans="1:3" ht="14.25" customHeight="1" x14ac:dyDescent="0.2">
      <c r="A226" s="41"/>
      <c r="B226" s="41"/>
      <c r="C226" s="41"/>
    </row>
    <row r="227" spans="1:3" ht="14.25" customHeight="1" x14ac:dyDescent="0.2">
      <c r="A227" s="41"/>
      <c r="B227" s="41"/>
      <c r="C227" s="41"/>
    </row>
    <row r="228" spans="1:3" ht="14.25" customHeight="1" x14ac:dyDescent="0.2">
      <c r="A228" s="41"/>
      <c r="B228" s="41"/>
      <c r="C228" s="41"/>
    </row>
    <row r="229" spans="1:3" ht="14.25" customHeight="1" x14ac:dyDescent="0.2">
      <c r="A229" s="41"/>
      <c r="B229" s="41"/>
      <c r="C229" s="41"/>
    </row>
    <row r="230" spans="1:3" ht="14.25" customHeight="1" x14ac:dyDescent="0.2">
      <c r="A230" s="41"/>
      <c r="B230" s="41"/>
      <c r="C230" s="41"/>
    </row>
    <row r="231" spans="1:3" ht="14.25" customHeight="1" x14ac:dyDescent="0.2">
      <c r="A231" s="41"/>
      <c r="B231" s="41"/>
      <c r="C231" s="41"/>
    </row>
    <row r="232" spans="1:3" ht="14.25" customHeight="1" x14ac:dyDescent="0.2">
      <c r="A232" s="41"/>
      <c r="B232" s="41"/>
      <c r="C232" s="41"/>
    </row>
    <row r="233" spans="1:3" ht="14.25" customHeight="1" x14ac:dyDescent="0.2">
      <c r="A233" s="41"/>
      <c r="B233" s="41"/>
      <c r="C233" s="41"/>
    </row>
    <row r="234" spans="1:3" ht="14.25" customHeight="1" x14ac:dyDescent="0.2">
      <c r="A234" s="41"/>
      <c r="B234" s="41"/>
      <c r="C234" s="41"/>
    </row>
    <row r="235" spans="1:3" ht="14.25" customHeight="1" x14ac:dyDescent="0.2">
      <c r="A235" s="41"/>
      <c r="B235" s="41"/>
      <c r="C235" s="41"/>
    </row>
    <row r="236" spans="1:3" ht="14.25" customHeight="1" x14ac:dyDescent="0.2">
      <c r="A236" s="41"/>
      <c r="B236" s="41"/>
      <c r="C236" s="41"/>
    </row>
    <row r="237" spans="1:3" ht="14.25" customHeight="1" x14ac:dyDescent="0.2">
      <c r="A237" s="41"/>
      <c r="B237" s="41"/>
      <c r="C237" s="41"/>
    </row>
    <row r="238" spans="1:3" ht="14.25" customHeight="1" x14ac:dyDescent="0.2">
      <c r="A238" s="41"/>
      <c r="B238" s="41"/>
      <c r="C238" s="41"/>
    </row>
    <row r="239" spans="1:3" ht="14.25" customHeight="1" x14ac:dyDescent="0.2">
      <c r="A239" s="41"/>
      <c r="B239" s="41"/>
      <c r="C239" s="41"/>
    </row>
    <row r="240" spans="1:3" ht="14.25" customHeight="1" x14ac:dyDescent="0.2">
      <c r="A240" s="41"/>
      <c r="B240" s="41"/>
      <c r="C240" s="41"/>
    </row>
    <row r="241" spans="1:3" ht="14.25" customHeight="1" x14ac:dyDescent="0.2">
      <c r="A241" s="41"/>
      <c r="B241" s="41"/>
      <c r="C241" s="41"/>
    </row>
    <row r="242" spans="1:3" ht="14.25" customHeight="1" x14ac:dyDescent="0.2">
      <c r="A242" s="41"/>
      <c r="B242" s="41"/>
      <c r="C242" s="41"/>
    </row>
    <row r="243" spans="1:3" ht="14.25" customHeight="1" x14ac:dyDescent="0.2">
      <c r="A243" s="41"/>
      <c r="B243" s="41"/>
      <c r="C243" s="41"/>
    </row>
    <row r="244" spans="1:3" ht="14.25" customHeight="1" x14ac:dyDescent="0.2">
      <c r="A244" s="41"/>
      <c r="B244" s="41"/>
      <c r="C244" s="41"/>
    </row>
    <row r="245" spans="1:3" ht="14.25" customHeight="1" x14ac:dyDescent="0.2">
      <c r="A245" s="41"/>
      <c r="B245" s="41"/>
      <c r="C245" s="41"/>
    </row>
    <row r="246" spans="1:3" ht="14.25" customHeight="1" x14ac:dyDescent="0.2">
      <c r="A246" s="41"/>
      <c r="B246" s="41"/>
      <c r="C246" s="41"/>
    </row>
    <row r="247" spans="1:3" ht="14.25" customHeight="1" x14ac:dyDescent="0.2">
      <c r="A247" s="41"/>
      <c r="B247" s="41"/>
      <c r="C247" s="41"/>
    </row>
    <row r="248" spans="1:3" ht="14.25" customHeight="1" x14ac:dyDescent="0.2">
      <c r="A248" s="41"/>
      <c r="B248" s="41"/>
      <c r="C248" s="41"/>
    </row>
    <row r="249" spans="1:3" ht="14.25" customHeight="1" x14ac:dyDescent="0.2">
      <c r="A249" s="41"/>
      <c r="B249" s="41"/>
      <c r="C249" s="41"/>
    </row>
    <row r="250" spans="1:3" ht="14.25" customHeight="1" x14ac:dyDescent="0.2">
      <c r="A250" s="41"/>
      <c r="B250" s="41"/>
      <c r="C250" s="41"/>
    </row>
    <row r="251" spans="1:3" ht="14.25" customHeight="1" x14ac:dyDescent="0.2">
      <c r="A251" s="41"/>
      <c r="B251" s="41"/>
      <c r="C251" s="41"/>
    </row>
    <row r="252" spans="1:3" ht="14.25" customHeight="1" x14ac:dyDescent="0.2">
      <c r="A252" s="41"/>
      <c r="B252" s="41"/>
      <c r="C252" s="41"/>
    </row>
    <row r="253" spans="1:3" ht="14.25" customHeight="1" x14ac:dyDescent="0.2">
      <c r="A253" s="41"/>
      <c r="B253" s="41"/>
      <c r="C253" s="41"/>
    </row>
    <row r="254" spans="1:3" ht="14.25" customHeight="1" x14ac:dyDescent="0.2">
      <c r="A254" s="41"/>
      <c r="B254" s="41"/>
      <c r="C254" s="41"/>
    </row>
    <row r="255" spans="1:3" ht="14.25" customHeight="1" x14ac:dyDescent="0.2">
      <c r="A255" s="41"/>
      <c r="B255" s="41"/>
      <c r="C255" s="41"/>
    </row>
    <row r="256" spans="1:3" ht="14.25" customHeight="1" x14ac:dyDescent="0.2">
      <c r="A256" s="41"/>
      <c r="B256" s="41"/>
      <c r="C256" s="41"/>
    </row>
    <row r="257" spans="1:3" ht="14.25" customHeight="1" x14ac:dyDescent="0.2">
      <c r="A257" s="41"/>
      <c r="B257" s="41"/>
      <c r="C257" s="41"/>
    </row>
    <row r="258" spans="1:3" ht="14.25" customHeight="1" x14ac:dyDescent="0.2">
      <c r="A258" s="41"/>
      <c r="B258" s="41"/>
      <c r="C258" s="41"/>
    </row>
    <row r="259" spans="1:3" ht="14.25" customHeight="1" x14ac:dyDescent="0.2">
      <c r="A259" s="41"/>
      <c r="B259" s="41"/>
      <c r="C259" s="41"/>
    </row>
    <row r="260" spans="1:3" ht="14.25" customHeight="1" x14ac:dyDescent="0.2">
      <c r="A260" s="41"/>
      <c r="B260" s="41"/>
      <c r="C260" s="41"/>
    </row>
    <row r="261" spans="1:3" ht="14.25" customHeight="1" x14ac:dyDescent="0.2">
      <c r="A261" s="41"/>
      <c r="B261" s="41"/>
      <c r="C261" s="41"/>
    </row>
    <row r="262" spans="1:3" ht="14.25" customHeight="1" x14ac:dyDescent="0.2">
      <c r="A262" s="41"/>
      <c r="B262" s="41"/>
      <c r="C262" s="41"/>
    </row>
    <row r="263" spans="1:3" ht="14.25" customHeight="1" x14ac:dyDescent="0.2">
      <c r="A263" s="41"/>
      <c r="B263" s="41"/>
      <c r="C263" s="41"/>
    </row>
    <row r="264" spans="1:3" ht="14.25" customHeight="1" x14ac:dyDescent="0.2">
      <c r="A264" s="41"/>
      <c r="B264" s="41"/>
      <c r="C264" s="41"/>
    </row>
    <row r="265" spans="1:3" ht="14.25" customHeight="1" x14ac:dyDescent="0.2">
      <c r="A265" s="41"/>
      <c r="B265" s="41"/>
      <c r="C265" s="41"/>
    </row>
    <row r="266" spans="1:3" ht="14.25" customHeight="1" x14ac:dyDescent="0.2">
      <c r="A266" s="41"/>
      <c r="B266" s="41"/>
      <c r="C266" s="41"/>
    </row>
    <row r="267" spans="1:3" ht="14.25" customHeight="1" x14ac:dyDescent="0.2">
      <c r="A267" s="41"/>
      <c r="B267" s="41"/>
      <c r="C267" s="41"/>
    </row>
    <row r="268" spans="1:3" ht="14.25" customHeight="1" x14ac:dyDescent="0.2">
      <c r="A268" s="41"/>
      <c r="B268" s="41"/>
      <c r="C268" s="41"/>
    </row>
    <row r="269" spans="1:3" ht="14.25" customHeight="1" x14ac:dyDescent="0.2">
      <c r="A269" s="41"/>
      <c r="B269" s="41"/>
      <c r="C269" s="41"/>
    </row>
    <row r="270" spans="1:3" ht="14.25" customHeight="1" x14ac:dyDescent="0.2">
      <c r="A270" s="41"/>
      <c r="B270" s="41"/>
      <c r="C270" s="41"/>
    </row>
    <row r="271" spans="1:3" ht="14.25" customHeight="1" x14ac:dyDescent="0.2">
      <c r="A271" s="41"/>
      <c r="B271" s="41"/>
      <c r="C271" s="41"/>
    </row>
    <row r="272" spans="1:3" ht="14.25" customHeight="1" x14ac:dyDescent="0.2">
      <c r="A272" s="41"/>
      <c r="B272" s="41"/>
      <c r="C272" s="41"/>
    </row>
    <row r="273" spans="1:3" ht="14.25" customHeight="1" x14ac:dyDescent="0.2">
      <c r="A273" s="41"/>
      <c r="B273" s="41"/>
      <c r="C273" s="41"/>
    </row>
    <row r="274" spans="1:3" ht="14.25" customHeight="1" x14ac:dyDescent="0.2">
      <c r="A274" s="41"/>
      <c r="B274" s="41"/>
      <c r="C274" s="41"/>
    </row>
    <row r="275" spans="1:3" ht="14.25" customHeight="1" x14ac:dyDescent="0.2">
      <c r="A275" s="41"/>
      <c r="B275" s="41"/>
      <c r="C275" s="41"/>
    </row>
    <row r="276" spans="1:3" ht="14.25" customHeight="1" x14ac:dyDescent="0.2">
      <c r="A276" s="41"/>
      <c r="B276" s="41"/>
      <c r="C276" s="41"/>
    </row>
    <row r="277" spans="1:3" ht="14.25" customHeight="1" x14ac:dyDescent="0.2">
      <c r="A277" s="41"/>
      <c r="B277" s="41"/>
      <c r="C277" s="41"/>
    </row>
    <row r="278" spans="1:3" ht="14.25" customHeight="1" x14ac:dyDescent="0.2">
      <c r="A278" s="41"/>
      <c r="B278" s="41"/>
      <c r="C278" s="41"/>
    </row>
    <row r="279" spans="1:3" ht="14.25" customHeight="1" x14ac:dyDescent="0.2">
      <c r="A279" s="41"/>
      <c r="B279" s="41"/>
      <c r="C279" s="41"/>
    </row>
    <row r="280" spans="1:3" ht="14.25" customHeight="1" x14ac:dyDescent="0.2">
      <c r="A280" s="41"/>
      <c r="B280" s="41"/>
      <c r="C280" s="41"/>
    </row>
    <row r="281" spans="1:3" ht="14.25" customHeight="1" x14ac:dyDescent="0.2">
      <c r="A281" s="41"/>
      <c r="B281" s="41"/>
      <c r="C281" s="41"/>
    </row>
    <row r="282" spans="1:3" ht="14.25" customHeight="1" x14ac:dyDescent="0.2">
      <c r="A282" s="41"/>
      <c r="B282" s="41"/>
      <c r="C282" s="41"/>
    </row>
    <row r="283" spans="1:3" ht="14.25" customHeight="1" x14ac:dyDescent="0.2">
      <c r="A283" s="41"/>
      <c r="B283" s="41"/>
      <c r="C283" s="41"/>
    </row>
    <row r="284" spans="1:3" ht="14.25" customHeight="1" x14ac:dyDescent="0.2">
      <c r="A284" s="41"/>
      <c r="B284" s="41"/>
      <c r="C284" s="41"/>
    </row>
    <row r="285" spans="1:3" ht="14.25" customHeight="1" x14ac:dyDescent="0.2">
      <c r="A285" s="41"/>
      <c r="B285" s="41"/>
      <c r="C285" s="41"/>
    </row>
    <row r="286" spans="1:3" ht="14.25" customHeight="1" x14ac:dyDescent="0.2">
      <c r="A286" s="41"/>
      <c r="B286" s="41"/>
      <c r="C286" s="41"/>
    </row>
    <row r="287" spans="1:3" ht="14.25" customHeight="1" x14ac:dyDescent="0.2">
      <c r="A287" s="41"/>
      <c r="B287" s="41"/>
      <c r="C287" s="41"/>
    </row>
    <row r="288" spans="1:3" ht="14.25" customHeight="1" x14ac:dyDescent="0.2">
      <c r="A288" s="41"/>
      <c r="B288" s="41"/>
      <c r="C288" s="41"/>
    </row>
    <row r="289" spans="1:3" ht="14.25" customHeight="1" x14ac:dyDescent="0.2">
      <c r="A289" s="41"/>
      <c r="B289" s="41"/>
      <c r="C289" s="41"/>
    </row>
    <row r="290" spans="1:3" ht="14.25" customHeight="1" x14ac:dyDescent="0.2">
      <c r="A290" s="41"/>
      <c r="B290" s="41"/>
      <c r="C290" s="41"/>
    </row>
    <row r="291" spans="1:3" ht="14.25" customHeight="1" x14ac:dyDescent="0.2">
      <c r="A291" s="41"/>
      <c r="B291" s="41"/>
      <c r="C291" s="41"/>
    </row>
    <row r="292" spans="1:3" ht="14.25" customHeight="1" x14ac:dyDescent="0.2">
      <c r="A292" s="41"/>
      <c r="B292" s="41"/>
      <c r="C292" s="41"/>
    </row>
    <row r="293" spans="1:3" ht="14.25" customHeight="1" x14ac:dyDescent="0.2">
      <c r="A293" s="41"/>
      <c r="B293" s="41"/>
      <c r="C293" s="41"/>
    </row>
    <row r="294" spans="1:3" ht="14.25" customHeight="1" x14ac:dyDescent="0.2">
      <c r="A294" s="41"/>
      <c r="B294" s="41"/>
      <c r="C294" s="41"/>
    </row>
    <row r="295" spans="1:3" ht="14.25" customHeight="1" x14ac:dyDescent="0.2">
      <c r="A295" s="41"/>
      <c r="B295" s="41"/>
      <c r="C295" s="41"/>
    </row>
    <row r="296" spans="1:3" ht="14.25" customHeight="1" x14ac:dyDescent="0.2">
      <c r="A296" s="41"/>
      <c r="B296" s="41"/>
      <c r="C296" s="41"/>
    </row>
    <row r="297" spans="1:3" ht="14.25" customHeight="1" x14ac:dyDescent="0.2">
      <c r="A297" s="41"/>
      <c r="B297" s="41"/>
      <c r="C297" s="41"/>
    </row>
    <row r="298" spans="1:3" ht="14.25" customHeight="1" x14ac:dyDescent="0.2">
      <c r="A298" s="41"/>
      <c r="B298" s="41"/>
      <c r="C298" s="41"/>
    </row>
    <row r="299" spans="1:3" ht="14.25" customHeight="1" x14ac:dyDescent="0.2">
      <c r="A299" s="41"/>
      <c r="B299" s="41"/>
      <c r="C299" s="41"/>
    </row>
    <row r="300" spans="1:3" ht="14.25" customHeight="1" x14ac:dyDescent="0.2">
      <c r="A300" s="41"/>
      <c r="B300" s="41"/>
      <c r="C300" s="41"/>
    </row>
    <row r="301" spans="1:3" ht="14.25" customHeight="1" x14ac:dyDescent="0.2">
      <c r="A301" s="41"/>
      <c r="B301" s="41"/>
      <c r="C301" s="41"/>
    </row>
    <row r="302" spans="1:3" ht="14.25" customHeight="1" x14ac:dyDescent="0.2">
      <c r="A302" s="41"/>
      <c r="B302" s="41"/>
      <c r="C302" s="41"/>
    </row>
    <row r="303" spans="1:3" ht="14.25" customHeight="1" x14ac:dyDescent="0.2">
      <c r="A303" s="41"/>
      <c r="B303" s="41"/>
      <c r="C303" s="41"/>
    </row>
    <row r="304" spans="1:3" ht="14.25" customHeight="1" x14ac:dyDescent="0.2">
      <c r="A304" s="41"/>
      <c r="B304" s="41"/>
      <c r="C304" s="41"/>
    </row>
    <row r="305" spans="1:3" ht="14.25" customHeight="1" x14ac:dyDescent="0.2">
      <c r="A305" s="41"/>
      <c r="B305" s="41"/>
      <c r="C305" s="41"/>
    </row>
    <row r="306" spans="1:3" ht="14.25" customHeight="1" x14ac:dyDescent="0.2">
      <c r="A306" s="41"/>
      <c r="B306" s="41"/>
      <c r="C306" s="41"/>
    </row>
    <row r="307" spans="1:3" ht="14.25" customHeight="1" x14ac:dyDescent="0.2">
      <c r="A307" s="41"/>
      <c r="B307" s="41"/>
      <c r="C307" s="41"/>
    </row>
    <row r="308" spans="1:3" ht="14.25" customHeight="1" x14ac:dyDescent="0.2">
      <c r="A308" s="41"/>
      <c r="B308" s="41"/>
      <c r="C308" s="41"/>
    </row>
    <row r="309" spans="1:3" ht="14.25" customHeight="1" x14ac:dyDescent="0.2">
      <c r="A309" s="41"/>
      <c r="B309" s="41"/>
      <c r="C309" s="41"/>
    </row>
    <row r="310" spans="1:3" ht="14.25" customHeight="1" x14ac:dyDescent="0.2">
      <c r="A310" s="41"/>
      <c r="B310" s="41"/>
      <c r="C310" s="41"/>
    </row>
    <row r="311" spans="1:3" ht="14.25" customHeight="1" x14ac:dyDescent="0.2">
      <c r="A311" s="41"/>
      <c r="B311" s="41"/>
      <c r="C311" s="41"/>
    </row>
    <row r="312" spans="1:3" ht="14.25" customHeight="1" x14ac:dyDescent="0.2">
      <c r="A312" s="41"/>
      <c r="B312" s="41"/>
      <c r="C312" s="41"/>
    </row>
    <row r="313" spans="1:3" ht="14.25" customHeight="1" x14ac:dyDescent="0.2">
      <c r="A313" s="41"/>
      <c r="B313" s="41"/>
      <c r="C313" s="41"/>
    </row>
    <row r="314" spans="1:3" ht="14.25" customHeight="1" x14ac:dyDescent="0.2">
      <c r="A314" s="41"/>
      <c r="B314" s="41"/>
      <c r="C314" s="41"/>
    </row>
    <row r="315" spans="1:3" ht="14.25" customHeight="1" x14ac:dyDescent="0.2">
      <c r="A315" s="41"/>
      <c r="B315" s="41"/>
      <c r="C315" s="41"/>
    </row>
    <row r="316" spans="1:3" ht="14.25" customHeight="1" x14ac:dyDescent="0.2">
      <c r="A316" s="41"/>
      <c r="B316" s="41"/>
      <c r="C316" s="41"/>
    </row>
    <row r="317" spans="1:3" ht="14.25" customHeight="1" x14ac:dyDescent="0.2">
      <c r="A317" s="41"/>
      <c r="B317" s="41"/>
      <c r="C317" s="41"/>
    </row>
    <row r="318" spans="1:3" ht="14.25" customHeight="1" x14ac:dyDescent="0.2">
      <c r="A318" s="41"/>
      <c r="B318" s="41"/>
      <c r="C318" s="41"/>
    </row>
    <row r="319" spans="1:3" ht="14.25" customHeight="1" x14ac:dyDescent="0.2">
      <c r="A319" s="41"/>
      <c r="B319" s="41"/>
      <c r="C319" s="41"/>
    </row>
    <row r="320" spans="1:3" ht="14.25" customHeight="1" x14ac:dyDescent="0.2">
      <c r="A320" s="41"/>
      <c r="B320" s="41"/>
      <c r="C320" s="41"/>
    </row>
    <row r="321" spans="1:3" ht="14.25" customHeight="1" x14ac:dyDescent="0.2">
      <c r="A321" s="41"/>
      <c r="B321" s="41"/>
      <c r="C321" s="41"/>
    </row>
    <row r="322" spans="1:3" ht="14.25" customHeight="1" x14ac:dyDescent="0.2">
      <c r="A322" s="41"/>
      <c r="B322" s="41"/>
      <c r="C322" s="41"/>
    </row>
    <row r="323" spans="1:3" ht="14.25" customHeight="1" x14ac:dyDescent="0.2">
      <c r="A323" s="41"/>
      <c r="B323" s="41"/>
      <c r="C323" s="41"/>
    </row>
    <row r="324" spans="1:3" ht="14.25" customHeight="1" x14ac:dyDescent="0.2">
      <c r="A324" s="41"/>
      <c r="B324" s="41"/>
      <c r="C324" s="41"/>
    </row>
    <row r="325" spans="1:3" ht="14.25" customHeight="1" x14ac:dyDescent="0.2">
      <c r="A325" s="41"/>
      <c r="B325" s="41"/>
      <c r="C325" s="41"/>
    </row>
    <row r="326" spans="1:3" ht="14.25" customHeight="1" x14ac:dyDescent="0.2">
      <c r="A326" s="41"/>
      <c r="B326" s="41"/>
      <c r="C326" s="41"/>
    </row>
    <row r="327" spans="1:3" ht="14.25" customHeight="1" x14ac:dyDescent="0.2">
      <c r="A327" s="41"/>
      <c r="B327" s="41"/>
      <c r="C327" s="41"/>
    </row>
    <row r="328" spans="1:3" ht="14.25" customHeight="1" x14ac:dyDescent="0.2">
      <c r="A328" s="41"/>
      <c r="B328" s="41"/>
      <c r="C328" s="41"/>
    </row>
    <row r="329" spans="1:3" ht="14.25" customHeight="1" x14ac:dyDescent="0.2">
      <c r="A329" s="41"/>
      <c r="B329" s="41"/>
      <c r="C329" s="41"/>
    </row>
    <row r="330" spans="1:3" ht="14.25" customHeight="1" x14ac:dyDescent="0.2">
      <c r="A330" s="41"/>
      <c r="B330" s="41"/>
      <c r="C330" s="41"/>
    </row>
    <row r="331" spans="1:3" ht="14.25" customHeight="1" x14ac:dyDescent="0.2">
      <c r="A331" s="41"/>
      <c r="B331" s="41"/>
      <c r="C331" s="41"/>
    </row>
    <row r="332" spans="1:3" ht="14.25" customHeight="1" x14ac:dyDescent="0.2">
      <c r="A332" s="41"/>
      <c r="B332" s="41"/>
      <c r="C332" s="41"/>
    </row>
    <row r="333" spans="1:3" ht="14.25" customHeight="1" x14ac:dyDescent="0.2">
      <c r="A333" s="41"/>
      <c r="B333" s="41"/>
      <c r="C333" s="41"/>
    </row>
    <row r="334" spans="1:3" ht="14.25" customHeight="1" x14ac:dyDescent="0.2">
      <c r="A334" s="41"/>
      <c r="B334" s="41"/>
      <c r="C334" s="41"/>
    </row>
    <row r="335" spans="1:3" ht="14.25" customHeight="1" x14ac:dyDescent="0.2">
      <c r="A335" s="41"/>
      <c r="B335" s="41"/>
      <c r="C335" s="41"/>
    </row>
    <row r="336" spans="1:3" ht="14.25" customHeight="1" x14ac:dyDescent="0.2">
      <c r="A336" s="41"/>
      <c r="B336" s="41"/>
      <c r="C336" s="41"/>
    </row>
    <row r="337" spans="1:3" ht="14.25" customHeight="1" x14ac:dyDescent="0.2">
      <c r="A337" s="41"/>
      <c r="B337" s="41"/>
      <c r="C337" s="41"/>
    </row>
    <row r="338" spans="1:3" ht="14.25" customHeight="1" x14ac:dyDescent="0.2">
      <c r="A338" s="41"/>
      <c r="B338" s="41"/>
      <c r="C338" s="41"/>
    </row>
    <row r="339" spans="1:3" ht="14.25" customHeight="1" x14ac:dyDescent="0.2">
      <c r="A339" s="41"/>
      <c r="B339" s="41"/>
      <c r="C339" s="41"/>
    </row>
    <row r="340" spans="1:3" ht="14.25" customHeight="1" x14ac:dyDescent="0.2">
      <c r="A340" s="41"/>
      <c r="B340" s="41"/>
      <c r="C340" s="41"/>
    </row>
    <row r="341" spans="1:3" ht="14.25" customHeight="1" x14ac:dyDescent="0.2">
      <c r="A341" s="41"/>
      <c r="B341" s="41"/>
      <c r="C341" s="41"/>
    </row>
    <row r="342" spans="1:3" ht="14.25" customHeight="1" x14ac:dyDescent="0.2">
      <c r="A342" s="41"/>
      <c r="B342" s="41"/>
      <c r="C342" s="41"/>
    </row>
    <row r="343" spans="1:3" ht="14.25" customHeight="1" x14ac:dyDescent="0.2">
      <c r="A343" s="41"/>
      <c r="B343" s="41"/>
      <c r="C343" s="41"/>
    </row>
    <row r="344" spans="1:3" ht="14.25" customHeight="1" x14ac:dyDescent="0.2">
      <c r="A344" s="41"/>
      <c r="B344" s="41"/>
      <c r="C344" s="41"/>
    </row>
    <row r="345" spans="1:3" ht="14.25" customHeight="1" x14ac:dyDescent="0.2">
      <c r="A345" s="41"/>
      <c r="B345" s="41"/>
      <c r="C345" s="41"/>
    </row>
    <row r="346" spans="1:3" ht="14.25" customHeight="1" x14ac:dyDescent="0.2">
      <c r="A346" s="41"/>
      <c r="B346" s="41"/>
      <c r="C346" s="41"/>
    </row>
    <row r="347" spans="1:3" ht="14.25" customHeight="1" x14ac:dyDescent="0.2">
      <c r="A347" s="41"/>
      <c r="B347" s="41"/>
      <c r="C347" s="41"/>
    </row>
    <row r="348" spans="1:3" ht="14.25" customHeight="1" x14ac:dyDescent="0.2">
      <c r="A348" s="41"/>
      <c r="B348" s="41"/>
      <c r="C348" s="41"/>
    </row>
    <row r="349" spans="1:3" ht="14.25" customHeight="1" x14ac:dyDescent="0.2">
      <c r="A349" s="41"/>
      <c r="B349" s="41"/>
      <c r="C349" s="41"/>
    </row>
    <row r="350" spans="1:3" ht="14.25" customHeight="1" x14ac:dyDescent="0.2">
      <c r="A350" s="41"/>
      <c r="B350" s="41"/>
      <c r="C350" s="41"/>
    </row>
    <row r="351" spans="1:3" ht="14.25" customHeight="1" x14ac:dyDescent="0.2">
      <c r="A351" s="41"/>
      <c r="B351" s="41"/>
      <c r="C351" s="41"/>
    </row>
    <row r="352" spans="1:3" ht="14.25" customHeight="1" x14ac:dyDescent="0.2">
      <c r="A352" s="41"/>
      <c r="B352" s="41"/>
      <c r="C352" s="41"/>
    </row>
    <row r="353" spans="1:3" ht="14.25" customHeight="1" x14ac:dyDescent="0.2">
      <c r="A353" s="41"/>
      <c r="B353" s="41"/>
      <c r="C353" s="41"/>
    </row>
    <row r="354" spans="1:3" ht="14.25" customHeight="1" x14ac:dyDescent="0.2">
      <c r="A354" s="41"/>
      <c r="B354" s="41"/>
      <c r="C354" s="41"/>
    </row>
    <row r="355" spans="1:3" ht="14.25" customHeight="1" x14ac:dyDescent="0.2">
      <c r="A355" s="41"/>
      <c r="B355" s="41"/>
      <c r="C355" s="41"/>
    </row>
    <row r="356" spans="1:3" ht="14.25" customHeight="1" x14ac:dyDescent="0.2">
      <c r="A356" s="41"/>
      <c r="B356" s="41"/>
      <c r="C356" s="41"/>
    </row>
    <row r="357" spans="1:3" ht="14.25" customHeight="1" x14ac:dyDescent="0.2">
      <c r="A357" s="41"/>
      <c r="B357" s="41"/>
      <c r="C357" s="41"/>
    </row>
    <row r="358" spans="1:3" ht="14.25" customHeight="1" x14ac:dyDescent="0.2">
      <c r="A358" s="41"/>
      <c r="B358" s="41"/>
      <c r="C358" s="41"/>
    </row>
    <row r="359" spans="1:3" ht="14.25" customHeight="1" x14ac:dyDescent="0.2">
      <c r="A359" s="41"/>
      <c r="B359" s="41"/>
      <c r="C359" s="41"/>
    </row>
    <row r="360" spans="1:3" ht="14.25" customHeight="1" x14ac:dyDescent="0.2">
      <c r="A360" s="41"/>
      <c r="B360" s="41"/>
      <c r="C360" s="41"/>
    </row>
    <row r="361" spans="1:3" ht="14.25" customHeight="1" x14ac:dyDescent="0.2">
      <c r="A361" s="41"/>
      <c r="B361" s="41"/>
      <c r="C361" s="41"/>
    </row>
    <row r="362" spans="1:3" ht="14.25" customHeight="1" x14ac:dyDescent="0.2">
      <c r="A362" s="41"/>
      <c r="B362" s="41"/>
      <c r="C362" s="41"/>
    </row>
    <row r="363" spans="1:3" ht="14.25" customHeight="1" x14ac:dyDescent="0.2">
      <c r="A363" s="41"/>
      <c r="B363" s="41"/>
      <c r="C363" s="41"/>
    </row>
    <row r="364" spans="1:3" ht="14.25" customHeight="1" x14ac:dyDescent="0.2">
      <c r="A364" s="41"/>
      <c r="B364" s="41"/>
      <c r="C364" s="41"/>
    </row>
    <row r="365" spans="1:3" ht="14.25" customHeight="1" x14ac:dyDescent="0.2">
      <c r="A365" s="41"/>
      <c r="B365" s="41"/>
      <c r="C365" s="41"/>
    </row>
    <row r="366" spans="1:3" ht="14.25" customHeight="1" x14ac:dyDescent="0.2">
      <c r="A366" s="41"/>
      <c r="B366" s="41"/>
      <c r="C366" s="41"/>
    </row>
    <row r="367" spans="1:3" ht="14.25" customHeight="1" x14ac:dyDescent="0.2">
      <c r="A367" s="41"/>
      <c r="B367" s="41"/>
      <c r="C367" s="41"/>
    </row>
    <row r="368" spans="1:3" ht="14.25" customHeight="1" x14ac:dyDescent="0.2">
      <c r="A368" s="41"/>
      <c r="B368" s="41"/>
      <c r="C368" s="41"/>
    </row>
    <row r="369" spans="1:3" ht="14.25" customHeight="1" x14ac:dyDescent="0.2">
      <c r="A369" s="41"/>
      <c r="B369" s="41"/>
      <c r="C369" s="41"/>
    </row>
    <row r="370" spans="1:3" ht="14.25" customHeight="1" x14ac:dyDescent="0.2">
      <c r="A370" s="41"/>
      <c r="B370" s="41"/>
      <c r="C370" s="41"/>
    </row>
    <row r="371" spans="1:3" ht="14.25" customHeight="1" x14ac:dyDescent="0.2">
      <c r="A371" s="41"/>
      <c r="B371" s="41"/>
      <c r="C371" s="41"/>
    </row>
    <row r="372" spans="1:3" ht="14.25" customHeight="1" x14ac:dyDescent="0.2">
      <c r="A372" s="41"/>
      <c r="B372" s="41"/>
      <c r="C372" s="41"/>
    </row>
    <row r="373" spans="1:3" ht="14.25" customHeight="1" x14ac:dyDescent="0.2">
      <c r="A373" s="41"/>
      <c r="B373" s="41"/>
      <c r="C373" s="41"/>
    </row>
    <row r="374" spans="1:3" ht="14.25" customHeight="1" x14ac:dyDescent="0.2">
      <c r="A374" s="41"/>
      <c r="B374" s="41"/>
      <c r="C374" s="41"/>
    </row>
    <row r="375" spans="1:3" ht="14.25" customHeight="1" x14ac:dyDescent="0.2">
      <c r="A375" s="41"/>
      <c r="B375" s="41"/>
      <c r="C375" s="41"/>
    </row>
    <row r="376" spans="1:3" ht="14.25" customHeight="1" x14ac:dyDescent="0.2">
      <c r="A376" s="41"/>
      <c r="B376" s="41"/>
      <c r="C376" s="41"/>
    </row>
    <row r="377" spans="1:3" ht="14.25" customHeight="1" x14ac:dyDescent="0.2">
      <c r="A377" s="41"/>
      <c r="B377" s="41"/>
      <c r="C377" s="41"/>
    </row>
    <row r="378" spans="1:3" ht="14.25" customHeight="1" x14ac:dyDescent="0.2">
      <c r="A378" s="41"/>
      <c r="B378" s="41"/>
      <c r="C378" s="41"/>
    </row>
    <row r="379" spans="1:3" ht="14.25" customHeight="1" x14ac:dyDescent="0.2">
      <c r="A379" s="41"/>
      <c r="B379" s="41"/>
      <c r="C379" s="41"/>
    </row>
    <row r="380" spans="1:3" ht="14.25" customHeight="1" x14ac:dyDescent="0.2">
      <c r="A380" s="41"/>
      <c r="B380" s="41"/>
      <c r="C380" s="41"/>
    </row>
    <row r="381" spans="1:3" ht="14.25" customHeight="1" x14ac:dyDescent="0.2">
      <c r="A381" s="41"/>
      <c r="B381" s="41"/>
      <c r="C381" s="41"/>
    </row>
    <row r="382" spans="1:3" ht="14.25" customHeight="1" x14ac:dyDescent="0.2">
      <c r="A382" s="41"/>
      <c r="B382" s="41"/>
      <c r="C382" s="41"/>
    </row>
    <row r="383" spans="1:3" ht="14.25" customHeight="1" x14ac:dyDescent="0.2">
      <c r="A383" s="41"/>
      <c r="B383" s="41"/>
      <c r="C383" s="41"/>
    </row>
    <row r="384" spans="1:3" ht="14.25" customHeight="1" x14ac:dyDescent="0.2">
      <c r="A384" s="41"/>
      <c r="B384" s="41"/>
      <c r="C384" s="41"/>
    </row>
    <row r="385" spans="1:3" ht="14.25" customHeight="1" x14ac:dyDescent="0.2">
      <c r="A385" s="41"/>
      <c r="B385" s="41"/>
      <c r="C385" s="41"/>
    </row>
    <row r="386" spans="1:3" ht="14.25" customHeight="1" x14ac:dyDescent="0.2">
      <c r="A386" s="41"/>
      <c r="B386" s="41"/>
      <c r="C386" s="41"/>
    </row>
    <row r="387" spans="1:3" ht="14.25" customHeight="1" x14ac:dyDescent="0.2">
      <c r="A387" s="41"/>
      <c r="B387" s="41"/>
      <c r="C387" s="41"/>
    </row>
    <row r="388" spans="1:3" ht="14.25" customHeight="1" x14ac:dyDescent="0.2">
      <c r="A388" s="41"/>
      <c r="B388" s="41"/>
      <c r="C388" s="41"/>
    </row>
    <row r="389" spans="1:3" ht="14.25" customHeight="1" x14ac:dyDescent="0.2">
      <c r="A389" s="41"/>
      <c r="B389" s="41"/>
      <c r="C389" s="41"/>
    </row>
    <row r="390" spans="1:3" ht="14.25" customHeight="1" x14ac:dyDescent="0.2">
      <c r="A390" s="41"/>
      <c r="B390" s="41"/>
      <c r="C390" s="41"/>
    </row>
    <row r="391" spans="1:3" ht="14.25" customHeight="1" x14ac:dyDescent="0.2">
      <c r="A391" s="41"/>
      <c r="B391" s="41"/>
      <c r="C391" s="41"/>
    </row>
    <row r="392" spans="1:3" ht="14.25" customHeight="1" x14ac:dyDescent="0.2">
      <c r="A392" s="41"/>
      <c r="B392" s="41"/>
      <c r="C392" s="41"/>
    </row>
    <row r="393" spans="1:3" ht="14.25" customHeight="1" x14ac:dyDescent="0.2">
      <c r="A393" s="41"/>
      <c r="B393" s="41"/>
      <c r="C393" s="41"/>
    </row>
    <row r="394" spans="1:3" ht="14.25" customHeight="1" x14ac:dyDescent="0.2">
      <c r="A394" s="41"/>
      <c r="B394" s="41"/>
      <c r="C394" s="41"/>
    </row>
    <row r="395" spans="1:3" ht="14.25" customHeight="1" x14ac:dyDescent="0.2">
      <c r="A395" s="41"/>
      <c r="B395" s="41"/>
      <c r="C395" s="41"/>
    </row>
    <row r="396" spans="1:3" ht="14.25" customHeight="1" x14ac:dyDescent="0.2">
      <c r="A396" s="41"/>
      <c r="B396" s="41"/>
      <c r="C396" s="41"/>
    </row>
    <row r="397" spans="1:3" ht="14.25" customHeight="1" x14ac:dyDescent="0.2">
      <c r="A397" s="41"/>
      <c r="B397" s="41"/>
      <c r="C397" s="41"/>
    </row>
    <row r="398" spans="1:3" ht="14.25" customHeight="1" x14ac:dyDescent="0.2">
      <c r="A398" s="41"/>
      <c r="B398" s="41"/>
      <c r="C398" s="41"/>
    </row>
    <row r="399" spans="1:3" ht="14.25" customHeight="1" x14ac:dyDescent="0.2">
      <c r="A399" s="41"/>
      <c r="B399" s="41"/>
      <c r="C399" s="41"/>
    </row>
    <row r="400" spans="1:3" ht="14.25" customHeight="1" x14ac:dyDescent="0.2">
      <c r="A400" s="41"/>
      <c r="B400" s="41"/>
      <c r="C400" s="41"/>
    </row>
    <row r="401" spans="1:3" ht="14.25" customHeight="1" x14ac:dyDescent="0.2">
      <c r="A401" s="41"/>
      <c r="B401" s="41"/>
      <c r="C401" s="41"/>
    </row>
    <row r="402" spans="1:3" ht="14.25" customHeight="1" x14ac:dyDescent="0.2">
      <c r="A402" s="41"/>
      <c r="B402" s="41"/>
      <c r="C402" s="41"/>
    </row>
    <row r="403" spans="1:3" ht="14.25" customHeight="1" x14ac:dyDescent="0.2">
      <c r="A403" s="41"/>
      <c r="B403" s="41"/>
      <c r="C403" s="41"/>
    </row>
    <row r="404" spans="1:3" ht="14.25" customHeight="1" x14ac:dyDescent="0.2">
      <c r="A404" s="41"/>
      <c r="B404" s="41"/>
      <c r="C404" s="41"/>
    </row>
    <row r="405" spans="1:3" ht="14.25" customHeight="1" x14ac:dyDescent="0.2">
      <c r="A405" s="41"/>
      <c r="B405" s="41"/>
      <c r="C405" s="41"/>
    </row>
    <row r="406" spans="1:3" ht="14.25" customHeight="1" x14ac:dyDescent="0.2">
      <c r="A406" s="41"/>
      <c r="B406" s="41"/>
      <c r="C406" s="41"/>
    </row>
    <row r="407" spans="1:3" ht="14.25" customHeight="1" x14ac:dyDescent="0.2">
      <c r="A407" s="41"/>
      <c r="B407" s="41"/>
      <c r="C407" s="41"/>
    </row>
    <row r="408" spans="1:3" ht="14.25" customHeight="1" x14ac:dyDescent="0.2">
      <c r="A408" s="41"/>
      <c r="B408" s="41"/>
      <c r="C408" s="41"/>
    </row>
    <row r="409" spans="1:3" ht="14.25" customHeight="1" x14ac:dyDescent="0.2">
      <c r="A409" s="41"/>
      <c r="B409" s="41"/>
      <c r="C409" s="41"/>
    </row>
    <row r="410" spans="1:3" ht="14.25" customHeight="1" x14ac:dyDescent="0.2">
      <c r="A410" s="41"/>
      <c r="B410" s="41"/>
      <c r="C410" s="41"/>
    </row>
    <row r="411" spans="1:3" ht="14.25" customHeight="1" x14ac:dyDescent="0.2">
      <c r="A411" s="41"/>
      <c r="B411" s="41"/>
      <c r="C411" s="41"/>
    </row>
    <row r="412" spans="1:3" ht="14.25" customHeight="1" x14ac:dyDescent="0.2">
      <c r="A412" s="41"/>
      <c r="B412" s="41"/>
      <c r="C412" s="41"/>
    </row>
    <row r="413" spans="1:3" ht="14.25" customHeight="1" x14ac:dyDescent="0.2">
      <c r="A413" s="41"/>
      <c r="B413" s="41"/>
      <c r="C413" s="41"/>
    </row>
    <row r="414" spans="1:3" ht="14.25" customHeight="1" x14ac:dyDescent="0.2">
      <c r="A414" s="41"/>
      <c r="B414" s="41"/>
      <c r="C414" s="41"/>
    </row>
    <row r="415" spans="1:3" ht="14.25" customHeight="1" x14ac:dyDescent="0.2">
      <c r="A415" s="41"/>
      <c r="B415" s="41"/>
      <c r="C415" s="41"/>
    </row>
    <row r="416" spans="1:3" ht="14.25" customHeight="1" x14ac:dyDescent="0.2">
      <c r="A416" s="41"/>
      <c r="B416" s="41"/>
      <c r="C416" s="41"/>
    </row>
    <row r="417" spans="1:3" ht="14.25" customHeight="1" x14ac:dyDescent="0.2">
      <c r="A417" s="41"/>
      <c r="B417" s="41"/>
      <c r="C417" s="41"/>
    </row>
    <row r="418" spans="1:3" ht="14.25" customHeight="1" x14ac:dyDescent="0.2">
      <c r="A418" s="41"/>
      <c r="B418" s="41"/>
      <c r="C418" s="41"/>
    </row>
    <row r="419" spans="1:3" ht="14.25" customHeight="1" x14ac:dyDescent="0.2">
      <c r="A419" s="41"/>
      <c r="B419" s="41"/>
      <c r="C419" s="41"/>
    </row>
    <row r="420" spans="1:3" ht="14.25" customHeight="1" x14ac:dyDescent="0.2">
      <c r="A420" s="41"/>
      <c r="B420" s="41"/>
      <c r="C420" s="41"/>
    </row>
    <row r="421" spans="1:3" ht="14.25" customHeight="1" x14ac:dyDescent="0.2">
      <c r="A421" s="41"/>
      <c r="B421" s="41"/>
      <c r="C421" s="41"/>
    </row>
    <row r="422" spans="1:3" ht="14.25" customHeight="1" x14ac:dyDescent="0.2">
      <c r="A422" s="41"/>
      <c r="B422" s="41"/>
      <c r="C422" s="41"/>
    </row>
    <row r="423" spans="1:3" ht="14.25" customHeight="1" x14ac:dyDescent="0.2">
      <c r="A423" s="41"/>
      <c r="B423" s="41"/>
      <c r="C423" s="41"/>
    </row>
    <row r="424" spans="1:3" ht="14.25" customHeight="1" x14ac:dyDescent="0.2">
      <c r="A424" s="41"/>
      <c r="B424" s="41"/>
      <c r="C424" s="41"/>
    </row>
    <row r="425" spans="1:3" ht="14.25" customHeight="1" x14ac:dyDescent="0.2">
      <c r="A425" s="41"/>
      <c r="B425" s="41"/>
      <c r="C425" s="41"/>
    </row>
    <row r="426" spans="1:3" ht="14.25" customHeight="1" x14ac:dyDescent="0.2">
      <c r="A426" s="41"/>
      <c r="B426" s="41"/>
      <c r="C426" s="41"/>
    </row>
    <row r="427" spans="1:3" ht="14.25" customHeight="1" x14ac:dyDescent="0.2">
      <c r="A427" s="41"/>
      <c r="B427" s="41"/>
      <c r="C427" s="41"/>
    </row>
    <row r="428" spans="1:3" ht="14.25" customHeight="1" x14ac:dyDescent="0.2">
      <c r="A428" s="41"/>
      <c r="B428" s="41"/>
      <c r="C428" s="41"/>
    </row>
    <row r="429" spans="1:3" ht="14.25" customHeight="1" x14ac:dyDescent="0.2">
      <c r="A429" s="41"/>
      <c r="B429" s="41"/>
      <c r="C429" s="41"/>
    </row>
    <row r="430" spans="1:3" ht="14.25" customHeight="1" x14ac:dyDescent="0.2">
      <c r="A430" s="41"/>
      <c r="B430" s="41"/>
      <c r="C430" s="41"/>
    </row>
    <row r="431" spans="1:3" ht="14.25" customHeight="1" x14ac:dyDescent="0.2">
      <c r="A431" s="41"/>
      <c r="B431" s="41"/>
      <c r="C431" s="41"/>
    </row>
    <row r="432" spans="1:3" ht="14.25" customHeight="1" x14ac:dyDescent="0.2">
      <c r="A432" s="41"/>
      <c r="B432" s="41"/>
      <c r="C432" s="41"/>
    </row>
    <row r="433" spans="1:3" ht="14.25" customHeight="1" x14ac:dyDescent="0.2">
      <c r="A433" s="41"/>
      <c r="B433" s="41"/>
      <c r="C433" s="41"/>
    </row>
    <row r="434" spans="1:3" ht="14.25" customHeight="1" x14ac:dyDescent="0.2">
      <c r="A434" s="41"/>
      <c r="B434" s="41"/>
      <c r="C434" s="41"/>
    </row>
    <row r="435" spans="1:3" ht="14.25" customHeight="1" x14ac:dyDescent="0.2">
      <c r="A435" s="41"/>
      <c r="B435" s="41"/>
      <c r="C435" s="41"/>
    </row>
    <row r="436" spans="1:3" ht="14.25" customHeight="1" x14ac:dyDescent="0.2">
      <c r="A436" s="41"/>
      <c r="B436" s="41"/>
      <c r="C436" s="41"/>
    </row>
    <row r="437" spans="1:3" ht="14.25" customHeight="1" x14ac:dyDescent="0.2">
      <c r="A437" s="41"/>
      <c r="B437" s="41"/>
      <c r="C437" s="41"/>
    </row>
    <row r="438" spans="1:3" ht="14.25" customHeight="1" x14ac:dyDescent="0.2">
      <c r="A438" s="41"/>
      <c r="B438" s="41"/>
      <c r="C438" s="41"/>
    </row>
    <row r="439" spans="1:3" ht="14.25" customHeight="1" x14ac:dyDescent="0.2">
      <c r="A439" s="41"/>
      <c r="B439" s="41"/>
      <c r="C439" s="41"/>
    </row>
    <row r="440" spans="1:3" ht="14.25" customHeight="1" x14ac:dyDescent="0.2">
      <c r="A440" s="41"/>
      <c r="B440" s="41"/>
      <c r="C440" s="41"/>
    </row>
    <row r="441" spans="1:3" ht="14.25" customHeight="1" x14ac:dyDescent="0.2">
      <c r="A441" s="41"/>
      <c r="B441" s="41"/>
      <c r="C441" s="41"/>
    </row>
    <row r="442" spans="1:3" ht="14.25" customHeight="1" x14ac:dyDescent="0.2">
      <c r="A442" s="41"/>
      <c r="B442" s="41"/>
      <c r="C442" s="41"/>
    </row>
    <row r="443" spans="1:3" ht="14.25" customHeight="1" x14ac:dyDescent="0.2">
      <c r="A443" s="41"/>
      <c r="B443" s="41"/>
      <c r="C443" s="41"/>
    </row>
    <row r="444" spans="1:3" ht="14.25" customHeight="1" x14ac:dyDescent="0.2">
      <c r="A444" s="41"/>
      <c r="B444" s="41"/>
      <c r="C444" s="41"/>
    </row>
    <row r="445" spans="1:3" ht="14.25" customHeight="1" x14ac:dyDescent="0.2">
      <c r="A445" s="41"/>
      <c r="B445" s="41"/>
      <c r="C445" s="41"/>
    </row>
    <row r="446" spans="1:3" ht="14.25" customHeight="1" x14ac:dyDescent="0.2">
      <c r="A446" s="41"/>
      <c r="B446" s="41"/>
      <c r="C446" s="41"/>
    </row>
    <row r="447" spans="1:3" ht="14.25" customHeight="1" x14ac:dyDescent="0.2">
      <c r="A447" s="41"/>
      <c r="B447" s="41"/>
      <c r="C447" s="41"/>
    </row>
    <row r="448" spans="1:3" ht="14.25" customHeight="1" x14ac:dyDescent="0.2">
      <c r="A448" s="41"/>
      <c r="B448" s="41"/>
      <c r="C448" s="41"/>
    </row>
    <row r="449" spans="1:3" ht="14.25" customHeight="1" x14ac:dyDescent="0.2">
      <c r="A449" s="41"/>
      <c r="B449" s="41"/>
      <c r="C449" s="41"/>
    </row>
    <row r="450" spans="1:3" ht="14.25" customHeight="1" x14ac:dyDescent="0.2">
      <c r="A450" s="41"/>
      <c r="B450" s="41"/>
      <c r="C450" s="41"/>
    </row>
    <row r="451" spans="1:3" ht="14.25" customHeight="1" x14ac:dyDescent="0.2">
      <c r="A451" s="41"/>
      <c r="B451" s="41"/>
      <c r="C451" s="41"/>
    </row>
    <row r="452" spans="1:3" ht="14.25" customHeight="1" x14ac:dyDescent="0.2">
      <c r="A452" s="41"/>
      <c r="B452" s="41"/>
      <c r="C452" s="41"/>
    </row>
    <row r="453" spans="1:3" ht="14.25" customHeight="1" x14ac:dyDescent="0.2">
      <c r="A453" s="41"/>
      <c r="B453" s="41"/>
      <c r="C453" s="41"/>
    </row>
    <row r="454" spans="1:3" ht="14.25" customHeight="1" x14ac:dyDescent="0.2">
      <c r="A454" s="41"/>
      <c r="B454" s="41"/>
      <c r="C454" s="41"/>
    </row>
    <row r="455" spans="1:3" ht="14.25" customHeight="1" x14ac:dyDescent="0.2">
      <c r="A455" s="41"/>
      <c r="B455" s="41"/>
      <c r="C455" s="41"/>
    </row>
    <row r="456" spans="1:3" ht="14.25" customHeight="1" x14ac:dyDescent="0.2">
      <c r="A456" s="41"/>
      <c r="B456" s="41"/>
      <c r="C456" s="41"/>
    </row>
    <row r="457" spans="1:3" ht="14.25" customHeight="1" x14ac:dyDescent="0.2">
      <c r="A457" s="41"/>
      <c r="B457" s="41"/>
      <c r="C457" s="41"/>
    </row>
    <row r="458" spans="1:3" ht="14.25" customHeight="1" x14ac:dyDescent="0.2">
      <c r="A458" s="41"/>
      <c r="B458" s="41"/>
      <c r="C458" s="41"/>
    </row>
    <row r="459" spans="1:3" ht="14.25" customHeight="1" x14ac:dyDescent="0.2">
      <c r="A459" s="41"/>
      <c r="B459" s="41"/>
      <c r="C459" s="41"/>
    </row>
    <row r="460" spans="1:3" ht="14.25" customHeight="1" x14ac:dyDescent="0.2">
      <c r="A460" s="41"/>
      <c r="B460" s="41"/>
      <c r="C460" s="41"/>
    </row>
    <row r="461" spans="1:3" ht="14.25" customHeight="1" x14ac:dyDescent="0.2">
      <c r="A461" s="41"/>
      <c r="B461" s="41"/>
      <c r="C461" s="41"/>
    </row>
    <row r="462" spans="1:3" ht="14.25" customHeight="1" x14ac:dyDescent="0.2">
      <c r="A462" s="41"/>
      <c r="B462" s="41"/>
      <c r="C462" s="41"/>
    </row>
    <row r="463" spans="1:3" ht="14.25" customHeight="1" x14ac:dyDescent="0.2">
      <c r="A463" s="41"/>
      <c r="B463" s="41"/>
      <c r="C463" s="41"/>
    </row>
    <row r="464" spans="1:3" ht="14.25" customHeight="1" x14ac:dyDescent="0.2">
      <c r="A464" s="41"/>
      <c r="B464" s="41"/>
      <c r="C464" s="41"/>
    </row>
    <row r="465" spans="1:3" ht="14.25" customHeight="1" x14ac:dyDescent="0.2">
      <c r="A465" s="41"/>
      <c r="B465" s="41"/>
      <c r="C465" s="41"/>
    </row>
    <row r="466" spans="1:3" ht="14.25" customHeight="1" x14ac:dyDescent="0.2">
      <c r="A466" s="41"/>
      <c r="B466" s="41"/>
      <c r="C466" s="41"/>
    </row>
    <row r="467" spans="1:3" ht="14.25" customHeight="1" x14ac:dyDescent="0.2">
      <c r="A467" s="41"/>
      <c r="B467" s="41"/>
      <c r="C467" s="41"/>
    </row>
    <row r="468" spans="1:3" ht="14.25" customHeight="1" x14ac:dyDescent="0.2">
      <c r="A468" s="41"/>
      <c r="B468" s="41"/>
      <c r="C468" s="41"/>
    </row>
    <row r="469" spans="1:3" ht="14.25" customHeight="1" x14ac:dyDescent="0.2">
      <c r="A469" s="41"/>
      <c r="B469" s="41"/>
      <c r="C469" s="41"/>
    </row>
    <row r="470" spans="1:3" ht="14.25" customHeight="1" x14ac:dyDescent="0.2">
      <c r="A470" s="41"/>
      <c r="B470" s="41"/>
      <c r="C470" s="41"/>
    </row>
    <row r="471" spans="1:3" ht="14.25" customHeight="1" x14ac:dyDescent="0.2">
      <c r="A471" s="41"/>
      <c r="B471" s="41"/>
      <c r="C471" s="41"/>
    </row>
    <row r="472" spans="1:3" ht="14.25" customHeight="1" x14ac:dyDescent="0.2">
      <c r="A472" s="41"/>
      <c r="B472" s="41"/>
      <c r="C472" s="41"/>
    </row>
    <row r="473" spans="1:3" ht="14.25" customHeight="1" x14ac:dyDescent="0.2">
      <c r="A473" s="41"/>
      <c r="B473" s="41"/>
      <c r="C473" s="41"/>
    </row>
    <row r="474" spans="1:3" ht="14.25" customHeight="1" x14ac:dyDescent="0.2">
      <c r="A474" s="41"/>
      <c r="B474" s="41"/>
      <c r="C474" s="41"/>
    </row>
    <row r="475" spans="1:3" ht="14.25" customHeight="1" x14ac:dyDescent="0.2">
      <c r="A475" s="41"/>
      <c r="B475" s="41"/>
      <c r="C475" s="41"/>
    </row>
    <row r="476" spans="1:3" ht="14.25" customHeight="1" x14ac:dyDescent="0.2">
      <c r="A476" s="41"/>
      <c r="B476" s="41"/>
      <c r="C476" s="41"/>
    </row>
    <row r="477" spans="1:3" ht="14.25" customHeight="1" x14ac:dyDescent="0.2">
      <c r="A477" s="41"/>
      <c r="B477" s="41"/>
      <c r="C477" s="41"/>
    </row>
    <row r="478" spans="1:3" ht="14.25" customHeight="1" x14ac:dyDescent="0.2">
      <c r="A478" s="41"/>
      <c r="B478" s="41"/>
      <c r="C478" s="41"/>
    </row>
    <row r="479" spans="1:3" ht="14.25" customHeight="1" x14ac:dyDescent="0.2">
      <c r="A479" s="41"/>
      <c r="B479" s="41"/>
      <c r="C479" s="41"/>
    </row>
    <row r="480" spans="1:3" ht="14.25" customHeight="1" x14ac:dyDescent="0.2">
      <c r="A480" s="41"/>
      <c r="B480" s="41"/>
      <c r="C480" s="41"/>
    </row>
    <row r="481" spans="1:3" ht="14.25" customHeight="1" x14ac:dyDescent="0.2">
      <c r="A481" s="41"/>
      <c r="B481" s="41"/>
      <c r="C481" s="41"/>
    </row>
    <row r="482" spans="1:3" ht="14.25" customHeight="1" x14ac:dyDescent="0.2">
      <c r="A482" s="41"/>
      <c r="B482" s="41"/>
      <c r="C482" s="41"/>
    </row>
    <row r="483" spans="1:3" ht="14.25" customHeight="1" x14ac:dyDescent="0.2">
      <c r="A483" s="41"/>
      <c r="B483" s="41"/>
      <c r="C483" s="41"/>
    </row>
    <row r="484" spans="1:3" ht="14.25" customHeight="1" x14ac:dyDescent="0.2">
      <c r="A484" s="41"/>
      <c r="B484" s="41"/>
      <c r="C484" s="41"/>
    </row>
    <row r="485" spans="1:3" ht="14.25" customHeight="1" x14ac:dyDescent="0.2">
      <c r="A485" s="41"/>
      <c r="B485" s="41"/>
      <c r="C485" s="41"/>
    </row>
    <row r="486" spans="1:3" ht="14.25" customHeight="1" x14ac:dyDescent="0.2">
      <c r="A486" s="41"/>
      <c r="B486" s="41"/>
      <c r="C486" s="41"/>
    </row>
    <row r="487" spans="1:3" ht="14.25" customHeight="1" x14ac:dyDescent="0.2">
      <c r="A487" s="41"/>
      <c r="B487" s="41"/>
      <c r="C487" s="41"/>
    </row>
    <row r="488" spans="1:3" ht="14.25" customHeight="1" x14ac:dyDescent="0.2">
      <c r="A488" s="41"/>
      <c r="B488" s="41"/>
      <c r="C488" s="41"/>
    </row>
    <row r="489" spans="1:3" ht="14.25" customHeight="1" x14ac:dyDescent="0.2">
      <c r="A489" s="41"/>
      <c r="B489" s="41"/>
      <c r="C489" s="41"/>
    </row>
    <row r="490" spans="1:3" ht="14.25" customHeight="1" x14ac:dyDescent="0.2">
      <c r="A490" s="41"/>
      <c r="B490" s="41"/>
      <c r="C490" s="41"/>
    </row>
    <row r="491" spans="1:3" ht="14.25" customHeight="1" x14ac:dyDescent="0.2">
      <c r="A491" s="41"/>
      <c r="B491" s="41"/>
      <c r="C491" s="41"/>
    </row>
    <row r="492" spans="1:3" ht="14.25" customHeight="1" x14ac:dyDescent="0.2">
      <c r="A492" s="41"/>
      <c r="B492" s="41"/>
      <c r="C492" s="41"/>
    </row>
    <row r="493" spans="1:3" ht="14.25" customHeight="1" x14ac:dyDescent="0.2">
      <c r="A493" s="41"/>
      <c r="B493" s="41"/>
      <c r="C493" s="41"/>
    </row>
    <row r="494" spans="1:3" ht="14.25" customHeight="1" x14ac:dyDescent="0.2">
      <c r="A494" s="41"/>
      <c r="B494" s="41"/>
      <c r="C494" s="41"/>
    </row>
    <row r="495" spans="1:3" ht="14.25" customHeight="1" x14ac:dyDescent="0.2">
      <c r="A495" s="41"/>
      <c r="B495" s="41"/>
      <c r="C495" s="41"/>
    </row>
    <row r="496" spans="1:3" ht="14.25" customHeight="1" x14ac:dyDescent="0.2">
      <c r="A496" s="41"/>
      <c r="B496" s="41"/>
      <c r="C496" s="41"/>
    </row>
    <row r="497" spans="1:3" ht="14.25" customHeight="1" x14ac:dyDescent="0.2">
      <c r="A497" s="41"/>
      <c r="B497" s="41"/>
      <c r="C497" s="41"/>
    </row>
    <row r="498" spans="1:3" ht="14.25" customHeight="1" x14ac:dyDescent="0.2">
      <c r="A498" s="41"/>
      <c r="B498" s="41"/>
      <c r="C498" s="41"/>
    </row>
    <row r="499" spans="1:3" ht="14.25" customHeight="1" x14ac:dyDescent="0.2">
      <c r="A499" s="41"/>
      <c r="B499" s="41"/>
      <c r="C499" s="41"/>
    </row>
    <row r="500" spans="1:3" ht="14.25" customHeight="1" x14ac:dyDescent="0.2">
      <c r="A500" s="41"/>
      <c r="B500" s="41"/>
      <c r="C500" s="41"/>
    </row>
    <row r="501" spans="1:3" ht="14.25" customHeight="1" x14ac:dyDescent="0.2">
      <c r="A501" s="41"/>
      <c r="B501" s="41"/>
      <c r="C501" s="41"/>
    </row>
    <row r="502" spans="1:3" ht="14.25" customHeight="1" x14ac:dyDescent="0.2">
      <c r="A502" s="41"/>
      <c r="B502" s="41"/>
      <c r="C502" s="41"/>
    </row>
    <row r="503" spans="1:3" ht="14.25" customHeight="1" x14ac:dyDescent="0.2">
      <c r="A503" s="41"/>
      <c r="B503" s="41"/>
      <c r="C503" s="41"/>
    </row>
    <row r="504" spans="1:3" ht="14.25" customHeight="1" x14ac:dyDescent="0.2">
      <c r="A504" s="41"/>
      <c r="B504" s="41"/>
      <c r="C504" s="41"/>
    </row>
    <row r="505" spans="1:3" ht="14.25" customHeight="1" x14ac:dyDescent="0.2">
      <c r="A505" s="41"/>
      <c r="B505" s="41"/>
      <c r="C505" s="41"/>
    </row>
    <row r="506" spans="1:3" ht="14.25" customHeight="1" x14ac:dyDescent="0.2">
      <c r="A506" s="41"/>
      <c r="B506" s="41"/>
      <c r="C506" s="41"/>
    </row>
    <row r="507" spans="1:3" ht="14.25" customHeight="1" x14ac:dyDescent="0.2">
      <c r="A507" s="41"/>
      <c r="B507" s="41"/>
      <c r="C507" s="41"/>
    </row>
    <row r="508" spans="1:3" ht="14.25" customHeight="1" x14ac:dyDescent="0.2">
      <c r="A508" s="41"/>
      <c r="B508" s="41"/>
      <c r="C508" s="41"/>
    </row>
    <row r="509" spans="1:3" ht="14.25" customHeight="1" x14ac:dyDescent="0.2">
      <c r="A509" s="41"/>
      <c r="B509" s="41"/>
      <c r="C509" s="41"/>
    </row>
    <row r="510" spans="1:3" ht="14.25" customHeight="1" x14ac:dyDescent="0.2">
      <c r="A510" s="41"/>
      <c r="B510" s="41"/>
      <c r="C510" s="41"/>
    </row>
    <row r="511" spans="1:3" ht="14.25" customHeight="1" x14ac:dyDescent="0.2">
      <c r="A511" s="41"/>
      <c r="B511" s="41"/>
      <c r="C511" s="41"/>
    </row>
    <row r="512" spans="1:3" ht="14.25" customHeight="1" x14ac:dyDescent="0.2">
      <c r="A512" s="41"/>
      <c r="B512" s="41"/>
      <c r="C512" s="41"/>
    </row>
    <row r="513" spans="1:3" ht="14.25" customHeight="1" x14ac:dyDescent="0.2">
      <c r="A513" s="41"/>
      <c r="B513" s="41"/>
      <c r="C513" s="41"/>
    </row>
    <row r="514" spans="1:3" ht="14.25" customHeight="1" x14ac:dyDescent="0.2">
      <c r="A514" s="41"/>
      <c r="B514" s="41"/>
      <c r="C514" s="41"/>
    </row>
    <row r="515" spans="1:3" ht="14.25" customHeight="1" x14ac:dyDescent="0.2">
      <c r="A515" s="41"/>
      <c r="B515" s="41"/>
      <c r="C515" s="41"/>
    </row>
    <row r="516" spans="1:3" ht="14.25" customHeight="1" x14ac:dyDescent="0.2">
      <c r="A516" s="41"/>
      <c r="B516" s="41"/>
      <c r="C516" s="41"/>
    </row>
    <row r="517" spans="1:3" ht="14.25" customHeight="1" x14ac:dyDescent="0.2">
      <c r="A517" s="41"/>
      <c r="B517" s="41"/>
      <c r="C517" s="41"/>
    </row>
    <row r="518" spans="1:3" ht="14.25" customHeight="1" x14ac:dyDescent="0.2">
      <c r="A518" s="41"/>
      <c r="B518" s="41"/>
      <c r="C518" s="41"/>
    </row>
    <row r="519" spans="1:3" ht="14.25" customHeight="1" x14ac:dyDescent="0.2">
      <c r="A519" s="41"/>
      <c r="B519" s="41"/>
      <c r="C519" s="41"/>
    </row>
    <row r="520" spans="1:3" ht="14.25" customHeight="1" x14ac:dyDescent="0.2">
      <c r="A520" s="41"/>
      <c r="B520" s="41"/>
      <c r="C520" s="41"/>
    </row>
    <row r="521" spans="1:3" ht="14.25" customHeight="1" x14ac:dyDescent="0.2">
      <c r="A521" s="41"/>
      <c r="B521" s="41"/>
      <c r="C521" s="41"/>
    </row>
    <row r="522" spans="1:3" ht="14.25" customHeight="1" x14ac:dyDescent="0.2">
      <c r="A522" s="41"/>
      <c r="B522" s="41"/>
      <c r="C522" s="41"/>
    </row>
    <row r="523" spans="1:3" ht="14.25" customHeight="1" x14ac:dyDescent="0.2">
      <c r="A523" s="41"/>
      <c r="B523" s="41"/>
      <c r="C523" s="41"/>
    </row>
    <row r="524" spans="1:3" ht="14.25" customHeight="1" x14ac:dyDescent="0.2">
      <c r="A524" s="41"/>
      <c r="B524" s="41"/>
      <c r="C524" s="41"/>
    </row>
    <row r="525" spans="1:3" ht="14.25" customHeight="1" x14ac:dyDescent="0.2">
      <c r="A525" s="41"/>
      <c r="B525" s="41"/>
      <c r="C525" s="41"/>
    </row>
    <row r="526" spans="1:3" ht="14.25" customHeight="1" x14ac:dyDescent="0.2">
      <c r="A526" s="41"/>
      <c r="B526" s="41"/>
      <c r="C526" s="41"/>
    </row>
    <row r="527" spans="1:3" ht="14.25" customHeight="1" x14ac:dyDescent="0.2">
      <c r="A527" s="41"/>
      <c r="B527" s="41"/>
      <c r="C527" s="41"/>
    </row>
    <row r="528" spans="1:3" ht="14.25" customHeight="1" x14ac:dyDescent="0.2">
      <c r="A528" s="41"/>
      <c r="B528" s="41"/>
      <c r="C528" s="41"/>
    </row>
    <row r="529" spans="1:3" ht="14.25" customHeight="1" x14ac:dyDescent="0.2">
      <c r="A529" s="41"/>
      <c r="B529" s="41"/>
      <c r="C529" s="41"/>
    </row>
    <row r="530" spans="1:3" ht="14.25" customHeight="1" x14ac:dyDescent="0.2">
      <c r="A530" s="41"/>
      <c r="B530" s="41"/>
      <c r="C530" s="41"/>
    </row>
    <row r="531" spans="1:3" ht="14.25" customHeight="1" x14ac:dyDescent="0.2">
      <c r="A531" s="41"/>
      <c r="B531" s="41"/>
      <c r="C531" s="41"/>
    </row>
    <row r="532" spans="1:3" ht="14.25" customHeight="1" x14ac:dyDescent="0.2">
      <c r="A532" s="41"/>
      <c r="B532" s="41"/>
      <c r="C532" s="41"/>
    </row>
    <row r="533" spans="1:3" ht="14.25" customHeight="1" x14ac:dyDescent="0.2">
      <c r="A533" s="41"/>
      <c r="B533" s="41"/>
      <c r="C533" s="41"/>
    </row>
    <row r="534" spans="1:3" ht="14.25" customHeight="1" x14ac:dyDescent="0.2">
      <c r="A534" s="41"/>
      <c r="B534" s="41"/>
      <c r="C534" s="41"/>
    </row>
    <row r="535" spans="1:3" ht="14.25" customHeight="1" x14ac:dyDescent="0.2">
      <c r="A535" s="41"/>
      <c r="B535" s="41"/>
      <c r="C535" s="41"/>
    </row>
    <row r="536" spans="1:3" ht="14.25" customHeight="1" x14ac:dyDescent="0.2">
      <c r="A536" s="41"/>
      <c r="B536" s="41"/>
      <c r="C536" s="41"/>
    </row>
    <row r="537" spans="1:3" ht="14.25" customHeight="1" x14ac:dyDescent="0.2">
      <c r="A537" s="41"/>
      <c r="B537" s="41"/>
      <c r="C537" s="41"/>
    </row>
    <row r="538" spans="1:3" ht="14.25" customHeight="1" x14ac:dyDescent="0.2">
      <c r="A538" s="41"/>
      <c r="B538" s="41"/>
      <c r="C538" s="41"/>
    </row>
    <row r="539" spans="1:3" ht="14.25" customHeight="1" x14ac:dyDescent="0.2">
      <c r="A539" s="41"/>
      <c r="B539" s="41"/>
      <c r="C539" s="41"/>
    </row>
    <row r="540" spans="1:3" ht="14.25" customHeight="1" x14ac:dyDescent="0.2">
      <c r="A540" s="41"/>
      <c r="B540" s="41"/>
      <c r="C540" s="41"/>
    </row>
    <row r="541" spans="1:3" ht="14.25" customHeight="1" x14ac:dyDescent="0.2">
      <c r="A541" s="41"/>
      <c r="B541" s="41"/>
      <c r="C541" s="41"/>
    </row>
    <row r="542" spans="1:3" ht="14.25" customHeight="1" x14ac:dyDescent="0.2">
      <c r="A542" s="41"/>
      <c r="B542" s="41"/>
      <c r="C542" s="41"/>
    </row>
    <row r="543" spans="1:3" ht="14.25" customHeight="1" x14ac:dyDescent="0.2">
      <c r="A543" s="41"/>
      <c r="B543" s="41"/>
      <c r="C543" s="41"/>
    </row>
    <row r="544" spans="1:3" ht="14.25" customHeight="1" x14ac:dyDescent="0.2">
      <c r="A544" s="41"/>
      <c r="B544" s="41"/>
      <c r="C544" s="41"/>
    </row>
    <row r="545" spans="1:3" ht="14.25" customHeight="1" x14ac:dyDescent="0.2">
      <c r="A545" s="41"/>
      <c r="B545" s="41"/>
      <c r="C545" s="41"/>
    </row>
    <row r="546" spans="1:3" ht="14.25" customHeight="1" x14ac:dyDescent="0.2">
      <c r="A546" s="41"/>
      <c r="B546" s="41"/>
      <c r="C546" s="41"/>
    </row>
    <row r="547" spans="1:3" ht="14.25" customHeight="1" x14ac:dyDescent="0.2">
      <c r="A547" s="41"/>
      <c r="B547" s="41"/>
      <c r="C547" s="41"/>
    </row>
    <row r="548" spans="1:3" ht="14.25" customHeight="1" x14ac:dyDescent="0.2">
      <c r="A548" s="41"/>
      <c r="B548" s="41"/>
      <c r="C548" s="41"/>
    </row>
    <row r="549" spans="1:3" ht="14.25" customHeight="1" x14ac:dyDescent="0.2">
      <c r="A549" s="41"/>
      <c r="B549" s="41"/>
      <c r="C549" s="41"/>
    </row>
    <row r="550" spans="1:3" ht="14.25" customHeight="1" x14ac:dyDescent="0.2">
      <c r="A550" s="41"/>
      <c r="B550" s="41"/>
      <c r="C550" s="41"/>
    </row>
    <row r="551" spans="1:3" ht="14.25" customHeight="1" x14ac:dyDescent="0.2">
      <c r="A551" s="41"/>
      <c r="B551" s="41"/>
      <c r="C551" s="41"/>
    </row>
    <row r="552" spans="1:3" ht="14.25" customHeight="1" x14ac:dyDescent="0.2">
      <c r="A552" s="41"/>
      <c r="B552" s="41"/>
      <c r="C552" s="41"/>
    </row>
    <row r="553" spans="1:3" ht="14.25" customHeight="1" x14ac:dyDescent="0.2">
      <c r="A553" s="41"/>
      <c r="B553" s="41"/>
      <c r="C553" s="41"/>
    </row>
    <row r="554" spans="1:3" ht="14.25" customHeight="1" x14ac:dyDescent="0.2">
      <c r="A554" s="41"/>
      <c r="B554" s="41"/>
      <c r="C554" s="41"/>
    </row>
    <row r="555" spans="1:3" ht="14.25" customHeight="1" x14ac:dyDescent="0.2">
      <c r="A555" s="41"/>
      <c r="B555" s="41"/>
      <c r="C555" s="41"/>
    </row>
    <row r="556" spans="1:3" ht="14.25" customHeight="1" x14ac:dyDescent="0.2">
      <c r="A556" s="41"/>
      <c r="B556" s="41"/>
      <c r="C556" s="41"/>
    </row>
    <row r="557" spans="1:3" ht="14.25" customHeight="1" x14ac:dyDescent="0.2">
      <c r="A557" s="41"/>
      <c r="B557" s="41"/>
      <c r="C557" s="41"/>
    </row>
    <row r="558" spans="1:3" ht="14.25" customHeight="1" x14ac:dyDescent="0.2">
      <c r="A558" s="41"/>
      <c r="B558" s="41"/>
      <c r="C558" s="41"/>
    </row>
    <row r="559" spans="1:3" ht="14.25" customHeight="1" x14ac:dyDescent="0.2">
      <c r="A559" s="41"/>
      <c r="B559" s="41"/>
      <c r="C559" s="41"/>
    </row>
    <row r="560" spans="1:3" ht="14.25" customHeight="1" x14ac:dyDescent="0.2">
      <c r="A560" s="41"/>
      <c r="B560" s="41"/>
      <c r="C560" s="41"/>
    </row>
    <row r="561" spans="1:3" ht="14.25" customHeight="1" x14ac:dyDescent="0.2">
      <c r="A561" s="41"/>
      <c r="B561" s="41"/>
      <c r="C561" s="41"/>
    </row>
    <row r="562" spans="1:3" ht="14.25" customHeight="1" x14ac:dyDescent="0.2">
      <c r="A562" s="41"/>
      <c r="B562" s="41"/>
      <c r="C562" s="41"/>
    </row>
    <row r="563" spans="1:3" ht="14.25" customHeight="1" x14ac:dyDescent="0.2">
      <c r="A563" s="41"/>
      <c r="B563" s="41"/>
      <c r="C563" s="41"/>
    </row>
    <row r="564" spans="1:3" ht="14.25" customHeight="1" x14ac:dyDescent="0.2">
      <c r="A564" s="41"/>
      <c r="B564" s="41"/>
      <c r="C564" s="41"/>
    </row>
    <row r="565" spans="1:3" ht="14.25" customHeight="1" x14ac:dyDescent="0.2">
      <c r="A565" s="41"/>
      <c r="B565" s="41"/>
      <c r="C565" s="41"/>
    </row>
    <row r="566" spans="1:3" ht="14.25" customHeight="1" x14ac:dyDescent="0.2">
      <c r="A566" s="41"/>
      <c r="B566" s="41"/>
      <c r="C566" s="41"/>
    </row>
    <row r="567" spans="1:3" ht="14.25" customHeight="1" x14ac:dyDescent="0.2">
      <c r="A567" s="41"/>
      <c r="B567" s="41"/>
      <c r="C567" s="41"/>
    </row>
    <row r="568" spans="1:3" ht="14.25" customHeight="1" x14ac:dyDescent="0.2">
      <c r="A568" s="41"/>
      <c r="B568" s="41"/>
      <c r="C568" s="41"/>
    </row>
    <row r="569" spans="1:3" ht="14.25" customHeight="1" x14ac:dyDescent="0.2">
      <c r="A569" s="41"/>
      <c r="B569" s="41"/>
      <c r="C569" s="41"/>
    </row>
    <row r="570" spans="1:3" ht="14.25" customHeight="1" x14ac:dyDescent="0.2">
      <c r="A570" s="41"/>
      <c r="B570" s="41"/>
      <c r="C570" s="41"/>
    </row>
    <row r="571" spans="1:3" ht="14.25" customHeight="1" x14ac:dyDescent="0.2">
      <c r="A571" s="41"/>
      <c r="B571" s="41"/>
      <c r="C571" s="41"/>
    </row>
    <row r="572" spans="1:3" ht="14.25" customHeight="1" x14ac:dyDescent="0.2">
      <c r="A572" s="41"/>
      <c r="B572" s="41"/>
      <c r="C572" s="41"/>
    </row>
    <row r="573" spans="1:3" ht="14.25" customHeight="1" x14ac:dyDescent="0.2">
      <c r="A573" s="41"/>
      <c r="B573" s="41"/>
      <c r="C573" s="41"/>
    </row>
    <row r="574" spans="1:3" ht="14.25" customHeight="1" x14ac:dyDescent="0.2">
      <c r="A574" s="41"/>
      <c r="B574" s="41"/>
      <c r="C574" s="41"/>
    </row>
    <row r="575" spans="1:3" ht="14.25" customHeight="1" x14ac:dyDescent="0.2">
      <c r="A575" s="41"/>
      <c r="B575" s="41"/>
      <c r="C575" s="41"/>
    </row>
    <row r="576" spans="1:3" ht="14.25" customHeight="1" x14ac:dyDescent="0.2">
      <c r="A576" s="41"/>
      <c r="B576" s="41"/>
      <c r="C576" s="41"/>
    </row>
    <row r="577" spans="1:3" ht="14.25" customHeight="1" x14ac:dyDescent="0.2">
      <c r="A577" s="41"/>
      <c r="B577" s="41"/>
      <c r="C577" s="41"/>
    </row>
    <row r="578" spans="1:3" ht="14.25" customHeight="1" x14ac:dyDescent="0.2">
      <c r="A578" s="41"/>
      <c r="B578" s="41"/>
      <c r="C578" s="41"/>
    </row>
    <row r="579" spans="1:3" ht="14.25" customHeight="1" x14ac:dyDescent="0.2">
      <c r="A579" s="41"/>
      <c r="B579" s="41"/>
      <c r="C579" s="41"/>
    </row>
    <row r="580" spans="1:3" ht="14.25" customHeight="1" x14ac:dyDescent="0.2">
      <c r="A580" s="41"/>
      <c r="B580" s="41"/>
      <c r="C580" s="41"/>
    </row>
    <row r="581" spans="1:3" ht="14.25" customHeight="1" x14ac:dyDescent="0.2">
      <c r="A581" s="41"/>
      <c r="B581" s="41"/>
      <c r="C581" s="41"/>
    </row>
    <row r="582" spans="1:3" ht="14.25" customHeight="1" x14ac:dyDescent="0.2">
      <c r="A582" s="41"/>
      <c r="B582" s="41"/>
      <c r="C582" s="41"/>
    </row>
    <row r="583" spans="1:3" ht="14.25" customHeight="1" x14ac:dyDescent="0.2">
      <c r="A583" s="41"/>
      <c r="B583" s="41"/>
      <c r="C583" s="41"/>
    </row>
    <row r="584" spans="1:3" ht="14.25" customHeight="1" x14ac:dyDescent="0.2">
      <c r="A584" s="41"/>
      <c r="B584" s="41"/>
      <c r="C584" s="41"/>
    </row>
    <row r="585" spans="1:3" ht="14.25" customHeight="1" x14ac:dyDescent="0.2">
      <c r="A585" s="41"/>
      <c r="B585" s="41"/>
      <c r="C585" s="41"/>
    </row>
    <row r="586" spans="1:3" ht="14.25" customHeight="1" x14ac:dyDescent="0.2">
      <c r="A586" s="41"/>
      <c r="B586" s="41"/>
      <c r="C586" s="41"/>
    </row>
    <row r="587" spans="1:3" ht="14.25" customHeight="1" x14ac:dyDescent="0.2">
      <c r="A587" s="41"/>
      <c r="B587" s="41"/>
      <c r="C587" s="41"/>
    </row>
    <row r="588" spans="1:3" ht="14.25" customHeight="1" x14ac:dyDescent="0.2">
      <c r="A588" s="41"/>
      <c r="B588" s="41"/>
      <c r="C588" s="41"/>
    </row>
    <row r="589" spans="1:3" ht="14.25" customHeight="1" x14ac:dyDescent="0.2">
      <c r="A589" s="41"/>
      <c r="B589" s="41"/>
      <c r="C589" s="41"/>
    </row>
    <row r="590" spans="1:3" ht="14.25" customHeight="1" x14ac:dyDescent="0.2">
      <c r="A590" s="41"/>
      <c r="B590" s="41"/>
      <c r="C590" s="41"/>
    </row>
    <row r="591" spans="1:3" ht="14.25" customHeight="1" x14ac:dyDescent="0.2">
      <c r="A591" s="41"/>
      <c r="B591" s="41"/>
      <c r="C591" s="41"/>
    </row>
    <row r="592" spans="1:3" ht="14.25" customHeight="1" x14ac:dyDescent="0.2">
      <c r="A592" s="41"/>
      <c r="B592" s="41"/>
      <c r="C592" s="41"/>
    </row>
    <row r="593" spans="1:3" ht="14.25" customHeight="1" x14ac:dyDescent="0.2">
      <c r="A593" s="41"/>
      <c r="B593" s="41"/>
      <c r="C593" s="41"/>
    </row>
    <row r="594" spans="1:3" ht="14.25" customHeight="1" x14ac:dyDescent="0.2">
      <c r="A594" s="41"/>
      <c r="B594" s="41"/>
      <c r="C594" s="41"/>
    </row>
    <row r="595" spans="1:3" ht="14.25" customHeight="1" x14ac:dyDescent="0.2">
      <c r="A595" s="41"/>
      <c r="B595" s="41"/>
      <c r="C595" s="41"/>
    </row>
    <row r="596" spans="1:3" ht="14.25" customHeight="1" x14ac:dyDescent="0.2">
      <c r="A596" s="41"/>
      <c r="B596" s="41"/>
      <c r="C596" s="41"/>
    </row>
    <row r="597" spans="1:3" ht="14.25" customHeight="1" x14ac:dyDescent="0.2">
      <c r="A597" s="41"/>
      <c r="B597" s="41"/>
      <c r="C597" s="41"/>
    </row>
    <row r="598" spans="1:3" ht="14.25" customHeight="1" x14ac:dyDescent="0.2">
      <c r="A598" s="41"/>
      <c r="B598" s="41"/>
      <c r="C598" s="41"/>
    </row>
    <row r="599" spans="1:3" ht="14.25" customHeight="1" x14ac:dyDescent="0.2">
      <c r="A599" s="41"/>
      <c r="B599" s="41"/>
      <c r="C599" s="41"/>
    </row>
    <row r="600" spans="1:3" ht="14.25" customHeight="1" x14ac:dyDescent="0.2">
      <c r="A600" s="41"/>
      <c r="B600" s="41"/>
      <c r="C600" s="41"/>
    </row>
    <row r="601" spans="1:3" ht="14.25" customHeight="1" x14ac:dyDescent="0.2">
      <c r="A601" s="41"/>
      <c r="B601" s="41"/>
      <c r="C601" s="41"/>
    </row>
    <row r="602" spans="1:3" ht="14.25" customHeight="1" x14ac:dyDescent="0.2">
      <c r="A602" s="41"/>
      <c r="B602" s="41"/>
      <c r="C602" s="41"/>
    </row>
    <row r="603" spans="1:3" ht="14.25" customHeight="1" x14ac:dyDescent="0.2">
      <c r="A603" s="41"/>
      <c r="B603" s="41"/>
      <c r="C603" s="41"/>
    </row>
    <row r="604" spans="1:3" ht="14.25" customHeight="1" x14ac:dyDescent="0.2">
      <c r="A604" s="41"/>
      <c r="B604" s="41"/>
      <c r="C604" s="41"/>
    </row>
    <row r="605" spans="1:3" ht="14.25" customHeight="1" x14ac:dyDescent="0.2">
      <c r="A605" s="41"/>
      <c r="B605" s="41"/>
      <c r="C605" s="41"/>
    </row>
    <row r="606" spans="1:3" ht="14.25" customHeight="1" x14ac:dyDescent="0.2">
      <c r="A606" s="41"/>
      <c r="B606" s="41"/>
      <c r="C606" s="41"/>
    </row>
    <row r="607" spans="1:3" ht="14.25" customHeight="1" x14ac:dyDescent="0.2">
      <c r="A607" s="41"/>
      <c r="B607" s="41"/>
      <c r="C607" s="41"/>
    </row>
    <row r="608" spans="1:3" ht="14.25" customHeight="1" x14ac:dyDescent="0.2">
      <c r="A608" s="41"/>
      <c r="B608" s="41"/>
      <c r="C608" s="41"/>
    </row>
    <row r="609" spans="1:3" ht="14.25" customHeight="1" x14ac:dyDescent="0.2">
      <c r="A609" s="41"/>
      <c r="B609" s="41"/>
      <c r="C609" s="41"/>
    </row>
    <row r="610" spans="1:3" ht="14.25" customHeight="1" x14ac:dyDescent="0.2">
      <c r="A610" s="41"/>
      <c r="B610" s="41"/>
      <c r="C610" s="41"/>
    </row>
    <row r="611" spans="1:3" ht="14.25" customHeight="1" x14ac:dyDescent="0.2">
      <c r="A611" s="41"/>
      <c r="B611" s="41"/>
      <c r="C611" s="41"/>
    </row>
    <row r="612" spans="1:3" ht="14.25" customHeight="1" x14ac:dyDescent="0.2">
      <c r="A612" s="41"/>
      <c r="B612" s="41"/>
      <c r="C612" s="41"/>
    </row>
    <row r="613" spans="1:3" ht="14.25" customHeight="1" x14ac:dyDescent="0.2">
      <c r="A613" s="41"/>
      <c r="B613" s="41"/>
      <c r="C613" s="41"/>
    </row>
    <row r="614" spans="1:3" ht="14.25" customHeight="1" x14ac:dyDescent="0.2">
      <c r="A614" s="41"/>
      <c r="B614" s="41"/>
      <c r="C614" s="41"/>
    </row>
    <row r="615" spans="1:3" ht="14.25" customHeight="1" x14ac:dyDescent="0.2">
      <c r="A615" s="41"/>
      <c r="B615" s="41"/>
      <c r="C615" s="41"/>
    </row>
    <row r="616" spans="1:3" ht="14.25" customHeight="1" x14ac:dyDescent="0.2">
      <c r="A616" s="41"/>
      <c r="B616" s="41"/>
      <c r="C616" s="41"/>
    </row>
    <row r="617" spans="1:3" ht="14.25" customHeight="1" x14ac:dyDescent="0.2">
      <c r="A617" s="41"/>
      <c r="B617" s="41"/>
      <c r="C617" s="41"/>
    </row>
    <row r="618" spans="1:3" ht="14.25" customHeight="1" x14ac:dyDescent="0.2">
      <c r="A618" s="41"/>
      <c r="B618" s="41"/>
      <c r="C618" s="41"/>
    </row>
    <row r="619" spans="1:3" ht="14.25" customHeight="1" x14ac:dyDescent="0.2">
      <c r="A619" s="41"/>
      <c r="B619" s="41"/>
      <c r="C619" s="41"/>
    </row>
    <row r="620" spans="1:3" ht="14.25" customHeight="1" x14ac:dyDescent="0.2">
      <c r="A620" s="41"/>
      <c r="B620" s="41"/>
      <c r="C620" s="41"/>
    </row>
    <row r="621" spans="1:3" ht="14.25" customHeight="1" x14ac:dyDescent="0.2">
      <c r="A621" s="41"/>
      <c r="B621" s="41"/>
      <c r="C621" s="41"/>
    </row>
    <row r="622" spans="1:3" ht="14.25" customHeight="1" x14ac:dyDescent="0.2">
      <c r="A622" s="41"/>
      <c r="B622" s="41"/>
      <c r="C622" s="41"/>
    </row>
    <row r="623" spans="1:3" ht="14.25" customHeight="1" x14ac:dyDescent="0.2">
      <c r="A623" s="41"/>
      <c r="B623" s="41"/>
      <c r="C623" s="41"/>
    </row>
    <row r="624" spans="1:3" ht="14.25" customHeight="1" x14ac:dyDescent="0.2">
      <c r="A624" s="41"/>
      <c r="B624" s="41"/>
      <c r="C624" s="41"/>
    </row>
    <row r="625" spans="1:3" ht="14.25" customHeight="1" x14ac:dyDescent="0.2">
      <c r="A625" s="41"/>
      <c r="B625" s="41"/>
      <c r="C625" s="41"/>
    </row>
    <row r="626" spans="1:3" ht="14.25" customHeight="1" x14ac:dyDescent="0.2">
      <c r="A626" s="41"/>
      <c r="B626" s="41"/>
      <c r="C626" s="41"/>
    </row>
    <row r="627" spans="1:3" ht="14.25" customHeight="1" x14ac:dyDescent="0.2">
      <c r="A627" s="41"/>
      <c r="B627" s="41"/>
      <c r="C627" s="41"/>
    </row>
    <row r="628" spans="1:3" ht="14.25" customHeight="1" x14ac:dyDescent="0.2">
      <c r="A628" s="41"/>
      <c r="B628" s="41"/>
      <c r="C628" s="41"/>
    </row>
    <row r="629" spans="1:3" ht="14.25" customHeight="1" x14ac:dyDescent="0.2">
      <c r="A629" s="41"/>
      <c r="B629" s="41"/>
      <c r="C629" s="41"/>
    </row>
    <row r="630" spans="1:3" ht="14.25" customHeight="1" x14ac:dyDescent="0.2">
      <c r="A630" s="41"/>
      <c r="B630" s="41"/>
      <c r="C630" s="41"/>
    </row>
    <row r="631" spans="1:3" ht="14.25" customHeight="1" x14ac:dyDescent="0.2">
      <c r="A631" s="41"/>
      <c r="B631" s="41"/>
      <c r="C631" s="41"/>
    </row>
    <row r="632" spans="1:3" ht="14.25" customHeight="1" x14ac:dyDescent="0.2">
      <c r="A632" s="41"/>
      <c r="B632" s="41"/>
      <c r="C632" s="41"/>
    </row>
    <row r="633" spans="1:3" ht="14.25" customHeight="1" x14ac:dyDescent="0.2">
      <c r="A633" s="41"/>
      <c r="B633" s="41"/>
      <c r="C633" s="41"/>
    </row>
    <row r="634" spans="1:3" ht="14.25" customHeight="1" x14ac:dyDescent="0.2">
      <c r="A634" s="41"/>
      <c r="B634" s="41"/>
      <c r="C634" s="41"/>
    </row>
    <row r="635" spans="1:3" ht="14.25" customHeight="1" x14ac:dyDescent="0.2">
      <c r="A635" s="41"/>
      <c r="B635" s="41"/>
      <c r="C635" s="41"/>
    </row>
    <row r="636" spans="1:3" ht="14.25" customHeight="1" x14ac:dyDescent="0.2">
      <c r="A636" s="41"/>
      <c r="B636" s="41"/>
      <c r="C636" s="41"/>
    </row>
    <row r="637" spans="1:3" ht="14.25" customHeight="1" x14ac:dyDescent="0.2">
      <c r="A637" s="41"/>
      <c r="B637" s="41"/>
      <c r="C637" s="41"/>
    </row>
    <row r="638" spans="1:3" ht="14.25" customHeight="1" x14ac:dyDescent="0.2">
      <c r="A638" s="41"/>
      <c r="B638" s="41"/>
      <c r="C638" s="41"/>
    </row>
    <row r="639" spans="1:3" ht="14.25" customHeight="1" x14ac:dyDescent="0.2">
      <c r="A639" s="41"/>
      <c r="B639" s="41"/>
      <c r="C639" s="41"/>
    </row>
    <row r="640" spans="1:3" ht="14.25" customHeight="1" x14ac:dyDescent="0.2">
      <c r="A640" s="41"/>
      <c r="B640" s="41"/>
      <c r="C640" s="41"/>
    </row>
    <row r="641" spans="1:3" ht="14.25" customHeight="1" x14ac:dyDescent="0.2">
      <c r="A641" s="41"/>
      <c r="B641" s="41"/>
      <c r="C641" s="41"/>
    </row>
    <row r="642" spans="1:3" ht="14.25" customHeight="1" x14ac:dyDescent="0.2">
      <c r="A642" s="41"/>
      <c r="B642" s="41"/>
      <c r="C642" s="41"/>
    </row>
    <row r="643" spans="1:3" ht="14.25" customHeight="1" x14ac:dyDescent="0.2">
      <c r="A643" s="41"/>
      <c r="B643" s="41"/>
      <c r="C643" s="41"/>
    </row>
    <row r="644" spans="1:3" ht="14.25" customHeight="1" x14ac:dyDescent="0.2">
      <c r="A644" s="41"/>
      <c r="B644" s="41"/>
      <c r="C644" s="41"/>
    </row>
    <row r="645" spans="1:3" ht="14.25" customHeight="1" x14ac:dyDescent="0.2">
      <c r="A645" s="41"/>
      <c r="B645" s="41"/>
      <c r="C645" s="41"/>
    </row>
    <row r="646" spans="1:3" ht="14.25" customHeight="1" x14ac:dyDescent="0.2">
      <c r="A646" s="41"/>
      <c r="B646" s="41"/>
      <c r="C646" s="41"/>
    </row>
    <row r="647" spans="1:3" ht="14.25" customHeight="1" x14ac:dyDescent="0.2">
      <c r="A647" s="41"/>
      <c r="B647" s="41"/>
      <c r="C647" s="41"/>
    </row>
    <row r="648" spans="1:3" ht="14.25" customHeight="1" x14ac:dyDescent="0.2">
      <c r="A648" s="41"/>
      <c r="B648" s="41"/>
      <c r="C648" s="41"/>
    </row>
    <row r="649" spans="1:3" ht="14.25" customHeight="1" x14ac:dyDescent="0.2">
      <c r="A649" s="41"/>
      <c r="B649" s="41"/>
      <c r="C649" s="41"/>
    </row>
    <row r="650" spans="1:3" ht="14.25" customHeight="1" x14ac:dyDescent="0.2">
      <c r="A650" s="41"/>
      <c r="B650" s="41"/>
      <c r="C650" s="41"/>
    </row>
    <row r="651" spans="1:3" ht="14.25" customHeight="1" x14ac:dyDescent="0.2">
      <c r="A651" s="41"/>
      <c r="B651" s="41"/>
      <c r="C651" s="41"/>
    </row>
    <row r="652" spans="1:3" ht="14.25" customHeight="1" x14ac:dyDescent="0.2">
      <c r="A652" s="41"/>
      <c r="B652" s="41"/>
      <c r="C652" s="41"/>
    </row>
    <row r="653" spans="1:3" ht="14.25" customHeight="1" x14ac:dyDescent="0.2">
      <c r="A653" s="41"/>
      <c r="B653" s="41"/>
      <c r="C653" s="41"/>
    </row>
    <row r="654" spans="1:3" ht="14.25" customHeight="1" x14ac:dyDescent="0.2">
      <c r="A654" s="41"/>
      <c r="B654" s="41"/>
      <c r="C654" s="41"/>
    </row>
    <row r="655" spans="1:3" ht="14.25" customHeight="1" x14ac:dyDescent="0.2">
      <c r="A655" s="41"/>
      <c r="B655" s="41"/>
      <c r="C655" s="41"/>
    </row>
    <row r="656" spans="1:3" ht="14.25" customHeight="1" x14ac:dyDescent="0.2">
      <c r="A656" s="41"/>
      <c r="B656" s="41"/>
      <c r="C656" s="41"/>
    </row>
    <row r="657" spans="1:3" ht="14.25" customHeight="1" x14ac:dyDescent="0.2">
      <c r="A657" s="41"/>
      <c r="B657" s="41"/>
      <c r="C657" s="41"/>
    </row>
    <row r="658" spans="1:3" ht="14.25" customHeight="1" x14ac:dyDescent="0.2">
      <c r="A658" s="41"/>
      <c r="B658" s="41"/>
      <c r="C658" s="41"/>
    </row>
    <row r="659" spans="1:3" ht="14.25" customHeight="1" x14ac:dyDescent="0.2">
      <c r="A659" s="41"/>
      <c r="B659" s="41"/>
      <c r="C659" s="41"/>
    </row>
    <row r="660" spans="1:3" ht="14.25" customHeight="1" x14ac:dyDescent="0.2">
      <c r="A660" s="41"/>
      <c r="B660" s="41"/>
      <c r="C660" s="41"/>
    </row>
    <row r="661" spans="1:3" ht="14.25" customHeight="1" x14ac:dyDescent="0.2">
      <c r="A661" s="41"/>
      <c r="B661" s="41"/>
      <c r="C661" s="41"/>
    </row>
    <row r="662" spans="1:3" ht="14.25" customHeight="1" x14ac:dyDescent="0.2">
      <c r="A662" s="41"/>
      <c r="B662" s="41"/>
      <c r="C662" s="41"/>
    </row>
    <row r="663" spans="1:3" ht="14.25" customHeight="1" x14ac:dyDescent="0.2">
      <c r="A663" s="41"/>
      <c r="B663" s="41"/>
      <c r="C663" s="41"/>
    </row>
    <row r="664" spans="1:3" ht="14.25" customHeight="1" x14ac:dyDescent="0.2">
      <c r="A664" s="41"/>
      <c r="B664" s="41"/>
      <c r="C664" s="41"/>
    </row>
    <row r="665" spans="1:3" ht="14.25" customHeight="1" x14ac:dyDescent="0.2">
      <c r="A665" s="41"/>
      <c r="B665" s="41"/>
      <c r="C665" s="41"/>
    </row>
    <row r="666" spans="1:3" ht="14.25" customHeight="1" x14ac:dyDescent="0.2">
      <c r="A666" s="41"/>
      <c r="B666" s="41"/>
      <c r="C666" s="41"/>
    </row>
    <row r="667" spans="1:3" ht="14.25" customHeight="1" x14ac:dyDescent="0.2">
      <c r="A667" s="41"/>
      <c r="B667" s="41"/>
      <c r="C667" s="41"/>
    </row>
    <row r="668" spans="1:3" ht="14.25" customHeight="1" x14ac:dyDescent="0.2">
      <c r="A668" s="41"/>
      <c r="B668" s="41"/>
      <c r="C668" s="41"/>
    </row>
    <row r="669" spans="1:3" ht="14.25" customHeight="1" x14ac:dyDescent="0.2">
      <c r="A669" s="41"/>
      <c r="B669" s="41"/>
      <c r="C669" s="41"/>
    </row>
    <row r="670" spans="1:3" ht="14.25" customHeight="1" x14ac:dyDescent="0.2">
      <c r="A670" s="41"/>
      <c r="B670" s="41"/>
      <c r="C670" s="41"/>
    </row>
    <row r="671" spans="1:3" ht="14.25" customHeight="1" x14ac:dyDescent="0.2">
      <c r="A671" s="41"/>
      <c r="B671" s="41"/>
      <c r="C671" s="41"/>
    </row>
    <row r="672" spans="1:3" ht="14.25" customHeight="1" x14ac:dyDescent="0.2">
      <c r="A672" s="41"/>
      <c r="B672" s="41"/>
      <c r="C672" s="41"/>
    </row>
    <row r="673" spans="1:3" ht="14.25" customHeight="1" x14ac:dyDescent="0.2">
      <c r="A673" s="41"/>
      <c r="B673" s="41"/>
      <c r="C673" s="41"/>
    </row>
    <row r="674" spans="1:3" ht="14.25" customHeight="1" x14ac:dyDescent="0.2">
      <c r="A674" s="41"/>
      <c r="B674" s="41"/>
      <c r="C674" s="41"/>
    </row>
    <row r="675" spans="1:3" ht="14.25" customHeight="1" x14ac:dyDescent="0.2">
      <c r="A675" s="41"/>
      <c r="B675" s="41"/>
      <c r="C675" s="41"/>
    </row>
    <row r="676" spans="1:3" ht="14.25" customHeight="1" x14ac:dyDescent="0.2">
      <c r="A676" s="41"/>
      <c r="B676" s="41"/>
      <c r="C676" s="41"/>
    </row>
    <row r="677" spans="1:3" ht="14.25" customHeight="1" x14ac:dyDescent="0.2">
      <c r="A677" s="41"/>
      <c r="B677" s="41"/>
      <c r="C677" s="41"/>
    </row>
    <row r="678" spans="1:3" ht="14.25" customHeight="1" x14ac:dyDescent="0.2">
      <c r="A678" s="41"/>
      <c r="B678" s="41"/>
      <c r="C678" s="41"/>
    </row>
    <row r="679" spans="1:3" ht="14.25" customHeight="1" x14ac:dyDescent="0.2">
      <c r="A679" s="41"/>
      <c r="B679" s="41"/>
      <c r="C679" s="41"/>
    </row>
    <row r="680" spans="1:3" ht="14.25" customHeight="1" x14ac:dyDescent="0.2">
      <c r="A680" s="41"/>
      <c r="B680" s="41"/>
      <c r="C680" s="41"/>
    </row>
    <row r="681" spans="1:3" ht="14.25" customHeight="1" x14ac:dyDescent="0.2">
      <c r="A681" s="41"/>
      <c r="B681" s="41"/>
      <c r="C681" s="41"/>
    </row>
    <row r="682" spans="1:3" ht="14.25" customHeight="1" x14ac:dyDescent="0.2">
      <c r="A682" s="41"/>
      <c r="B682" s="41"/>
      <c r="C682" s="41"/>
    </row>
    <row r="683" spans="1:3" ht="14.25" customHeight="1" x14ac:dyDescent="0.2">
      <c r="A683" s="41"/>
      <c r="B683" s="41"/>
      <c r="C683" s="41"/>
    </row>
    <row r="684" spans="1:3" ht="14.25" customHeight="1" x14ac:dyDescent="0.2">
      <c r="A684" s="41"/>
      <c r="B684" s="41"/>
      <c r="C684" s="41"/>
    </row>
    <row r="685" spans="1:3" ht="14.25" customHeight="1" x14ac:dyDescent="0.2">
      <c r="A685" s="41"/>
      <c r="B685" s="41"/>
      <c r="C685" s="41"/>
    </row>
    <row r="686" spans="1:3" ht="14.25" customHeight="1" x14ac:dyDescent="0.2">
      <c r="A686" s="41"/>
      <c r="B686" s="41"/>
      <c r="C686" s="41"/>
    </row>
    <row r="687" spans="1:3" ht="14.25" customHeight="1" x14ac:dyDescent="0.2">
      <c r="A687" s="41"/>
      <c r="B687" s="41"/>
      <c r="C687" s="41"/>
    </row>
    <row r="688" spans="1:3" ht="14.25" customHeight="1" x14ac:dyDescent="0.2">
      <c r="A688" s="41"/>
      <c r="B688" s="41"/>
      <c r="C688" s="41"/>
    </row>
    <row r="689" spans="1:3" ht="14.25" customHeight="1" x14ac:dyDescent="0.2">
      <c r="A689" s="41"/>
      <c r="B689" s="41"/>
      <c r="C689" s="41"/>
    </row>
    <row r="690" spans="1:3" ht="14.25" customHeight="1" x14ac:dyDescent="0.2">
      <c r="A690" s="41"/>
      <c r="B690" s="41"/>
      <c r="C690" s="41"/>
    </row>
    <row r="691" spans="1:3" ht="14.25" customHeight="1" x14ac:dyDescent="0.2">
      <c r="A691" s="41"/>
      <c r="B691" s="41"/>
      <c r="C691" s="41"/>
    </row>
    <row r="692" spans="1:3" ht="14.25" customHeight="1" x14ac:dyDescent="0.2">
      <c r="A692" s="41"/>
      <c r="B692" s="41"/>
      <c r="C692" s="41"/>
    </row>
    <row r="693" spans="1:3" ht="14.25" customHeight="1" x14ac:dyDescent="0.2">
      <c r="A693" s="41"/>
      <c r="B693" s="41"/>
      <c r="C693" s="41"/>
    </row>
    <row r="694" spans="1:3" ht="14.25" customHeight="1" x14ac:dyDescent="0.2">
      <c r="A694" s="41"/>
      <c r="B694" s="41"/>
      <c r="C694" s="41"/>
    </row>
    <row r="695" spans="1:3" ht="14.25" customHeight="1" x14ac:dyDescent="0.2">
      <c r="A695" s="41"/>
      <c r="B695" s="41"/>
      <c r="C695" s="41"/>
    </row>
    <row r="696" spans="1:3" ht="14.25" customHeight="1" x14ac:dyDescent="0.2">
      <c r="A696" s="41"/>
      <c r="B696" s="41"/>
      <c r="C696" s="41"/>
    </row>
    <row r="697" spans="1:3" ht="14.25" customHeight="1" x14ac:dyDescent="0.2">
      <c r="A697" s="41"/>
      <c r="B697" s="41"/>
      <c r="C697" s="41"/>
    </row>
    <row r="698" spans="1:3" ht="14.25" customHeight="1" x14ac:dyDescent="0.2">
      <c r="A698" s="41"/>
      <c r="B698" s="41"/>
      <c r="C698" s="41"/>
    </row>
    <row r="699" spans="1:3" ht="14.25" customHeight="1" x14ac:dyDescent="0.2">
      <c r="A699" s="41"/>
      <c r="B699" s="41"/>
      <c r="C699" s="41"/>
    </row>
    <row r="700" spans="1:3" ht="14.25" customHeight="1" x14ac:dyDescent="0.2">
      <c r="A700" s="41"/>
      <c r="B700" s="41"/>
      <c r="C700" s="41"/>
    </row>
    <row r="701" spans="1:3" ht="14.25" customHeight="1" x14ac:dyDescent="0.2">
      <c r="A701" s="41"/>
      <c r="B701" s="41"/>
      <c r="C701" s="41"/>
    </row>
    <row r="702" spans="1:3" ht="14.25" customHeight="1" x14ac:dyDescent="0.2">
      <c r="A702" s="41"/>
      <c r="B702" s="41"/>
      <c r="C702" s="41"/>
    </row>
    <row r="703" spans="1:3" ht="14.25" customHeight="1" x14ac:dyDescent="0.2">
      <c r="A703" s="41"/>
      <c r="B703" s="41"/>
      <c r="C703" s="41"/>
    </row>
    <row r="704" spans="1:3" ht="14.25" customHeight="1" x14ac:dyDescent="0.2">
      <c r="A704" s="41"/>
      <c r="B704" s="41"/>
      <c r="C704" s="41"/>
    </row>
    <row r="705" spans="1:3" ht="14.25" customHeight="1" x14ac:dyDescent="0.2">
      <c r="A705" s="41"/>
      <c r="B705" s="41"/>
      <c r="C705" s="41"/>
    </row>
    <row r="706" spans="1:3" ht="14.25" customHeight="1" x14ac:dyDescent="0.2">
      <c r="A706" s="41"/>
      <c r="B706" s="41"/>
      <c r="C706" s="41"/>
    </row>
    <row r="707" spans="1:3" ht="14.25" customHeight="1" x14ac:dyDescent="0.2">
      <c r="A707" s="41"/>
      <c r="B707" s="41"/>
      <c r="C707" s="41"/>
    </row>
    <row r="708" spans="1:3" ht="14.25" customHeight="1" x14ac:dyDescent="0.2">
      <c r="A708" s="41"/>
      <c r="B708" s="41"/>
      <c r="C708" s="41"/>
    </row>
    <row r="709" spans="1:3" ht="14.25" customHeight="1" x14ac:dyDescent="0.2">
      <c r="A709" s="41"/>
      <c r="B709" s="41"/>
      <c r="C709" s="41"/>
    </row>
    <row r="710" spans="1:3" ht="14.25" customHeight="1" x14ac:dyDescent="0.2">
      <c r="A710" s="41"/>
      <c r="B710" s="41"/>
      <c r="C710" s="41"/>
    </row>
    <row r="711" spans="1:3" ht="14.25" customHeight="1" x14ac:dyDescent="0.2">
      <c r="A711" s="41"/>
      <c r="B711" s="41"/>
      <c r="C711" s="41"/>
    </row>
    <row r="712" spans="1:3" ht="14.25" customHeight="1" x14ac:dyDescent="0.2">
      <c r="A712" s="41"/>
      <c r="B712" s="41"/>
      <c r="C712" s="41"/>
    </row>
    <row r="713" spans="1:3" ht="14.25" customHeight="1" x14ac:dyDescent="0.2">
      <c r="A713" s="41"/>
      <c r="B713" s="41"/>
      <c r="C713" s="41"/>
    </row>
    <row r="714" spans="1:3" ht="14.25" customHeight="1" x14ac:dyDescent="0.2">
      <c r="A714" s="41"/>
      <c r="B714" s="41"/>
      <c r="C714" s="41"/>
    </row>
    <row r="715" spans="1:3" ht="14.25" customHeight="1" x14ac:dyDescent="0.2">
      <c r="A715" s="41"/>
      <c r="B715" s="41"/>
      <c r="C715" s="41"/>
    </row>
    <row r="716" spans="1:3" ht="14.25" customHeight="1" x14ac:dyDescent="0.2">
      <c r="A716" s="41"/>
      <c r="B716" s="41"/>
      <c r="C716" s="41"/>
    </row>
    <row r="717" spans="1:3" ht="14.25" customHeight="1" x14ac:dyDescent="0.2">
      <c r="A717" s="41"/>
      <c r="B717" s="41"/>
      <c r="C717" s="41"/>
    </row>
    <row r="718" spans="1:3" ht="14.25" customHeight="1" x14ac:dyDescent="0.2">
      <c r="A718" s="41"/>
      <c r="B718" s="41"/>
      <c r="C718" s="41"/>
    </row>
    <row r="719" spans="1:3" ht="14.25" customHeight="1" x14ac:dyDescent="0.2">
      <c r="A719" s="41"/>
      <c r="B719" s="41"/>
      <c r="C719" s="41"/>
    </row>
    <row r="720" spans="1:3" ht="14.25" customHeight="1" x14ac:dyDescent="0.2">
      <c r="A720" s="41"/>
      <c r="B720" s="41"/>
      <c r="C720" s="41"/>
    </row>
    <row r="721" spans="1:3" ht="14.25" customHeight="1" x14ac:dyDescent="0.2">
      <c r="A721" s="41"/>
      <c r="B721" s="41"/>
      <c r="C721" s="41"/>
    </row>
    <row r="722" spans="1:3" ht="14.25" customHeight="1" x14ac:dyDescent="0.2">
      <c r="A722" s="41"/>
      <c r="B722" s="41"/>
      <c r="C722" s="41"/>
    </row>
    <row r="723" spans="1:3" ht="14.25" customHeight="1" x14ac:dyDescent="0.2">
      <c r="A723" s="41"/>
      <c r="B723" s="41"/>
      <c r="C723" s="41"/>
    </row>
    <row r="724" spans="1:3" ht="14.25" customHeight="1" x14ac:dyDescent="0.2">
      <c r="A724" s="41"/>
      <c r="B724" s="41"/>
      <c r="C724" s="41"/>
    </row>
    <row r="725" spans="1:3" ht="14.25" customHeight="1" x14ac:dyDescent="0.2">
      <c r="A725" s="41"/>
      <c r="B725" s="41"/>
      <c r="C725" s="41"/>
    </row>
    <row r="726" spans="1:3" ht="14.25" customHeight="1" x14ac:dyDescent="0.2">
      <c r="A726" s="41"/>
      <c r="B726" s="41"/>
      <c r="C726" s="41"/>
    </row>
    <row r="727" spans="1:3" ht="14.25" customHeight="1" x14ac:dyDescent="0.2">
      <c r="A727" s="41"/>
      <c r="B727" s="41"/>
      <c r="C727" s="41"/>
    </row>
    <row r="728" spans="1:3" ht="14.25" customHeight="1" x14ac:dyDescent="0.2">
      <c r="A728" s="41"/>
      <c r="B728" s="41"/>
      <c r="C728" s="41"/>
    </row>
    <row r="729" spans="1:3" ht="14.25" customHeight="1" x14ac:dyDescent="0.2">
      <c r="A729" s="41"/>
      <c r="B729" s="41"/>
      <c r="C729" s="41"/>
    </row>
    <row r="730" spans="1:3" ht="14.25" customHeight="1" x14ac:dyDescent="0.2">
      <c r="A730" s="41"/>
      <c r="B730" s="41"/>
      <c r="C730" s="41"/>
    </row>
    <row r="731" spans="1:3" ht="14.25" customHeight="1" x14ac:dyDescent="0.2">
      <c r="A731" s="41"/>
      <c r="B731" s="41"/>
      <c r="C731" s="41"/>
    </row>
    <row r="732" spans="1:3" ht="14.25" customHeight="1" x14ac:dyDescent="0.2">
      <c r="A732" s="41"/>
      <c r="B732" s="41"/>
      <c r="C732" s="41"/>
    </row>
    <row r="733" spans="1:3" ht="14.25" customHeight="1" x14ac:dyDescent="0.2">
      <c r="A733" s="41"/>
      <c r="B733" s="41"/>
      <c r="C733" s="41"/>
    </row>
    <row r="734" spans="1:3" ht="14.25" customHeight="1" x14ac:dyDescent="0.2">
      <c r="A734" s="41"/>
      <c r="B734" s="41"/>
      <c r="C734" s="41"/>
    </row>
    <row r="735" spans="1:3" ht="14.25" customHeight="1" x14ac:dyDescent="0.2">
      <c r="A735" s="41"/>
      <c r="B735" s="41"/>
      <c r="C735" s="41"/>
    </row>
    <row r="736" spans="1:3" ht="14.25" customHeight="1" x14ac:dyDescent="0.2">
      <c r="A736" s="41"/>
      <c r="B736" s="41"/>
      <c r="C736" s="41"/>
    </row>
    <row r="737" spans="1:3" ht="14.25" customHeight="1" x14ac:dyDescent="0.2">
      <c r="A737" s="41"/>
      <c r="B737" s="41"/>
      <c r="C737" s="41"/>
    </row>
    <row r="738" spans="1:3" ht="14.25" customHeight="1" x14ac:dyDescent="0.2">
      <c r="A738" s="41"/>
      <c r="B738" s="41"/>
      <c r="C738" s="41"/>
    </row>
    <row r="739" spans="1:3" ht="14.25" customHeight="1" x14ac:dyDescent="0.2">
      <c r="A739" s="41"/>
      <c r="B739" s="41"/>
      <c r="C739" s="41"/>
    </row>
    <row r="740" spans="1:3" ht="14.25" customHeight="1" x14ac:dyDescent="0.2">
      <c r="A740" s="41"/>
      <c r="B740" s="41"/>
      <c r="C740" s="41"/>
    </row>
    <row r="741" spans="1:3" ht="14.25" customHeight="1" x14ac:dyDescent="0.2">
      <c r="A741" s="41"/>
      <c r="B741" s="41"/>
      <c r="C741" s="41"/>
    </row>
    <row r="742" spans="1:3" ht="14.25" customHeight="1" x14ac:dyDescent="0.2">
      <c r="A742" s="41"/>
      <c r="B742" s="41"/>
      <c r="C742" s="41"/>
    </row>
    <row r="743" spans="1:3" ht="14.25" customHeight="1" x14ac:dyDescent="0.2">
      <c r="A743" s="41"/>
      <c r="B743" s="41"/>
      <c r="C743" s="41"/>
    </row>
    <row r="744" spans="1:3" ht="14.25" customHeight="1" x14ac:dyDescent="0.2">
      <c r="A744" s="41"/>
      <c r="B744" s="41"/>
      <c r="C744" s="41"/>
    </row>
    <row r="745" spans="1:3" ht="14.25" customHeight="1" x14ac:dyDescent="0.2">
      <c r="A745" s="41"/>
      <c r="B745" s="41"/>
      <c r="C745" s="41"/>
    </row>
    <row r="746" spans="1:3" ht="14.25" customHeight="1" x14ac:dyDescent="0.2">
      <c r="A746" s="41"/>
      <c r="B746" s="41"/>
      <c r="C746" s="41"/>
    </row>
    <row r="747" spans="1:3" ht="14.25" customHeight="1" x14ac:dyDescent="0.2">
      <c r="A747" s="41"/>
      <c r="B747" s="41"/>
      <c r="C747" s="41"/>
    </row>
    <row r="748" spans="1:3" ht="14.25" customHeight="1" x14ac:dyDescent="0.2">
      <c r="A748" s="41"/>
      <c r="B748" s="41"/>
      <c r="C748" s="41"/>
    </row>
    <row r="749" spans="1:3" ht="14.25" customHeight="1" x14ac:dyDescent="0.2">
      <c r="A749" s="41"/>
      <c r="B749" s="41"/>
      <c r="C749" s="41"/>
    </row>
    <row r="750" spans="1:3" ht="14.25" customHeight="1" x14ac:dyDescent="0.2">
      <c r="A750" s="41"/>
      <c r="B750" s="41"/>
      <c r="C750" s="41"/>
    </row>
    <row r="751" spans="1:3" ht="14.25" customHeight="1" x14ac:dyDescent="0.2">
      <c r="A751" s="41"/>
      <c r="B751" s="41"/>
      <c r="C751" s="41"/>
    </row>
    <row r="752" spans="1:3" ht="14.25" customHeight="1" x14ac:dyDescent="0.2">
      <c r="A752" s="41"/>
      <c r="B752" s="41"/>
      <c r="C752" s="41"/>
    </row>
    <row r="753" spans="1:3" ht="14.25" customHeight="1" x14ac:dyDescent="0.2">
      <c r="A753" s="41"/>
      <c r="B753" s="41"/>
      <c r="C753" s="41"/>
    </row>
    <row r="754" spans="1:3" ht="14.25" customHeight="1" x14ac:dyDescent="0.2">
      <c r="A754" s="41"/>
      <c r="B754" s="41"/>
      <c r="C754" s="41"/>
    </row>
    <row r="755" spans="1:3" ht="14.25" customHeight="1" x14ac:dyDescent="0.2">
      <c r="A755" s="41"/>
      <c r="B755" s="41"/>
      <c r="C755" s="41"/>
    </row>
    <row r="756" spans="1:3" ht="14.25" customHeight="1" x14ac:dyDescent="0.2">
      <c r="A756" s="41"/>
      <c r="B756" s="41"/>
      <c r="C756" s="41"/>
    </row>
    <row r="757" spans="1:3" ht="14.25" customHeight="1" x14ac:dyDescent="0.2">
      <c r="A757" s="41"/>
      <c r="B757" s="41"/>
      <c r="C757" s="41"/>
    </row>
    <row r="758" spans="1:3" ht="14.25" customHeight="1" x14ac:dyDescent="0.2">
      <c r="A758" s="41"/>
      <c r="B758" s="41"/>
      <c r="C758" s="41"/>
    </row>
    <row r="759" spans="1:3" ht="14.25" customHeight="1" x14ac:dyDescent="0.2">
      <c r="A759" s="41"/>
      <c r="B759" s="41"/>
      <c r="C759" s="41"/>
    </row>
    <row r="760" spans="1:3" ht="14.25" customHeight="1" x14ac:dyDescent="0.2">
      <c r="A760" s="41"/>
      <c r="B760" s="41"/>
      <c r="C760" s="41"/>
    </row>
    <row r="761" spans="1:3" ht="14.25" customHeight="1" x14ac:dyDescent="0.2">
      <c r="A761" s="41"/>
      <c r="B761" s="41"/>
      <c r="C761" s="41"/>
    </row>
    <row r="762" spans="1:3" ht="14.25" customHeight="1" x14ac:dyDescent="0.2">
      <c r="A762" s="41"/>
      <c r="B762" s="41"/>
      <c r="C762" s="41"/>
    </row>
    <row r="763" spans="1:3" ht="14.25" customHeight="1" x14ac:dyDescent="0.2">
      <c r="A763" s="41"/>
      <c r="B763" s="41"/>
      <c r="C763" s="41"/>
    </row>
    <row r="764" spans="1:3" ht="14.25" customHeight="1" x14ac:dyDescent="0.2">
      <c r="A764" s="41"/>
      <c r="B764" s="41"/>
      <c r="C764" s="41"/>
    </row>
    <row r="765" spans="1:3" ht="14.25" customHeight="1" x14ac:dyDescent="0.2">
      <c r="A765" s="41"/>
      <c r="B765" s="41"/>
      <c r="C765" s="41"/>
    </row>
    <row r="766" spans="1:3" ht="14.25" customHeight="1" x14ac:dyDescent="0.2">
      <c r="A766" s="41"/>
      <c r="B766" s="41"/>
      <c r="C766" s="41"/>
    </row>
    <row r="767" spans="1:3" ht="14.25" customHeight="1" x14ac:dyDescent="0.2">
      <c r="A767" s="41"/>
      <c r="B767" s="41"/>
      <c r="C767" s="41"/>
    </row>
    <row r="768" spans="1:3" ht="14.25" customHeight="1" x14ac:dyDescent="0.2">
      <c r="A768" s="41"/>
      <c r="B768" s="41"/>
      <c r="C768" s="41"/>
    </row>
    <row r="769" spans="1:3" ht="14.25" customHeight="1" x14ac:dyDescent="0.2">
      <c r="A769" s="41"/>
      <c r="B769" s="41"/>
      <c r="C769" s="41"/>
    </row>
    <row r="770" spans="1:3" ht="14.25" customHeight="1" x14ac:dyDescent="0.2">
      <c r="A770" s="41"/>
      <c r="B770" s="41"/>
      <c r="C770" s="41"/>
    </row>
    <row r="771" spans="1:3" ht="14.25" customHeight="1" x14ac:dyDescent="0.2">
      <c r="A771" s="41"/>
      <c r="B771" s="41"/>
      <c r="C771" s="41"/>
    </row>
    <row r="772" spans="1:3" ht="14.25" customHeight="1" x14ac:dyDescent="0.2">
      <c r="A772" s="41"/>
      <c r="B772" s="41"/>
      <c r="C772" s="41"/>
    </row>
    <row r="773" spans="1:3" ht="14.25" customHeight="1" x14ac:dyDescent="0.2">
      <c r="A773" s="41"/>
      <c r="B773" s="41"/>
      <c r="C773" s="41"/>
    </row>
    <row r="774" spans="1:3" ht="14.25" customHeight="1" x14ac:dyDescent="0.2">
      <c r="A774" s="41"/>
      <c r="B774" s="41"/>
      <c r="C774" s="41"/>
    </row>
    <row r="775" spans="1:3" ht="14.25" customHeight="1" x14ac:dyDescent="0.2">
      <c r="A775" s="41"/>
      <c r="B775" s="41"/>
      <c r="C775" s="41"/>
    </row>
    <row r="776" spans="1:3" ht="14.25" customHeight="1" x14ac:dyDescent="0.2">
      <c r="A776" s="41"/>
      <c r="B776" s="41"/>
      <c r="C776" s="41"/>
    </row>
    <row r="777" spans="1:3" ht="14.25" customHeight="1" x14ac:dyDescent="0.2">
      <c r="A777" s="41"/>
      <c r="B777" s="41"/>
      <c r="C777" s="41"/>
    </row>
    <row r="778" spans="1:3" ht="14.25" customHeight="1" x14ac:dyDescent="0.2">
      <c r="A778" s="41"/>
      <c r="B778" s="41"/>
      <c r="C778" s="41"/>
    </row>
    <row r="779" spans="1:3" ht="14.25" customHeight="1" x14ac:dyDescent="0.2">
      <c r="A779" s="41"/>
      <c r="B779" s="41"/>
      <c r="C779" s="41"/>
    </row>
    <row r="780" spans="1:3" ht="14.25" customHeight="1" x14ac:dyDescent="0.2">
      <c r="A780" s="41"/>
      <c r="B780" s="41"/>
      <c r="C780" s="41"/>
    </row>
    <row r="781" spans="1:3" ht="14.25" customHeight="1" x14ac:dyDescent="0.2">
      <c r="A781" s="41"/>
      <c r="B781" s="41"/>
      <c r="C781" s="41"/>
    </row>
    <row r="782" spans="1:3" ht="14.25" customHeight="1" x14ac:dyDescent="0.2">
      <c r="A782" s="41"/>
      <c r="B782" s="41"/>
      <c r="C782" s="41"/>
    </row>
    <row r="783" spans="1:3" ht="14.25" customHeight="1" x14ac:dyDescent="0.2">
      <c r="A783" s="41"/>
      <c r="B783" s="41"/>
      <c r="C783" s="41"/>
    </row>
    <row r="784" spans="1:3" ht="14.25" customHeight="1" x14ac:dyDescent="0.2">
      <c r="A784" s="41"/>
      <c r="B784" s="41"/>
      <c r="C784" s="41"/>
    </row>
    <row r="785" spans="1:3" ht="14.25" customHeight="1" x14ac:dyDescent="0.2">
      <c r="A785" s="41"/>
      <c r="B785" s="41"/>
      <c r="C785" s="41"/>
    </row>
    <row r="786" spans="1:3" ht="14.25" customHeight="1" x14ac:dyDescent="0.2">
      <c r="A786" s="41"/>
      <c r="B786" s="41"/>
      <c r="C786" s="41"/>
    </row>
    <row r="787" spans="1:3" ht="14.25" customHeight="1" x14ac:dyDescent="0.2">
      <c r="A787" s="41"/>
      <c r="B787" s="41"/>
      <c r="C787" s="41"/>
    </row>
    <row r="788" spans="1:3" ht="14.25" customHeight="1" x14ac:dyDescent="0.2">
      <c r="A788" s="41"/>
      <c r="B788" s="41"/>
      <c r="C788" s="41"/>
    </row>
    <row r="789" spans="1:3" ht="14.25" customHeight="1" x14ac:dyDescent="0.2">
      <c r="A789" s="41"/>
      <c r="B789" s="41"/>
      <c r="C789" s="41"/>
    </row>
    <row r="790" spans="1:3" ht="14.25" customHeight="1" x14ac:dyDescent="0.2">
      <c r="A790" s="41"/>
      <c r="B790" s="41"/>
      <c r="C790" s="41"/>
    </row>
    <row r="791" spans="1:3" ht="14.25" customHeight="1" x14ac:dyDescent="0.2">
      <c r="A791" s="41"/>
      <c r="B791" s="41"/>
      <c r="C791" s="41"/>
    </row>
    <row r="792" spans="1:3" ht="14.25" customHeight="1" x14ac:dyDescent="0.2">
      <c r="A792" s="41"/>
      <c r="B792" s="41"/>
      <c r="C792" s="41"/>
    </row>
    <row r="793" spans="1:3" ht="14.25" customHeight="1" x14ac:dyDescent="0.2">
      <c r="A793" s="41"/>
      <c r="B793" s="41"/>
      <c r="C793" s="41"/>
    </row>
    <row r="794" spans="1:3" ht="14.25" customHeight="1" x14ac:dyDescent="0.2">
      <c r="A794" s="41"/>
      <c r="B794" s="41"/>
      <c r="C794" s="41"/>
    </row>
    <row r="795" spans="1:3" ht="14.25" customHeight="1" x14ac:dyDescent="0.2">
      <c r="A795" s="41"/>
      <c r="B795" s="41"/>
      <c r="C795" s="41"/>
    </row>
    <row r="796" spans="1:3" ht="14.25" customHeight="1" x14ac:dyDescent="0.2">
      <c r="A796" s="41"/>
      <c r="B796" s="41"/>
      <c r="C796" s="41"/>
    </row>
    <row r="797" spans="1:3" ht="14.25" customHeight="1" x14ac:dyDescent="0.2">
      <c r="A797" s="41"/>
      <c r="B797" s="41"/>
      <c r="C797" s="41"/>
    </row>
    <row r="798" spans="1:3" ht="14.25" customHeight="1" x14ac:dyDescent="0.2">
      <c r="A798" s="41"/>
      <c r="B798" s="41"/>
      <c r="C798" s="41"/>
    </row>
    <row r="799" spans="1:3" ht="14.25" customHeight="1" x14ac:dyDescent="0.2">
      <c r="A799" s="41"/>
      <c r="B799" s="41"/>
      <c r="C799" s="41"/>
    </row>
    <row r="800" spans="1:3" ht="14.25" customHeight="1" x14ac:dyDescent="0.2">
      <c r="A800" s="41"/>
      <c r="B800" s="41"/>
      <c r="C800" s="41"/>
    </row>
    <row r="801" spans="1:3" ht="14.25" customHeight="1" x14ac:dyDescent="0.2">
      <c r="A801" s="41"/>
      <c r="B801" s="41"/>
      <c r="C801" s="41"/>
    </row>
    <row r="802" spans="1:3" ht="14.25" customHeight="1" x14ac:dyDescent="0.2">
      <c r="A802" s="41"/>
      <c r="B802" s="41"/>
      <c r="C802" s="41"/>
    </row>
    <row r="803" spans="1:3" ht="14.25" customHeight="1" x14ac:dyDescent="0.2">
      <c r="A803" s="41"/>
      <c r="B803" s="41"/>
      <c r="C803" s="41"/>
    </row>
    <row r="804" spans="1:3" ht="14.25" customHeight="1" x14ac:dyDescent="0.2">
      <c r="A804" s="41"/>
      <c r="B804" s="41"/>
      <c r="C804" s="41"/>
    </row>
    <row r="805" spans="1:3" ht="14.25" customHeight="1" x14ac:dyDescent="0.2">
      <c r="A805" s="41"/>
      <c r="B805" s="41"/>
      <c r="C805" s="41"/>
    </row>
    <row r="806" spans="1:3" ht="14.25" customHeight="1" x14ac:dyDescent="0.2">
      <c r="A806" s="41"/>
      <c r="B806" s="41"/>
      <c r="C806" s="41"/>
    </row>
    <row r="807" spans="1:3" ht="14.25" customHeight="1" x14ac:dyDescent="0.2">
      <c r="A807" s="41"/>
      <c r="B807" s="41"/>
      <c r="C807" s="41"/>
    </row>
    <row r="808" spans="1:3" ht="14.25" customHeight="1" x14ac:dyDescent="0.2">
      <c r="A808" s="41"/>
      <c r="B808" s="41"/>
      <c r="C808" s="41"/>
    </row>
    <row r="809" spans="1:3" ht="14.25" customHeight="1" x14ac:dyDescent="0.2">
      <c r="A809" s="41"/>
      <c r="B809" s="41"/>
      <c r="C809" s="41"/>
    </row>
    <row r="810" spans="1:3" ht="14.25" customHeight="1" x14ac:dyDescent="0.2">
      <c r="A810" s="41"/>
      <c r="B810" s="41"/>
      <c r="C810" s="41"/>
    </row>
    <row r="811" spans="1:3" ht="14.25" customHeight="1" x14ac:dyDescent="0.2">
      <c r="A811" s="41"/>
      <c r="B811" s="41"/>
      <c r="C811" s="41"/>
    </row>
    <row r="812" spans="1:3" ht="14.25" customHeight="1" x14ac:dyDescent="0.2">
      <c r="A812" s="41"/>
      <c r="B812" s="41"/>
      <c r="C812" s="41"/>
    </row>
    <row r="813" spans="1:3" ht="14.25" customHeight="1" x14ac:dyDescent="0.2">
      <c r="A813" s="41"/>
      <c r="B813" s="41"/>
      <c r="C813" s="41"/>
    </row>
    <row r="814" spans="1:3" ht="14.25" customHeight="1" x14ac:dyDescent="0.2">
      <c r="A814" s="41"/>
      <c r="B814" s="41"/>
      <c r="C814" s="41"/>
    </row>
    <row r="815" spans="1:3" ht="14.25" customHeight="1" x14ac:dyDescent="0.2">
      <c r="A815" s="41"/>
      <c r="B815" s="41"/>
      <c r="C815" s="41"/>
    </row>
    <row r="816" spans="1:3" ht="14.25" customHeight="1" x14ac:dyDescent="0.2">
      <c r="A816" s="41"/>
      <c r="B816" s="41"/>
      <c r="C816" s="41"/>
    </row>
    <row r="817" spans="1:3" ht="14.25" customHeight="1" x14ac:dyDescent="0.2">
      <c r="A817" s="41"/>
      <c r="B817" s="41"/>
      <c r="C817" s="41"/>
    </row>
    <row r="818" spans="1:3" ht="14.25" customHeight="1" x14ac:dyDescent="0.2">
      <c r="A818" s="41"/>
      <c r="B818" s="41"/>
      <c r="C818" s="41"/>
    </row>
    <row r="819" spans="1:3" ht="14.25" customHeight="1" x14ac:dyDescent="0.2">
      <c r="A819" s="41"/>
      <c r="B819" s="41"/>
      <c r="C819" s="41"/>
    </row>
    <row r="820" spans="1:3" ht="14.25" customHeight="1" x14ac:dyDescent="0.2">
      <c r="A820" s="41"/>
      <c r="B820" s="41"/>
      <c r="C820" s="41"/>
    </row>
    <row r="821" spans="1:3" ht="14.25" customHeight="1" x14ac:dyDescent="0.2">
      <c r="A821" s="41"/>
      <c r="B821" s="41"/>
      <c r="C821" s="41"/>
    </row>
    <row r="822" spans="1:3" ht="14.25" customHeight="1" x14ac:dyDescent="0.2">
      <c r="A822" s="41"/>
      <c r="B822" s="41"/>
      <c r="C822" s="41"/>
    </row>
    <row r="823" spans="1:3" ht="14.25" customHeight="1" x14ac:dyDescent="0.2">
      <c r="A823" s="41"/>
      <c r="B823" s="41"/>
      <c r="C823" s="41"/>
    </row>
    <row r="824" spans="1:3" ht="14.25" customHeight="1" x14ac:dyDescent="0.2">
      <c r="A824" s="41"/>
      <c r="B824" s="41"/>
      <c r="C824" s="41"/>
    </row>
    <row r="825" spans="1:3" ht="14.25" customHeight="1" x14ac:dyDescent="0.2">
      <c r="A825" s="41"/>
      <c r="B825" s="41"/>
      <c r="C825" s="41"/>
    </row>
    <row r="826" spans="1:3" ht="14.25" customHeight="1" x14ac:dyDescent="0.2">
      <c r="A826" s="41"/>
      <c r="B826" s="41"/>
      <c r="C826" s="41"/>
    </row>
    <row r="827" spans="1:3" ht="14.25" customHeight="1" x14ac:dyDescent="0.2">
      <c r="A827" s="41"/>
      <c r="B827" s="41"/>
      <c r="C827" s="41"/>
    </row>
    <row r="828" spans="1:3" ht="14.25" customHeight="1" x14ac:dyDescent="0.2">
      <c r="A828" s="41"/>
      <c r="B828" s="41"/>
      <c r="C828" s="41"/>
    </row>
    <row r="829" spans="1:3" ht="14.25" customHeight="1" x14ac:dyDescent="0.2">
      <c r="A829" s="41"/>
      <c r="B829" s="41"/>
      <c r="C829" s="41"/>
    </row>
    <row r="830" spans="1:3" ht="14.25" customHeight="1" x14ac:dyDescent="0.2">
      <c r="A830" s="41"/>
      <c r="B830" s="41"/>
      <c r="C830" s="41"/>
    </row>
    <row r="831" spans="1:3" ht="14.25" customHeight="1" x14ac:dyDescent="0.2">
      <c r="A831" s="41"/>
      <c r="B831" s="41"/>
      <c r="C831" s="41"/>
    </row>
    <row r="832" spans="1:3" ht="14.25" customHeight="1" x14ac:dyDescent="0.2">
      <c r="A832" s="41"/>
      <c r="B832" s="41"/>
      <c r="C832" s="41"/>
    </row>
    <row r="833" spans="1:3" ht="14.25" customHeight="1" x14ac:dyDescent="0.2">
      <c r="A833" s="41"/>
      <c r="B833" s="41"/>
      <c r="C833" s="41"/>
    </row>
    <row r="834" spans="1:3" ht="14.25" customHeight="1" x14ac:dyDescent="0.2">
      <c r="A834" s="41"/>
      <c r="B834" s="41"/>
      <c r="C834" s="41"/>
    </row>
    <row r="835" spans="1:3" ht="14.25" customHeight="1" x14ac:dyDescent="0.2">
      <c r="A835" s="41"/>
      <c r="B835" s="41"/>
      <c r="C835" s="41"/>
    </row>
    <row r="836" spans="1:3" ht="14.25" customHeight="1" x14ac:dyDescent="0.2">
      <c r="A836" s="41"/>
      <c r="B836" s="41"/>
      <c r="C836" s="41"/>
    </row>
    <row r="837" spans="1:3" ht="14.25" customHeight="1" x14ac:dyDescent="0.2">
      <c r="A837" s="41"/>
      <c r="B837" s="41"/>
      <c r="C837" s="41"/>
    </row>
    <row r="838" spans="1:3" ht="14.25" customHeight="1" x14ac:dyDescent="0.2">
      <c r="A838" s="41"/>
      <c r="B838" s="41"/>
      <c r="C838" s="41"/>
    </row>
    <row r="839" spans="1:3" ht="14.25" customHeight="1" x14ac:dyDescent="0.2">
      <c r="A839" s="41"/>
      <c r="B839" s="41"/>
      <c r="C839" s="41"/>
    </row>
    <row r="840" spans="1:3" ht="14.25" customHeight="1" x14ac:dyDescent="0.2">
      <c r="A840" s="41"/>
      <c r="B840" s="41"/>
      <c r="C840" s="41"/>
    </row>
    <row r="841" spans="1:3" ht="14.25" customHeight="1" x14ac:dyDescent="0.2">
      <c r="A841" s="41"/>
      <c r="B841" s="41"/>
      <c r="C841" s="41"/>
    </row>
    <row r="842" spans="1:3" ht="14.25" customHeight="1" x14ac:dyDescent="0.2">
      <c r="A842" s="41"/>
      <c r="B842" s="41"/>
      <c r="C842" s="41"/>
    </row>
    <row r="843" spans="1:3" ht="14.25" customHeight="1" x14ac:dyDescent="0.2">
      <c r="A843" s="41"/>
      <c r="B843" s="41"/>
      <c r="C843" s="41"/>
    </row>
    <row r="844" spans="1:3" ht="14.25" customHeight="1" x14ac:dyDescent="0.2">
      <c r="A844" s="41"/>
      <c r="B844" s="41"/>
      <c r="C844" s="41"/>
    </row>
    <row r="845" spans="1:3" ht="14.25" customHeight="1" x14ac:dyDescent="0.2">
      <c r="A845" s="41"/>
      <c r="B845" s="41"/>
      <c r="C845" s="41"/>
    </row>
    <row r="846" spans="1:3" ht="14.25" customHeight="1" x14ac:dyDescent="0.2">
      <c r="A846" s="41"/>
      <c r="B846" s="41"/>
      <c r="C846" s="41"/>
    </row>
    <row r="847" spans="1:3" ht="14.25" customHeight="1" x14ac:dyDescent="0.2">
      <c r="A847" s="41"/>
      <c r="B847" s="41"/>
      <c r="C847" s="41"/>
    </row>
    <row r="848" spans="1:3" ht="14.25" customHeight="1" x14ac:dyDescent="0.2">
      <c r="A848" s="41"/>
      <c r="B848" s="41"/>
      <c r="C848" s="41"/>
    </row>
    <row r="849" spans="1:3" ht="14.25" customHeight="1" x14ac:dyDescent="0.2">
      <c r="A849" s="41"/>
      <c r="B849" s="41"/>
      <c r="C849" s="41"/>
    </row>
    <row r="850" spans="1:3" ht="14.25" customHeight="1" x14ac:dyDescent="0.2">
      <c r="A850" s="41"/>
      <c r="B850" s="41"/>
      <c r="C850" s="41"/>
    </row>
    <row r="851" spans="1:3" ht="14.25" customHeight="1" x14ac:dyDescent="0.2">
      <c r="A851" s="41"/>
      <c r="B851" s="41"/>
      <c r="C851" s="41"/>
    </row>
    <row r="852" spans="1:3" ht="14.25" customHeight="1" x14ac:dyDescent="0.2">
      <c r="A852" s="41"/>
      <c r="B852" s="41"/>
      <c r="C852" s="41"/>
    </row>
    <row r="853" spans="1:3" ht="14.25" customHeight="1" x14ac:dyDescent="0.2">
      <c r="A853" s="41"/>
      <c r="B853" s="41"/>
      <c r="C853" s="41"/>
    </row>
    <row r="854" spans="1:3" ht="14.25" customHeight="1" x14ac:dyDescent="0.2">
      <c r="A854" s="41"/>
      <c r="B854" s="41"/>
      <c r="C854" s="41"/>
    </row>
    <row r="855" spans="1:3" ht="14.25" customHeight="1" x14ac:dyDescent="0.2">
      <c r="A855" s="41"/>
      <c r="B855" s="41"/>
      <c r="C855" s="41"/>
    </row>
    <row r="856" spans="1:3" ht="14.25" customHeight="1" x14ac:dyDescent="0.2">
      <c r="A856" s="41"/>
      <c r="B856" s="41"/>
      <c r="C856" s="41"/>
    </row>
    <row r="857" spans="1:3" ht="14.25" customHeight="1" x14ac:dyDescent="0.2">
      <c r="A857" s="41"/>
      <c r="B857" s="41"/>
      <c r="C857" s="41"/>
    </row>
    <row r="858" spans="1:3" ht="14.25" customHeight="1" x14ac:dyDescent="0.2">
      <c r="A858" s="41"/>
      <c r="B858" s="41"/>
      <c r="C858" s="41"/>
    </row>
    <row r="859" spans="1:3" ht="14.25" customHeight="1" x14ac:dyDescent="0.2">
      <c r="A859" s="41"/>
      <c r="B859" s="41"/>
      <c r="C859" s="41"/>
    </row>
    <row r="860" spans="1:3" ht="14.25" customHeight="1" x14ac:dyDescent="0.2">
      <c r="A860" s="41"/>
      <c r="B860" s="41"/>
      <c r="C860" s="41"/>
    </row>
    <row r="861" spans="1:3" ht="14.25" customHeight="1" x14ac:dyDescent="0.2">
      <c r="A861" s="41"/>
      <c r="B861" s="41"/>
      <c r="C861" s="41"/>
    </row>
    <row r="862" spans="1:3" ht="14.25" customHeight="1" x14ac:dyDescent="0.2">
      <c r="A862" s="41"/>
      <c r="B862" s="41"/>
      <c r="C862" s="41"/>
    </row>
    <row r="863" spans="1:3" ht="14.25" customHeight="1" x14ac:dyDescent="0.2">
      <c r="A863" s="41"/>
      <c r="B863" s="41"/>
      <c r="C863" s="41"/>
    </row>
    <row r="864" spans="1:3" ht="14.25" customHeight="1" x14ac:dyDescent="0.2">
      <c r="A864" s="41"/>
      <c r="B864" s="41"/>
      <c r="C864" s="41"/>
    </row>
    <row r="865" spans="1:3" ht="14.25" customHeight="1" x14ac:dyDescent="0.2">
      <c r="A865" s="41"/>
      <c r="B865" s="41"/>
      <c r="C865" s="41"/>
    </row>
    <row r="866" spans="1:3" ht="14.25" customHeight="1" x14ac:dyDescent="0.2">
      <c r="A866" s="41"/>
      <c r="B866" s="41"/>
      <c r="C866" s="41"/>
    </row>
    <row r="867" spans="1:3" ht="14.25" customHeight="1" x14ac:dyDescent="0.2">
      <c r="A867" s="41"/>
      <c r="B867" s="41"/>
      <c r="C867" s="41"/>
    </row>
    <row r="868" spans="1:3" ht="14.25" customHeight="1" x14ac:dyDescent="0.2">
      <c r="A868" s="41"/>
      <c r="B868" s="41"/>
      <c r="C868" s="41"/>
    </row>
    <row r="869" spans="1:3" ht="14.25" customHeight="1" x14ac:dyDescent="0.2">
      <c r="A869" s="41"/>
      <c r="B869" s="41"/>
      <c r="C869" s="41"/>
    </row>
    <row r="870" spans="1:3" ht="14.25" customHeight="1" x14ac:dyDescent="0.2">
      <c r="A870" s="41"/>
      <c r="B870" s="41"/>
      <c r="C870" s="41"/>
    </row>
    <row r="871" spans="1:3" ht="14.25" customHeight="1" x14ac:dyDescent="0.2">
      <c r="A871" s="41"/>
      <c r="B871" s="41"/>
      <c r="C871" s="41"/>
    </row>
    <row r="872" spans="1:3" ht="14.25" customHeight="1" x14ac:dyDescent="0.2">
      <c r="A872" s="41"/>
      <c r="B872" s="41"/>
      <c r="C872" s="41"/>
    </row>
    <row r="873" spans="1:3" ht="14.25" customHeight="1" x14ac:dyDescent="0.2">
      <c r="A873" s="41"/>
      <c r="B873" s="41"/>
      <c r="C873" s="41"/>
    </row>
    <row r="874" spans="1:3" ht="14.25" customHeight="1" x14ac:dyDescent="0.2">
      <c r="A874" s="41"/>
      <c r="B874" s="41"/>
      <c r="C874" s="41"/>
    </row>
    <row r="875" spans="1:3" ht="14.25" customHeight="1" x14ac:dyDescent="0.2">
      <c r="A875" s="41"/>
      <c r="B875" s="41"/>
      <c r="C875" s="41"/>
    </row>
    <row r="876" spans="1:3" ht="14.25" customHeight="1" x14ac:dyDescent="0.2">
      <c r="A876" s="41"/>
      <c r="B876" s="41"/>
      <c r="C876" s="41"/>
    </row>
    <row r="877" spans="1:3" ht="14.25" customHeight="1" x14ac:dyDescent="0.2">
      <c r="A877" s="41"/>
      <c r="B877" s="41"/>
      <c r="C877" s="41"/>
    </row>
    <row r="878" spans="1:3" ht="14.25" customHeight="1" x14ac:dyDescent="0.2">
      <c r="A878" s="41"/>
      <c r="B878" s="41"/>
      <c r="C878" s="41"/>
    </row>
    <row r="879" spans="1:3" ht="14.25" customHeight="1" x14ac:dyDescent="0.2">
      <c r="A879" s="41"/>
      <c r="B879" s="41"/>
      <c r="C879" s="41"/>
    </row>
    <row r="880" spans="1:3" ht="14.25" customHeight="1" x14ac:dyDescent="0.2">
      <c r="A880" s="41"/>
      <c r="B880" s="41"/>
      <c r="C880" s="41"/>
    </row>
    <row r="881" spans="1:3" ht="14.25" customHeight="1" x14ac:dyDescent="0.2">
      <c r="A881" s="41"/>
      <c r="B881" s="41"/>
      <c r="C881" s="41"/>
    </row>
    <row r="882" spans="1:3" ht="14.25" customHeight="1" x14ac:dyDescent="0.2">
      <c r="A882" s="41"/>
      <c r="B882" s="41"/>
      <c r="C882" s="41"/>
    </row>
    <row r="883" spans="1:3" ht="14.25" customHeight="1" x14ac:dyDescent="0.2">
      <c r="A883" s="41"/>
      <c r="B883" s="41"/>
      <c r="C883" s="41"/>
    </row>
    <row r="884" spans="1:3" ht="14.25" customHeight="1" x14ac:dyDescent="0.2">
      <c r="A884" s="41"/>
      <c r="B884" s="41"/>
      <c r="C884" s="41"/>
    </row>
    <row r="885" spans="1:3" ht="14.25" customHeight="1" x14ac:dyDescent="0.2">
      <c r="A885" s="41"/>
      <c r="B885" s="41"/>
      <c r="C885" s="41"/>
    </row>
    <row r="886" spans="1:3" ht="14.25" customHeight="1" x14ac:dyDescent="0.2">
      <c r="A886" s="41"/>
      <c r="B886" s="41"/>
      <c r="C886" s="41"/>
    </row>
    <row r="887" spans="1:3" ht="14.25" customHeight="1" x14ac:dyDescent="0.2">
      <c r="A887" s="41"/>
      <c r="B887" s="41"/>
      <c r="C887" s="41"/>
    </row>
    <row r="888" spans="1:3" ht="14.25" customHeight="1" x14ac:dyDescent="0.2">
      <c r="A888" s="41"/>
      <c r="B888" s="41"/>
      <c r="C888" s="41"/>
    </row>
    <row r="889" spans="1:3" ht="14.25" customHeight="1" x14ac:dyDescent="0.2">
      <c r="A889" s="41"/>
      <c r="B889" s="41"/>
      <c r="C889" s="41"/>
    </row>
    <row r="890" spans="1:3" ht="14.25" customHeight="1" x14ac:dyDescent="0.2">
      <c r="A890" s="41"/>
      <c r="B890" s="41"/>
      <c r="C890" s="41"/>
    </row>
    <row r="891" spans="1:3" ht="14.25" customHeight="1" x14ac:dyDescent="0.2">
      <c r="A891" s="41"/>
      <c r="B891" s="41"/>
      <c r="C891" s="41"/>
    </row>
    <row r="892" spans="1:3" ht="14.25" customHeight="1" x14ac:dyDescent="0.2">
      <c r="A892" s="41"/>
      <c r="B892" s="41"/>
      <c r="C892" s="41"/>
    </row>
    <row r="893" spans="1:3" ht="14.25" customHeight="1" x14ac:dyDescent="0.2">
      <c r="A893" s="41"/>
      <c r="B893" s="41"/>
      <c r="C893" s="41"/>
    </row>
    <row r="894" spans="1:3" ht="14.25" customHeight="1" x14ac:dyDescent="0.2">
      <c r="A894" s="41"/>
      <c r="B894" s="41"/>
      <c r="C894" s="41"/>
    </row>
    <row r="895" spans="1:3" ht="14.25" customHeight="1" x14ac:dyDescent="0.2">
      <c r="A895" s="41"/>
      <c r="B895" s="41"/>
      <c r="C895" s="41"/>
    </row>
    <row r="896" spans="1:3" ht="14.25" customHeight="1" x14ac:dyDescent="0.2">
      <c r="A896" s="41"/>
      <c r="B896" s="41"/>
      <c r="C896" s="41"/>
    </row>
    <row r="897" spans="1:3" ht="14.25" customHeight="1" x14ac:dyDescent="0.2">
      <c r="A897" s="41"/>
      <c r="B897" s="41"/>
      <c r="C897" s="41"/>
    </row>
    <row r="898" spans="1:3" ht="14.25" customHeight="1" x14ac:dyDescent="0.2">
      <c r="A898" s="41"/>
      <c r="B898" s="41"/>
      <c r="C898" s="41"/>
    </row>
    <row r="899" spans="1:3" ht="14.25" customHeight="1" x14ac:dyDescent="0.2">
      <c r="A899" s="41"/>
      <c r="B899" s="41"/>
      <c r="C899" s="41"/>
    </row>
    <row r="900" spans="1:3" ht="14.25" customHeight="1" x14ac:dyDescent="0.2">
      <c r="A900" s="41"/>
      <c r="B900" s="41"/>
      <c r="C900" s="41"/>
    </row>
    <row r="901" spans="1:3" ht="14.25" customHeight="1" x14ac:dyDescent="0.2">
      <c r="A901" s="41"/>
      <c r="B901" s="41"/>
      <c r="C901" s="41"/>
    </row>
    <row r="902" spans="1:3" ht="14.25" customHeight="1" x14ac:dyDescent="0.2">
      <c r="A902" s="41"/>
      <c r="B902" s="41"/>
      <c r="C902" s="41"/>
    </row>
    <row r="903" spans="1:3" ht="14.25" customHeight="1" x14ac:dyDescent="0.2">
      <c r="A903" s="41"/>
      <c r="B903" s="41"/>
      <c r="C903" s="41"/>
    </row>
    <row r="904" spans="1:3" ht="14.25" customHeight="1" x14ac:dyDescent="0.2">
      <c r="A904" s="41"/>
      <c r="B904" s="41"/>
      <c r="C904" s="41"/>
    </row>
    <row r="905" spans="1:3" ht="14.25" customHeight="1" x14ac:dyDescent="0.2">
      <c r="A905" s="41"/>
      <c r="B905" s="41"/>
      <c r="C905" s="41"/>
    </row>
    <row r="906" spans="1:3" ht="14.25" customHeight="1" x14ac:dyDescent="0.2">
      <c r="A906" s="41"/>
      <c r="B906" s="41"/>
      <c r="C906" s="41"/>
    </row>
    <row r="907" spans="1:3" ht="14.25" customHeight="1" x14ac:dyDescent="0.2">
      <c r="A907" s="41"/>
      <c r="B907" s="41"/>
      <c r="C907" s="41"/>
    </row>
    <row r="908" spans="1:3" ht="14.25" customHeight="1" x14ac:dyDescent="0.2">
      <c r="A908" s="41"/>
      <c r="B908" s="41"/>
      <c r="C908" s="41"/>
    </row>
    <row r="909" spans="1:3" ht="14.25" customHeight="1" x14ac:dyDescent="0.2">
      <c r="A909" s="41"/>
      <c r="B909" s="41"/>
      <c r="C909" s="41"/>
    </row>
    <row r="910" spans="1:3" ht="14.25" customHeight="1" x14ac:dyDescent="0.2">
      <c r="A910" s="41"/>
      <c r="B910" s="41"/>
      <c r="C910" s="41"/>
    </row>
    <row r="911" spans="1:3" ht="14.25" customHeight="1" x14ac:dyDescent="0.2">
      <c r="A911" s="41"/>
      <c r="B911" s="41"/>
      <c r="C911" s="41"/>
    </row>
    <row r="912" spans="1:3" ht="14.25" customHeight="1" x14ac:dyDescent="0.2">
      <c r="A912" s="41"/>
      <c r="B912" s="41"/>
      <c r="C912" s="41"/>
    </row>
    <row r="913" spans="1:3" ht="14.25" customHeight="1" x14ac:dyDescent="0.2">
      <c r="A913" s="41"/>
      <c r="B913" s="41"/>
      <c r="C913" s="41"/>
    </row>
    <row r="914" spans="1:3" ht="14.25" customHeight="1" x14ac:dyDescent="0.2">
      <c r="A914" s="41"/>
      <c r="B914" s="41"/>
      <c r="C914" s="41"/>
    </row>
    <row r="915" spans="1:3" ht="14.25" customHeight="1" x14ac:dyDescent="0.2">
      <c r="A915" s="41"/>
      <c r="B915" s="41"/>
      <c r="C915" s="41"/>
    </row>
    <row r="916" spans="1:3" ht="14.25" customHeight="1" x14ac:dyDescent="0.2">
      <c r="A916" s="41"/>
      <c r="B916" s="41"/>
      <c r="C916" s="41"/>
    </row>
    <row r="917" spans="1:3" ht="14.25" customHeight="1" x14ac:dyDescent="0.2">
      <c r="A917" s="41"/>
      <c r="B917" s="41"/>
      <c r="C917" s="41"/>
    </row>
    <row r="918" spans="1:3" ht="14.25" customHeight="1" x14ac:dyDescent="0.2">
      <c r="A918" s="41"/>
      <c r="B918" s="41"/>
      <c r="C918" s="41"/>
    </row>
    <row r="919" spans="1:3" ht="14.25" customHeight="1" x14ac:dyDescent="0.2">
      <c r="A919" s="41"/>
      <c r="B919" s="41"/>
      <c r="C919" s="41"/>
    </row>
    <row r="920" spans="1:3" ht="14.25" customHeight="1" x14ac:dyDescent="0.2">
      <c r="A920" s="41"/>
      <c r="B920" s="41"/>
      <c r="C920" s="41"/>
    </row>
    <row r="921" spans="1:3" ht="14.25" customHeight="1" x14ac:dyDescent="0.2">
      <c r="A921" s="41"/>
      <c r="B921" s="41"/>
      <c r="C921" s="41"/>
    </row>
    <row r="922" spans="1:3" ht="14.25" customHeight="1" x14ac:dyDescent="0.2">
      <c r="A922" s="41"/>
      <c r="B922" s="41"/>
      <c r="C922" s="41"/>
    </row>
    <row r="923" spans="1:3" ht="14.25" customHeight="1" x14ac:dyDescent="0.2">
      <c r="A923" s="41"/>
      <c r="B923" s="41"/>
      <c r="C923" s="41"/>
    </row>
    <row r="924" spans="1:3" ht="14.25" customHeight="1" x14ac:dyDescent="0.2">
      <c r="A924" s="41"/>
      <c r="B924" s="41"/>
      <c r="C924" s="41"/>
    </row>
    <row r="925" spans="1:3" ht="14.25" customHeight="1" x14ac:dyDescent="0.2">
      <c r="A925" s="41"/>
      <c r="B925" s="41"/>
      <c r="C925" s="41"/>
    </row>
    <row r="926" spans="1:3" ht="14.25" customHeight="1" x14ac:dyDescent="0.2">
      <c r="A926" s="41"/>
      <c r="B926" s="41"/>
      <c r="C926" s="41"/>
    </row>
    <row r="927" spans="1:3" ht="14.25" customHeight="1" x14ac:dyDescent="0.2">
      <c r="A927" s="41"/>
      <c r="B927" s="41"/>
      <c r="C927" s="41"/>
    </row>
    <row r="928" spans="1:3" ht="14.25" customHeight="1" x14ac:dyDescent="0.2">
      <c r="A928" s="41"/>
      <c r="B928" s="41"/>
      <c r="C928" s="41"/>
    </row>
    <row r="929" spans="1:3" ht="14.25" customHeight="1" x14ac:dyDescent="0.2">
      <c r="A929" s="41"/>
      <c r="B929" s="41"/>
      <c r="C929" s="41"/>
    </row>
    <row r="930" spans="1:3" ht="14.25" customHeight="1" x14ac:dyDescent="0.2">
      <c r="A930" s="41"/>
      <c r="B930" s="41"/>
      <c r="C930" s="41"/>
    </row>
    <row r="931" spans="1:3" ht="14.25" customHeight="1" x14ac:dyDescent="0.2">
      <c r="A931" s="41"/>
      <c r="B931" s="41"/>
      <c r="C931" s="41"/>
    </row>
    <row r="932" spans="1:3" ht="14.25" customHeight="1" x14ac:dyDescent="0.2">
      <c r="A932" s="41"/>
      <c r="B932" s="41"/>
      <c r="C932" s="41"/>
    </row>
    <row r="933" spans="1:3" ht="14.25" customHeight="1" x14ac:dyDescent="0.2">
      <c r="A933" s="41"/>
      <c r="B933" s="41"/>
      <c r="C933" s="41"/>
    </row>
    <row r="934" spans="1:3" ht="14.25" customHeight="1" x14ac:dyDescent="0.2">
      <c r="A934" s="41"/>
      <c r="B934" s="41"/>
      <c r="C934" s="41"/>
    </row>
    <row r="935" spans="1:3" ht="14.25" customHeight="1" x14ac:dyDescent="0.2">
      <c r="A935" s="41"/>
      <c r="B935" s="41"/>
      <c r="C935" s="41"/>
    </row>
    <row r="936" spans="1:3" ht="14.25" customHeight="1" x14ac:dyDescent="0.2">
      <c r="A936" s="41"/>
      <c r="B936" s="41"/>
      <c r="C936" s="41"/>
    </row>
    <row r="937" spans="1:3" ht="14.25" customHeight="1" x14ac:dyDescent="0.2">
      <c r="A937" s="41"/>
      <c r="B937" s="41"/>
      <c r="C937" s="41"/>
    </row>
    <row r="938" spans="1:3" ht="14.25" customHeight="1" x14ac:dyDescent="0.2">
      <c r="A938" s="41"/>
      <c r="B938" s="41"/>
      <c r="C938" s="41"/>
    </row>
    <row r="939" spans="1:3" ht="14.25" customHeight="1" x14ac:dyDescent="0.2">
      <c r="A939" s="41"/>
      <c r="B939" s="41"/>
      <c r="C939" s="41"/>
    </row>
    <row r="940" spans="1:3" ht="14.25" customHeight="1" x14ac:dyDescent="0.2">
      <c r="A940" s="41"/>
      <c r="B940" s="41"/>
      <c r="C940" s="41"/>
    </row>
    <row r="941" spans="1:3" ht="14.25" customHeight="1" x14ac:dyDescent="0.2">
      <c r="A941" s="41"/>
      <c r="B941" s="41"/>
      <c r="C941" s="41"/>
    </row>
    <row r="942" spans="1:3" ht="14.25" customHeight="1" x14ac:dyDescent="0.2">
      <c r="A942" s="41"/>
      <c r="B942" s="41"/>
      <c r="C942" s="41"/>
    </row>
    <row r="943" spans="1:3" ht="14.25" customHeight="1" x14ac:dyDescent="0.2">
      <c r="A943" s="41"/>
      <c r="B943" s="41"/>
      <c r="C943" s="41"/>
    </row>
    <row r="944" spans="1:3" ht="14.25" customHeight="1" x14ac:dyDescent="0.2">
      <c r="A944" s="41"/>
      <c r="B944" s="41"/>
      <c r="C944" s="41"/>
    </row>
    <row r="945" spans="1:3" ht="14.25" customHeight="1" x14ac:dyDescent="0.2">
      <c r="A945" s="41"/>
      <c r="B945" s="41"/>
      <c r="C945" s="41"/>
    </row>
    <row r="946" spans="1:3" ht="14.25" customHeight="1" x14ac:dyDescent="0.2">
      <c r="A946" s="41"/>
      <c r="B946" s="41"/>
      <c r="C946" s="41"/>
    </row>
    <row r="947" spans="1:3" ht="14.25" customHeight="1" x14ac:dyDescent="0.2">
      <c r="A947" s="41"/>
      <c r="B947" s="41"/>
      <c r="C947" s="41"/>
    </row>
    <row r="948" spans="1:3" ht="14.25" customHeight="1" x14ac:dyDescent="0.2">
      <c r="A948" s="41"/>
      <c r="B948" s="41"/>
      <c r="C948" s="41"/>
    </row>
    <row r="949" spans="1:3" ht="14.25" customHeight="1" x14ac:dyDescent="0.2">
      <c r="A949" s="41"/>
      <c r="B949" s="41"/>
      <c r="C949" s="41"/>
    </row>
    <row r="950" spans="1:3" ht="14.25" customHeight="1" x14ac:dyDescent="0.2">
      <c r="A950" s="41"/>
      <c r="B950" s="41"/>
      <c r="C950" s="41"/>
    </row>
    <row r="951" spans="1:3" ht="14.25" customHeight="1" x14ac:dyDescent="0.2">
      <c r="A951" s="41"/>
      <c r="B951" s="41"/>
      <c r="C951" s="41"/>
    </row>
    <row r="952" spans="1:3" ht="14.25" customHeight="1" x14ac:dyDescent="0.2">
      <c r="A952" s="41"/>
      <c r="B952" s="41"/>
      <c r="C952" s="41"/>
    </row>
    <row r="953" spans="1:3" ht="14.25" customHeight="1" x14ac:dyDescent="0.2">
      <c r="A953" s="41"/>
      <c r="B953" s="41"/>
      <c r="C953" s="41"/>
    </row>
    <row r="954" spans="1:3" ht="14.25" customHeight="1" x14ac:dyDescent="0.2">
      <c r="A954" s="41"/>
      <c r="B954" s="41"/>
      <c r="C954" s="41"/>
    </row>
    <row r="955" spans="1:3" ht="14.25" customHeight="1" x14ac:dyDescent="0.2">
      <c r="A955" s="41"/>
      <c r="B955" s="41"/>
      <c r="C955" s="41"/>
    </row>
    <row r="956" spans="1:3" ht="14.25" customHeight="1" x14ac:dyDescent="0.2">
      <c r="A956" s="41"/>
      <c r="B956" s="41"/>
      <c r="C956" s="41"/>
    </row>
    <row r="957" spans="1:3" ht="14.25" customHeight="1" x14ac:dyDescent="0.2">
      <c r="A957" s="41"/>
      <c r="B957" s="41"/>
      <c r="C957" s="41"/>
    </row>
    <row r="958" spans="1:3" ht="14.25" customHeight="1" x14ac:dyDescent="0.2">
      <c r="A958" s="41"/>
      <c r="B958" s="41"/>
      <c r="C958" s="41"/>
    </row>
    <row r="959" spans="1:3" ht="14.25" customHeight="1" x14ac:dyDescent="0.2">
      <c r="A959" s="41"/>
      <c r="B959" s="41"/>
      <c r="C959" s="41"/>
    </row>
    <row r="960" spans="1:3" ht="14.25" customHeight="1" x14ac:dyDescent="0.2">
      <c r="A960" s="41"/>
      <c r="B960" s="41"/>
      <c r="C960" s="41"/>
    </row>
    <row r="961" spans="1:3" ht="14.25" customHeight="1" x14ac:dyDescent="0.2">
      <c r="A961" s="41"/>
      <c r="B961" s="41"/>
      <c r="C961" s="41"/>
    </row>
    <row r="962" spans="1:3" ht="14.25" customHeight="1" x14ac:dyDescent="0.2">
      <c r="A962" s="41"/>
      <c r="B962" s="41"/>
      <c r="C962" s="41"/>
    </row>
    <row r="963" spans="1:3" ht="14.25" customHeight="1" x14ac:dyDescent="0.2">
      <c r="A963" s="41"/>
      <c r="B963" s="41"/>
      <c r="C963" s="41"/>
    </row>
    <row r="964" spans="1:3" ht="14.25" customHeight="1" x14ac:dyDescent="0.2">
      <c r="A964" s="41"/>
      <c r="B964" s="41"/>
      <c r="C964" s="41"/>
    </row>
    <row r="965" spans="1:3" ht="14.25" customHeight="1" x14ac:dyDescent="0.2">
      <c r="A965" s="41"/>
      <c r="B965" s="41"/>
      <c r="C965" s="41"/>
    </row>
    <row r="966" spans="1:3" ht="14.25" customHeight="1" x14ac:dyDescent="0.2">
      <c r="A966" s="41"/>
      <c r="B966" s="41"/>
      <c r="C966" s="41"/>
    </row>
    <row r="967" spans="1:3" ht="14.25" customHeight="1" x14ac:dyDescent="0.2">
      <c r="A967" s="41"/>
      <c r="B967" s="41"/>
      <c r="C967" s="41"/>
    </row>
    <row r="968" spans="1:3" ht="14.25" customHeight="1" x14ac:dyDescent="0.2">
      <c r="A968" s="41"/>
      <c r="B968" s="41"/>
      <c r="C968" s="41"/>
    </row>
    <row r="969" spans="1:3" ht="14.25" customHeight="1" x14ac:dyDescent="0.2">
      <c r="A969" s="41"/>
      <c r="B969" s="41"/>
      <c r="C969" s="41"/>
    </row>
    <row r="970" spans="1:3" ht="14.25" customHeight="1" x14ac:dyDescent="0.2">
      <c r="A970" s="41"/>
      <c r="B970" s="41"/>
      <c r="C970" s="41"/>
    </row>
    <row r="971" spans="1:3" ht="14.25" customHeight="1" x14ac:dyDescent="0.2">
      <c r="A971" s="41"/>
      <c r="B971" s="41"/>
      <c r="C971" s="41"/>
    </row>
    <row r="972" spans="1:3" ht="14.25" customHeight="1" x14ac:dyDescent="0.2">
      <c r="A972" s="41"/>
      <c r="B972" s="41"/>
      <c r="C972" s="41"/>
    </row>
    <row r="973" spans="1:3" ht="14.25" customHeight="1" x14ac:dyDescent="0.2">
      <c r="A973" s="41"/>
      <c r="B973" s="41"/>
      <c r="C973" s="41"/>
    </row>
    <row r="974" spans="1:3" ht="14.25" customHeight="1" x14ac:dyDescent="0.2">
      <c r="A974" s="41"/>
      <c r="B974" s="41"/>
      <c r="C974" s="41"/>
    </row>
    <row r="975" spans="1:3" ht="14.25" customHeight="1" x14ac:dyDescent="0.2">
      <c r="A975" s="41"/>
      <c r="B975" s="41"/>
      <c r="C975" s="41"/>
    </row>
    <row r="976" spans="1:3" ht="14.25" customHeight="1" x14ac:dyDescent="0.2">
      <c r="A976" s="41"/>
      <c r="B976" s="41"/>
      <c r="C976" s="41"/>
    </row>
    <row r="977" spans="1:3" ht="14.25" customHeight="1" x14ac:dyDescent="0.2">
      <c r="A977" s="41"/>
      <c r="B977" s="41"/>
      <c r="C977" s="41"/>
    </row>
    <row r="978" spans="1:3" ht="14.25" customHeight="1" x14ac:dyDescent="0.2">
      <c r="A978" s="41"/>
      <c r="B978" s="41"/>
      <c r="C978" s="41"/>
    </row>
    <row r="979" spans="1:3" ht="14.25" customHeight="1" x14ac:dyDescent="0.2">
      <c r="A979" s="41"/>
      <c r="B979" s="41"/>
      <c r="C979" s="41"/>
    </row>
    <row r="980" spans="1:3" ht="14.25" customHeight="1" x14ac:dyDescent="0.2">
      <c r="A980" s="41"/>
      <c r="B980" s="41"/>
      <c r="C980" s="41"/>
    </row>
    <row r="981" spans="1:3" ht="14.25" customHeight="1" x14ac:dyDescent="0.2">
      <c r="A981" s="41"/>
      <c r="B981" s="41"/>
      <c r="C981" s="41"/>
    </row>
    <row r="982" spans="1:3" ht="14.25" customHeight="1" x14ac:dyDescent="0.2">
      <c r="A982" s="41"/>
      <c r="B982" s="41"/>
      <c r="C982" s="41"/>
    </row>
    <row r="983" spans="1:3" ht="14.25" customHeight="1" x14ac:dyDescent="0.2">
      <c r="A983" s="41"/>
      <c r="B983" s="41"/>
      <c r="C983" s="41"/>
    </row>
    <row r="984" spans="1:3" ht="14.25" customHeight="1" x14ac:dyDescent="0.2">
      <c r="A984" s="41"/>
      <c r="B984" s="41"/>
      <c r="C984" s="41"/>
    </row>
    <row r="985" spans="1:3" ht="14.25" customHeight="1" x14ac:dyDescent="0.2">
      <c r="A985" s="41"/>
      <c r="B985" s="41"/>
      <c r="C985" s="41"/>
    </row>
    <row r="986" spans="1:3" ht="14.25" customHeight="1" x14ac:dyDescent="0.2">
      <c r="A986" s="41"/>
      <c r="B986" s="41"/>
      <c r="C986" s="41"/>
    </row>
    <row r="987" spans="1:3" ht="14.25" customHeight="1" x14ac:dyDescent="0.2">
      <c r="A987" s="41"/>
      <c r="B987" s="41"/>
      <c r="C987" s="41"/>
    </row>
    <row r="988" spans="1:3" ht="14.25" customHeight="1" x14ac:dyDescent="0.2">
      <c r="A988" s="41"/>
      <c r="B988" s="41"/>
      <c r="C988" s="41"/>
    </row>
    <row r="989" spans="1:3" ht="14.25" customHeight="1" x14ac:dyDescent="0.2">
      <c r="A989" s="41"/>
      <c r="B989" s="41"/>
      <c r="C989" s="41"/>
    </row>
    <row r="990" spans="1:3" ht="14.25" customHeight="1" x14ac:dyDescent="0.2">
      <c r="A990" s="41"/>
      <c r="B990" s="41"/>
      <c r="C990" s="41"/>
    </row>
    <row r="991" spans="1:3" ht="14.25" customHeight="1" x14ac:dyDescent="0.2">
      <c r="A991" s="41"/>
      <c r="B991" s="41"/>
      <c r="C991" s="41"/>
    </row>
    <row r="992" spans="1:3" ht="14.25" customHeight="1" x14ac:dyDescent="0.2">
      <c r="A992" s="41"/>
      <c r="B992" s="41"/>
      <c r="C992" s="41"/>
    </row>
    <row r="993" spans="1:3" ht="14.25" customHeight="1" x14ac:dyDescent="0.2">
      <c r="A993" s="41"/>
      <c r="B993" s="41"/>
      <c r="C993" s="41"/>
    </row>
    <row r="994" spans="1:3" ht="14.25" customHeight="1" x14ac:dyDescent="0.2">
      <c r="A994" s="41"/>
      <c r="B994" s="41"/>
      <c r="C994" s="41"/>
    </row>
    <row r="995" spans="1:3" ht="14.25" customHeight="1" x14ac:dyDescent="0.2">
      <c r="A995" s="41"/>
      <c r="B995" s="41"/>
      <c r="C995" s="41"/>
    </row>
    <row r="996" spans="1:3" ht="14.25" customHeight="1" x14ac:dyDescent="0.2">
      <c r="A996" s="41"/>
      <c r="B996" s="41"/>
      <c r="C996" s="41"/>
    </row>
    <row r="997" spans="1:3" ht="14.25" customHeight="1" x14ac:dyDescent="0.2">
      <c r="A997" s="41"/>
      <c r="B997" s="41"/>
      <c r="C997" s="41"/>
    </row>
    <row r="998" spans="1:3" ht="14.25" customHeight="1" x14ac:dyDescent="0.2">
      <c r="A998" s="41"/>
      <c r="B998" s="41"/>
      <c r="C998" s="41"/>
    </row>
    <row r="999" spans="1:3" ht="14.25" customHeight="1" x14ac:dyDescent="0.2">
      <c r="A999" s="41"/>
      <c r="B999" s="41"/>
      <c r="C999" s="41"/>
    </row>
    <row r="1000" spans="1:3" ht="14.25" customHeight="1" x14ac:dyDescent="0.2">
      <c r="A1000" s="41"/>
      <c r="B1000" s="41"/>
      <c r="C1000" s="4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Compras</vt:lpstr>
      <vt:lpstr>Compras_Detalle</vt:lpstr>
      <vt:lpstr>Ordenes</vt:lpstr>
      <vt:lpstr>Ordenes_Detalle</vt:lpstr>
      <vt:lpstr>Ordenes_Lote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 Martinez</cp:lastModifiedBy>
  <cp:lastPrinted>2025-03-17T20:44:34Z</cp:lastPrinted>
  <dcterms:created xsi:type="dcterms:W3CDTF">2025-01-21T20:11:48Z</dcterms:created>
  <dcterms:modified xsi:type="dcterms:W3CDTF">2025-06-03T23:36:02Z</dcterms:modified>
</cp:coreProperties>
</file>