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sr\Documents\Cursos Udemy\Excel\arquivos de apoio\Feito\"/>
    </mc:Choice>
  </mc:AlternateContent>
  <xr:revisionPtr revIDLastSave="0" documentId="13_ncr:1_{D1AE20FC-C132-4EF5-87D3-273F0048E0BF}" xr6:coauthVersionLast="47" xr6:coauthVersionMax="47" xr10:uidLastSave="{00000000-0000-0000-0000-000000000000}"/>
  <bookViews>
    <workbookView xWindow="-120" yWindow="-120" windowWidth="29040" windowHeight="15840" activeTab="7" xr2:uid="{F4276B9D-9EF4-49DF-9972-5A1B79A3DF02}"/>
  </bookViews>
  <sheets>
    <sheet name="Cálculos Básicos" sheetId="2" r:id="rId1"/>
    <sheet name="Ordem de Execução" sheetId="4" r:id="rId2"/>
    <sheet name="Função Soma" sheetId="1" r:id="rId3"/>
    <sheet name="Função AutoSoma" sheetId="5" r:id="rId4"/>
    <sheet name="Função Média" sheetId="6" r:id="rId5"/>
    <sheet name="Função Máximo" sheetId="7" r:id="rId6"/>
    <sheet name="Função Mínimo" sheetId="8" r:id="rId7"/>
    <sheet name="Função Maior" sheetId="9" r:id="rId8"/>
    <sheet name="Função Menor" sheetId="10" r:id="rId9"/>
    <sheet name="Função Se" sheetId="11" r:id="rId10"/>
    <sheet name="Função E" sheetId="12" r:id="rId11"/>
    <sheet name="Função OU" sheetId="13" r:id="rId12"/>
    <sheet name="Função Se com 3 Argumentos" sheetId="14" r:id="rId13"/>
    <sheet name="Funções de Contagem" sheetId="15" r:id="rId14"/>
    <sheet name="Controle de Produtos" sheetId="16" r:id="rId15"/>
    <sheet name="Compras a Prazo" sheetId="17" r:id="rId16"/>
    <sheet name="Financiamento de Imóveis" sheetId="18" r:id="rId17"/>
    <sheet name="Lição de Casa" sheetId="3" r:id="rId18"/>
  </sheets>
  <externalReferences>
    <externalReference r:id="rId19"/>
  </externalReferences>
  <definedNames>
    <definedName name="RegrasProch">'[1]PROCV e PROCH'!$I$12:$L$13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7" l="1"/>
  <c r="F3" i="17"/>
  <c r="G3" i="17" s="1"/>
  <c r="F4" i="9"/>
  <c r="F5" i="9"/>
  <c r="F6" i="9"/>
  <c r="F7" i="9"/>
  <c r="F8" i="9"/>
  <c r="F9" i="9"/>
  <c r="F10" i="9"/>
  <c r="F3" i="9"/>
  <c r="G4" i="8"/>
  <c r="G5" i="8"/>
  <c r="G6" i="8"/>
  <c r="G7" i="8"/>
  <c r="G8" i="8"/>
  <c r="G9" i="8"/>
  <c r="G10" i="8"/>
  <c r="G3" i="8"/>
  <c r="F16" i="7"/>
  <c r="F17" i="7"/>
  <c r="F18" i="7"/>
  <c r="F19" i="7"/>
  <c r="F20" i="7"/>
  <c r="F21" i="7"/>
  <c r="F22" i="7"/>
  <c r="F15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4" i="5"/>
  <c r="G9" i="1"/>
  <c r="G10" i="1"/>
  <c r="G11" i="1"/>
  <c r="G12" i="1"/>
  <c r="G8" i="1"/>
  <c r="G11" i="3"/>
  <c r="G13" i="3" s="1"/>
  <c r="G4" i="3"/>
  <c r="D13" i="3"/>
  <c r="E13" i="3"/>
  <c r="F13" i="3"/>
  <c r="C13" i="3"/>
  <c r="G10" i="3"/>
  <c r="G12" i="3"/>
  <c r="G9" i="3"/>
  <c r="G8" i="3"/>
  <c r="G6" i="3"/>
  <c r="G5" i="3"/>
  <c r="H5" i="18"/>
  <c r="H6" i="18"/>
  <c r="H4" i="18"/>
  <c r="G5" i="18"/>
  <c r="G6" i="18"/>
  <c r="G4" i="18"/>
  <c r="H3" i="18"/>
  <c r="G3" i="18"/>
  <c r="F5" i="17"/>
  <c r="F6" i="17"/>
  <c r="G5" i="17"/>
  <c r="G6" i="17"/>
  <c r="G4" i="17"/>
  <c r="G4" i="16"/>
  <c r="G5" i="16"/>
  <c r="G6" i="16"/>
  <c r="G3" i="16"/>
  <c r="E5" i="16"/>
  <c r="E6" i="16"/>
  <c r="E4" i="16"/>
  <c r="E3" i="16"/>
  <c r="L6" i="15"/>
  <c r="L5" i="15"/>
  <c r="L4" i="15"/>
  <c r="I3" i="14"/>
  <c r="I4" i="14"/>
  <c r="I5" i="14"/>
  <c r="I6" i="14"/>
  <c r="I7" i="14"/>
  <c r="I8" i="14"/>
  <c r="I9" i="14"/>
  <c r="I10" i="14"/>
  <c r="I4" i="13"/>
  <c r="I5" i="13"/>
  <c r="I6" i="13"/>
  <c r="I7" i="13"/>
  <c r="I8" i="13"/>
  <c r="I9" i="13"/>
  <c r="I10" i="13"/>
  <c r="I3" i="13"/>
  <c r="J4" i="12"/>
  <c r="J5" i="12"/>
  <c r="J6" i="12"/>
  <c r="J7" i="12"/>
  <c r="J8" i="12"/>
  <c r="J9" i="12"/>
  <c r="J10" i="12"/>
  <c r="J3" i="12"/>
  <c r="I4" i="12"/>
  <c r="I5" i="12"/>
  <c r="I6" i="12"/>
  <c r="I7" i="12"/>
  <c r="I8" i="12"/>
  <c r="I9" i="12"/>
  <c r="I10" i="12"/>
  <c r="I3" i="12"/>
  <c r="I4" i="11"/>
  <c r="I5" i="11"/>
  <c r="I6" i="11"/>
  <c r="I7" i="11"/>
  <c r="I8" i="11"/>
  <c r="I9" i="11"/>
  <c r="I10" i="11"/>
  <c r="I3" i="11"/>
  <c r="G4" i="10"/>
  <c r="G5" i="10"/>
  <c r="G6" i="10"/>
  <c r="G7" i="10"/>
  <c r="G8" i="10"/>
  <c r="G9" i="10"/>
  <c r="G10" i="10"/>
  <c r="G3" i="10"/>
  <c r="G4" i="7"/>
  <c r="G5" i="7"/>
  <c r="G6" i="7"/>
  <c r="G7" i="7"/>
  <c r="G8" i="7"/>
  <c r="G9" i="7"/>
  <c r="G10" i="7"/>
  <c r="G3" i="7"/>
  <c r="F4" i="7"/>
  <c r="F5" i="7"/>
  <c r="F6" i="7"/>
  <c r="F7" i="7"/>
  <c r="F8" i="7"/>
  <c r="F9" i="7"/>
  <c r="F10" i="7"/>
  <c r="F3" i="7"/>
  <c r="H4" i="6"/>
  <c r="H5" i="6"/>
  <c r="H6" i="6"/>
  <c r="H7" i="6"/>
  <c r="H8" i="6"/>
  <c r="H9" i="6"/>
  <c r="H10" i="6"/>
  <c r="H3" i="6"/>
  <c r="G4" i="6"/>
  <c r="G5" i="6"/>
  <c r="G6" i="6"/>
  <c r="G7" i="6"/>
  <c r="G8" i="6"/>
  <c r="G9" i="6"/>
  <c r="G10" i="6"/>
  <c r="G3" i="6"/>
  <c r="F4" i="6"/>
  <c r="F5" i="6"/>
  <c r="F6" i="6"/>
  <c r="F7" i="6"/>
  <c r="F8" i="6"/>
  <c r="F9" i="6"/>
  <c r="F10" i="6"/>
  <c r="F3" i="6"/>
  <c r="E4" i="6"/>
  <c r="E5" i="6"/>
  <c r="E6" i="6"/>
  <c r="E7" i="6"/>
  <c r="E8" i="6"/>
  <c r="E9" i="6"/>
  <c r="E10" i="6"/>
  <c r="E3" i="6"/>
  <c r="G9" i="5"/>
  <c r="G10" i="5"/>
  <c r="G11" i="5"/>
  <c r="G12" i="5"/>
  <c r="G8" i="5"/>
  <c r="G5" i="5"/>
  <c r="G6" i="5"/>
  <c r="G5" i="1"/>
  <c r="G6" i="1"/>
  <c r="G4" i="1"/>
  <c r="D13" i="1"/>
  <c r="E13" i="1"/>
  <c r="F13" i="1"/>
  <c r="C13" i="1"/>
  <c r="F11" i="4"/>
  <c r="F10" i="4"/>
  <c r="H4" i="2"/>
  <c r="H8" i="2"/>
  <c r="H7" i="2"/>
  <c r="H6" i="2"/>
  <c r="H5" i="2"/>
  <c r="F8" i="2"/>
  <c r="F7" i="2"/>
  <c r="F6" i="2"/>
  <c r="F5" i="2"/>
  <c r="F4" i="2"/>
  <c r="F4" i="4" l="1"/>
  <c r="H4" i="4"/>
  <c r="F5" i="4"/>
  <c r="H5" i="4"/>
  <c r="F6" i="4"/>
  <c r="H6" i="4"/>
  <c r="F7" i="4"/>
  <c r="H7" i="4"/>
  <c r="F8" i="4"/>
  <c r="H8" i="4"/>
  <c r="H10" i="15"/>
  <c r="G10" i="15"/>
  <c r="F10" i="15"/>
  <c r="E10" i="15"/>
  <c r="H9" i="15"/>
  <c r="G9" i="15"/>
  <c r="F9" i="15"/>
  <c r="E9" i="15"/>
  <c r="H8" i="15"/>
  <c r="G8" i="15"/>
  <c r="F8" i="15"/>
  <c r="H7" i="15"/>
  <c r="G7" i="15"/>
  <c r="F7" i="15"/>
  <c r="E7" i="15"/>
  <c r="H6" i="15"/>
  <c r="G6" i="15"/>
  <c r="F6" i="15"/>
  <c r="E6" i="15"/>
  <c r="H5" i="15"/>
  <c r="G5" i="15"/>
  <c r="F5" i="15"/>
  <c r="H4" i="15"/>
  <c r="G4" i="15"/>
  <c r="F4" i="15"/>
  <c r="E4" i="15"/>
  <c r="H3" i="15"/>
  <c r="G3" i="15"/>
  <c r="F3" i="15"/>
  <c r="E3" i="15"/>
  <c r="H10" i="14"/>
  <c r="G10" i="14"/>
  <c r="F10" i="14"/>
  <c r="E10" i="14"/>
  <c r="H9" i="14"/>
  <c r="G9" i="14"/>
  <c r="F9" i="14"/>
  <c r="E9" i="14"/>
  <c r="H8" i="14"/>
  <c r="G8" i="14"/>
  <c r="F8" i="14"/>
  <c r="E8" i="14"/>
  <c r="H7" i="14"/>
  <c r="G7" i="14"/>
  <c r="F7" i="14"/>
  <c r="E7" i="14"/>
  <c r="H6" i="14"/>
  <c r="G6" i="14"/>
  <c r="F6" i="14"/>
  <c r="E6" i="14"/>
  <c r="H5" i="14"/>
  <c r="G5" i="14"/>
  <c r="F5" i="14"/>
  <c r="E5" i="14"/>
  <c r="H4" i="14"/>
  <c r="G4" i="14"/>
  <c r="F4" i="14"/>
  <c r="E4" i="14"/>
  <c r="H3" i="14"/>
  <c r="G3" i="14"/>
  <c r="F3" i="14"/>
  <c r="E3" i="14"/>
  <c r="H10" i="11"/>
  <c r="G10" i="11"/>
  <c r="F10" i="11"/>
  <c r="E10" i="11"/>
  <c r="H9" i="11"/>
  <c r="G9" i="11"/>
  <c r="F9" i="11"/>
  <c r="E9" i="11"/>
  <c r="H8" i="11"/>
  <c r="G8" i="11"/>
  <c r="F8" i="11"/>
  <c r="E8" i="11"/>
  <c r="H7" i="11"/>
  <c r="G7" i="11"/>
  <c r="F7" i="11"/>
  <c r="E7" i="11"/>
  <c r="H6" i="11"/>
  <c r="G6" i="11"/>
  <c r="F6" i="11"/>
  <c r="E6" i="11"/>
  <c r="H5" i="11"/>
  <c r="G5" i="11"/>
  <c r="F5" i="11"/>
  <c r="E5" i="11"/>
  <c r="H4" i="11"/>
  <c r="G4" i="11"/>
  <c r="F4" i="11"/>
  <c r="E4" i="11"/>
  <c r="H3" i="11"/>
  <c r="G3" i="11"/>
  <c r="F3" i="11"/>
  <c r="E3" i="11"/>
  <c r="H10" i="13"/>
  <c r="G10" i="13"/>
  <c r="F10" i="13"/>
  <c r="E10" i="13"/>
  <c r="H9" i="13"/>
  <c r="G9" i="13"/>
  <c r="F9" i="13"/>
  <c r="E9" i="13"/>
  <c r="H8" i="13"/>
  <c r="G8" i="13"/>
  <c r="F8" i="13"/>
  <c r="E8" i="13"/>
  <c r="H7" i="13"/>
  <c r="G7" i="13"/>
  <c r="F7" i="13"/>
  <c r="E7" i="13"/>
  <c r="H6" i="13"/>
  <c r="G6" i="13"/>
  <c r="F6" i="13"/>
  <c r="E6" i="13"/>
  <c r="H5" i="13"/>
  <c r="G5" i="13"/>
  <c r="F5" i="13"/>
  <c r="E5" i="13"/>
  <c r="H4" i="13"/>
  <c r="G4" i="13"/>
  <c r="F4" i="13"/>
  <c r="E4" i="13"/>
  <c r="H3" i="13"/>
  <c r="G3" i="13"/>
  <c r="F3" i="13"/>
  <c r="E3" i="13"/>
  <c r="H10" i="12"/>
  <c r="G10" i="12"/>
  <c r="F10" i="12"/>
  <c r="E10" i="12"/>
  <c r="H9" i="12"/>
  <c r="G9" i="12"/>
  <c r="F9" i="12"/>
  <c r="E9" i="12"/>
  <c r="H8" i="12"/>
  <c r="G8" i="12"/>
  <c r="F8" i="12"/>
  <c r="E8" i="12"/>
  <c r="H7" i="12"/>
  <c r="G7" i="12"/>
  <c r="F7" i="12"/>
  <c r="E7" i="12"/>
  <c r="H6" i="12"/>
  <c r="G6" i="12"/>
  <c r="F6" i="12"/>
  <c r="E6" i="12"/>
  <c r="H5" i="12"/>
  <c r="G5" i="12"/>
  <c r="F5" i="12"/>
  <c r="E5" i="12"/>
  <c r="H4" i="12"/>
  <c r="G4" i="12"/>
  <c r="F4" i="12"/>
  <c r="E4" i="12"/>
  <c r="H3" i="12"/>
  <c r="G3" i="12"/>
  <c r="F3" i="12"/>
  <c r="E3" i="12"/>
  <c r="F10" i="10"/>
  <c r="F9" i="10"/>
  <c r="F8" i="10"/>
  <c r="F7" i="10"/>
  <c r="F6" i="10"/>
  <c r="F5" i="10"/>
  <c r="F4" i="10"/>
  <c r="F3" i="10"/>
  <c r="E10" i="10"/>
  <c r="E9" i="10"/>
  <c r="E8" i="10"/>
  <c r="E7" i="10"/>
  <c r="E6" i="10"/>
  <c r="E5" i="10"/>
  <c r="E4" i="10"/>
  <c r="E3" i="10"/>
  <c r="E10" i="9"/>
  <c r="E9" i="9"/>
  <c r="E8" i="9"/>
  <c r="E7" i="9"/>
  <c r="E6" i="9"/>
  <c r="E5" i="9"/>
  <c r="E4" i="9"/>
  <c r="E3" i="9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E10" i="7"/>
  <c r="E9" i="7"/>
  <c r="E8" i="7"/>
  <c r="E7" i="7"/>
  <c r="E6" i="7"/>
  <c r="E5" i="7"/>
  <c r="E4" i="7"/>
  <c r="E3" i="7"/>
  <c r="I3" i="16" l="1"/>
  <c r="H8" i="16"/>
  <c r="I6" i="16"/>
  <c r="I5" i="16"/>
  <c r="I4" i="16"/>
  <c r="I8" i="16"/>
</calcChain>
</file>

<file path=xl/sharedStrings.xml><?xml version="1.0" encoding="utf-8"?>
<sst xmlns="http://schemas.openxmlformats.org/spreadsheetml/2006/main" count="347" uniqueCount="105">
  <si>
    <t>Hospedagem</t>
  </si>
  <si>
    <t>Hotel Smart Salvador</t>
  </si>
  <si>
    <t>Janeiro</t>
  </si>
  <si>
    <t>Entradas</t>
  </si>
  <si>
    <t>Extras</t>
  </si>
  <si>
    <t>Funcionamento</t>
  </si>
  <si>
    <t>Funcionários</t>
  </si>
  <si>
    <t>Alimentação</t>
  </si>
  <si>
    <t>Impostos</t>
  </si>
  <si>
    <t xml:space="preserve">Extras </t>
  </si>
  <si>
    <t>Total</t>
  </si>
  <si>
    <t>Fevereiro</t>
  </si>
  <si>
    <t>Março</t>
  </si>
  <si>
    <t>Abril</t>
  </si>
  <si>
    <t>Saídas</t>
  </si>
  <si>
    <t>Serviços</t>
  </si>
  <si>
    <t>Fluxo de Caixa Pessoal</t>
  </si>
  <si>
    <t>Salário</t>
  </si>
  <si>
    <t>Dividendos</t>
  </si>
  <si>
    <t>Habitação</t>
  </si>
  <si>
    <t>Transporte</t>
  </si>
  <si>
    <t>Item</t>
  </si>
  <si>
    <t>Valor</t>
  </si>
  <si>
    <t>Pão Integral</t>
  </si>
  <si>
    <t>Bolo Chocolate</t>
  </si>
  <si>
    <t>Operadores</t>
  </si>
  <si>
    <t>+</t>
  </si>
  <si>
    <t>-</t>
  </si>
  <si>
    <t>*</t>
  </si>
  <si>
    <t>/</t>
  </si>
  <si>
    <t>Símbolo</t>
  </si>
  <si>
    <t>Adição</t>
  </si>
  <si>
    <t>Subtração</t>
  </si>
  <si>
    <t>Multiplicação</t>
  </si>
  <si>
    <t>Divisão</t>
  </si>
  <si>
    <t>Potência</t>
  </si>
  <si>
    <t>^</t>
  </si>
  <si>
    <t>Cálculos Básicos</t>
  </si>
  <si>
    <t>Cálculo Manual</t>
  </si>
  <si>
    <t>Cálculo Referência de Célula</t>
  </si>
  <si>
    <t>Parênteses</t>
  </si>
  <si>
    <t xml:space="preserve">Subtração </t>
  </si>
  <si>
    <t xml:space="preserve">Potência </t>
  </si>
  <si>
    <t>Execução</t>
  </si>
  <si>
    <t>(3+3)*5</t>
  </si>
  <si>
    <t>30/5*3</t>
  </si>
  <si>
    <t>5+3-6</t>
  </si>
  <si>
    <t>Resultado</t>
  </si>
  <si>
    <t>Notas dos Alunos</t>
  </si>
  <si>
    <t>Alunos</t>
  </si>
  <si>
    <t>2ª Avaliação</t>
  </si>
  <si>
    <t>3ª Avaliação</t>
  </si>
  <si>
    <t>Média Final</t>
  </si>
  <si>
    <t>Maior Nota</t>
  </si>
  <si>
    <t>Menor Nota</t>
  </si>
  <si>
    <t>Total de Pontos</t>
  </si>
  <si>
    <t>Ana</t>
  </si>
  <si>
    <t>Carlos</t>
  </si>
  <si>
    <t>Priscila</t>
  </si>
  <si>
    <t>Pedro</t>
  </si>
  <si>
    <t>Júlia</t>
  </si>
  <si>
    <t>Renata</t>
  </si>
  <si>
    <t>João</t>
  </si>
  <si>
    <t>Alex</t>
  </si>
  <si>
    <r>
      <t>1</t>
    </r>
    <r>
      <rPr>
        <sz val="11"/>
        <color theme="9" tint="0.79998168889431442"/>
        <rFont val="Calibri"/>
        <family val="2"/>
      </rPr>
      <t>ª Avaliação</t>
    </r>
  </si>
  <si>
    <t>Função</t>
  </si>
  <si>
    <t>Cont.Números</t>
  </si>
  <si>
    <t>Cont.Valores</t>
  </si>
  <si>
    <t>Contar.Vazio</t>
  </si>
  <si>
    <t xml:space="preserve">Controle de Produtos </t>
  </si>
  <si>
    <t>ID</t>
  </si>
  <si>
    <t>Produto</t>
  </si>
  <si>
    <t>Valor Unitário</t>
  </si>
  <si>
    <t>Reajuste</t>
  </si>
  <si>
    <t>Valor Reajustado</t>
  </si>
  <si>
    <t>Desconto</t>
  </si>
  <si>
    <t>Valor Promocional</t>
  </si>
  <si>
    <t>Quantidade</t>
  </si>
  <si>
    <t>Valor Total</t>
  </si>
  <si>
    <t>iPhone 7</t>
  </si>
  <si>
    <t>iMac</t>
  </si>
  <si>
    <t>Teclado</t>
  </si>
  <si>
    <t>Mouse</t>
  </si>
  <si>
    <t>Compras a Prazo</t>
  </si>
  <si>
    <t>Valor Parcelado</t>
  </si>
  <si>
    <t>Taxa Mensal</t>
  </si>
  <si>
    <t>Tempo em Meses</t>
  </si>
  <si>
    <t xml:space="preserve">Valor da Parcela </t>
  </si>
  <si>
    <t>TV OLED 70ʺ</t>
  </si>
  <si>
    <t>Home Theater 2.1</t>
  </si>
  <si>
    <t>Home Theater 7.1</t>
  </si>
  <si>
    <t xml:space="preserve">Financiamento de Imóveis </t>
  </si>
  <si>
    <t>Apartamento</t>
  </si>
  <si>
    <t>Valor Financiado</t>
  </si>
  <si>
    <t>Taxa de Juros</t>
  </si>
  <si>
    <t>Duração</t>
  </si>
  <si>
    <t>Valor da Parcela</t>
  </si>
  <si>
    <t>1 Quarto</t>
  </si>
  <si>
    <t>2 Quartos</t>
  </si>
  <si>
    <t>3 Quartos</t>
  </si>
  <si>
    <t>4 Quartos</t>
  </si>
  <si>
    <r>
      <t>TV LED 55</t>
    </r>
    <r>
      <rPr>
        <sz val="11"/>
        <color theme="9" tint="-0.499984740745262"/>
        <rFont val="Calibri"/>
        <family val="2"/>
      </rPr>
      <t>ʺ</t>
    </r>
  </si>
  <si>
    <t>Investimento Total</t>
  </si>
  <si>
    <t>TABELA PRICE</t>
  </si>
  <si>
    <t>AMORTIZAÇÃO DE CREDITOS: O VALOR DA PARCELA VAI SENDO REDUZIDA DURANTE TODO O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</si>
</sst>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.0"/>
    <numFmt numFmtId="166" formatCode="00"/>
    <numFmt numFmtId="167" formatCode="_-[$R$-416]\ * #,##0.00_-;\-[$R$-416]\ * #,##0.00_-;_-[$R$-416]\ * &quot;-&quot;??_-;_-@_-"/>
    <numFmt numFmtId="168" formatCode="_-[$R$-416]* #,##0.00_-;\-[$R$-416]* #,##0.00_-;_-[$R$-416]* &quot;-&quot;??_-;_-@_-"/>
    <numFmt numFmtId="169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26"/>
      <color theme="9" tint="0.79998168889431442"/>
      <name val="Exotc350 Bd BT"/>
      <family val="5"/>
    </font>
    <font>
      <b/>
      <sz val="11"/>
      <color theme="9" tint="-0.499984740745262"/>
      <name val="Calibri"/>
      <family val="2"/>
      <scheme val="minor"/>
    </font>
    <font>
      <sz val="11"/>
      <color theme="9" tint="0.79998168889431442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rgb="FF339966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6">
    <xf numFmtId="0" fontId="0" fillId="0" borderId="0"/>
    <xf numFmtId="0" fontId="1" fillId="0" borderId="1" applyNumberFormat="0" applyFont="0" applyFill="0" applyAlignment="0"/>
    <xf numFmtId="0" fontId="1" fillId="0" borderId="2" applyNumberFormat="0" applyFont="0" applyFill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7" borderId="0"/>
  </cellStyleXfs>
  <cellXfs count="92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/>
    <xf numFmtId="0" fontId="3" fillId="3" borderId="0" xfId="0" applyFont="1" applyFill="1"/>
    <xf numFmtId="0" fontId="3" fillId="3" borderId="4" xfId="0" applyFont="1" applyFill="1" applyBorder="1"/>
    <xf numFmtId="164" fontId="5" fillId="2" borderId="4" xfId="0" applyNumberFormat="1" applyFont="1" applyFill="1" applyBorder="1"/>
    <xf numFmtId="164" fontId="5" fillId="5" borderId="4" xfId="0" applyNumberFormat="1" applyFont="1" applyFill="1" applyBorder="1"/>
    <xf numFmtId="0" fontId="3" fillId="3" borderId="4" xfId="0" applyFont="1" applyFill="1" applyBorder="1" applyAlignment="1">
      <alignment vertical="top"/>
    </xf>
    <xf numFmtId="0" fontId="4" fillId="6" borderId="4" xfId="0" applyFont="1" applyFill="1" applyBorder="1"/>
    <xf numFmtId="0" fontId="4" fillId="6" borderId="0" xfId="0" applyFont="1" applyFill="1" applyBorder="1"/>
    <xf numFmtId="164" fontId="5" fillId="2" borderId="3" xfId="0" applyNumberFormat="1" applyFont="1" applyFill="1" applyBorder="1"/>
    <xf numFmtId="164" fontId="5" fillId="5" borderId="3" xfId="0" applyNumberFormat="1" applyFont="1" applyFill="1" applyBorder="1"/>
    <xf numFmtId="44" fontId="0" fillId="0" borderId="0" xfId="0" applyNumberFormat="1"/>
    <xf numFmtId="0" fontId="5" fillId="4" borderId="0" xfId="0" applyFont="1" applyFill="1"/>
    <xf numFmtId="0" fontId="2" fillId="6" borderId="0" xfId="0" applyFont="1" applyFill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0" xfId="0" applyAlignment="1"/>
    <xf numFmtId="0" fontId="3" fillId="3" borderId="10" xfId="0" applyFont="1" applyFill="1" applyBorder="1"/>
    <xf numFmtId="0" fontId="3" fillId="3" borderId="1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/>
    </xf>
    <xf numFmtId="0" fontId="5" fillId="2" borderId="10" xfId="0" applyFont="1" applyFill="1" applyBorder="1"/>
    <xf numFmtId="165" fontId="5" fillId="2" borderId="10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left" vertical="center"/>
    </xf>
    <xf numFmtId="0" fontId="5" fillId="5" borderId="10" xfId="0" applyFont="1" applyFill="1" applyBorder="1"/>
    <xf numFmtId="165" fontId="5" fillId="5" borderId="10" xfId="0" applyNumberFormat="1" applyFont="1" applyFill="1" applyBorder="1" applyAlignment="1">
      <alignment horizontal="center" vertical="center"/>
    </xf>
    <xf numFmtId="165" fontId="5" fillId="5" borderId="10" xfId="0" applyNumberFormat="1" applyFont="1" applyFill="1" applyBorder="1" applyAlignment="1">
      <alignment horizontal="left" vertical="center"/>
    </xf>
    <xf numFmtId="0" fontId="4" fillId="6" borderId="7" xfId="0" applyFont="1" applyFill="1" applyBorder="1"/>
    <xf numFmtId="0" fontId="3" fillId="3" borderId="0" xfId="0" applyFont="1" applyFill="1" applyAlignment="1"/>
    <xf numFmtId="0" fontId="3" fillId="3" borderId="6" xfId="0" applyFont="1" applyFill="1" applyBorder="1"/>
    <xf numFmtId="0" fontId="3" fillId="3" borderId="6" xfId="0" applyFont="1" applyFill="1" applyBorder="1" applyAlignment="1">
      <alignment vertical="top"/>
    </xf>
    <xf numFmtId="164" fontId="5" fillId="2" borderId="6" xfId="0" applyNumberFormat="1" applyFont="1" applyFill="1" applyBorder="1"/>
    <xf numFmtId="44" fontId="5" fillId="2" borderId="8" xfId="0" applyNumberFormat="1" applyFont="1" applyFill="1" applyBorder="1"/>
    <xf numFmtId="164" fontId="5" fillId="5" borderId="6" xfId="0" applyNumberFormat="1" applyFont="1" applyFill="1" applyBorder="1"/>
    <xf numFmtId="44" fontId="5" fillId="5" borderId="8" xfId="0" applyNumberFormat="1" applyFont="1" applyFill="1" applyBorder="1"/>
    <xf numFmtId="0" fontId="3" fillId="3" borderId="12" xfId="0" applyFont="1" applyFill="1" applyBorder="1"/>
    <xf numFmtId="0" fontId="3" fillId="3" borderId="12" xfId="0" applyFont="1" applyFill="1" applyBorder="1" applyAlignment="1"/>
    <xf numFmtId="166" fontId="5" fillId="2" borderId="12" xfId="0" applyNumberFormat="1" applyFont="1" applyFill="1" applyBorder="1" applyAlignment="1">
      <alignment horizontal="left"/>
    </xf>
    <xf numFmtId="0" fontId="5" fillId="2" borderId="12" xfId="0" applyFont="1" applyFill="1" applyBorder="1"/>
    <xf numFmtId="167" fontId="5" fillId="2" borderId="12" xfId="0" applyNumberFormat="1" applyFont="1" applyFill="1" applyBorder="1"/>
    <xf numFmtId="9" fontId="5" fillId="2" borderId="12" xfId="4" applyFont="1" applyFill="1" applyBorder="1" applyAlignment="1">
      <alignment horizontal="center"/>
    </xf>
    <xf numFmtId="44" fontId="5" fillId="2" borderId="12" xfId="3" applyFont="1" applyFill="1" applyBorder="1" applyAlignment="1">
      <alignment horizontal="left"/>
    </xf>
    <xf numFmtId="1" fontId="5" fillId="2" borderId="12" xfId="0" applyNumberFormat="1" applyFont="1" applyFill="1" applyBorder="1" applyAlignment="1">
      <alignment horizontal="center"/>
    </xf>
    <xf numFmtId="44" fontId="5" fillId="2" borderId="12" xfId="3" applyFont="1" applyFill="1" applyBorder="1"/>
    <xf numFmtId="166" fontId="5" fillId="5" borderId="12" xfId="0" applyNumberFormat="1" applyFont="1" applyFill="1" applyBorder="1" applyAlignment="1">
      <alignment horizontal="left"/>
    </xf>
    <xf numFmtId="0" fontId="5" fillId="5" borderId="12" xfId="0" applyFont="1" applyFill="1" applyBorder="1" applyAlignment="1">
      <alignment vertical="center"/>
    </xf>
    <xf numFmtId="167" fontId="5" fillId="5" borderId="12" xfId="0" applyNumberFormat="1" applyFont="1" applyFill="1" applyBorder="1"/>
    <xf numFmtId="9" fontId="5" fillId="5" borderId="12" xfId="4" applyFont="1" applyFill="1" applyBorder="1" applyAlignment="1">
      <alignment horizontal="center"/>
    </xf>
    <xf numFmtId="1" fontId="5" fillId="5" borderId="12" xfId="0" applyNumberFormat="1" applyFont="1" applyFill="1" applyBorder="1" applyAlignment="1">
      <alignment horizontal="center"/>
    </xf>
    <xf numFmtId="44" fontId="5" fillId="5" borderId="12" xfId="3" applyFont="1" applyFill="1" applyBorder="1"/>
    <xf numFmtId="1" fontId="0" fillId="0" borderId="0" xfId="0" applyNumberFormat="1"/>
    <xf numFmtId="167" fontId="5" fillId="2" borderId="12" xfId="0" applyNumberFormat="1" applyFont="1" applyFill="1" applyBorder="1" applyAlignment="1"/>
    <xf numFmtId="168" fontId="5" fillId="2" borderId="12" xfId="0" applyNumberFormat="1" applyFont="1" applyFill="1" applyBorder="1" applyAlignment="1">
      <alignment horizontal="center"/>
    </xf>
    <xf numFmtId="0" fontId="9" fillId="0" borderId="0" xfId="0" applyFont="1"/>
    <xf numFmtId="166" fontId="5" fillId="2" borderId="10" xfId="0" applyNumberFormat="1" applyFont="1" applyFill="1" applyBorder="1" applyAlignment="1">
      <alignment horizontal="left"/>
    </xf>
    <xf numFmtId="44" fontId="5" fillId="2" borderId="10" xfId="3" applyFont="1" applyFill="1" applyBorder="1"/>
    <xf numFmtId="169" fontId="5" fillId="2" borderId="10" xfId="4" applyNumberFormat="1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8" fontId="5" fillId="2" borderId="10" xfId="0" applyNumberFormat="1" applyFont="1" applyFill="1" applyBorder="1"/>
    <xf numFmtId="166" fontId="5" fillId="5" borderId="10" xfId="0" applyNumberFormat="1" applyFont="1" applyFill="1" applyBorder="1" applyAlignment="1">
      <alignment horizontal="left"/>
    </xf>
    <xf numFmtId="44" fontId="5" fillId="5" borderId="10" xfId="3" applyFont="1" applyFill="1" applyBorder="1"/>
    <xf numFmtId="169" fontId="5" fillId="5" borderId="10" xfId="4" applyNumberFormat="1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8" fontId="5" fillId="5" borderId="10" xfId="0" applyNumberFormat="1" applyFont="1" applyFill="1" applyBorder="1"/>
    <xf numFmtId="0" fontId="3" fillId="3" borderId="15" xfId="0" applyFont="1" applyFill="1" applyBorder="1"/>
    <xf numFmtId="166" fontId="5" fillId="2" borderId="15" xfId="0" applyNumberFormat="1" applyFont="1" applyFill="1" applyBorder="1" applyAlignment="1">
      <alignment horizontal="left"/>
    </xf>
    <xf numFmtId="0" fontId="5" fillId="2" borderId="15" xfId="0" applyFont="1" applyFill="1" applyBorder="1"/>
    <xf numFmtId="44" fontId="5" fillId="2" borderId="15" xfId="3" applyFont="1" applyFill="1" applyBorder="1"/>
    <xf numFmtId="10" fontId="5" fillId="2" borderId="15" xfId="4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166" fontId="5" fillId="5" borderId="15" xfId="0" applyNumberFormat="1" applyFont="1" applyFill="1" applyBorder="1" applyAlignment="1">
      <alignment horizontal="left"/>
    </xf>
    <xf numFmtId="0" fontId="5" fillId="5" borderId="15" xfId="0" applyFont="1" applyFill="1" applyBorder="1"/>
    <xf numFmtId="44" fontId="5" fillId="5" borderId="15" xfId="3" applyFont="1" applyFill="1" applyBorder="1"/>
    <xf numFmtId="10" fontId="5" fillId="5" borderId="15" xfId="4" applyNumberFormat="1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8" fontId="5" fillId="5" borderId="15" xfId="3" applyNumberFormat="1" applyFont="1" applyFill="1" applyBorder="1"/>
    <xf numFmtId="0" fontId="0" fillId="0" borderId="0" xfId="0" applyAlignment="1">
      <alignment horizontal="center"/>
    </xf>
    <xf numFmtId="8" fontId="5" fillId="2" borderId="15" xfId="3" applyNumberFormat="1" applyFont="1" applyFill="1" applyBorder="1"/>
    <xf numFmtId="0" fontId="11" fillId="0" borderId="0" xfId="0" applyFont="1"/>
    <xf numFmtId="40" fontId="5" fillId="2" borderId="5" xfId="0" applyNumberFormat="1" applyFont="1" applyFill="1" applyBorder="1"/>
    <xf numFmtId="0" fontId="6" fillId="6" borderId="0" xfId="0" applyFont="1" applyFill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6" borderId="11" xfId="0" applyFont="1" applyFill="1" applyBorder="1" applyAlignment="1">
      <alignment horizontal="center" vertical="center"/>
    </xf>
    <xf numFmtId="166" fontId="7" fillId="2" borderId="13" xfId="0" applyNumberFormat="1" applyFont="1" applyFill="1" applyBorder="1" applyAlignment="1">
      <alignment horizontal="center"/>
    </xf>
    <xf numFmtId="166" fontId="7" fillId="2" borderId="14" xfId="0" applyNumberFormat="1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8" fontId="5" fillId="2" borderId="5" xfId="0" applyNumberFormat="1" applyFont="1" applyFill="1" applyBorder="1"/>
  </cellXfs>
  <cellStyles count="6">
    <cellStyle name="Borda Verde Esquerda" xfId="1" xr:uid="{2EC4079E-C482-44C3-90EE-B8DCEEF44AB6}"/>
    <cellStyle name="Borda Verde Inferior Esquerda" xfId="2" xr:uid="{A868133B-5A1C-431F-A8F8-2F4BFAD50519}"/>
    <cellStyle name="GrayCell" xfId="5" xr:uid="{42443F5C-3797-4A8B-B41E-09ACC0DC2AEA}"/>
    <cellStyle name="Moeda" xfId="3" builtinId="4"/>
    <cellStyle name="Normal" xfId="0" builtinId="0"/>
    <cellStyle name="Porcentagem" xfId="4" builtinId="5"/>
  </cellStyles>
  <dxfs count="0"/>
  <tableStyles count="0" defaultTableStyle="TableStyleMedium2" defaultPivotStyle="PivotStyleLight16"/>
  <colors>
    <mruColors>
      <color rgb="FF106E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2</xdr:row>
      <xdr:rowOff>58615</xdr:rowOff>
    </xdr:from>
    <xdr:to>
      <xdr:col>14</xdr:col>
      <xdr:colOff>95251</xdr:colOff>
      <xdr:row>6</xdr:row>
      <xdr:rowOff>21981</xdr:rowOff>
    </xdr:to>
    <xdr:graphicFrame macro="">
      <xdr:nvGraphicFramePr>
        <xdr:cNvPr id="30" name="Diagrama 29">
          <a:extLst>
            <a:ext uri="{FF2B5EF4-FFF2-40B4-BE49-F238E27FC236}">
              <a16:creationId xmlns:a16="http://schemas.microsoft.com/office/drawing/2014/main" id="{A495571A-519A-4465-AE1B-86C28E35C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2</xdr:row>
      <xdr:rowOff>58615</xdr:rowOff>
    </xdr:from>
    <xdr:to>
      <xdr:col>14</xdr:col>
      <xdr:colOff>95251</xdr:colOff>
      <xdr:row>6</xdr:row>
      <xdr:rowOff>21981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437C8910-680A-4F5F-8803-39F565781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117231</xdr:colOff>
      <xdr:row>0</xdr:row>
      <xdr:rowOff>21980</xdr:rowOff>
    </xdr:from>
    <xdr:to>
      <xdr:col>14</xdr:col>
      <xdr:colOff>65943</xdr:colOff>
      <xdr:row>4</xdr:row>
      <xdr:rowOff>7326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EF7B1D7-0904-483A-8478-02116604F0D5}"/>
            </a:ext>
          </a:extLst>
        </xdr:cNvPr>
        <xdr:cNvSpPr txBox="1"/>
      </xdr:nvSpPr>
      <xdr:spPr>
        <a:xfrm>
          <a:off x="7165731" y="21980"/>
          <a:ext cx="2381250" cy="120161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Sistema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de Avaliação:</a:t>
          </a:r>
        </a:p>
        <a:p>
          <a:endParaRPr lang="pt-BR" sz="11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&gt;=7 Aprovado</a:t>
          </a:r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&lt;7 Reprovado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36635</xdr:colOff>
      <xdr:row>0</xdr:row>
      <xdr:rowOff>14653</xdr:rowOff>
    </xdr:from>
    <xdr:to>
      <xdr:col>12</xdr:col>
      <xdr:colOff>593481</xdr:colOff>
      <xdr:row>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2303C36-F40A-4F04-91DA-0009879C8B2B}"/>
            </a:ext>
          </a:extLst>
        </xdr:cNvPr>
        <xdr:cNvSpPr txBox="1"/>
      </xdr:nvSpPr>
      <xdr:spPr>
        <a:xfrm>
          <a:off x="6475535" y="14653"/>
          <a:ext cx="2385646" cy="120454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Sistema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de Avaliação:</a:t>
          </a:r>
        </a:p>
        <a:p>
          <a:endParaRPr lang="pt-BR" sz="11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&gt;=7 Aprovado</a:t>
          </a:r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&lt;4 Reprovado</a:t>
          </a:r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&gt;=4 e &lt;7 Recuperação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EEBF-E2BD-4DEA-98A9-72335F514779}">
  <sheetPr>
    <tabColor rgb="FF00B050"/>
  </sheetPr>
  <dimension ref="A1:H25"/>
  <sheetViews>
    <sheetView topLeftCell="E1" zoomScale="130" zoomScaleNormal="130" workbookViewId="0">
      <selection activeCell="H4" sqref="H4"/>
    </sheetView>
  </sheetViews>
  <sheetFormatPr defaultRowHeight="15"/>
  <cols>
    <col min="1" max="1" width="14.42578125" bestFit="1" customWidth="1"/>
    <col min="2" max="2" width="10.7109375" customWidth="1"/>
    <col min="4" max="4" width="13.140625" customWidth="1"/>
    <col min="5" max="5" width="12.85546875" customWidth="1"/>
    <col min="6" max="6" width="15" bestFit="1" customWidth="1"/>
    <col min="7" max="7" width="1.5703125" customWidth="1"/>
    <col min="8" max="8" width="26.7109375" bestFit="1" customWidth="1"/>
    <col min="9" max="9" width="9.140625" customWidth="1"/>
  </cols>
  <sheetData>
    <row r="1" spans="1:8" ht="33">
      <c r="A1" s="82" t="s">
        <v>37</v>
      </c>
      <c r="B1" s="82"/>
      <c r="C1" s="82"/>
      <c r="D1" s="82"/>
      <c r="E1" s="82"/>
      <c r="F1" s="82"/>
      <c r="G1" s="82"/>
      <c r="H1" s="82"/>
    </row>
    <row r="3" spans="1:8">
      <c r="A3" s="14" t="s">
        <v>21</v>
      </c>
      <c r="B3" s="14" t="s">
        <v>22</v>
      </c>
      <c r="D3" s="14" t="s">
        <v>25</v>
      </c>
      <c r="E3" s="14" t="s">
        <v>30</v>
      </c>
      <c r="F3" s="15" t="s">
        <v>38</v>
      </c>
      <c r="G3" s="16"/>
      <c r="H3" s="15" t="s">
        <v>39</v>
      </c>
    </row>
    <row r="4" spans="1:8">
      <c r="A4" t="s">
        <v>24</v>
      </c>
      <c r="B4" s="13">
        <v>15</v>
      </c>
      <c r="D4" t="s">
        <v>31</v>
      </c>
      <c r="E4" t="s">
        <v>26</v>
      </c>
      <c r="F4" s="13">
        <f>15+5</f>
        <v>20</v>
      </c>
      <c r="G4" s="13"/>
      <c r="H4" s="13">
        <f>B4+B5</f>
        <v>20</v>
      </c>
    </row>
    <row r="5" spans="1:8">
      <c r="A5" t="s">
        <v>23</v>
      </c>
      <c r="B5" s="13">
        <v>5</v>
      </c>
      <c r="D5" t="s">
        <v>32</v>
      </c>
      <c r="E5" t="s">
        <v>27</v>
      </c>
      <c r="F5" s="13">
        <f>15-5</f>
        <v>10</v>
      </c>
      <c r="G5" s="13"/>
      <c r="H5" s="13">
        <f>B4-B5</f>
        <v>10</v>
      </c>
    </row>
    <row r="6" spans="1:8">
      <c r="D6" t="s">
        <v>33</v>
      </c>
      <c r="E6" t="s">
        <v>28</v>
      </c>
      <c r="F6" s="13">
        <f>15*5</f>
        <v>75</v>
      </c>
      <c r="G6" s="13"/>
      <c r="H6" s="13">
        <f>B4*B5</f>
        <v>75</v>
      </c>
    </row>
    <row r="7" spans="1:8">
      <c r="D7" t="s">
        <v>34</v>
      </c>
      <c r="E7" t="s">
        <v>29</v>
      </c>
      <c r="F7" s="13">
        <f>15/5</f>
        <v>3</v>
      </c>
      <c r="G7" s="13"/>
      <c r="H7" s="13">
        <f>B4/B5</f>
        <v>3</v>
      </c>
    </row>
    <row r="8" spans="1:8">
      <c r="D8" t="s">
        <v>35</v>
      </c>
      <c r="E8" t="s">
        <v>36</v>
      </c>
      <c r="F8" s="13">
        <f>15^5</f>
        <v>759375</v>
      </c>
      <c r="G8" s="13"/>
      <c r="H8" s="13">
        <f>B4^B5</f>
        <v>759375</v>
      </c>
    </row>
    <row r="10" spans="1:8">
      <c r="H10" s="13"/>
    </row>
    <row r="25" spans="8:8">
      <c r="H25" s="80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3EC0-E432-458C-A8D9-694C4950BE3B}">
  <sheetPr>
    <tabColor rgb="FF00B050"/>
  </sheetPr>
  <dimension ref="A1:I10"/>
  <sheetViews>
    <sheetView zoomScale="130" zoomScaleNormal="130" workbookViewId="0">
      <selection activeCell="I3" sqref="I3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6" t="s">
        <v>48</v>
      </c>
      <c r="B1" s="86"/>
      <c r="C1" s="86"/>
      <c r="D1" s="86"/>
      <c r="E1" s="86"/>
      <c r="F1" s="86"/>
      <c r="G1" s="86"/>
      <c r="H1" s="86"/>
      <c r="I1" s="86"/>
    </row>
    <row r="2" spans="1:9" ht="30.75" customHeight="1">
      <c r="A2" s="19" t="s">
        <v>49</v>
      </c>
      <c r="B2" s="20" t="s">
        <v>64</v>
      </c>
      <c r="C2" s="21" t="s">
        <v>50</v>
      </c>
      <c r="D2" s="21" t="s">
        <v>51</v>
      </c>
      <c r="E2" s="21" t="s">
        <v>52</v>
      </c>
      <c r="F2" s="21" t="s">
        <v>53</v>
      </c>
      <c r="G2" s="21" t="s">
        <v>54</v>
      </c>
      <c r="H2" s="21" t="s">
        <v>55</v>
      </c>
      <c r="I2" s="22" t="s">
        <v>47</v>
      </c>
    </row>
    <row r="3" spans="1:9">
      <c r="A3" s="23" t="s">
        <v>56</v>
      </c>
      <c r="B3" s="24">
        <v>4.2</v>
      </c>
      <c r="C3" s="24">
        <v>1</v>
      </c>
      <c r="D3" s="24">
        <v>6</v>
      </c>
      <c r="E3" s="24">
        <f>AVERAGE(B3:D3)</f>
        <v>3.7333333333333329</v>
      </c>
      <c r="F3" s="24">
        <f>LARGE(A3:C3,2)</f>
        <v>1</v>
      </c>
      <c r="G3" s="24">
        <f>SMALL(B3:D3,2)</f>
        <v>4.2</v>
      </c>
      <c r="H3" s="24">
        <f>SUM(B3:D3)</f>
        <v>11.2</v>
      </c>
      <c r="I3" s="25" t="str">
        <f>IF(E3 &gt;=7,"APROVADO","REPROVADO")</f>
        <v>REPROVADO</v>
      </c>
    </row>
    <row r="4" spans="1:9">
      <c r="A4" s="26" t="s">
        <v>57</v>
      </c>
      <c r="B4" s="27">
        <v>2</v>
      </c>
      <c r="C4" s="27">
        <v>9</v>
      </c>
      <c r="D4" s="27">
        <v>5</v>
      </c>
      <c r="E4" s="27">
        <f>AVERAGE(B4:D4)</f>
        <v>5.333333333333333</v>
      </c>
      <c r="F4" s="27">
        <f>LARGE(A4:C4,2)</f>
        <v>2</v>
      </c>
      <c r="G4" s="27">
        <f>SMALL(B4:D4,2)</f>
        <v>5</v>
      </c>
      <c r="H4" s="27">
        <f>SUM(B4:D4)</f>
        <v>16</v>
      </c>
      <c r="I4" s="25" t="str">
        <f>IF(E4 &gt;=7,"APROVADO","REPROVADO")</f>
        <v>REPROVADO</v>
      </c>
    </row>
    <row r="5" spans="1:9">
      <c r="A5" s="23" t="s">
        <v>58</v>
      </c>
      <c r="B5" s="24">
        <v>8.6999999999999993</v>
      </c>
      <c r="C5" s="24">
        <v>8</v>
      </c>
      <c r="D5" s="24">
        <v>8.3000000000000007</v>
      </c>
      <c r="E5" s="24">
        <f>AVERAGE(B5:D5)</f>
        <v>8.3333333333333339</v>
      </c>
      <c r="F5" s="24">
        <f t="shared" ref="F5:F10" si="0">LARGE(A5:C5,2)</f>
        <v>8</v>
      </c>
      <c r="G5" s="24">
        <f t="shared" ref="G5:G10" si="1">SMALL(B5:D5,2)</f>
        <v>8.3000000000000007</v>
      </c>
      <c r="H5" s="24">
        <f t="shared" ref="H5:H9" si="2">SUM(B5:D5)</f>
        <v>25</v>
      </c>
      <c r="I5" s="25" t="str">
        <f t="shared" ref="I5:I10" si="3">IF(E5 &gt;=7,"APROVADO","REPROVADO")</f>
        <v>APROVADO</v>
      </c>
    </row>
    <row r="6" spans="1:9">
      <c r="A6" s="26" t="s">
        <v>59</v>
      </c>
      <c r="B6" s="27">
        <v>9.3000000000000007</v>
      </c>
      <c r="C6" s="27">
        <v>8.3000000000000007</v>
      </c>
      <c r="D6" s="27">
        <v>7</v>
      </c>
      <c r="E6" s="27">
        <f t="shared" ref="E6:E10" si="4">AVERAGE(B6:D6)</f>
        <v>8.2000000000000011</v>
      </c>
      <c r="F6" s="27">
        <f t="shared" si="0"/>
        <v>8.3000000000000007</v>
      </c>
      <c r="G6" s="27">
        <f t="shared" si="1"/>
        <v>8.3000000000000007</v>
      </c>
      <c r="H6" s="27">
        <f t="shared" si="2"/>
        <v>24.6</v>
      </c>
      <c r="I6" s="25" t="str">
        <f t="shared" si="3"/>
        <v>APROVADO</v>
      </c>
    </row>
    <row r="7" spans="1:9">
      <c r="A7" s="23" t="s">
        <v>60</v>
      </c>
      <c r="B7" s="24">
        <v>5.6</v>
      </c>
      <c r="C7" s="24">
        <v>3</v>
      </c>
      <c r="D7" s="24">
        <v>6</v>
      </c>
      <c r="E7" s="24">
        <f t="shared" si="4"/>
        <v>4.8666666666666663</v>
      </c>
      <c r="F7" s="24">
        <f t="shared" si="0"/>
        <v>3</v>
      </c>
      <c r="G7" s="24">
        <f t="shared" si="1"/>
        <v>5.6</v>
      </c>
      <c r="H7" s="24">
        <f t="shared" si="2"/>
        <v>14.6</v>
      </c>
      <c r="I7" s="25" t="str">
        <f t="shared" si="3"/>
        <v>REPROVADO</v>
      </c>
    </row>
    <row r="8" spans="1:9">
      <c r="A8" s="26" t="s">
        <v>61</v>
      </c>
      <c r="B8" s="27">
        <v>3</v>
      </c>
      <c r="C8" s="27">
        <v>8.4</v>
      </c>
      <c r="D8" s="27">
        <v>4.3</v>
      </c>
      <c r="E8" s="27">
        <f t="shared" si="4"/>
        <v>5.2333333333333334</v>
      </c>
      <c r="F8" s="27">
        <f t="shared" si="0"/>
        <v>3</v>
      </c>
      <c r="G8" s="27">
        <f t="shared" si="1"/>
        <v>4.3</v>
      </c>
      <c r="H8" s="27">
        <f t="shared" si="2"/>
        <v>15.7</v>
      </c>
      <c r="I8" s="25" t="str">
        <f t="shared" si="3"/>
        <v>REPROVADO</v>
      </c>
    </row>
    <row r="9" spans="1:9">
      <c r="A9" s="23" t="s">
        <v>62</v>
      </c>
      <c r="B9" s="24">
        <v>9.3000000000000007</v>
      </c>
      <c r="C9" s="24">
        <v>8.6</v>
      </c>
      <c r="D9" s="24">
        <v>8.5</v>
      </c>
      <c r="E9" s="24">
        <f t="shared" si="4"/>
        <v>8.7999999999999989</v>
      </c>
      <c r="F9" s="24">
        <f t="shared" si="0"/>
        <v>8.6</v>
      </c>
      <c r="G9" s="24">
        <f t="shared" si="1"/>
        <v>8.6</v>
      </c>
      <c r="H9" s="24">
        <f t="shared" si="2"/>
        <v>26.4</v>
      </c>
      <c r="I9" s="25" t="str">
        <f t="shared" si="3"/>
        <v>APROVADO</v>
      </c>
    </row>
    <row r="10" spans="1:9">
      <c r="A10" s="26" t="s">
        <v>63</v>
      </c>
      <c r="B10" s="27">
        <v>9.6999999999999993</v>
      </c>
      <c r="C10" s="27">
        <v>8.6</v>
      </c>
      <c r="D10" s="27">
        <v>7.3</v>
      </c>
      <c r="E10" s="27">
        <f t="shared" si="4"/>
        <v>8.5333333333333332</v>
      </c>
      <c r="F10" s="27">
        <f t="shared" si="0"/>
        <v>8.6</v>
      </c>
      <c r="G10" s="27">
        <f t="shared" si="1"/>
        <v>8.6</v>
      </c>
      <c r="H10" s="27">
        <f>SUM(B10:D10)</f>
        <v>25.599999999999998</v>
      </c>
      <c r="I10" s="25" t="str">
        <f t="shared" si="3"/>
        <v>APROVADO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C8653-E4E7-4CCB-B622-89986680F31D}">
  <sheetPr>
    <tabColor rgb="FF00B050"/>
  </sheetPr>
  <dimension ref="A1:J10"/>
  <sheetViews>
    <sheetView zoomScale="130" zoomScaleNormal="130" workbookViewId="0">
      <selection activeCell="J3" sqref="J3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  <col min="10" max="10" width="14.140625" bestFit="1" customWidth="1"/>
  </cols>
  <sheetData>
    <row r="1" spans="1:10" ht="35.25" customHeight="1">
      <c r="A1" s="86" t="s">
        <v>48</v>
      </c>
      <c r="B1" s="86"/>
      <c r="C1" s="86"/>
      <c r="D1" s="86"/>
      <c r="E1" s="86"/>
      <c r="F1" s="86"/>
      <c r="G1" s="86"/>
      <c r="H1" s="86"/>
      <c r="I1" s="86"/>
    </row>
    <row r="2" spans="1:10" ht="30.75" customHeight="1">
      <c r="A2" s="19" t="s">
        <v>49</v>
      </c>
      <c r="B2" s="20" t="s">
        <v>64</v>
      </c>
      <c r="C2" s="21" t="s">
        <v>50</v>
      </c>
      <c r="D2" s="21" t="s">
        <v>51</v>
      </c>
      <c r="E2" s="21" t="s">
        <v>52</v>
      </c>
      <c r="F2" s="21" t="s">
        <v>53</v>
      </c>
      <c r="G2" s="21" t="s">
        <v>54</v>
      </c>
      <c r="H2" s="21" t="s">
        <v>55</v>
      </c>
      <c r="I2" s="22" t="s">
        <v>47</v>
      </c>
      <c r="J2" s="22" t="s">
        <v>47</v>
      </c>
    </row>
    <row r="3" spans="1:10">
      <c r="A3" s="23" t="s">
        <v>56</v>
      </c>
      <c r="B3" s="24">
        <v>4.2</v>
      </c>
      <c r="C3" s="24">
        <v>1</v>
      </c>
      <c r="D3" s="24">
        <v>6</v>
      </c>
      <c r="E3" s="24">
        <f>AVERAGE(B3:D3)</f>
        <v>3.7333333333333329</v>
      </c>
      <c r="F3" s="24">
        <f>LARGE(A3:C3,2)</f>
        <v>1</v>
      </c>
      <c r="G3" s="24">
        <f>SMALL(B3:D3,2)</f>
        <v>4.2</v>
      </c>
      <c r="H3" s="24">
        <f>SUM(B3:D3)</f>
        <v>11.2</v>
      </c>
      <c r="I3" s="25" t="b">
        <f>AND(E3 &gt;= 4, E3 &lt; 7)</f>
        <v>0</v>
      </c>
      <c r="J3" s="25" t="str">
        <f>IF(AND(E3&gt;=4,E3&lt;7),"RECUPERAÇÃO","REPROVADO")</f>
        <v>REPROVADO</v>
      </c>
    </row>
    <row r="4" spans="1:10">
      <c r="A4" s="26" t="s">
        <v>57</v>
      </c>
      <c r="B4" s="27">
        <v>2</v>
      </c>
      <c r="C4" s="27">
        <v>9</v>
      </c>
      <c r="D4" s="27">
        <v>5</v>
      </c>
      <c r="E4" s="27">
        <f>AVERAGE(B4:D4)</f>
        <v>5.333333333333333</v>
      </c>
      <c r="F4" s="27">
        <f>LARGE(A4:C4,2)</f>
        <v>2</v>
      </c>
      <c r="G4" s="27">
        <f>SMALL(B4:D4,2)</f>
        <v>5</v>
      </c>
      <c r="H4" s="27">
        <f>SUM(B4:D4)</f>
        <v>16</v>
      </c>
      <c r="I4" s="25" t="b">
        <f t="shared" ref="I4:I10" si="0">AND(E4 &gt;= 4, E4 &lt; 7)</f>
        <v>1</v>
      </c>
      <c r="J4" s="25" t="str">
        <f t="shared" ref="J4:J10" si="1">IF(AND(E4&gt;=4,E4&lt;7),"RECUPERAÇÃO","REPROVADO")</f>
        <v>RECUPERAÇÃO</v>
      </c>
    </row>
    <row r="5" spans="1:10">
      <c r="A5" s="23" t="s">
        <v>58</v>
      </c>
      <c r="B5" s="24">
        <v>8.6999999999999993</v>
      </c>
      <c r="C5" s="24">
        <v>8</v>
      </c>
      <c r="D5" s="24">
        <v>8.3000000000000007</v>
      </c>
      <c r="E5" s="24">
        <f>AVERAGE(B5:D5)</f>
        <v>8.3333333333333339</v>
      </c>
      <c r="F5" s="24">
        <f t="shared" ref="F5:F10" si="2">LARGE(A5:C5,2)</f>
        <v>8</v>
      </c>
      <c r="G5" s="24">
        <f t="shared" ref="G5:G10" si="3">SMALL(B5:D5,2)</f>
        <v>8.3000000000000007</v>
      </c>
      <c r="H5" s="24">
        <f t="shared" ref="H5:H9" si="4">SUM(B5:D5)</f>
        <v>25</v>
      </c>
      <c r="I5" s="25" t="b">
        <f t="shared" si="0"/>
        <v>0</v>
      </c>
      <c r="J5" s="25" t="str">
        <f t="shared" si="1"/>
        <v>REPROVADO</v>
      </c>
    </row>
    <row r="6" spans="1:10">
      <c r="A6" s="26" t="s">
        <v>59</v>
      </c>
      <c r="B6" s="27">
        <v>9.3000000000000007</v>
      </c>
      <c r="C6" s="27">
        <v>8.3000000000000007</v>
      </c>
      <c r="D6" s="27">
        <v>7</v>
      </c>
      <c r="E6" s="27">
        <f t="shared" ref="E6:E10" si="5">AVERAGE(B6:D6)</f>
        <v>8.2000000000000011</v>
      </c>
      <c r="F6" s="27">
        <f t="shared" si="2"/>
        <v>8.3000000000000007</v>
      </c>
      <c r="G6" s="27">
        <f t="shared" si="3"/>
        <v>8.3000000000000007</v>
      </c>
      <c r="H6" s="27">
        <f t="shared" si="4"/>
        <v>24.6</v>
      </c>
      <c r="I6" s="25" t="b">
        <f t="shared" si="0"/>
        <v>0</v>
      </c>
      <c r="J6" s="25" t="str">
        <f t="shared" si="1"/>
        <v>REPROVADO</v>
      </c>
    </row>
    <row r="7" spans="1:10">
      <c r="A7" s="23" t="s">
        <v>60</v>
      </c>
      <c r="B7" s="24">
        <v>5.6</v>
      </c>
      <c r="C7" s="24">
        <v>3</v>
      </c>
      <c r="D7" s="24">
        <v>6</v>
      </c>
      <c r="E7" s="24">
        <f t="shared" si="5"/>
        <v>4.8666666666666663</v>
      </c>
      <c r="F7" s="24">
        <f t="shared" si="2"/>
        <v>3</v>
      </c>
      <c r="G7" s="24">
        <f t="shared" si="3"/>
        <v>5.6</v>
      </c>
      <c r="H7" s="24">
        <f t="shared" si="4"/>
        <v>14.6</v>
      </c>
      <c r="I7" s="25" t="b">
        <f t="shared" si="0"/>
        <v>1</v>
      </c>
      <c r="J7" s="25" t="str">
        <f t="shared" si="1"/>
        <v>RECUPERAÇÃO</v>
      </c>
    </row>
    <row r="8" spans="1:10">
      <c r="A8" s="26" t="s">
        <v>61</v>
      </c>
      <c r="B8" s="27">
        <v>3</v>
      </c>
      <c r="C8" s="27">
        <v>8.4</v>
      </c>
      <c r="D8" s="27">
        <v>4.3</v>
      </c>
      <c r="E8" s="27">
        <f t="shared" si="5"/>
        <v>5.2333333333333334</v>
      </c>
      <c r="F8" s="27">
        <f t="shared" si="2"/>
        <v>3</v>
      </c>
      <c r="G8" s="27">
        <f t="shared" si="3"/>
        <v>4.3</v>
      </c>
      <c r="H8" s="27">
        <f t="shared" si="4"/>
        <v>15.7</v>
      </c>
      <c r="I8" s="25" t="b">
        <f t="shared" si="0"/>
        <v>1</v>
      </c>
      <c r="J8" s="25" t="str">
        <f t="shared" si="1"/>
        <v>RECUPERAÇÃO</v>
      </c>
    </row>
    <row r="9" spans="1:10">
      <c r="A9" s="23" t="s">
        <v>62</v>
      </c>
      <c r="B9" s="24">
        <v>9.3000000000000007</v>
      </c>
      <c r="C9" s="24">
        <v>8.6</v>
      </c>
      <c r="D9" s="24">
        <v>8.5</v>
      </c>
      <c r="E9" s="24">
        <f t="shared" si="5"/>
        <v>8.7999999999999989</v>
      </c>
      <c r="F9" s="24">
        <f t="shared" si="2"/>
        <v>8.6</v>
      </c>
      <c r="G9" s="24">
        <f t="shared" si="3"/>
        <v>8.6</v>
      </c>
      <c r="H9" s="24">
        <f t="shared" si="4"/>
        <v>26.4</v>
      </c>
      <c r="I9" s="25" t="b">
        <f t="shared" si="0"/>
        <v>0</v>
      </c>
      <c r="J9" s="25" t="str">
        <f t="shared" si="1"/>
        <v>REPROVADO</v>
      </c>
    </row>
    <row r="10" spans="1:10">
      <c r="A10" s="26" t="s">
        <v>63</v>
      </c>
      <c r="B10" s="27">
        <v>9.6999999999999993</v>
      </c>
      <c r="C10" s="27">
        <v>8.6</v>
      </c>
      <c r="D10" s="27">
        <v>7.3</v>
      </c>
      <c r="E10" s="27">
        <f t="shared" si="5"/>
        <v>8.5333333333333332</v>
      </c>
      <c r="F10" s="27">
        <f t="shared" si="2"/>
        <v>8.6</v>
      </c>
      <c r="G10" s="27">
        <f t="shared" si="3"/>
        <v>8.6</v>
      </c>
      <c r="H10" s="27">
        <f>SUM(B10:D10)</f>
        <v>25.599999999999998</v>
      </c>
      <c r="I10" s="25" t="b">
        <f t="shared" si="0"/>
        <v>0</v>
      </c>
      <c r="J10" s="25" t="str">
        <f t="shared" si="1"/>
        <v>REPROVADO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ACE6-B405-4096-A055-54F3AAB42C6F}">
  <sheetPr>
    <tabColor rgb="FF00B050"/>
  </sheetPr>
  <dimension ref="A1:I10"/>
  <sheetViews>
    <sheetView zoomScale="130" zoomScaleNormal="130" workbookViewId="0">
      <selection activeCell="I3" sqref="I3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6" t="s">
        <v>48</v>
      </c>
      <c r="B1" s="86"/>
      <c r="C1" s="86"/>
      <c r="D1" s="86"/>
      <c r="E1" s="86"/>
      <c r="F1" s="86"/>
      <c r="G1" s="86"/>
      <c r="H1" s="86"/>
      <c r="I1" s="86"/>
    </row>
    <row r="2" spans="1:9" ht="30.75" customHeight="1">
      <c r="A2" s="19" t="s">
        <v>49</v>
      </c>
      <c r="B2" s="20" t="s">
        <v>64</v>
      </c>
      <c r="C2" s="21" t="s">
        <v>50</v>
      </c>
      <c r="D2" s="21" t="s">
        <v>51</v>
      </c>
      <c r="E2" s="21" t="s">
        <v>52</v>
      </c>
      <c r="F2" s="21" t="s">
        <v>53</v>
      </c>
      <c r="G2" s="21" t="s">
        <v>54</v>
      </c>
      <c r="H2" s="21" t="s">
        <v>55</v>
      </c>
      <c r="I2" s="22" t="s">
        <v>47</v>
      </c>
    </row>
    <row r="3" spans="1:9">
      <c r="A3" s="23" t="s">
        <v>56</v>
      </c>
      <c r="B3" s="24">
        <v>4.2</v>
      </c>
      <c r="C3" s="24">
        <v>1</v>
      </c>
      <c r="D3" s="24">
        <v>6</v>
      </c>
      <c r="E3" s="24">
        <f>AVERAGE(B3:D3)</f>
        <v>3.7333333333333329</v>
      </c>
      <c r="F3" s="24">
        <f>LARGE(A3:C3,2)</f>
        <v>1</v>
      </c>
      <c r="G3" s="24">
        <f>SMALL(B3:D3,2)</f>
        <v>4.2</v>
      </c>
      <c r="H3" s="24">
        <f>SUM(B3:D3)</f>
        <v>11.2</v>
      </c>
      <c r="I3" s="25" t="str">
        <f>IF(OR(E3&gt;7,E3=7),"APROVADO","REPROVADO")</f>
        <v>REPROVADO</v>
      </c>
    </row>
    <row r="4" spans="1:9">
      <c r="A4" s="26" t="s">
        <v>57</v>
      </c>
      <c r="B4" s="27">
        <v>2</v>
      </c>
      <c r="C4" s="27">
        <v>9</v>
      </c>
      <c r="D4" s="27">
        <v>5</v>
      </c>
      <c r="E4" s="27">
        <f>AVERAGE(B4:D4)</f>
        <v>5.333333333333333</v>
      </c>
      <c r="F4" s="27">
        <f>LARGE(A4:C4,2)</f>
        <v>2</v>
      </c>
      <c r="G4" s="27">
        <f>SMALL(B4:D4,2)</f>
        <v>5</v>
      </c>
      <c r="H4" s="27">
        <f>SUM(B4:D4)</f>
        <v>16</v>
      </c>
      <c r="I4" s="25" t="str">
        <f t="shared" ref="I4:I10" si="0">IF(OR(E4&gt;7,E4=7),"APROVADO","REPROVADO")</f>
        <v>REPROVADO</v>
      </c>
    </row>
    <row r="5" spans="1:9">
      <c r="A5" s="23" t="s">
        <v>58</v>
      </c>
      <c r="B5" s="24">
        <v>8.6999999999999993</v>
      </c>
      <c r="C5" s="24">
        <v>8</v>
      </c>
      <c r="D5" s="24">
        <v>8.3000000000000007</v>
      </c>
      <c r="E5" s="24">
        <f>AVERAGE(B5:D5)</f>
        <v>8.3333333333333339</v>
      </c>
      <c r="F5" s="24">
        <f t="shared" ref="F5:F10" si="1">LARGE(A5:C5,2)</f>
        <v>8</v>
      </c>
      <c r="G5" s="24">
        <f t="shared" ref="G5:G10" si="2">SMALL(B5:D5,2)</f>
        <v>8.3000000000000007</v>
      </c>
      <c r="H5" s="24">
        <f t="shared" ref="H5:H9" si="3">SUM(B5:D5)</f>
        <v>25</v>
      </c>
      <c r="I5" s="25" t="str">
        <f t="shared" si="0"/>
        <v>APROVADO</v>
      </c>
    </row>
    <row r="6" spans="1:9">
      <c r="A6" s="26" t="s">
        <v>59</v>
      </c>
      <c r="B6" s="27">
        <v>9.3000000000000007</v>
      </c>
      <c r="C6" s="27">
        <v>8.3000000000000007</v>
      </c>
      <c r="D6" s="27">
        <v>7</v>
      </c>
      <c r="E6" s="27">
        <f t="shared" ref="E6:E10" si="4">AVERAGE(B6:D6)</f>
        <v>8.2000000000000011</v>
      </c>
      <c r="F6" s="27">
        <f t="shared" si="1"/>
        <v>8.3000000000000007</v>
      </c>
      <c r="G6" s="27">
        <f t="shared" si="2"/>
        <v>8.3000000000000007</v>
      </c>
      <c r="H6" s="27">
        <f t="shared" si="3"/>
        <v>24.6</v>
      </c>
      <c r="I6" s="25" t="str">
        <f t="shared" si="0"/>
        <v>APROVADO</v>
      </c>
    </row>
    <row r="7" spans="1:9">
      <c r="A7" s="23" t="s">
        <v>60</v>
      </c>
      <c r="B7" s="24">
        <v>5.6</v>
      </c>
      <c r="C7" s="24">
        <v>3</v>
      </c>
      <c r="D7" s="24">
        <v>6</v>
      </c>
      <c r="E7" s="24">
        <f t="shared" si="4"/>
        <v>4.8666666666666663</v>
      </c>
      <c r="F7" s="24">
        <f t="shared" si="1"/>
        <v>3</v>
      </c>
      <c r="G7" s="24">
        <f t="shared" si="2"/>
        <v>5.6</v>
      </c>
      <c r="H7" s="24">
        <f t="shared" si="3"/>
        <v>14.6</v>
      </c>
      <c r="I7" s="25" t="str">
        <f t="shared" si="0"/>
        <v>REPROVADO</v>
      </c>
    </row>
    <row r="8" spans="1:9">
      <c r="A8" s="26" t="s">
        <v>61</v>
      </c>
      <c r="B8" s="27">
        <v>3</v>
      </c>
      <c r="C8" s="27">
        <v>8.4</v>
      </c>
      <c r="D8" s="27">
        <v>4.3</v>
      </c>
      <c r="E8" s="27">
        <f t="shared" si="4"/>
        <v>5.2333333333333334</v>
      </c>
      <c r="F8" s="27">
        <f t="shared" si="1"/>
        <v>3</v>
      </c>
      <c r="G8" s="27">
        <f t="shared" si="2"/>
        <v>4.3</v>
      </c>
      <c r="H8" s="27">
        <f t="shared" si="3"/>
        <v>15.7</v>
      </c>
      <c r="I8" s="25" t="str">
        <f t="shared" si="0"/>
        <v>REPROVADO</v>
      </c>
    </row>
    <row r="9" spans="1:9">
      <c r="A9" s="23" t="s">
        <v>62</v>
      </c>
      <c r="B9" s="24">
        <v>9.3000000000000007</v>
      </c>
      <c r="C9" s="24">
        <v>8.6</v>
      </c>
      <c r="D9" s="24">
        <v>8.5</v>
      </c>
      <c r="E9" s="24">
        <f t="shared" si="4"/>
        <v>8.7999999999999989</v>
      </c>
      <c r="F9" s="24">
        <f t="shared" si="1"/>
        <v>8.6</v>
      </c>
      <c r="G9" s="24">
        <f t="shared" si="2"/>
        <v>8.6</v>
      </c>
      <c r="H9" s="24">
        <f t="shared" si="3"/>
        <v>26.4</v>
      </c>
      <c r="I9" s="25" t="str">
        <f t="shared" si="0"/>
        <v>APROVADO</v>
      </c>
    </row>
    <row r="10" spans="1:9">
      <c r="A10" s="26" t="s">
        <v>63</v>
      </c>
      <c r="B10" s="27">
        <v>9.6999999999999993</v>
      </c>
      <c r="C10" s="27">
        <v>8.6</v>
      </c>
      <c r="D10" s="27">
        <v>7.3</v>
      </c>
      <c r="E10" s="27">
        <f t="shared" si="4"/>
        <v>8.5333333333333332</v>
      </c>
      <c r="F10" s="27">
        <f t="shared" si="1"/>
        <v>8.6</v>
      </c>
      <c r="G10" s="27">
        <f t="shared" si="2"/>
        <v>8.6</v>
      </c>
      <c r="H10" s="27">
        <f>SUM(B10:D10)</f>
        <v>25.599999999999998</v>
      </c>
      <c r="I10" s="25" t="str">
        <f t="shared" si="0"/>
        <v>APROVADO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86B9-9550-4D47-B4C9-BA9D4C266735}">
  <sheetPr>
    <tabColor rgb="FF00B050"/>
  </sheetPr>
  <dimension ref="A1:I10"/>
  <sheetViews>
    <sheetView zoomScale="130" zoomScaleNormal="130" workbookViewId="0">
      <selection activeCell="I3" sqref="I3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6" t="s">
        <v>48</v>
      </c>
      <c r="B1" s="86"/>
      <c r="C1" s="86"/>
      <c r="D1" s="86"/>
      <c r="E1" s="86"/>
      <c r="F1" s="86"/>
      <c r="G1" s="86"/>
      <c r="H1" s="86"/>
      <c r="I1" s="86"/>
    </row>
    <row r="2" spans="1:9" ht="30.75" customHeight="1">
      <c r="A2" s="19" t="s">
        <v>49</v>
      </c>
      <c r="B2" s="20" t="s">
        <v>64</v>
      </c>
      <c r="C2" s="21" t="s">
        <v>50</v>
      </c>
      <c r="D2" s="21" t="s">
        <v>51</v>
      </c>
      <c r="E2" s="21" t="s">
        <v>52</v>
      </c>
      <c r="F2" s="21" t="s">
        <v>53</v>
      </c>
      <c r="G2" s="21" t="s">
        <v>54</v>
      </c>
      <c r="H2" s="21" t="s">
        <v>55</v>
      </c>
      <c r="I2" s="22" t="s">
        <v>47</v>
      </c>
    </row>
    <row r="3" spans="1:9">
      <c r="A3" s="23" t="s">
        <v>56</v>
      </c>
      <c r="B3" s="24">
        <v>4.2</v>
      </c>
      <c r="C3" s="24">
        <v>1</v>
      </c>
      <c r="D3" s="24">
        <v>6</v>
      </c>
      <c r="E3" s="24">
        <f>AVERAGE(B3:D3)</f>
        <v>3.7333333333333329</v>
      </c>
      <c r="F3" s="24">
        <f>LARGE(A3:C3,2)</f>
        <v>1</v>
      </c>
      <c r="G3" s="24">
        <f>SMALL(B3:D3,2)</f>
        <v>4.2</v>
      </c>
      <c r="H3" s="24">
        <f>SUM(B3:D3)</f>
        <v>11.2</v>
      </c>
      <c r="I3" s="25" t="str">
        <f>IF(E3 &gt;= 7,"APROVADO",IF(AND(E3 &gt;= 4,E3 &lt; 7),"RECUPERAÇÃO","REPROVADO"))</f>
        <v>REPROVADO</v>
      </c>
    </row>
    <row r="4" spans="1:9">
      <c r="A4" s="26" t="s">
        <v>57</v>
      </c>
      <c r="B4" s="27">
        <v>2</v>
      </c>
      <c r="C4" s="27">
        <v>9</v>
      </c>
      <c r="D4" s="27">
        <v>5</v>
      </c>
      <c r="E4" s="27">
        <f>AVERAGE(B4:D4)</f>
        <v>5.333333333333333</v>
      </c>
      <c r="F4" s="27">
        <f>LARGE(A4:C4,2)</f>
        <v>2</v>
      </c>
      <c r="G4" s="27">
        <f>SMALL(B4:D4,2)</f>
        <v>5</v>
      </c>
      <c r="H4" s="27">
        <f>SUM(B4:D4)</f>
        <v>16</v>
      </c>
      <c r="I4" s="25" t="str">
        <f t="shared" ref="I4:I10" si="0">IF(E4 &gt;= 7,"APROVADO",IF(AND(E4 &gt;= 4,E4 &lt; 7),"RECUPERAÇÃO","REPROVADO"))</f>
        <v>RECUPERAÇÃO</v>
      </c>
    </row>
    <row r="5" spans="1:9">
      <c r="A5" s="23" t="s">
        <v>58</v>
      </c>
      <c r="B5" s="24">
        <v>8.6999999999999993</v>
      </c>
      <c r="C5" s="24">
        <v>8</v>
      </c>
      <c r="D5" s="24">
        <v>8.3000000000000007</v>
      </c>
      <c r="E5" s="24">
        <f>AVERAGE(B5:D5)</f>
        <v>8.3333333333333339</v>
      </c>
      <c r="F5" s="24">
        <f t="shared" ref="F5:F10" si="1">LARGE(A5:C5,2)</f>
        <v>8</v>
      </c>
      <c r="G5" s="24">
        <f t="shared" ref="G5:G10" si="2">SMALL(B5:D5,2)</f>
        <v>8.3000000000000007</v>
      </c>
      <c r="H5" s="24">
        <f t="shared" ref="H5:H9" si="3">SUM(B5:D5)</f>
        <v>25</v>
      </c>
      <c r="I5" s="25" t="str">
        <f t="shared" si="0"/>
        <v>APROVADO</v>
      </c>
    </row>
    <row r="6" spans="1:9">
      <c r="A6" s="26" t="s">
        <v>59</v>
      </c>
      <c r="B6" s="27">
        <v>9.3000000000000007</v>
      </c>
      <c r="C6" s="27">
        <v>8.3000000000000007</v>
      </c>
      <c r="D6" s="27">
        <v>7</v>
      </c>
      <c r="E6" s="27">
        <f t="shared" ref="E6:E10" si="4">AVERAGE(B6:D6)</f>
        <v>8.2000000000000011</v>
      </c>
      <c r="F6" s="27">
        <f t="shared" si="1"/>
        <v>8.3000000000000007</v>
      </c>
      <c r="G6" s="27">
        <f t="shared" si="2"/>
        <v>8.3000000000000007</v>
      </c>
      <c r="H6" s="27">
        <f t="shared" si="3"/>
        <v>24.6</v>
      </c>
      <c r="I6" s="25" t="str">
        <f t="shared" si="0"/>
        <v>APROVADO</v>
      </c>
    </row>
    <row r="7" spans="1:9">
      <c r="A7" s="23" t="s">
        <v>60</v>
      </c>
      <c r="B7" s="24">
        <v>5.6</v>
      </c>
      <c r="C7" s="24">
        <v>3</v>
      </c>
      <c r="D7" s="24">
        <v>6</v>
      </c>
      <c r="E7" s="24">
        <f t="shared" si="4"/>
        <v>4.8666666666666663</v>
      </c>
      <c r="F7" s="24">
        <f t="shared" si="1"/>
        <v>3</v>
      </c>
      <c r="G7" s="24">
        <f t="shared" si="2"/>
        <v>5.6</v>
      </c>
      <c r="H7" s="24">
        <f t="shared" si="3"/>
        <v>14.6</v>
      </c>
      <c r="I7" s="25" t="str">
        <f t="shared" si="0"/>
        <v>RECUPERAÇÃO</v>
      </c>
    </row>
    <row r="8" spans="1:9">
      <c r="A8" s="26" t="s">
        <v>61</v>
      </c>
      <c r="B8" s="27">
        <v>3</v>
      </c>
      <c r="C8" s="27">
        <v>8.4</v>
      </c>
      <c r="D8" s="27">
        <v>4.3</v>
      </c>
      <c r="E8" s="27">
        <f t="shared" si="4"/>
        <v>5.2333333333333334</v>
      </c>
      <c r="F8" s="27">
        <f t="shared" si="1"/>
        <v>3</v>
      </c>
      <c r="G8" s="27">
        <f t="shared" si="2"/>
        <v>4.3</v>
      </c>
      <c r="H8" s="27">
        <f t="shared" si="3"/>
        <v>15.7</v>
      </c>
      <c r="I8" s="25" t="str">
        <f t="shared" si="0"/>
        <v>RECUPERAÇÃO</v>
      </c>
    </row>
    <row r="9" spans="1:9">
      <c r="A9" s="23" t="s">
        <v>62</v>
      </c>
      <c r="B9" s="24">
        <v>9.3000000000000007</v>
      </c>
      <c r="C9" s="24">
        <v>8.6</v>
      </c>
      <c r="D9" s="24">
        <v>8.5</v>
      </c>
      <c r="E9" s="24">
        <f t="shared" si="4"/>
        <v>8.7999999999999989</v>
      </c>
      <c r="F9" s="24">
        <f t="shared" si="1"/>
        <v>8.6</v>
      </c>
      <c r="G9" s="24">
        <f t="shared" si="2"/>
        <v>8.6</v>
      </c>
      <c r="H9" s="24">
        <f t="shared" si="3"/>
        <v>26.4</v>
      </c>
      <c r="I9" s="25" t="str">
        <f t="shared" si="0"/>
        <v>APROVADO</v>
      </c>
    </row>
    <row r="10" spans="1:9">
      <c r="A10" s="26" t="s">
        <v>63</v>
      </c>
      <c r="B10" s="27">
        <v>9.6999999999999993</v>
      </c>
      <c r="C10" s="27">
        <v>8.6</v>
      </c>
      <c r="D10" s="27">
        <v>7.3</v>
      </c>
      <c r="E10" s="27">
        <f t="shared" si="4"/>
        <v>8.5333333333333332</v>
      </c>
      <c r="F10" s="27">
        <f t="shared" si="1"/>
        <v>8.6</v>
      </c>
      <c r="G10" s="27">
        <f t="shared" si="2"/>
        <v>8.6</v>
      </c>
      <c r="H10" s="27">
        <f>SUM(B10:D10)</f>
        <v>25.599999999999998</v>
      </c>
      <c r="I10" s="25" t="str">
        <f t="shared" si="0"/>
        <v>APROVADO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02C7-6F37-4E3A-B15B-C0CEAA3A0714}">
  <sheetPr>
    <tabColor theme="9" tint="-0.249977111117893"/>
  </sheetPr>
  <dimension ref="A1:L10"/>
  <sheetViews>
    <sheetView zoomScale="130" zoomScaleNormal="130" workbookViewId="0">
      <selection activeCell="L6" sqref="L6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  <col min="10" max="10" width="1.7109375" customWidth="1"/>
    <col min="11" max="11" width="14" bestFit="1" customWidth="1"/>
    <col min="12" max="12" width="12.7109375" customWidth="1"/>
  </cols>
  <sheetData>
    <row r="1" spans="1:12" ht="35.25" customHeight="1">
      <c r="A1" s="86" t="s">
        <v>48</v>
      </c>
      <c r="B1" s="86"/>
      <c r="C1" s="86"/>
      <c r="D1" s="86"/>
      <c r="E1" s="86"/>
      <c r="F1" s="86"/>
      <c r="G1" s="86"/>
      <c r="H1" s="86"/>
      <c r="I1" s="86"/>
    </row>
    <row r="2" spans="1:12" ht="30.75" customHeight="1">
      <c r="A2" s="19" t="s">
        <v>49</v>
      </c>
      <c r="B2" s="20" t="s">
        <v>64</v>
      </c>
      <c r="C2" s="21" t="s">
        <v>50</v>
      </c>
      <c r="D2" s="21" t="s">
        <v>51</v>
      </c>
      <c r="E2" s="21" t="s">
        <v>52</v>
      </c>
      <c r="F2" s="21" t="s">
        <v>53</v>
      </c>
      <c r="G2" s="21" t="s">
        <v>54</v>
      </c>
      <c r="H2" s="21" t="s">
        <v>55</v>
      </c>
      <c r="I2" s="22" t="s">
        <v>47</v>
      </c>
    </row>
    <row r="3" spans="1:12">
      <c r="A3" s="23" t="s">
        <v>56</v>
      </c>
      <c r="B3" s="24">
        <v>4.2</v>
      </c>
      <c r="C3" s="24">
        <v>1</v>
      </c>
      <c r="D3" s="24">
        <v>6</v>
      </c>
      <c r="E3" s="24">
        <f>AVERAGE(B3:D3)</f>
        <v>3.7333333333333329</v>
      </c>
      <c r="F3" s="24">
        <f>LARGE(A3:C3,2)</f>
        <v>1</v>
      </c>
      <c r="G3" s="24">
        <f>SMALL(B3:D3,2)</f>
        <v>4.2</v>
      </c>
      <c r="H3" s="24">
        <f>SUM(B3:D3)</f>
        <v>11.2</v>
      </c>
      <c r="I3" s="25"/>
      <c r="K3" s="14" t="s">
        <v>65</v>
      </c>
      <c r="L3" s="14" t="s">
        <v>47</v>
      </c>
    </row>
    <row r="4" spans="1:12">
      <c r="A4" s="26" t="s">
        <v>57</v>
      </c>
      <c r="B4" s="27">
        <v>2</v>
      </c>
      <c r="C4" s="27">
        <v>9</v>
      </c>
      <c r="D4" s="27">
        <v>5</v>
      </c>
      <c r="E4" s="27">
        <f>AVERAGE(B4:D4)</f>
        <v>5.333333333333333</v>
      </c>
      <c r="F4" s="27">
        <f>LARGE(A4:C4,2)</f>
        <v>2</v>
      </c>
      <c r="G4" s="27">
        <f>SMALL(B4:D4,2)</f>
        <v>5</v>
      </c>
      <c r="H4" s="27">
        <f>SUM(B4:D4)</f>
        <v>16</v>
      </c>
      <c r="I4" s="28"/>
      <c r="K4" t="s">
        <v>66</v>
      </c>
      <c r="L4">
        <f>COUNT(E3:E10)</f>
        <v>6</v>
      </c>
    </row>
    <row r="5" spans="1:12">
      <c r="A5" s="23" t="s">
        <v>58</v>
      </c>
      <c r="B5" s="24">
        <v>8.6999999999999993</v>
      </c>
      <c r="C5" s="24">
        <v>8</v>
      </c>
      <c r="D5" s="24">
        <v>8.3000000000000007</v>
      </c>
      <c r="E5" s="24"/>
      <c r="F5" s="24">
        <f t="shared" ref="F5:F10" si="0">LARGE(A5:C5,2)</f>
        <v>8</v>
      </c>
      <c r="G5" s="24">
        <f t="shared" ref="G5:G10" si="1">SMALL(B5:D5,2)</f>
        <v>8.3000000000000007</v>
      </c>
      <c r="H5" s="24">
        <f t="shared" ref="H5:H9" si="2">SUM(B5:D5)</f>
        <v>25</v>
      </c>
      <c r="I5" s="25"/>
      <c r="K5" t="s">
        <v>67</v>
      </c>
      <c r="L5">
        <f>COUNTA(A3:A10)</f>
        <v>8</v>
      </c>
    </row>
    <row r="6" spans="1:12">
      <c r="A6" s="26" t="s">
        <v>59</v>
      </c>
      <c r="B6" s="27">
        <v>9.3000000000000007</v>
      </c>
      <c r="C6" s="27">
        <v>8.3000000000000007</v>
      </c>
      <c r="D6" s="27">
        <v>7</v>
      </c>
      <c r="E6" s="27">
        <f t="shared" ref="E6:E10" si="3">AVERAGE(B6:D6)</f>
        <v>8.2000000000000011</v>
      </c>
      <c r="F6" s="27">
        <f t="shared" si="0"/>
        <v>8.3000000000000007</v>
      </c>
      <c r="G6" s="27">
        <f t="shared" si="1"/>
        <v>8.3000000000000007</v>
      </c>
      <c r="H6" s="27">
        <f t="shared" si="2"/>
        <v>24.6</v>
      </c>
      <c r="I6" s="28"/>
      <c r="K6" t="s">
        <v>68</v>
      </c>
      <c r="L6">
        <f>COUNTBLANK(E3:E10)</f>
        <v>2</v>
      </c>
    </row>
    <row r="7" spans="1:12">
      <c r="A7" s="23" t="s">
        <v>60</v>
      </c>
      <c r="B7" s="24">
        <v>5.6</v>
      </c>
      <c r="C7" s="24">
        <v>3</v>
      </c>
      <c r="D7" s="24">
        <v>6</v>
      </c>
      <c r="E7" s="24">
        <f t="shared" si="3"/>
        <v>4.8666666666666663</v>
      </c>
      <c r="F7" s="24">
        <f t="shared" si="0"/>
        <v>3</v>
      </c>
      <c r="G7" s="24">
        <f t="shared" si="1"/>
        <v>5.6</v>
      </c>
      <c r="H7" s="24">
        <f t="shared" si="2"/>
        <v>14.6</v>
      </c>
      <c r="I7" s="25"/>
    </row>
    <row r="8" spans="1:12">
      <c r="A8" s="26" t="s">
        <v>61</v>
      </c>
      <c r="B8" s="27">
        <v>3</v>
      </c>
      <c r="C8" s="27">
        <v>8.4</v>
      </c>
      <c r="D8" s="27">
        <v>4.3</v>
      </c>
      <c r="E8" s="27"/>
      <c r="F8" s="27">
        <f t="shared" si="0"/>
        <v>3</v>
      </c>
      <c r="G8" s="27">
        <f t="shared" si="1"/>
        <v>4.3</v>
      </c>
      <c r="H8" s="27">
        <f t="shared" si="2"/>
        <v>15.7</v>
      </c>
      <c r="I8" s="28"/>
    </row>
    <row r="9" spans="1:12">
      <c r="A9" s="23" t="s">
        <v>62</v>
      </c>
      <c r="B9" s="24">
        <v>9.3000000000000007</v>
      </c>
      <c r="C9" s="24">
        <v>8.6</v>
      </c>
      <c r="D9" s="24">
        <v>8.5</v>
      </c>
      <c r="E9" s="24">
        <f t="shared" si="3"/>
        <v>8.7999999999999989</v>
      </c>
      <c r="F9" s="24">
        <f t="shared" si="0"/>
        <v>8.6</v>
      </c>
      <c r="G9" s="24">
        <f t="shared" si="1"/>
        <v>8.6</v>
      </c>
      <c r="H9" s="24">
        <f t="shared" si="2"/>
        <v>26.4</v>
      </c>
      <c r="I9" s="25"/>
    </row>
    <row r="10" spans="1:12">
      <c r="A10" s="26" t="s">
        <v>63</v>
      </c>
      <c r="B10" s="27">
        <v>9.6999999999999993</v>
      </c>
      <c r="C10" s="27">
        <v>8.6</v>
      </c>
      <c r="D10" s="27">
        <v>7.3</v>
      </c>
      <c r="E10" s="27">
        <f t="shared" si="3"/>
        <v>8.5333333333333332</v>
      </c>
      <c r="F10" s="27">
        <f t="shared" si="0"/>
        <v>8.6</v>
      </c>
      <c r="G10" s="27">
        <f t="shared" si="1"/>
        <v>8.6</v>
      </c>
      <c r="H10" s="27">
        <f>SUM(B10:D10)</f>
        <v>25.599999999999998</v>
      </c>
      <c r="I10" s="28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8B52-A629-444F-8538-802EF1AD3EBD}">
  <sheetPr>
    <tabColor theme="0"/>
  </sheetPr>
  <dimension ref="A1:I10"/>
  <sheetViews>
    <sheetView zoomScale="130" zoomScaleNormal="130" workbookViewId="0">
      <selection activeCell="G3" sqref="G3:G6"/>
    </sheetView>
  </sheetViews>
  <sheetFormatPr defaultRowHeight="15"/>
  <cols>
    <col min="1" max="1" width="4.7109375" customWidth="1"/>
    <col min="2" max="2" width="15.7109375" customWidth="1"/>
    <col min="3" max="3" width="13.42578125" bestFit="1" customWidth="1"/>
    <col min="4" max="4" width="8.7109375" style="18" bestFit="1" customWidth="1"/>
    <col min="5" max="5" width="16.140625" bestFit="1" customWidth="1"/>
    <col min="6" max="6" width="9.28515625" bestFit="1" customWidth="1"/>
    <col min="7" max="7" width="17.5703125" bestFit="1" customWidth="1"/>
    <col min="8" max="8" width="11.42578125" bestFit="1" customWidth="1"/>
    <col min="9" max="9" width="18.85546875" customWidth="1"/>
  </cols>
  <sheetData>
    <row r="1" spans="1:9" ht="35.25" customHeight="1">
      <c r="A1" s="86" t="s">
        <v>69</v>
      </c>
      <c r="B1" s="86"/>
      <c r="C1" s="86"/>
      <c r="D1" s="86"/>
      <c r="E1" s="86"/>
      <c r="F1" s="86"/>
      <c r="G1" s="86"/>
      <c r="H1" s="86"/>
      <c r="I1" s="86"/>
    </row>
    <row r="2" spans="1:9">
      <c r="A2" s="37" t="s">
        <v>70</v>
      </c>
      <c r="B2" s="37" t="s">
        <v>71</v>
      </c>
      <c r="C2" s="37" t="s">
        <v>72</v>
      </c>
      <c r="D2" s="38" t="s">
        <v>73</v>
      </c>
      <c r="E2" s="37" t="s">
        <v>74</v>
      </c>
      <c r="F2" s="37" t="s">
        <v>75</v>
      </c>
      <c r="G2" s="37" t="s">
        <v>76</v>
      </c>
      <c r="H2" s="37" t="s">
        <v>77</v>
      </c>
      <c r="I2" s="37" t="s">
        <v>102</v>
      </c>
    </row>
    <row r="3" spans="1:9">
      <c r="A3" s="39">
        <v>1</v>
      </c>
      <c r="B3" s="40" t="s">
        <v>79</v>
      </c>
      <c r="C3" s="41">
        <v>3753.47</v>
      </c>
      <c r="D3" s="42">
        <v>7.0000000000000007E-2</v>
      </c>
      <c r="E3" s="41">
        <f>C3+(C3*D3)</f>
        <v>4016.2129</v>
      </c>
      <c r="F3" s="42">
        <v>0.25</v>
      </c>
      <c r="G3" s="43">
        <f>E3-E3*F3</f>
        <v>3012.1596749999999</v>
      </c>
      <c r="H3" s="44">
        <v>17</v>
      </c>
      <c r="I3" s="45">
        <f>C3*H3</f>
        <v>63808.99</v>
      </c>
    </row>
    <row r="4" spans="1:9">
      <c r="A4" s="46">
        <v>2</v>
      </c>
      <c r="B4" s="47" t="s">
        <v>80</v>
      </c>
      <c r="C4" s="48">
        <v>8299</v>
      </c>
      <c r="D4" s="49">
        <v>0.1</v>
      </c>
      <c r="E4" s="48">
        <f>C4+(C4*D4)</f>
        <v>9128.9</v>
      </c>
      <c r="F4" s="49">
        <v>0.2</v>
      </c>
      <c r="G4" s="43">
        <f t="shared" ref="G4:G6" si="0">E4-E4*F4</f>
        <v>7303.12</v>
      </c>
      <c r="H4" s="50">
        <v>7</v>
      </c>
      <c r="I4" s="51">
        <f>C4*H4</f>
        <v>58093</v>
      </c>
    </row>
    <row r="5" spans="1:9">
      <c r="A5" s="39">
        <v>3</v>
      </c>
      <c r="B5" s="40" t="s">
        <v>81</v>
      </c>
      <c r="C5" s="41">
        <v>32.46</v>
      </c>
      <c r="D5" s="42">
        <v>0.05</v>
      </c>
      <c r="E5" s="41">
        <f>C5+(C5*D5)</f>
        <v>34.082999999999998</v>
      </c>
      <c r="F5" s="42">
        <v>0.1</v>
      </c>
      <c r="G5" s="43">
        <f t="shared" si="0"/>
        <v>30.674699999999998</v>
      </c>
      <c r="H5" s="44">
        <v>15</v>
      </c>
      <c r="I5" s="45">
        <f>PRODUCT(C5,H5)</f>
        <v>486.90000000000003</v>
      </c>
    </row>
    <row r="6" spans="1:9">
      <c r="A6" s="46">
        <v>4</v>
      </c>
      <c r="B6" s="47" t="s">
        <v>82</v>
      </c>
      <c r="C6" s="48">
        <v>25.95</v>
      </c>
      <c r="D6" s="49">
        <v>0.08</v>
      </c>
      <c r="E6" s="48">
        <f>C6+(C6*D6)</f>
        <v>28.026</v>
      </c>
      <c r="F6" s="49">
        <v>0.13</v>
      </c>
      <c r="G6" s="43">
        <f t="shared" si="0"/>
        <v>24.382619999999999</v>
      </c>
      <c r="H6" s="50">
        <v>16</v>
      </c>
      <c r="I6" s="51">
        <f>PRODUCT(C6,H6)</f>
        <v>415.2</v>
      </c>
    </row>
    <row r="7" spans="1:9">
      <c r="H7" s="52"/>
    </row>
    <row r="8" spans="1:9">
      <c r="A8" s="87" t="s">
        <v>10</v>
      </c>
      <c r="B8" s="88"/>
      <c r="C8" s="41"/>
      <c r="D8" s="53"/>
      <c r="E8" s="41"/>
      <c r="F8" s="41"/>
      <c r="G8" s="41"/>
      <c r="H8" s="44">
        <f>SUM(H3:H6)</f>
        <v>55</v>
      </c>
      <c r="I8" s="54">
        <f>SUM(I3:I6)</f>
        <v>122804.08999999998</v>
      </c>
    </row>
    <row r="9" spans="1:9">
      <c r="G9" s="55"/>
    </row>
    <row r="10" spans="1:9">
      <c r="H10" s="55"/>
    </row>
  </sheetData>
  <mergeCells count="2">
    <mergeCell ref="A1:I1"/>
    <mergeCell ref="A8:B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EBED-DA76-4AB5-ABF9-F135C0A6909D}">
  <sheetPr>
    <tabColor theme="9" tint="0.79998168889431442"/>
  </sheetPr>
  <dimension ref="A1:G6"/>
  <sheetViews>
    <sheetView zoomScale="130" zoomScaleNormal="130" workbookViewId="0">
      <selection activeCell="F5" sqref="F5"/>
    </sheetView>
  </sheetViews>
  <sheetFormatPr defaultRowHeight="15"/>
  <cols>
    <col min="1" max="1" width="5.7109375" customWidth="1"/>
    <col min="2" max="2" width="20.7109375" customWidth="1"/>
    <col min="3" max="3" width="15" bestFit="1" customWidth="1"/>
    <col min="4" max="4" width="11.85546875" bestFit="1" customWidth="1"/>
    <col min="5" max="5" width="16.7109375" bestFit="1" customWidth="1"/>
    <col min="6" max="6" width="15.7109375" bestFit="1" customWidth="1"/>
    <col min="7" max="7" width="16.7109375" customWidth="1"/>
  </cols>
  <sheetData>
    <row r="1" spans="1:7" ht="35.25" customHeight="1">
      <c r="A1" s="89" t="s">
        <v>83</v>
      </c>
      <c r="B1" s="89"/>
      <c r="C1" s="89"/>
      <c r="D1" s="89"/>
      <c r="E1" s="89"/>
      <c r="F1" s="89"/>
      <c r="G1" s="89"/>
    </row>
    <row r="2" spans="1:7">
      <c r="A2" s="19" t="s">
        <v>70</v>
      </c>
      <c r="B2" s="19" t="s">
        <v>71</v>
      </c>
      <c r="C2" s="19" t="s">
        <v>84</v>
      </c>
      <c r="D2" s="19" t="s">
        <v>85</v>
      </c>
      <c r="E2" s="19" t="s">
        <v>86</v>
      </c>
      <c r="F2" s="19" t="s">
        <v>87</v>
      </c>
      <c r="G2" s="19" t="s">
        <v>78</v>
      </c>
    </row>
    <row r="3" spans="1:7">
      <c r="A3" s="56">
        <v>1</v>
      </c>
      <c r="B3" s="23" t="s">
        <v>101</v>
      </c>
      <c r="C3" s="57">
        <v>2800</v>
      </c>
      <c r="D3" s="58">
        <v>2.3E-2</v>
      </c>
      <c r="E3" s="59">
        <v>12</v>
      </c>
      <c r="F3" s="60">
        <f>PMT(D3,E3,C3)</f>
        <v>-269.66910597499555</v>
      </c>
      <c r="G3" s="60">
        <f>F3*E3</f>
        <v>-3236.0292716999465</v>
      </c>
    </row>
    <row r="4" spans="1:7">
      <c r="A4" s="61">
        <v>2</v>
      </c>
      <c r="B4" s="26" t="s">
        <v>88</v>
      </c>
      <c r="C4" s="62">
        <v>15800</v>
      </c>
      <c r="D4" s="63">
        <v>2.8000000000000001E-2</v>
      </c>
      <c r="E4" s="64">
        <v>12</v>
      </c>
      <c r="F4" s="65">
        <f>PMT(D4,E4,C4)</f>
        <v>-1568.4098094707524</v>
      </c>
      <c r="G4" s="65">
        <f>F4*E4</f>
        <v>-18820.917713649029</v>
      </c>
    </row>
    <row r="5" spans="1:7">
      <c r="A5" s="56">
        <v>3</v>
      </c>
      <c r="B5" s="23" t="s">
        <v>89</v>
      </c>
      <c r="C5" s="57">
        <v>1800</v>
      </c>
      <c r="D5" s="58">
        <v>1.4999999999999999E-2</v>
      </c>
      <c r="E5" s="59">
        <v>12</v>
      </c>
      <c r="F5" s="60">
        <f>PMT(D5,E5,C5)</f>
        <v>-165.02398723121209</v>
      </c>
      <c r="G5" s="60">
        <f>F5*E5</f>
        <v>-1980.287846774545</v>
      </c>
    </row>
    <row r="6" spans="1:7">
      <c r="A6" s="61">
        <v>4</v>
      </c>
      <c r="B6" s="26" t="s">
        <v>90</v>
      </c>
      <c r="C6" s="62">
        <v>5300</v>
      </c>
      <c r="D6" s="63">
        <v>1.7999999999999999E-2</v>
      </c>
      <c r="E6" s="64">
        <v>12</v>
      </c>
      <c r="F6" s="65">
        <f>PMT(D6,E6,C6,)</f>
        <v>-495.0304774054037</v>
      </c>
      <c r="G6" s="65">
        <f>F6*E6</f>
        <v>-5940.3657288648446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7795-53E9-49FA-A85C-71ECB14C1408}">
  <sheetPr>
    <tabColor theme="9" tint="0.59999389629810485"/>
  </sheetPr>
  <dimension ref="A1:H13"/>
  <sheetViews>
    <sheetView zoomScale="130" zoomScaleNormal="130" workbookViewId="0">
      <selection activeCell="G3" sqref="G3"/>
    </sheetView>
  </sheetViews>
  <sheetFormatPr defaultRowHeight="15"/>
  <cols>
    <col min="1" max="1" width="5.7109375" customWidth="1"/>
    <col min="2" max="2" width="18.28515625" customWidth="1"/>
    <col min="3" max="3" width="15" bestFit="1" customWidth="1"/>
    <col min="4" max="4" width="18.28515625" customWidth="1"/>
    <col min="5" max="5" width="13.5703125" customWidth="1"/>
    <col min="6" max="6" width="8.85546875" customWidth="1"/>
    <col min="7" max="7" width="17.140625" customWidth="1"/>
    <col min="8" max="8" width="20.7109375" customWidth="1"/>
  </cols>
  <sheetData>
    <row r="1" spans="1:8" ht="35.25" customHeight="1">
      <c r="A1" s="86" t="s">
        <v>91</v>
      </c>
      <c r="B1" s="86"/>
      <c r="C1" s="86"/>
      <c r="D1" s="86"/>
      <c r="E1" s="86"/>
      <c r="F1" s="86"/>
      <c r="G1" s="86"/>
      <c r="H1" s="86"/>
    </row>
    <row r="2" spans="1:8">
      <c r="A2" s="66" t="s">
        <v>70</v>
      </c>
      <c r="B2" s="66" t="s">
        <v>92</v>
      </c>
      <c r="C2" s="66" t="s">
        <v>22</v>
      </c>
      <c r="D2" s="66" t="s">
        <v>93</v>
      </c>
      <c r="E2" s="66" t="s">
        <v>94</v>
      </c>
      <c r="F2" s="66" t="s">
        <v>95</v>
      </c>
      <c r="G2" s="66" t="s">
        <v>96</v>
      </c>
      <c r="H2" s="66" t="s">
        <v>78</v>
      </c>
    </row>
    <row r="3" spans="1:8">
      <c r="A3" s="67">
        <v>1</v>
      </c>
      <c r="B3" s="68" t="s">
        <v>97</v>
      </c>
      <c r="C3" s="69">
        <v>265000</v>
      </c>
      <c r="D3" s="69">
        <v>200000</v>
      </c>
      <c r="E3" s="70">
        <v>0.1125</v>
      </c>
      <c r="F3" s="71">
        <v>30</v>
      </c>
      <c r="G3" s="79">
        <f>PMT(E3/12,F3*12,D3)</f>
        <v>-1942.5227738793042</v>
      </c>
      <c r="H3" s="79">
        <f>G3*F3*12</f>
        <v>-699308.19859654945</v>
      </c>
    </row>
    <row r="4" spans="1:8">
      <c r="A4" s="72">
        <v>2</v>
      </c>
      <c r="B4" s="73" t="s">
        <v>98</v>
      </c>
      <c r="C4" s="74">
        <v>550000</v>
      </c>
      <c r="D4" s="74">
        <v>350000</v>
      </c>
      <c r="E4" s="75">
        <v>0.1125</v>
      </c>
      <c r="F4" s="76">
        <v>25</v>
      </c>
      <c r="G4" s="77">
        <f>PMT(E4/12,F4*12,D4)</f>
        <v>-3493.8384245337988</v>
      </c>
      <c r="H4" s="77">
        <f>G4*F4*12</f>
        <v>-1048151.5273601396</v>
      </c>
    </row>
    <row r="5" spans="1:8">
      <c r="A5" s="67">
        <v>3</v>
      </c>
      <c r="B5" s="68" t="s">
        <v>99</v>
      </c>
      <c r="C5" s="69">
        <v>735000</v>
      </c>
      <c r="D5" s="69">
        <v>400000</v>
      </c>
      <c r="E5" s="70">
        <v>0.1125</v>
      </c>
      <c r="F5" s="71">
        <v>20</v>
      </c>
      <c r="G5" s="79">
        <f>PMT(E5/12,F5*12,D5)</f>
        <v>-4197.024057189612</v>
      </c>
      <c r="H5" s="79">
        <f>G5*F5*12</f>
        <v>-1007285.773725507</v>
      </c>
    </row>
    <row r="6" spans="1:8">
      <c r="A6" s="72">
        <v>4</v>
      </c>
      <c r="B6" s="73" t="s">
        <v>100</v>
      </c>
      <c r="C6" s="74">
        <v>880000</v>
      </c>
      <c r="D6" s="74">
        <v>550000</v>
      </c>
      <c r="E6" s="75">
        <v>0.1125</v>
      </c>
      <c r="F6" s="76">
        <v>15</v>
      </c>
      <c r="G6" s="77">
        <f>PMT(E6/12,F6*12,D6)</f>
        <v>-6337.8953220468929</v>
      </c>
      <c r="H6" s="77">
        <f>G6*F6*12</f>
        <v>-1140821.1579684406</v>
      </c>
    </row>
    <row r="12" spans="1:8">
      <c r="C12" t="s">
        <v>103</v>
      </c>
    </row>
    <row r="13" spans="1:8">
      <c r="C13" t="s">
        <v>104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1F45-387D-4E56-8747-EB4FD59FFE36}">
  <sheetPr>
    <tabColor theme="9" tint="-0.499984740745262"/>
  </sheetPr>
  <dimension ref="A1:H14"/>
  <sheetViews>
    <sheetView zoomScale="130" zoomScaleNormal="130" workbookViewId="0">
      <selection activeCell="D13" sqref="D13"/>
    </sheetView>
  </sheetViews>
  <sheetFormatPr defaultRowHeight="15"/>
  <cols>
    <col min="1" max="1" width="13.5703125" customWidth="1"/>
    <col min="2" max="7" width="15.7109375" customWidth="1"/>
  </cols>
  <sheetData>
    <row r="1" spans="1:8" ht="36" customHeight="1">
      <c r="A1" s="86" t="s">
        <v>16</v>
      </c>
      <c r="B1" s="86"/>
      <c r="C1" s="86"/>
      <c r="D1" s="86"/>
      <c r="E1" s="86"/>
      <c r="F1" s="86"/>
      <c r="G1" s="86"/>
    </row>
    <row r="3" spans="1:8">
      <c r="C3" s="4" t="s">
        <v>2</v>
      </c>
      <c r="D3" s="4" t="s">
        <v>11</v>
      </c>
      <c r="E3" s="4" t="s">
        <v>12</v>
      </c>
      <c r="F3" s="4" t="s">
        <v>13</v>
      </c>
      <c r="G3" s="10" t="s">
        <v>10</v>
      </c>
    </row>
    <row r="4" spans="1:8">
      <c r="A4" s="90" t="s">
        <v>3</v>
      </c>
      <c r="B4" s="5" t="s">
        <v>17</v>
      </c>
      <c r="C4" s="6">
        <v>4300</v>
      </c>
      <c r="D4" s="6">
        <v>4300</v>
      </c>
      <c r="E4" s="6">
        <v>5200</v>
      </c>
      <c r="F4" s="6">
        <v>5200</v>
      </c>
      <c r="G4" s="11">
        <f>SUM(C4:F4)</f>
        <v>19000</v>
      </c>
    </row>
    <row r="5" spans="1:8">
      <c r="A5" s="90"/>
      <c r="B5" s="5" t="s">
        <v>18</v>
      </c>
      <c r="C5" s="7">
        <v>1330</v>
      </c>
      <c r="D5" s="7">
        <v>1450</v>
      </c>
      <c r="E5" s="7">
        <v>1150</v>
      </c>
      <c r="F5" s="7">
        <v>1495</v>
      </c>
      <c r="G5" s="12">
        <f>SUM(C5:F5)</f>
        <v>5425</v>
      </c>
    </row>
    <row r="6" spans="1:8">
      <c r="A6" s="90"/>
      <c r="B6" s="8" t="s">
        <v>4</v>
      </c>
      <c r="C6" s="6">
        <v>0</v>
      </c>
      <c r="D6" s="6">
        <v>0</v>
      </c>
      <c r="E6" s="6">
        <v>756</v>
      </c>
      <c r="F6" s="6">
        <v>900</v>
      </c>
      <c r="G6" s="11">
        <f>SUM(C6:F6)</f>
        <v>1656</v>
      </c>
    </row>
    <row r="7" spans="1:8">
      <c r="C7" s="3"/>
      <c r="D7" s="3"/>
      <c r="E7" s="3"/>
      <c r="F7" s="3"/>
      <c r="G7" s="2"/>
    </row>
    <row r="8" spans="1:8">
      <c r="A8" s="90" t="s">
        <v>14</v>
      </c>
      <c r="B8" s="5" t="s">
        <v>19</v>
      </c>
      <c r="C8" s="7">
        <v>2300</v>
      </c>
      <c r="D8" s="7">
        <v>2300</v>
      </c>
      <c r="E8" s="7">
        <v>2450</v>
      </c>
      <c r="F8" s="7">
        <v>2300</v>
      </c>
      <c r="G8" s="12">
        <f>SUM(C8:F8)</f>
        <v>9350</v>
      </c>
    </row>
    <row r="9" spans="1:8">
      <c r="A9" s="90"/>
      <c r="B9" s="5" t="s">
        <v>20</v>
      </c>
      <c r="C9" s="6">
        <v>380</v>
      </c>
      <c r="D9" s="6">
        <v>400</v>
      </c>
      <c r="E9" s="6">
        <v>380</v>
      </c>
      <c r="F9" s="6">
        <v>380</v>
      </c>
      <c r="G9" s="11">
        <f>SUM(C9:F9)</f>
        <v>1540</v>
      </c>
    </row>
    <row r="10" spans="1:8">
      <c r="A10" s="90"/>
      <c r="B10" s="5" t="s">
        <v>7</v>
      </c>
      <c r="C10" s="7">
        <v>950</v>
      </c>
      <c r="D10" s="7">
        <v>1200</v>
      </c>
      <c r="E10" s="7">
        <v>950</v>
      </c>
      <c r="F10" s="7">
        <v>1000</v>
      </c>
      <c r="G10" s="12">
        <f t="shared" ref="G10:G12" si="0">SUM(C10:F10)</f>
        <v>4100</v>
      </c>
    </row>
    <row r="11" spans="1:8">
      <c r="A11" s="90"/>
      <c r="B11" s="5" t="s">
        <v>8</v>
      </c>
      <c r="C11" s="6">
        <v>288.44</v>
      </c>
      <c r="D11" s="6">
        <v>288.44</v>
      </c>
      <c r="E11" s="6">
        <v>508.17</v>
      </c>
      <c r="F11" s="6">
        <v>508.17</v>
      </c>
      <c r="G11" s="11">
        <f>SUM(C11:F11)</f>
        <v>1593.22</v>
      </c>
    </row>
    <row r="12" spans="1:8">
      <c r="A12" s="90"/>
      <c r="B12" s="5" t="s">
        <v>9</v>
      </c>
      <c r="C12" s="7">
        <v>450</v>
      </c>
      <c r="D12" s="7">
        <v>1900</v>
      </c>
      <c r="E12" s="7">
        <v>550</v>
      </c>
      <c r="F12" s="7">
        <v>800</v>
      </c>
      <c r="G12" s="12">
        <f t="shared" si="0"/>
        <v>3700</v>
      </c>
    </row>
    <row r="13" spans="1:8">
      <c r="B13" s="9" t="s">
        <v>10</v>
      </c>
      <c r="C13" s="81">
        <f>SUM(C4:C6)-SUM(C8:C12)</f>
        <v>1261.5599999999995</v>
      </c>
      <c r="D13" s="91">
        <f t="shared" ref="D13:F13" si="1">SUM(D4:D6)-SUM(D8:D12)</f>
        <v>-338.4399999999996</v>
      </c>
      <c r="E13" s="81">
        <f t="shared" si="1"/>
        <v>2267.83</v>
      </c>
      <c r="F13" s="81">
        <f t="shared" si="1"/>
        <v>2606.83</v>
      </c>
      <c r="G13" s="81">
        <f>SUM(G4:G6)-SUM(G8:G12)</f>
        <v>5797.7799999999988</v>
      </c>
      <c r="H13" s="1"/>
    </row>
    <row r="14" spans="1:8">
      <c r="C14" s="3"/>
      <c r="D14" s="3"/>
      <c r="E14" s="3"/>
      <c r="F14" s="3"/>
      <c r="G14" s="3"/>
    </row>
  </sheetData>
  <mergeCells count="3">
    <mergeCell ref="A1:G1"/>
    <mergeCell ref="A4:A6"/>
    <mergeCell ref="A8:A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ACE4-82A9-4186-B7A0-6AAF9F2E0BBF}">
  <sheetPr>
    <tabColor rgb="FF00B050"/>
  </sheetPr>
  <dimension ref="A1:H15"/>
  <sheetViews>
    <sheetView zoomScale="130" zoomScaleNormal="130" workbookViewId="0">
      <selection activeCell="H5" sqref="H5"/>
    </sheetView>
  </sheetViews>
  <sheetFormatPr defaultRowHeight="15"/>
  <cols>
    <col min="1" max="1" width="14.42578125" bestFit="1" customWidth="1"/>
    <col min="2" max="2" width="10.7109375" customWidth="1"/>
    <col min="4" max="4" width="13.140625" customWidth="1"/>
    <col min="5" max="5" width="12.85546875" customWidth="1"/>
    <col min="6" max="6" width="14.5703125" bestFit="1" customWidth="1"/>
    <col min="7" max="7" width="1.5703125" customWidth="1"/>
    <col min="8" max="8" width="26.7109375" bestFit="1" customWidth="1"/>
    <col min="9" max="9" width="9.140625" customWidth="1"/>
  </cols>
  <sheetData>
    <row r="1" spans="1:8" ht="33">
      <c r="A1" s="82" t="s">
        <v>37</v>
      </c>
      <c r="B1" s="82"/>
      <c r="C1" s="82"/>
      <c r="D1" s="82"/>
      <c r="E1" s="82"/>
      <c r="F1" s="82"/>
      <c r="G1" s="82"/>
      <c r="H1" s="82"/>
    </row>
    <row r="3" spans="1:8">
      <c r="A3" s="14" t="s">
        <v>21</v>
      </c>
      <c r="B3" s="14" t="s">
        <v>22</v>
      </c>
      <c r="D3" s="14" t="s">
        <v>25</v>
      </c>
      <c r="E3" s="14" t="s">
        <v>30</v>
      </c>
      <c r="F3" s="15" t="s">
        <v>38</v>
      </c>
      <c r="G3" s="16"/>
      <c r="H3" s="15" t="s">
        <v>39</v>
      </c>
    </row>
    <row r="4" spans="1:8">
      <c r="A4" t="s">
        <v>24</v>
      </c>
      <c r="B4" s="13">
        <v>15</v>
      </c>
      <c r="D4" t="s">
        <v>31</v>
      </c>
      <c r="E4" t="s">
        <v>26</v>
      </c>
      <c r="F4" s="13">
        <f>15+5</f>
        <v>20</v>
      </c>
      <c r="G4" s="13"/>
      <c r="H4" s="13">
        <f>B4+B5</f>
        <v>20</v>
      </c>
    </row>
    <row r="5" spans="1:8">
      <c r="A5" t="s">
        <v>23</v>
      </c>
      <c r="B5" s="13">
        <v>5</v>
      </c>
      <c r="D5" t="s">
        <v>32</v>
      </c>
      <c r="E5" t="s">
        <v>27</v>
      </c>
      <c r="F5" s="13">
        <f>15-5</f>
        <v>10</v>
      </c>
      <c r="G5" s="13"/>
      <c r="H5" s="13">
        <f>B4-B5</f>
        <v>10</v>
      </c>
    </row>
    <row r="6" spans="1:8">
      <c r="D6" t="s">
        <v>33</v>
      </c>
      <c r="E6" t="s">
        <v>28</v>
      </c>
      <c r="F6" s="13">
        <f>15*5</f>
        <v>75</v>
      </c>
      <c r="G6" s="13"/>
      <c r="H6" s="13">
        <f>B4*B5</f>
        <v>75</v>
      </c>
    </row>
    <row r="7" spans="1:8">
      <c r="D7" t="s">
        <v>34</v>
      </c>
      <c r="E7" t="s">
        <v>29</v>
      </c>
      <c r="F7" s="13">
        <f>15/5</f>
        <v>3</v>
      </c>
      <c r="G7" s="13"/>
      <c r="H7" s="13">
        <f>B4/B5</f>
        <v>3</v>
      </c>
    </row>
    <row r="8" spans="1:8">
      <c r="D8" t="s">
        <v>35</v>
      </c>
      <c r="E8" t="s">
        <v>36</v>
      </c>
      <c r="F8" s="13">
        <f>15^5</f>
        <v>759375</v>
      </c>
      <c r="G8" s="13"/>
      <c r="H8" s="13">
        <f>B4^B5</f>
        <v>759375</v>
      </c>
    </row>
    <row r="9" spans="1:8">
      <c r="D9" s="14" t="s">
        <v>43</v>
      </c>
      <c r="E9" s="14" t="s">
        <v>22</v>
      </c>
      <c r="F9" s="15" t="s">
        <v>47</v>
      </c>
    </row>
    <row r="10" spans="1:8">
      <c r="D10" t="s">
        <v>40</v>
      </c>
      <c r="E10" t="s">
        <v>44</v>
      </c>
      <c r="F10">
        <f>(3+3)*5</f>
        <v>30</v>
      </c>
      <c r="H10" s="13"/>
    </row>
    <row r="11" spans="1:8">
      <c r="D11" t="s">
        <v>42</v>
      </c>
      <c r="E11" t="s">
        <v>45</v>
      </c>
      <c r="F11">
        <f>30/5*5</f>
        <v>30</v>
      </c>
    </row>
    <row r="12" spans="1:8">
      <c r="D12" t="s">
        <v>34</v>
      </c>
      <c r="E12" t="s">
        <v>46</v>
      </c>
    </row>
    <row r="13" spans="1:8">
      <c r="D13" t="s">
        <v>33</v>
      </c>
      <c r="E13" s="17"/>
    </row>
    <row r="14" spans="1:8">
      <c r="D14" t="s">
        <v>31</v>
      </c>
    </row>
    <row r="15" spans="1:8">
      <c r="D15" t="s">
        <v>41</v>
      </c>
      <c r="E15" s="17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7ADB-34CC-4CF2-B05F-D2B6A418FDC1}">
  <sheetPr>
    <tabColor rgb="FF00B050"/>
  </sheetPr>
  <dimension ref="A1:G13"/>
  <sheetViews>
    <sheetView zoomScale="130" zoomScaleNormal="130" workbookViewId="0">
      <selection activeCell="G8" sqref="G8:G12"/>
    </sheetView>
  </sheetViews>
  <sheetFormatPr defaultRowHeight="1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" bestFit="1" customWidth="1"/>
    <col min="9" max="10" width="15" bestFit="1" customWidth="1"/>
  </cols>
  <sheetData>
    <row r="1" spans="1:7" ht="36" customHeight="1">
      <c r="A1" s="82" t="s">
        <v>1</v>
      </c>
      <c r="B1" s="82"/>
      <c r="C1" s="82"/>
      <c r="D1" s="82"/>
      <c r="E1" s="82"/>
      <c r="F1" s="82"/>
      <c r="G1" s="82"/>
    </row>
    <row r="3" spans="1:7">
      <c r="A3" s="85"/>
      <c r="B3" s="85"/>
      <c r="C3" s="30" t="s">
        <v>2</v>
      </c>
      <c r="D3" s="30" t="s">
        <v>11</v>
      </c>
      <c r="E3" s="30" t="s">
        <v>12</v>
      </c>
      <c r="F3" s="30" t="s">
        <v>13</v>
      </c>
      <c r="G3" s="29" t="s">
        <v>10</v>
      </c>
    </row>
    <row r="4" spans="1:7">
      <c r="A4" s="83" t="s">
        <v>3</v>
      </c>
      <c r="B4" s="31" t="s">
        <v>0</v>
      </c>
      <c r="C4" s="33">
        <v>150000</v>
      </c>
      <c r="D4" s="33">
        <v>165000</v>
      </c>
      <c r="E4" s="33">
        <v>172000</v>
      </c>
      <c r="F4" s="33">
        <v>210000</v>
      </c>
      <c r="G4" s="34">
        <f>SUM(C4:F4)</f>
        <v>697000</v>
      </c>
    </row>
    <row r="5" spans="1:7">
      <c r="A5" s="83"/>
      <c r="B5" s="31" t="s">
        <v>15</v>
      </c>
      <c r="C5" s="35">
        <v>35000</v>
      </c>
      <c r="D5" s="35">
        <v>42000</v>
      </c>
      <c r="E5" s="35">
        <v>25000</v>
      </c>
      <c r="F5" s="35">
        <v>43275</v>
      </c>
      <c r="G5" s="34">
        <f t="shared" ref="G5:G6" si="0">SUM(C5:F5)</f>
        <v>145275</v>
      </c>
    </row>
    <row r="6" spans="1:7">
      <c r="A6" s="83"/>
      <c r="B6" s="32" t="s">
        <v>4</v>
      </c>
      <c r="C6" s="33">
        <v>14320</v>
      </c>
      <c r="D6" s="33">
        <v>12743</v>
      </c>
      <c r="E6" s="33">
        <v>12745</v>
      </c>
      <c r="F6" s="33">
        <v>9321</v>
      </c>
      <c r="G6" s="34">
        <f t="shared" si="0"/>
        <v>49129</v>
      </c>
    </row>
    <row r="7" spans="1:7">
      <c r="A7" s="78"/>
      <c r="B7" s="78"/>
      <c r="C7" s="78"/>
      <c r="D7" s="78"/>
      <c r="E7" s="78"/>
      <c r="F7" s="78"/>
      <c r="G7" s="78"/>
    </row>
    <row r="8" spans="1:7">
      <c r="A8" s="84" t="s">
        <v>14</v>
      </c>
      <c r="B8" s="31" t="s">
        <v>5</v>
      </c>
      <c r="C8" s="35">
        <v>42145</v>
      </c>
      <c r="D8" s="35">
        <v>45012</v>
      </c>
      <c r="E8" s="35">
        <v>54440</v>
      </c>
      <c r="F8" s="35">
        <v>43234</v>
      </c>
      <c r="G8" s="36">
        <f>SUM(C8:F8)</f>
        <v>184831</v>
      </c>
    </row>
    <row r="9" spans="1:7">
      <c r="A9" s="84"/>
      <c r="B9" s="31" t="s">
        <v>6</v>
      </c>
      <c r="C9" s="33">
        <v>15700</v>
      </c>
      <c r="D9" s="33">
        <v>15700</v>
      </c>
      <c r="E9" s="33">
        <v>15700</v>
      </c>
      <c r="F9" s="33">
        <v>18545</v>
      </c>
      <c r="G9" s="36">
        <f t="shared" ref="G9:G12" si="1">SUM(C9:F9)</f>
        <v>65645</v>
      </c>
    </row>
    <row r="10" spans="1:7">
      <c r="A10" s="84"/>
      <c r="B10" s="32" t="s">
        <v>7</v>
      </c>
      <c r="C10" s="35">
        <v>8437</v>
      </c>
      <c r="D10" s="35">
        <v>6723</v>
      </c>
      <c r="E10" s="35">
        <v>8453</v>
      </c>
      <c r="F10" s="35">
        <v>12000</v>
      </c>
      <c r="G10" s="36">
        <f t="shared" si="1"/>
        <v>35613</v>
      </c>
    </row>
    <row r="11" spans="1:7">
      <c r="A11" s="84"/>
      <c r="B11" s="31" t="s">
        <v>8</v>
      </c>
      <c r="C11" s="33">
        <v>14500</v>
      </c>
      <c r="D11" s="33">
        <v>24545</v>
      </c>
      <c r="E11" s="33">
        <v>13266</v>
      </c>
      <c r="F11" s="33">
        <v>9344</v>
      </c>
      <c r="G11" s="36">
        <f t="shared" si="1"/>
        <v>61655</v>
      </c>
    </row>
    <row r="12" spans="1:7">
      <c r="A12" s="84"/>
      <c r="B12" s="31" t="s">
        <v>9</v>
      </c>
      <c r="C12" s="35">
        <v>1234</v>
      </c>
      <c r="D12" s="35">
        <v>5456</v>
      </c>
      <c r="E12" s="35">
        <v>4566</v>
      </c>
      <c r="F12" s="35">
        <v>4556</v>
      </c>
      <c r="G12" s="36">
        <f t="shared" si="1"/>
        <v>15812</v>
      </c>
    </row>
    <row r="13" spans="1:7">
      <c r="B13" s="29" t="s">
        <v>10</v>
      </c>
      <c r="C13" s="33">
        <f>SUM(C4:C6)-SUM(C8:C12)</f>
        <v>117304</v>
      </c>
      <c r="D13" s="33">
        <f t="shared" ref="D13:F13" si="2">SUM(D4:D6)-SUM(D8:D12)</f>
        <v>122307</v>
      </c>
      <c r="E13" s="33">
        <f t="shared" si="2"/>
        <v>113320</v>
      </c>
      <c r="F13" s="33">
        <f t="shared" si="2"/>
        <v>174917</v>
      </c>
      <c r="G13" s="34"/>
    </row>
  </sheetData>
  <mergeCells count="4">
    <mergeCell ref="A1:G1"/>
    <mergeCell ref="A4:A6"/>
    <mergeCell ref="A8:A12"/>
    <mergeCell ref="A3:B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34A6-06F8-4C81-94F2-6F34756DCCBE}">
  <sheetPr>
    <tabColor rgb="FF00B050"/>
  </sheetPr>
  <dimension ref="A1:G13"/>
  <sheetViews>
    <sheetView zoomScale="130" zoomScaleNormal="130" workbookViewId="0">
      <selection activeCell="K16" sqref="K16"/>
    </sheetView>
  </sheetViews>
  <sheetFormatPr defaultRowHeight="15"/>
  <cols>
    <col min="1" max="1" width="10.7109375" customWidth="1"/>
    <col min="2" max="2" width="15" customWidth="1"/>
    <col min="3" max="6" width="13.7109375" bestFit="1" customWidth="1"/>
    <col min="7" max="7" width="15" bestFit="1" customWidth="1"/>
    <col min="9" max="10" width="15" bestFit="1" customWidth="1"/>
  </cols>
  <sheetData>
    <row r="1" spans="1:7" ht="36" customHeight="1">
      <c r="A1" s="82" t="s">
        <v>1</v>
      </c>
      <c r="B1" s="82"/>
      <c r="C1" s="82"/>
      <c r="D1" s="82"/>
      <c r="E1" s="82"/>
      <c r="F1" s="82"/>
      <c r="G1" s="82"/>
    </row>
    <row r="3" spans="1:7">
      <c r="A3" s="85"/>
      <c r="B3" s="85"/>
      <c r="C3" s="30" t="s">
        <v>2</v>
      </c>
      <c r="D3" s="30" t="s">
        <v>11</v>
      </c>
      <c r="E3" s="30" t="s">
        <v>12</v>
      </c>
      <c r="F3" s="30" t="s">
        <v>13</v>
      </c>
      <c r="G3" s="29" t="s">
        <v>10</v>
      </c>
    </row>
    <row r="4" spans="1:7">
      <c r="A4" s="83" t="s">
        <v>3</v>
      </c>
      <c r="B4" s="31" t="s">
        <v>0</v>
      </c>
      <c r="C4" s="33">
        <v>150000</v>
      </c>
      <c r="D4" s="33">
        <v>165000</v>
      </c>
      <c r="E4" s="33">
        <v>172000</v>
      </c>
      <c r="F4" s="33">
        <v>210000</v>
      </c>
      <c r="G4" s="34">
        <f>SUM(C4:F4)</f>
        <v>697000</v>
      </c>
    </row>
    <row r="5" spans="1:7">
      <c r="A5" s="83"/>
      <c r="B5" s="31" t="s">
        <v>15</v>
      </c>
      <c r="C5" s="35">
        <v>35000</v>
      </c>
      <c r="D5" s="35">
        <v>42000</v>
      </c>
      <c r="E5" s="35">
        <v>25000</v>
      </c>
      <c r="F5" s="35">
        <v>43275</v>
      </c>
      <c r="G5" s="34">
        <f t="shared" ref="G5:G6" si="0">SUM(C5:F5)</f>
        <v>145275</v>
      </c>
    </row>
    <row r="6" spans="1:7">
      <c r="A6" s="83"/>
      <c r="B6" s="32" t="s">
        <v>4</v>
      </c>
      <c r="C6" s="33">
        <v>14320</v>
      </c>
      <c r="D6" s="33">
        <v>12743</v>
      </c>
      <c r="E6" s="33">
        <v>12745</v>
      </c>
      <c r="F6" s="33">
        <v>9321</v>
      </c>
      <c r="G6" s="34">
        <f t="shared" si="0"/>
        <v>49129</v>
      </c>
    </row>
    <row r="7" spans="1:7">
      <c r="A7" s="78"/>
      <c r="B7" s="78"/>
      <c r="G7" s="78"/>
    </row>
    <row r="8" spans="1:7">
      <c r="A8" s="84" t="s">
        <v>14</v>
      </c>
      <c r="B8" s="31" t="s">
        <v>5</v>
      </c>
      <c r="C8" s="35">
        <v>42145</v>
      </c>
      <c r="D8" s="35">
        <v>45012</v>
      </c>
      <c r="E8" s="35">
        <v>54440</v>
      </c>
      <c r="F8" s="35">
        <v>43234</v>
      </c>
      <c r="G8" s="36">
        <f>AVERAGE(C8:F8)</f>
        <v>46207.75</v>
      </c>
    </row>
    <row r="9" spans="1:7">
      <c r="A9" s="84"/>
      <c r="B9" s="31" t="s">
        <v>6</v>
      </c>
      <c r="C9" s="33">
        <v>15700</v>
      </c>
      <c r="D9" s="33">
        <v>15700</v>
      </c>
      <c r="E9" s="33">
        <v>15700</v>
      </c>
      <c r="F9" s="33">
        <v>18545</v>
      </c>
      <c r="G9" s="36">
        <f>AVERAGE(C9:F9)</f>
        <v>16411.25</v>
      </c>
    </row>
    <row r="10" spans="1:7">
      <c r="A10" s="84"/>
      <c r="B10" s="32" t="s">
        <v>7</v>
      </c>
      <c r="C10" s="35">
        <v>8437</v>
      </c>
      <c r="D10" s="35">
        <v>6723</v>
      </c>
      <c r="E10" s="35">
        <v>8453</v>
      </c>
      <c r="F10" s="35">
        <v>12000</v>
      </c>
      <c r="G10" s="36">
        <f t="shared" ref="G10:G12" si="1">AVERAGE(C10:F10)</f>
        <v>8903.25</v>
      </c>
    </row>
    <row r="11" spans="1:7">
      <c r="A11" s="84"/>
      <c r="B11" s="31" t="s">
        <v>8</v>
      </c>
      <c r="C11" s="33">
        <v>14500</v>
      </c>
      <c r="D11" s="33">
        <v>24545</v>
      </c>
      <c r="E11" s="33">
        <v>13266</v>
      </c>
      <c r="F11" s="33">
        <v>9344</v>
      </c>
      <c r="G11" s="36">
        <f t="shared" si="1"/>
        <v>15413.75</v>
      </c>
    </row>
    <row r="12" spans="1:7">
      <c r="A12" s="84"/>
      <c r="B12" s="31" t="s">
        <v>9</v>
      </c>
      <c r="C12" s="35">
        <v>1234</v>
      </c>
      <c r="D12" s="35">
        <v>5456</v>
      </c>
      <c r="E12" s="35">
        <v>4566</v>
      </c>
      <c r="F12" s="35">
        <v>4556</v>
      </c>
      <c r="G12" s="36">
        <f t="shared" si="1"/>
        <v>3953</v>
      </c>
    </row>
    <row r="13" spans="1:7">
      <c r="B13" s="29" t="s">
        <v>10</v>
      </c>
      <c r="C13" s="33"/>
      <c r="D13" s="33"/>
      <c r="E13" s="33"/>
      <c r="F13" s="33"/>
      <c r="G13" s="34"/>
    </row>
  </sheetData>
  <mergeCells count="4">
    <mergeCell ref="A1:G1"/>
    <mergeCell ref="A3:B3"/>
    <mergeCell ref="A4:A6"/>
    <mergeCell ref="A8:A1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2E4A-DACA-425C-A1C6-CFBC84A4ADA9}">
  <sheetPr>
    <tabColor rgb="FF00B050"/>
  </sheetPr>
  <dimension ref="A1:I10"/>
  <sheetViews>
    <sheetView zoomScale="130" zoomScaleNormal="130" workbookViewId="0">
      <selection activeCell="I10" sqref="I10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6" t="s">
        <v>48</v>
      </c>
      <c r="B1" s="86"/>
      <c r="C1" s="86"/>
      <c r="D1" s="86"/>
      <c r="E1" s="86"/>
      <c r="F1" s="86"/>
      <c r="G1" s="86"/>
      <c r="H1" s="86"/>
      <c r="I1" s="86"/>
    </row>
    <row r="2" spans="1:9" ht="30.75" customHeight="1">
      <c r="A2" s="19" t="s">
        <v>49</v>
      </c>
      <c r="B2" s="20" t="s">
        <v>64</v>
      </c>
      <c r="C2" s="21" t="s">
        <v>50</v>
      </c>
      <c r="D2" s="21" t="s">
        <v>51</v>
      </c>
      <c r="E2" s="21" t="s">
        <v>52</v>
      </c>
      <c r="F2" s="21" t="s">
        <v>53</v>
      </c>
      <c r="G2" s="21" t="s">
        <v>54</v>
      </c>
      <c r="H2" s="21" t="s">
        <v>55</v>
      </c>
      <c r="I2" s="22" t="s">
        <v>47</v>
      </c>
    </row>
    <row r="3" spans="1:9">
      <c r="A3" s="23" t="s">
        <v>56</v>
      </c>
      <c r="B3" s="24">
        <v>4.2</v>
      </c>
      <c r="C3" s="24">
        <v>1</v>
      </c>
      <c r="D3" s="24">
        <v>6</v>
      </c>
      <c r="E3" s="24">
        <f>AVERAGE(B3:D3)</f>
        <v>3.7333333333333329</v>
      </c>
      <c r="F3" s="24">
        <f>LARGE(B3:D3,1)</f>
        <v>6</v>
      </c>
      <c r="G3" s="24">
        <f>SMALL(B3:D3,1)</f>
        <v>1</v>
      </c>
      <c r="H3" s="24">
        <f>SUM(B3:D3)</f>
        <v>11.2</v>
      </c>
      <c r="I3" s="25"/>
    </row>
    <row r="4" spans="1:9">
      <c r="A4" s="26" t="s">
        <v>57</v>
      </c>
      <c r="B4" s="27">
        <v>2</v>
      </c>
      <c r="C4" s="27">
        <v>9</v>
      </c>
      <c r="D4" s="27">
        <v>5</v>
      </c>
      <c r="E4" s="24">
        <f t="shared" ref="E4:E10" si="0">AVERAGE(B4:D4)</f>
        <v>5.333333333333333</v>
      </c>
      <c r="F4" s="24">
        <f t="shared" ref="F4:F10" si="1">LARGE(B4:D4,1)</f>
        <v>9</v>
      </c>
      <c r="G4" s="24">
        <f t="shared" ref="G4:G10" si="2">SMALL(B4:D4,1)</f>
        <v>2</v>
      </c>
      <c r="H4" s="24">
        <f t="shared" ref="H4:H10" si="3">SUM(B4:D4)</f>
        <v>16</v>
      </c>
      <c r="I4" s="28"/>
    </row>
    <row r="5" spans="1:9">
      <c r="A5" s="23" t="s">
        <v>58</v>
      </c>
      <c r="B5" s="24">
        <v>8.6999999999999993</v>
      </c>
      <c r="C5" s="24">
        <v>8</v>
      </c>
      <c r="D5" s="24">
        <v>8.3000000000000007</v>
      </c>
      <c r="E5" s="24">
        <f t="shared" si="0"/>
        <v>8.3333333333333339</v>
      </c>
      <c r="F5" s="24">
        <f t="shared" si="1"/>
        <v>8.6999999999999993</v>
      </c>
      <c r="G5" s="24">
        <f t="shared" si="2"/>
        <v>8</v>
      </c>
      <c r="H5" s="24">
        <f t="shared" si="3"/>
        <v>25</v>
      </c>
      <c r="I5" s="25"/>
    </row>
    <row r="6" spans="1:9">
      <c r="A6" s="26" t="s">
        <v>59</v>
      </c>
      <c r="B6" s="27">
        <v>9.3000000000000007</v>
      </c>
      <c r="C6" s="27">
        <v>8.3000000000000007</v>
      </c>
      <c r="D6" s="27">
        <v>7</v>
      </c>
      <c r="E6" s="24">
        <f t="shared" si="0"/>
        <v>8.2000000000000011</v>
      </c>
      <c r="F6" s="24">
        <f t="shared" si="1"/>
        <v>9.3000000000000007</v>
      </c>
      <c r="G6" s="24">
        <f t="shared" si="2"/>
        <v>7</v>
      </c>
      <c r="H6" s="24">
        <f t="shared" si="3"/>
        <v>24.6</v>
      </c>
      <c r="I6" s="28"/>
    </row>
    <row r="7" spans="1:9">
      <c r="A7" s="23" t="s">
        <v>60</v>
      </c>
      <c r="B7" s="24">
        <v>5.6</v>
      </c>
      <c r="C7" s="24">
        <v>3</v>
      </c>
      <c r="D7" s="24">
        <v>6</v>
      </c>
      <c r="E7" s="24">
        <f t="shared" si="0"/>
        <v>4.8666666666666663</v>
      </c>
      <c r="F7" s="24">
        <f t="shared" si="1"/>
        <v>6</v>
      </c>
      <c r="G7" s="24">
        <f t="shared" si="2"/>
        <v>3</v>
      </c>
      <c r="H7" s="24">
        <f t="shared" si="3"/>
        <v>14.6</v>
      </c>
      <c r="I7" s="25"/>
    </row>
    <row r="8" spans="1:9">
      <c r="A8" s="26" t="s">
        <v>61</v>
      </c>
      <c r="B8" s="27">
        <v>3</v>
      </c>
      <c r="C8" s="27">
        <v>8.4</v>
      </c>
      <c r="D8" s="27">
        <v>4.3</v>
      </c>
      <c r="E8" s="24">
        <f t="shared" si="0"/>
        <v>5.2333333333333334</v>
      </c>
      <c r="F8" s="24">
        <f t="shared" si="1"/>
        <v>8.4</v>
      </c>
      <c r="G8" s="24">
        <f t="shared" si="2"/>
        <v>3</v>
      </c>
      <c r="H8" s="24">
        <f t="shared" si="3"/>
        <v>15.7</v>
      </c>
      <c r="I8" s="28"/>
    </row>
    <row r="9" spans="1:9">
      <c r="A9" s="23" t="s">
        <v>62</v>
      </c>
      <c r="B9" s="24">
        <v>9.3000000000000007</v>
      </c>
      <c r="C9" s="24">
        <v>8.6</v>
      </c>
      <c r="D9" s="24">
        <v>8.5</v>
      </c>
      <c r="E9" s="24">
        <f t="shared" si="0"/>
        <v>8.7999999999999989</v>
      </c>
      <c r="F9" s="24">
        <f t="shared" si="1"/>
        <v>9.3000000000000007</v>
      </c>
      <c r="G9" s="24">
        <f t="shared" si="2"/>
        <v>8.5</v>
      </c>
      <c r="H9" s="24">
        <f t="shared" si="3"/>
        <v>26.4</v>
      </c>
      <c r="I9" s="25"/>
    </row>
    <row r="10" spans="1:9">
      <c r="A10" s="26" t="s">
        <v>63</v>
      </c>
      <c r="B10" s="27">
        <v>9.6999999999999993</v>
      </c>
      <c r="C10" s="27">
        <v>8.6</v>
      </c>
      <c r="D10" s="27">
        <v>7.3</v>
      </c>
      <c r="E10" s="24">
        <f t="shared" si="0"/>
        <v>8.5333333333333332</v>
      </c>
      <c r="F10" s="24">
        <f t="shared" si="1"/>
        <v>9.6999999999999993</v>
      </c>
      <c r="G10" s="24">
        <f t="shared" si="2"/>
        <v>7.3</v>
      </c>
      <c r="H10" s="24">
        <f t="shared" si="3"/>
        <v>25.599999999999998</v>
      </c>
      <c r="I10" s="28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D055-131C-4646-8F80-AF8FCFE765CE}">
  <sheetPr>
    <tabColor rgb="FF00B050"/>
  </sheetPr>
  <dimension ref="A1:I22"/>
  <sheetViews>
    <sheetView topLeftCell="A7" zoomScale="130" zoomScaleNormal="130" workbookViewId="0">
      <selection activeCell="F15" sqref="F15:F22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6" t="s">
        <v>48</v>
      </c>
      <c r="B1" s="86"/>
      <c r="C1" s="86"/>
      <c r="D1" s="86"/>
      <c r="E1" s="86"/>
      <c r="F1" s="86"/>
      <c r="G1" s="86"/>
      <c r="H1" s="86"/>
      <c r="I1" s="86"/>
    </row>
    <row r="2" spans="1:9" ht="30.75" customHeight="1">
      <c r="A2" s="19" t="s">
        <v>49</v>
      </c>
      <c r="B2" s="20" t="s">
        <v>64</v>
      </c>
      <c r="C2" s="21" t="s">
        <v>50</v>
      </c>
      <c r="D2" s="21" t="s">
        <v>51</v>
      </c>
      <c r="E2" s="21" t="s">
        <v>52</v>
      </c>
      <c r="F2" s="21" t="s">
        <v>53</v>
      </c>
      <c r="G2" s="21" t="s">
        <v>54</v>
      </c>
      <c r="H2" s="21" t="s">
        <v>55</v>
      </c>
      <c r="I2" s="22" t="s">
        <v>47</v>
      </c>
    </row>
    <row r="3" spans="1:9">
      <c r="A3" s="23" t="s">
        <v>56</v>
      </c>
      <c r="B3" s="24">
        <v>4.2</v>
      </c>
      <c r="C3" s="24">
        <v>1</v>
      </c>
      <c r="D3" s="24">
        <v>6</v>
      </c>
      <c r="E3" s="24">
        <f>AVERAGE(B3:D3)</f>
        <v>3.7333333333333329</v>
      </c>
      <c r="F3" s="24">
        <f>MAX(B3:D3)</f>
        <v>6</v>
      </c>
      <c r="G3" s="24">
        <f>MIN(B3:D3)</f>
        <v>1</v>
      </c>
      <c r="H3" s="24"/>
      <c r="I3" s="25"/>
    </row>
    <row r="4" spans="1:9">
      <c r="A4" s="26" t="s">
        <v>57</v>
      </c>
      <c r="B4" s="27">
        <v>2</v>
      </c>
      <c r="C4" s="27">
        <v>9</v>
      </c>
      <c r="D4" s="27">
        <v>5</v>
      </c>
      <c r="E4" s="27">
        <f>AVERAGE(B4:D4)</f>
        <v>5.333333333333333</v>
      </c>
      <c r="F4" s="24">
        <f t="shared" ref="F4:F10" si="0">MAX(B4:D4)</f>
        <v>9</v>
      </c>
      <c r="G4" s="24">
        <f t="shared" ref="G4:G10" si="1">MIN(B4:D4)</f>
        <v>2</v>
      </c>
      <c r="H4" s="27"/>
      <c r="I4" s="28"/>
    </row>
    <row r="5" spans="1:9">
      <c r="A5" s="23" t="s">
        <v>58</v>
      </c>
      <c r="B5" s="24">
        <v>8.6999999999999993</v>
      </c>
      <c r="C5" s="24">
        <v>8</v>
      </c>
      <c r="D5" s="24">
        <v>8.3000000000000007</v>
      </c>
      <c r="E5" s="24">
        <f>AVERAGE(B5:D5)</f>
        <v>8.3333333333333339</v>
      </c>
      <c r="F5" s="24">
        <f t="shared" si="0"/>
        <v>8.6999999999999993</v>
      </c>
      <c r="G5" s="24">
        <f t="shared" si="1"/>
        <v>8</v>
      </c>
      <c r="H5" s="24"/>
      <c r="I5" s="25"/>
    </row>
    <row r="6" spans="1:9">
      <c r="A6" s="26" t="s">
        <v>59</v>
      </c>
      <c r="B6" s="27">
        <v>9.3000000000000007</v>
      </c>
      <c r="C6" s="27">
        <v>8.3000000000000007</v>
      </c>
      <c r="D6" s="27">
        <v>7</v>
      </c>
      <c r="E6" s="27">
        <f t="shared" ref="E6:E10" si="2">AVERAGE(B6:D6)</f>
        <v>8.2000000000000011</v>
      </c>
      <c r="F6" s="24">
        <f t="shared" si="0"/>
        <v>9.3000000000000007</v>
      </c>
      <c r="G6" s="24">
        <f t="shared" si="1"/>
        <v>7</v>
      </c>
      <c r="H6" s="27"/>
      <c r="I6" s="28"/>
    </row>
    <row r="7" spans="1:9">
      <c r="A7" s="23" t="s">
        <v>60</v>
      </c>
      <c r="B7" s="24">
        <v>5.6</v>
      </c>
      <c r="C7" s="24">
        <v>3</v>
      </c>
      <c r="D7" s="24">
        <v>6</v>
      </c>
      <c r="E7" s="24">
        <f t="shared" si="2"/>
        <v>4.8666666666666663</v>
      </c>
      <c r="F7" s="24">
        <f t="shared" si="0"/>
        <v>6</v>
      </c>
      <c r="G7" s="24">
        <f t="shared" si="1"/>
        <v>3</v>
      </c>
      <c r="H7" s="24"/>
      <c r="I7" s="25"/>
    </row>
    <row r="8" spans="1:9">
      <c r="A8" s="26" t="s">
        <v>61</v>
      </c>
      <c r="B8" s="27">
        <v>3</v>
      </c>
      <c r="C8" s="27">
        <v>8.4</v>
      </c>
      <c r="D8" s="27">
        <v>4.3</v>
      </c>
      <c r="E8" s="27">
        <f t="shared" si="2"/>
        <v>5.2333333333333334</v>
      </c>
      <c r="F8" s="24">
        <f t="shared" si="0"/>
        <v>8.4</v>
      </c>
      <c r="G8" s="24">
        <f t="shared" si="1"/>
        <v>3</v>
      </c>
      <c r="H8" s="27"/>
      <c r="I8" s="28"/>
    </row>
    <row r="9" spans="1:9">
      <c r="A9" s="23" t="s">
        <v>62</v>
      </c>
      <c r="B9" s="24">
        <v>9.3000000000000007</v>
      </c>
      <c r="C9" s="24">
        <v>8.6</v>
      </c>
      <c r="D9" s="24">
        <v>8.5</v>
      </c>
      <c r="E9" s="24">
        <f t="shared" si="2"/>
        <v>8.7999999999999989</v>
      </c>
      <c r="F9" s="24">
        <f t="shared" si="0"/>
        <v>9.3000000000000007</v>
      </c>
      <c r="G9" s="24">
        <f t="shared" si="1"/>
        <v>8.5</v>
      </c>
      <c r="H9" s="24"/>
      <c r="I9" s="25"/>
    </row>
    <row r="10" spans="1:9">
      <c r="A10" s="26" t="s">
        <v>63</v>
      </c>
      <c r="B10" s="27">
        <v>9.6999999999999993</v>
      </c>
      <c r="C10" s="27">
        <v>8.6</v>
      </c>
      <c r="D10" s="27">
        <v>7.3</v>
      </c>
      <c r="E10" s="27">
        <f t="shared" si="2"/>
        <v>8.5333333333333332</v>
      </c>
      <c r="F10" s="24">
        <f t="shared" si="0"/>
        <v>9.6999999999999993</v>
      </c>
      <c r="G10" s="24">
        <f t="shared" si="1"/>
        <v>7.3</v>
      </c>
      <c r="H10" s="27"/>
      <c r="I10" s="28"/>
    </row>
    <row r="13" spans="1:9" ht="33">
      <c r="A13" s="86" t="s">
        <v>48</v>
      </c>
      <c r="B13" s="86"/>
      <c r="C13" s="86"/>
      <c r="D13" s="86"/>
      <c r="E13" s="86"/>
      <c r="F13" s="86"/>
      <c r="G13" s="86"/>
      <c r="H13" s="86"/>
      <c r="I13" s="86"/>
    </row>
    <row r="14" spans="1:9" ht="30">
      <c r="A14" s="19" t="s">
        <v>49</v>
      </c>
      <c r="B14" s="20" t="s">
        <v>64</v>
      </c>
      <c r="C14" s="21" t="s">
        <v>50</v>
      </c>
      <c r="D14" s="21" t="s">
        <v>51</v>
      </c>
      <c r="E14" s="21" t="s">
        <v>52</v>
      </c>
      <c r="F14" s="21" t="s">
        <v>53</v>
      </c>
      <c r="G14" s="21" t="s">
        <v>54</v>
      </c>
      <c r="H14" s="21" t="s">
        <v>55</v>
      </c>
      <c r="I14" s="22" t="s">
        <v>47</v>
      </c>
    </row>
    <row r="15" spans="1:9">
      <c r="A15" s="23" t="s">
        <v>56</v>
      </c>
      <c r="B15" s="24">
        <v>4.2</v>
      </c>
      <c r="C15" s="24">
        <v>1</v>
      </c>
      <c r="D15" s="24">
        <v>6</v>
      </c>
      <c r="E15" s="24">
        <f>AVERAGE(B15:D15)</f>
        <v>3.7333333333333329</v>
      </c>
      <c r="F15" s="24">
        <f>MAX(B15:D15)</f>
        <v>6</v>
      </c>
      <c r="G15" s="24">
        <f>MIN(B15:D15)</f>
        <v>1</v>
      </c>
      <c r="H15" s="24"/>
      <c r="I15" s="25"/>
    </row>
    <row r="16" spans="1:9">
      <c r="A16" s="26" t="s">
        <v>57</v>
      </c>
      <c r="B16" s="27">
        <v>2</v>
      </c>
      <c r="C16" s="27">
        <v>9</v>
      </c>
      <c r="D16" s="27">
        <v>5</v>
      </c>
      <c r="E16" s="27">
        <f>AVERAGE(B16:D16)</f>
        <v>5.333333333333333</v>
      </c>
      <c r="F16" s="24">
        <f t="shared" ref="F16:F22" si="3">MAX(B16:D16)</f>
        <v>9</v>
      </c>
      <c r="G16" s="24">
        <f t="shared" ref="G16:G22" si="4">MIN(B16:D16)</f>
        <v>2</v>
      </c>
      <c r="H16" s="27"/>
      <c r="I16" s="28"/>
    </row>
    <row r="17" spans="1:9">
      <c r="A17" s="23" t="s">
        <v>58</v>
      </c>
      <c r="B17" s="24">
        <v>8.6999999999999993</v>
      </c>
      <c r="C17" s="24">
        <v>8</v>
      </c>
      <c r="D17" s="24">
        <v>8.3000000000000007</v>
      </c>
      <c r="E17" s="24">
        <f>AVERAGE(B17:D17)</f>
        <v>8.3333333333333339</v>
      </c>
      <c r="F17" s="24">
        <f t="shared" si="3"/>
        <v>8.6999999999999993</v>
      </c>
      <c r="G17" s="24">
        <f t="shared" si="4"/>
        <v>8</v>
      </c>
      <c r="H17" s="24"/>
      <c r="I17" s="25"/>
    </row>
    <row r="18" spans="1:9">
      <c r="A18" s="26" t="s">
        <v>59</v>
      </c>
      <c r="B18" s="27">
        <v>9.3000000000000007</v>
      </c>
      <c r="C18" s="27">
        <v>8.3000000000000007</v>
      </c>
      <c r="D18" s="27">
        <v>7</v>
      </c>
      <c r="E18" s="27">
        <f t="shared" ref="E18:E22" si="5">AVERAGE(B18:D18)</f>
        <v>8.2000000000000011</v>
      </c>
      <c r="F18" s="24">
        <f t="shared" si="3"/>
        <v>9.3000000000000007</v>
      </c>
      <c r="G18" s="24">
        <f t="shared" si="4"/>
        <v>7</v>
      </c>
      <c r="H18" s="27"/>
      <c r="I18" s="28"/>
    </row>
    <row r="19" spans="1:9">
      <c r="A19" s="23" t="s">
        <v>60</v>
      </c>
      <c r="B19" s="24">
        <v>5.6</v>
      </c>
      <c r="C19" s="24">
        <v>3</v>
      </c>
      <c r="D19" s="24">
        <v>6</v>
      </c>
      <c r="E19" s="24">
        <f t="shared" si="5"/>
        <v>4.8666666666666663</v>
      </c>
      <c r="F19" s="24">
        <f t="shared" si="3"/>
        <v>6</v>
      </c>
      <c r="G19" s="24">
        <f t="shared" si="4"/>
        <v>3</v>
      </c>
      <c r="H19" s="24"/>
      <c r="I19" s="25"/>
    </row>
    <row r="20" spans="1:9">
      <c r="A20" s="26" t="s">
        <v>61</v>
      </c>
      <c r="B20" s="27">
        <v>3</v>
      </c>
      <c r="C20" s="27">
        <v>8.4</v>
      </c>
      <c r="D20" s="27">
        <v>4.3</v>
      </c>
      <c r="E20" s="27">
        <f t="shared" si="5"/>
        <v>5.2333333333333334</v>
      </c>
      <c r="F20" s="24">
        <f t="shared" si="3"/>
        <v>8.4</v>
      </c>
      <c r="G20" s="24">
        <f t="shared" si="4"/>
        <v>3</v>
      </c>
      <c r="H20" s="27"/>
      <c r="I20" s="28"/>
    </row>
    <row r="21" spans="1:9">
      <c r="A21" s="23" t="s">
        <v>62</v>
      </c>
      <c r="B21" s="24">
        <v>9.3000000000000007</v>
      </c>
      <c r="C21" s="24">
        <v>8.6</v>
      </c>
      <c r="D21" s="24">
        <v>8.5</v>
      </c>
      <c r="E21" s="24">
        <f t="shared" si="5"/>
        <v>8.7999999999999989</v>
      </c>
      <c r="F21" s="24">
        <f t="shared" si="3"/>
        <v>9.3000000000000007</v>
      </c>
      <c r="G21" s="24">
        <f t="shared" si="4"/>
        <v>8.5</v>
      </c>
      <c r="H21" s="24"/>
      <c r="I21" s="25"/>
    </row>
    <row r="22" spans="1:9">
      <c r="A22" s="26" t="s">
        <v>63</v>
      </c>
      <c r="B22" s="27">
        <v>9.6999999999999993</v>
      </c>
      <c r="C22" s="27">
        <v>8.6</v>
      </c>
      <c r="D22" s="27">
        <v>7.3</v>
      </c>
      <c r="E22" s="27">
        <f t="shared" si="5"/>
        <v>8.5333333333333332</v>
      </c>
      <c r="F22" s="24">
        <f t="shared" si="3"/>
        <v>9.6999999999999993</v>
      </c>
      <c r="G22" s="24">
        <f t="shared" si="4"/>
        <v>7.3</v>
      </c>
      <c r="H22" s="27"/>
      <c r="I22" s="28"/>
    </row>
  </sheetData>
  <mergeCells count="2">
    <mergeCell ref="A1:I1"/>
    <mergeCell ref="A13:I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5377-844A-4468-BA59-E9879E9B8181}">
  <sheetPr>
    <tabColor rgb="FF00B050"/>
  </sheetPr>
  <dimension ref="A1:I10"/>
  <sheetViews>
    <sheetView zoomScale="130" zoomScaleNormal="130" workbookViewId="0">
      <selection activeCell="G3" sqref="G3:G10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6" t="s">
        <v>48</v>
      </c>
      <c r="B1" s="86"/>
      <c r="C1" s="86"/>
      <c r="D1" s="86"/>
      <c r="E1" s="86"/>
      <c r="F1" s="86"/>
      <c r="G1" s="86"/>
      <c r="H1" s="86"/>
      <c r="I1" s="86"/>
    </row>
    <row r="2" spans="1:9" ht="30.75" customHeight="1">
      <c r="A2" s="19" t="s">
        <v>49</v>
      </c>
      <c r="B2" s="20" t="s">
        <v>64</v>
      </c>
      <c r="C2" s="21" t="s">
        <v>50</v>
      </c>
      <c r="D2" s="21" t="s">
        <v>51</v>
      </c>
      <c r="E2" s="21" t="s">
        <v>52</v>
      </c>
      <c r="F2" s="21" t="s">
        <v>53</v>
      </c>
      <c r="G2" s="21" t="s">
        <v>54</v>
      </c>
      <c r="H2" s="21" t="s">
        <v>55</v>
      </c>
      <c r="I2" s="22" t="s">
        <v>47</v>
      </c>
    </row>
    <row r="3" spans="1:9">
      <c r="A3" s="23" t="s">
        <v>56</v>
      </c>
      <c r="B3" s="24">
        <v>4.2</v>
      </c>
      <c r="C3" s="24">
        <v>1</v>
      </c>
      <c r="D3" s="24">
        <v>6</v>
      </c>
      <c r="E3" s="24">
        <f>AVERAGE(B3:D3)</f>
        <v>3.7333333333333329</v>
      </c>
      <c r="F3" s="24">
        <f>MAX(B3:D3)</f>
        <v>6</v>
      </c>
      <c r="G3" s="24">
        <f>MIN(B3:E3)</f>
        <v>1</v>
      </c>
      <c r="H3" s="24"/>
      <c r="I3" s="25"/>
    </row>
    <row r="4" spans="1:9">
      <c r="A4" s="26" t="s">
        <v>57</v>
      </c>
      <c r="B4" s="27">
        <v>2</v>
      </c>
      <c r="C4" s="27">
        <v>9</v>
      </c>
      <c r="D4" s="27">
        <v>5</v>
      </c>
      <c r="E4" s="27">
        <f>AVERAGE(B4:D4)</f>
        <v>5.333333333333333</v>
      </c>
      <c r="F4" s="27">
        <f>MAX(B4:D4)</f>
        <v>9</v>
      </c>
      <c r="G4" s="24">
        <f t="shared" ref="G4:G10" si="0">MIN(B4:E4)</f>
        <v>2</v>
      </c>
      <c r="H4" s="27"/>
      <c r="I4" s="28"/>
    </row>
    <row r="5" spans="1:9">
      <c r="A5" s="23" t="s">
        <v>58</v>
      </c>
      <c r="B5" s="24">
        <v>8.6999999999999993</v>
      </c>
      <c r="C5" s="24">
        <v>8</v>
      </c>
      <c r="D5" s="24">
        <v>8.3000000000000007</v>
      </c>
      <c r="E5" s="24">
        <f>AVERAGE(B5:D5)</f>
        <v>8.3333333333333339</v>
      </c>
      <c r="F5" s="24">
        <f>MAX(B5:D5)</f>
        <v>8.6999999999999993</v>
      </c>
      <c r="G5" s="24">
        <f t="shared" si="0"/>
        <v>8</v>
      </c>
      <c r="H5" s="24"/>
      <c r="I5" s="25"/>
    </row>
    <row r="6" spans="1:9">
      <c r="A6" s="26" t="s">
        <v>59</v>
      </c>
      <c r="B6" s="27">
        <v>9.3000000000000007</v>
      </c>
      <c r="C6" s="27">
        <v>8.3000000000000007</v>
      </c>
      <c r="D6" s="27">
        <v>7</v>
      </c>
      <c r="E6" s="27">
        <f t="shared" ref="E6:E10" si="1">AVERAGE(B6:D6)</f>
        <v>8.2000000000000011</v>
      </c>
      <c r="F6" s="27">
        <f>MAX(B6:D6)</f>
        <v>9.3000000000000007</v>
      </c>
      <c r="G6" s="24">
        <f t="shared" si="0"/>
        <v>7</v>
      </c>
      <c r="H6" s="27"/>
      <c r="I6" s="28"/>
    </row>
    <row r="7" spans="1:9">
      <c r="A7" s="23" t="s">
        <v>60</v>
      </c>
      <c r="B7" s="24">
        <v>5.6</v>
      </c>
      <c r="C7" s="24">
        <v>3</v>
      </c>
      <c r="D7" s="24">
        <v>6</v>
      </c>
      <c r="E7" s="24">
        <f t="shared" si="1"/>
        <v>4.8666666666666663</v>
      </c>
      <c r="F7" s="24">
        <f>MAX(B7:D7)</f>
        <v>6</v>
      </c>
      <c r="G7" s="24">
        <f t="shared" si="0"/>
        <v>3</v>
      </c>
      <c r="H7" s="24"/>
      <c r="I7" s="25"/>
    </row>
    <row r="8" spans="1:9">
      <c r="A8" s="26" t="s">
        <v>61</v>
      </c>
      <c r="B8" s="27">
        <v>3</v>
      </c>
      <c r="C8" s="27">
        <v>8.4</v>
      </c>
      <c r="D8" s="27">
        <v>4.3</v>
      </c>
      <c r="E8" s="27">
        <f t="shared" si="1"/>
        <v>5.2333333333333334</v>
      </c>
      <c r="F8" s="27">
        <f t="shared" ref="F8:F10" si="2">MAX(B8:D8)</f>
        <v>8.4</v>
      </c>
      <c r="G8" s="24">
        <f t="shared" si="0"/>
        <v>3</v>
      </c>
      <c r="H8" s="27"/>
      <c r="I8" s="28"/>
    </row>
    <row r="9" spans="1:9">
      <c r="A9" s="23" t="s">
        <v>62</v>
      </c>
      <c r="B9" s="24">
        <v>9.3000000000000007</v>
      </c>
      <c r="C9" s="24">
        <v>8.6</v>
      </c>
      <c r="D9" s="24">
        <v>8.5</v>
      </c>
      <c r="E9" s="24">
        <f t="shared" si="1"/>
        <v>8.7999999999999989</v>
      </c>
      <c r="F9" s="24">
        <f t="shared" si="2"/>
        <v>9.3000000000000007</v>
      </c>
      <c r="G9" s="24">
        <f t="shared" si="0"/>
        <v>8.5</v>
      </c>
      <c r="H9" s="24"/>
      <c r="I9" s="25"/>
    </row>
    <row r="10" spans="1:9">
      <c r="A10" s="26" t="s">
        <v>63</v>
      </c>
      <c r="B10" s="27">
        <v>9.6999999999999993</v>
      </c>
      <c r="C10" s="27">
        <v>8.6</v>
      </c>
      <c r="D10" s="27">
        <v>7.3</v>
      </c>
      <c r="E10" s="27">
        <f t="shared" si="1"/>
        <v>8.5333333333333332</v>
      </c>
      <c r="F10" s="27">
        <f t="shared" si="2"/>
        <v>9.6999999999999993</v>
      </c>
      <c r="G10" s="24">
        <f t="shared" si="0"/>
        <v>7.3</v>
      </c>
      <c r="H10" s="27"/>
      <c r="I10" s="28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EE0D-4D28-4CAB-9247-452ACF5D8DAF}">
  <sheetPr>
    <tabColor rgb="FF00B050"/>
  </sheetPr>
  <dimension ref="A1:I10"/>
  <sheetViews>
    <sheetView tabSelected="1" zoomScale="130" zoomScaleNormal="130" workbookViewId="0">
      <selection activeCell="F3" sqref="F3:F10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6" t="s">
        <v>48</v>
      </c>
      <c r="B1" s="86"/>
      <c r="C1" s="86"/>
      <c r="D1" s="86"/>
      <c r="E1" s="86"/>
      <c r="F1" s="86"/>
      <c r="G1" s="86"/>
      <c r="H1" s="86"/>
      <c r="I1" s="86"/>
    </row>
    <row r="2" spans="1:9" ht="30.75" customHeight="1">
      <c r="A2" s="19" t="s">
        <v>49</v>
      </c>
      <c r="B2" s="20" t="s">
        <v>64</v>
      </c>
      <c r="C2" s="21" t="s">
        <v>50</v>
      </c>
      <c r="D2" s="21" t="s">
        <v>51</v>
      </c>
      <c r="E2" s="21" t="s">
        <v>52</v>
      </c>
      <c r="F2" s="21" t="s">
        <v>53</v>
      </c>
      <c r="G2" s="21" t="s">
        <v>54</v>
      </c>
      <c r="H2" s="21" t="s">
        <v>55</v>
      </c>
      <c r="I2" s="22" t="s">
        <v>47</v>
      </c>
    </row>
    <row r="3" spans="1:9">
      <c r="A3" s="23" t="s">
        <v>56</v>
      </c>
      <c r="B3" s="24">
        <v>4.2</v>
      </c>
      <c r="C3" s="24">
        <v>1</v>
      </c>
      <c r="D3" s="24">
        <v>6</v>
      </c>
      <c r="E3" s="24">
        <f>AVERAGE(B3:D3)</f>
        <v>3.7333333333333329</v>
      </c>
      <c r="F3" s="24">
        <f>LARGE(B3:D3,2)</f>
        <v>4.2</v>
      </c>
      <c r="G3" s="24"/>
      <c r="H3" s="24"/>
      <c r="I3" s="25"/>
    </row>
    <row r="4" spans="1:9">
      <c r="A4" s="26" t="s">
        <v>57</v>
      </c>
      <c r="B4" s="27">
        <v>2</v>
      </c>
      <c r="C4" s="27">
        <v>9</v>
      </c>
      <c r="D4" s="27">
        <v>5</v>
      </c>
      <c r="E4" s="27">
        <f>AVERAGE(B4:D4)</f>
        <v>5.333333333333333</v>
      </c>
      <c r="F4" s="24">
        <f t="shared" ref="F4:F10" si="0">LARGE(B4:D4,2)</f>
        <v>5</v>
      </c>
      <c r="G4" s="27"/>
      <c r="H4" s="27"/>
      <c r="I4" s="28"/>
    </row>
    <row r="5" spans="1:9">
      <c r="A5" s="23" t="s">
        <v>58</v>
      </c>
      <c r="B5" s="24">
        <v>8.6999999999999993</v>
      </c>
      <c r="C5" s="24">
        <v>8</v>
      </c>
      <c r="D5" s="24">
        <v>8.3000000000000007</v>
      </c>
      <c r="E5" s="24">
        <f>AVERAGE(B5:D5)</f>
        <v>8.3333333333333339</v>
      </c>
      <c r="F5" s="24">
        <f t="shared" si="0"/>
        <v>8.3000000000000007</v>
      </c>
      <c r="G5" s="24"/>
      <c r="H5" s="24"/>
      <c r="I5" s="25"/>
    </row>
    <row r="6" spans="1:9">
      <c r="A6" s="26" t="s">
        <v>59</v>
      </c>
      <c r="B6" s="27">
        <v>9.3000000000000007</v>
      </c>
      <c r="C6" s="27">
        <v>8.3000000000000007</v>
      </c>
      <c r="D6" s="27">
        <v>7</v>
      </c>
      <c r="E6" s="27">
        <f t="shared" ref="E6:E10" si="1">AVERAGE(B6:D6)</f>
        <v>8.2000000000000011</v>
      </c>
      <c r="F6" s="24">
        <f t="shared" si="0"/>
        <v>8.3000000000000007</v>
      </c>
      <c r="G6" s="27"/>
      <c r="H6" s="27"/>
      <c r="I6" s="28"/>
    </row>
    <row r="7" spans="1:9">
      <c r="A7" s="23" t="s">
        <v>60</v>
      </c>
      <c r="B7" s="24">
        <v>5.6</v>
      </c>
      <c r="C7" s="24">
        <v>3</v>
      </c>
      <c r="D7" s="24">
        <v>6</v>
      </c>
      <c r="E7" s="24">
        <f t="shared" si="1"/>
        <v>4.8666666666666663</v>
      </c>
      <c r="F7" s="24">
        <f t="shared" si="0"/>
        <v>5.6</v>
      </c>
      <c r="G7" s="24"/>
      <c r="H7" s="24"/>
      <c r="I7" s="25"/>
    </row>
    <row r="8" spans="1:9">
      <c r="A8" s="26" t="s">
        <v>61</v>
      </c>
      <c r="B8" s="27">
        <v>3</v>
      </c>
      <c r="C8" s="27">
        <v>8.4</v>
      </c>
      <c r="D8" s="27">
        <v>4.3</v>
      </c>
      <c r="E8" s="27">
        <f t="shared" si="1"/>
        <v>5.2333333333333334</v>
      </c>
      <c r="F8" s="24">
        <f t="shared" si="0"/>
        <v>4.3</v>
      </c>
      <c r="G8" s="27"/>
      <c r="H8" s="27"/>
      <c r="I8" s="28"/>
    </row>
    <row r="9" spans="1:9">
      <c r="A9" s="23" t="s">
        <v>62</v>
      </c>
      <c r="B9" s="24">
        <v>9.3000000000000007</v>
      </c>
      <c r="C9" s="24">
        <v>8.6</v>
      </c>
      <c r="D9" s="24">
        <v>8.5</v>
      </c>
      <c r="E9" s="24">
        <f t="shared" si="1"/>
        <v>8.7999999999999989</v>
      </c>
      <c r="F9" s="24">
        <f t="shared" si="0"/>
        <v>8.6</v>
      </c>
      <c r="G9" s="24"/>
      <c r="H9" s="24"/>
      <c r="I9" s="25"/>
    </row>
    <row r="10" spans="1:9">
      <c r="A10" s="26" t="s">
        <v>63</v>
      </c>
      <c r="B10" s="27">
        <v>9.6999999999999993</v>
      </c>
      <c r="C10" s="27">
        <v>8.6</v>
      </c>
      <c r="D10" s="27">
        <v>7.3</v>
      </c>
      <c r="E10" s="27">
        <f t="shared" si="1"/>
        <v>8.5333333333333332</v>
      </c>
      <c r="F10" s="24">
        <f t="shared" si="0"/>
        <v>8.6</v>
      </c>
      <c r="G10" s="27"/>
      <c r="H10" s="27"/>
      <c r="I10" s="28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3351-9111-4917-8FF2-0D62B6DFA5C9}">
  <sheetPr>
    <tabColor rgb="FF00B050"/>
  </sheetPr>
  <dimension ref="A1:I10"/>
  <sheetViews>
    <sheetView zoomScale="130" zoomScaleNormal="130" workbookViewId="0">
      <selection activeCell="G3" sqref="G3:G10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6" t="s">
        <v>48</v>
      </c>
      <c r="B1" s="86"/>
      <c r="C1" s="86"/>
      <c r="D1" s="86"/>
      <c r="E1" s="86"/>
      <c r="F1" s="86"/>
      <c r="G1" s="86"/>
      <c r="H1" s="86"/>
      <c r="I1" s="86"/>
    </row>
    <row r="2" spans="1:9" ht="30.75" customHeight="1">
      <c r="A2" s="19" t="s">
        <v>49</v>
      </c>
      <c r="B2" s="20" t="s">
        <v>64</v>
      </c>
      <c r="C2" s="21" t="s">
        <v>50</v>
      </c>
      <c r="D2" s="21" t="s">
        <v>51</v>
      </c>
      <c r="E2" s="21" t="s">
        <v>52</v>
      </c>
      <c r="F2" s="21" t="s">
        <v>53</v>
      </c>
      <c r="G2" s="21" t="s">
        <v>54</v>
      </c>
      <c r="H2" s="21" t="s">
        <v>55</v>
      </c>
      <c r="I2" s="22" t="s">
        <v>47</v>
      </c>
    </row>
    <row r="3" spans="1:9">
      <c r="A3" s="23" t="s">
        <v>56</v>
      </c>
      <c r="B3" s="24">
        <v>4.2</v>
      </c>
      <c r="C3" s="24">
        <v>1</v>
      </c>
      <c r="D3" s="24">
        <v>6</v>
      </c>
      <c r="E3" s="24">
        <f>AVERAGE(B3:D3)</f>
        <v>3.7333333333333329</v>
      </c>
      <c r="F3" s="24">
        <f>LARGE(A3:C3,2)</f>
        <v>1</v>
      </c>
      <c r="G3" s="24">
        <f>SMALL(B3:E3,2)</f>
        <v>3.7333333333333329</v>
      </c>
      <c r="H3" s="24"/>
      <c r="I3" s="25"/>
    </row>
    <row r="4" spans="1:9">
      <c r="A4" s="26" t="s">
        <v>57</v>
      </c>
      <c r="B4" s="27">
        <v>2</v>
      </c>
      <c r="C4" s="27">
        <v>9</v>
      </c>
      <c r="D4" s="27">
        <v>5</v>
      </c>
      <c r="E4" s="27">
        <f>AVERAGE(B4:D4)</f>
        <v>5.333333333333333</v>
      </c>
      <c r="F4" s="27">
        <f>LARGE(A4:C4,2)</f>
        <v>2</v>
      </c>
      <c r="G4" s="24">
        <f t="shared" ref="G4:G10" si="0">SMALL(B4:E4,2)</f>
        <v>5</v>
      </c>
      <c r="H4" s="27"/>
      <c r="I4" s="28"/>
    </row>
    <row r="5" spans="1:9">
      <c r="A5" s="23" t="s">
        <v>58</v>
      </c>
      <c r="B5" s="24">
        <v>8.6999999999999993</v>
      </c>
      <c r="C5" s="24">
        <v>8</v>
      </c>
      <c r="D5" s="24">
        <v>8.3000000000000007</v>
      </c>
      <c r="E5" s="24">
        <f>AVERAGE(B5:D5)</f>
        <v>8.3333333333333339</v>
      </c>
      <c r="F5" s="24">
        <f t="shared" ref="F5:F10" si="1">LARGE(A5:C5,2)</f>
        <v>8</v>
      </c>
      <c r="G5" s="24">
        <f t="shared" si="0"/>
        <v>8.3000000000000007</v>
      </c>
      <c r="H5" s="24"/>
      <c r="I5" s="25"/>
    </row>
    <row r="6" spans="1:9">
      <c r="A6" s="26" t="s">
        <v>59</v>
      </c>
      <c r="B6" s="27">
        <v>9.3000000000000007</v>
      </c>
      <c r="C6" s="27">
        <v>8.3000000000000007</v>
      </c>
      <c r="D6" s="27">
        <v>7</v>
      </c>
      <c r="E6" s="27">
        <f t="shared" ref="E6:E10" si="2">AVERAGE(B6:D6)</f>
        <v>8.2000000000000011</v>
      </c>
      <c r="F6" s="27">
        <f t="shared" si="1"/>
        <v>8.3000000000000007</v>
      </c>
      <c r="G6" s="24">
        <f t="shared" si="0"/>
        <v>8.2000000000000011</v>
      </c>
      <c r="H6" s="27"/>
      <c r="I6" s="28"/>
    </row>
    <row r="7" spans="1:9">
      <c r="A7" s="23" t="s">
        <v>60</v>
      </c>
      <c r="B7" s="24">
        <v>5.6</v>
      </c>
      <c r="C7" s="24">
        <v>3</v>
      </c>
      <c r="D7" s="24">
        <v>6</v>
      </c>
      <c r="E7" s="24">
        <f t="shared" si="2"/>
        <v>4.8666666666666663</v>
      </c>
      <c r="F7" s="24">
        <f t="shared" si="1"/>
        <v>3</v>
      </c>
      <c r="G7" s="24">
        <f t="shared" si="0"/>
        <v>4.8666666666666663</v>
      </c>
      <c r="H7" s="24"/>
      <c r="I7" s="25"/>
    </row>
    <row r="8" spans="1:9">
      <c r="A8" s="26" t="s">
        <v>61</v>
      </c>
      <c r="B8" s="27">
        <v>3</v>
      </c>
      <c r="C8" s="27">
        <v>8.4</v>
      </c>
      <c r="D8" s="27">
        <v>4.3</v>
      </c>
      <c r="E8" s="27">
        <f t="shared" si="2"/>
        <v>5.2333333333333334</v>
      </c>
      <c r="F8" s="27">
        <f t="shared" si="1"/>
        <v>3</v>
      </c>
      <c r="G8" s="24">
        <f t="shared" si="0"/>
        <v>4.3</v>
      </c>
      <c r="H8" s="27"/>
      <c r="I8" s="28"/>
    </row>
    <row r="9" spans="1:9">
      <c r="A9" s="23" t="s">
        <v>62</v>
      </c>
      <c r="B9" s="24">
        <v>9.3000000000000007</v>
      </c>
      <c r="C9" s="24">
        <v>8.6</v>
      </c>
      <c r="D9" s="24">
        <v>8.5</v>
      </c>
      <c r="E9" s="24">
        <f t="shared" si="2"/>
        <v>8.7999999999999989</v>
      </c>
      <c r="F9" s="24">
        <f t="shared" si="1"/>
        <v>8.6</v>
      </c>
      <c r="G9" s="24">
        <f t="shared" si="0"/>
        <v>8.6</v>
      </c>
      <c r="H9" s="24"/>
      <c r="I9" s="25"/>
    </row>
    <row r="10" spans="1:9">
      <c r="A10" s="26" t="s">
        <v>63</v>
      </c>
      <c r="B10" s="27">
        <v>9.6999999999999993</v>
      </c>
      <c r="C10" s="27">
        <v>8.6</v>
      </c>
      <c r="D10" s="27">
        <v>7.3</v>
      </c>
      <c r="E10" s="27">
        <f t="shared" si="2"/>
        <v>8.5333333333333332</v>
      </c>
      <c r="F10" s="27">
        <f t="shared" si="1"/>
        <v>8.6</v>
      </c>
      <c r="G10" s="24">
        <f t="shared" si="0"/>
        <v>8.5333333333333332</v>
      </c>
      <c r="H10" s="27"/>
      <c r="I10" s="28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Cálculos Básicos</vt:lpstr>
      <vt:lpstr>Ordem de Execução</vt:lpstr>
      <vt:lpstr>Função Soma</vt:lpstr>
      <vt:lpstr>Função AutoSoma</vt:lpstr>
      <vt:lpstr>Função Média</vt:lpstr>
      <vt:lpstr>Função Máximo</vt:lpstr>
      <vt:lpstr>Função Mínimo</vt:lpstr>
      <vt:lpstr>Função Maior</vt:lpstr>
      <vt:lpstr>Função Menor</vt:lpstr>
      <vt:lpstr>Função Se</vt:lpstr>
      <vt:lpstr>Função E</vt:lpstr>
      <vt:lpstr>Função OU</vt:lpstr>
      <vt:lpstr>Função Se com 3 Argumentos</vt:lpstr>
      <vt:lpstr>Funções de Contagem</vt:lpstr>
      <vt:lpstr>Controle de Produtos</vt:lpstr>
      <vt:lpstr>Compras a Prazo</vt:lpstr>
      <vt:lpstr>Financiamento de Imóveis</vt:lpstr>
      <vt:lpstr>Lição de Casa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joas rodrigues</cp:lastModifiedBy>
  <cp:lastPrinted>2018-06-02T19:42:10Z</cp:lastPrinted>
  <dcterms:created xsi:type="dcterms:W3CDTF">2018-05-26T00:45:58Z</dcterms:created>
  <dcterms:modified xsi:type="dcterms:W3CDTF">2021-07-27T00:16:48Z</dcterms:modified>
</cp:coreProperties>
</file>