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ting\lampiran Skripsi\bab 1 - 3\"/>
    </mc:Choice>
  </mc:AlternateContent>
  <bookViews>
    <workbookView xWindow="0" yWindow="0" windowWidth="20490" windowHeight="8340" activeTab="1"/>
  </bookViews>
  <sheets>
    <sheet name="internal" sheetId="1" r:id="rId1"/>
    <sheet name="ektern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2" i="2" l="1"/>
  <c r="C89" i="1" l="1"/>
  <c r="E89" i="1" l="1"/>
  <c r="E92" i="2"/>
  <c r="C90" i="1"/>
  <c r="E90" i="1" s="1"/>
  <c r="C106" i="1" l="1"/>
  <c r="E106" i="1" s="1"/>
  <c r="C105" i="1"/>
  <c r="E105" i="1" s="1"/>
  <c r="C104" i="1"/>
  <c r="E104" i="1" s="1"/>
  <c r="C103" i="1"/>
  <c r="E103" i="1" s="1"/>
  <c r="C102" i="1"/>
  <c r="E102" i="1" s="1"/>
  <c r="C101" i="1"/>
  <c r="E101" i="1" s="1"/>
  <c r="C97" i="1"/>
  <c r="E97" i="1" s="1"/>
  <c r="C96" i="1"/>
  <c r="E96" i="1" s="1"/>
  <c r="C95" i="1"/>
  <c r="E95" i="1" s="1"/>
  <c r="C94" i="1"/>
  <c r="E94" i="1" s="1"/>
  <c r="C93" i="1"/>
  <c r="E93" i="1" s="1"/>
  <c r="C92" i="1"/>
  <c r="E92" i="1" s="1"/>
  <c r="C91" i="1"/>
  <c r="E91" i="1" s="1"/>
  <c r="C108" i="2"/>
  <c r="C107" i="2"/>
  <c r="C106" i="2"/>
  <c r="C105" i="2"/>
  <c r="C104" i="2"/>
  <c r="C103" i="2"/>
  <c r="C102" i="2"/>
  <c r="C98" i="2"/>
  <c r="E98" i="2" s="1"/>
  <c r="C97" i="2"/>
  <c r="C96" i="2"/>
  <c r="C95" i="2"/>
  <c r="C94" i="2"/>
  <c r="C93" i="2"/>
  <c r="E96" i="2" l="1"/>
  <c r="E107" i="2"/>
  <c r="E97" i="2"/>
  <c r="E108" i="2"/>
  <c r="E94" i="2"/>
  <c r="E103" i="2"/>
  <c r="C109" i="2"/>
  <c r="D92" i="2" s="1"/>
  <c r="E93" i="2"/>
  <c r="E104" i="2"/>
  <c r="E105" i="2"/>
  <c r="E95" i="2"/>
  <c r="E102" i="2"/>
  <c r="E106" i="2"/>
  <c r="C107" i="1"/>
  <c r="D89" i="1" s="1"/>
  <c r="D104" i="1"/>
  <c r="F104" i="1" s="1"/>
  <c r="D91" i="1"/>
  <c r="F91" i="1" s="1"/>
  <c r="D106" i="1"/>
  <c r="F106" i="1" s="1"/>
  <c r="D90" i="1"/>
  <c r="D96" i="1" l="1"/>
  <c r="F96" i="1" s="1"/>
  <c r="D92" i="1"/>
  <c r="F92" i="1" s="1"/>
  <c r="D97" i="1"/>
  <c r="F97" i="1" s="1"/>
  <c r="D105" i="1"/>
  <c r="F105" i="1" s="1"/>
  <c r="D98" i="2"/>
  <c r="F98" i="2" s="1"/>
  <c r="D107" i="2"/>
  <c r="D104" i="2"/>
  <c r="F104" i="2" s="1"/>
  <c r="D105" i="2"/>
  <c r="F105" i="2" s="1"/>
  <c r="D102" i="2"/>
  <c r="F102" i="2"/>
  <c r="D106" i="2"/>
  <c r="F106" i="2" s="1"/>
  <c r="D95" i="2"/>
  <c r="D103" i="2"/>
  <c r="F103" i="2" s="1"/>
  <c r="D108" i="2"/>
  <c r="F108" i="2" s="1"/>
  <c r="F107" i="2"/>
  <c r="F92" i="2"/>
  <c r="D94" i="2"/>
  <c r="F96" i="2"/>
  <c r="F95" i="2"/>
  <c r="D93" i="2"/>
  <c r="F93" i="2" s="1"/>
  <c r="F94" i="2"/>
  <c r="D97" i="2"/>
  <c r="F97" i="2" s="1"/>
  <c r="D96" i="2"/>
  <c r="D93" i="1"/>
  <c r="F93" i="1" s="1"/>
  <c r="D102" i="1"/>
  <c r="F102" i="1" s="1"/>
  <c r="D95" i="1"/>
  <c r="F95" i="1" s="1"/>
  <c r="D101" i="1"/>
  <c r="F101" i="1" s="1"/>
  <c r="D94" i="1"/>
  <c r="F94" i="1" s="1"/>
  <c r="F90" i="1"/>
  <c r="D103" i="1"/>
  <c r="F103" i="1" s="1"/>
  <c r="F89" i="1"/>
  <c r="F109" i="2" l="1"/>
  <c r="D109" i="2"/>
  <c r="F107" i="1"/>
  <c r="D107" i="1"/>
</calcChain>
</file>

<file path=xl/sharedStrings.xml><?xml version="1.0" encoding="utf-8"?>
<sst xmlns="http://schemas.openxmlformats.org/spreadsheetml/2006/main" count="144" uniqueCount="73">
  <si>
    <t>No</t>
  </si>
  <si>
    <t xml:space="preserve">Faktor Faktor Internal </t>
  </si>
  <si>
    <t>Bobot</t>
  </si>
  <si>
    <t>Rating</t>
  </si>
  <si>
    <t>Bobot x Rating</t>
  </si>
  <si>
    <t>Kekuatan</t>
  </si>
  <si>
    <t>Pemesanan cepat</t>
  </si>
  <si>
    <t>Keamana Sistem Resevasi</t>
  </si>
  <si>
    <t xml:space="preserve">Penawaran menarik </t>
  </si>
  <si>
    <t>Kepuasan dalam Pemesanan Hotel</t>
  </si>
  <si>
    <t xml:space="preserve">Mudah memahami sistem </t>
  </si>
  <si>
    <t xml:space="preserve">Banyak variasi Bahasa menurut negara </t>
  </si>
  <si>
    <t xml:space="preserve">Desain sistem dalam Reservasi hotel </t>
  </si>
  <si>
    <t xml:space="preserve">Tidak di lengkapi sarana transportasi Bandara </t>
  </si>
  <si>
    <t>Keterbatasan informasi dalam pembatalan pengujung hotel</t>
  </si>
  <si>
    <t>Banyak pesaing yang tergerak pada travel agent</t>
  </si>
  <si>
    <t xml:space="preserve">Pengontrolan sistem dalam 1 X 24 jam </t>
  </si>
  <si>
    <t>Perawatan sistem reservasi hotel</t>
  </si>
  <si>
    <t>total</t>
  </si>
  <si>
    <t>Jumlah</t>
  </si>
  <si>
    <t xml:space="preserve">Perhitungan Analisis SWOT Internal </t>
  </si>
  <si>
    <t>Nilai</t>
  </si>
  <si>
    <t>Penilaian Sistem Resevasi Kamar Hotel Internal</t>
  </si>
  <si>
    <t xml:space="preserve">Nb : </t>
  </si>
  <si>
    <t xml:space="preserve">Penilaian menggunakan variabel 1 - 4 </t>
  </si>
  <si>
    <t>dimana nilai 1 adalah Buruk, 2 = Cukup, 3 = Baik, 4 = Sangat Baik</t>
  </si>
  <si>
    <t>Banyak objek wisata yang dapat di kunjungi</t>
  </si>
  <si>
    <t xml:space="preserve">Pola masyarakat menggunakan internet dalam sehari hari </t>
  </si>
  <si>
    <t>Sarana sistem mengatar dan jemput pengunjung</t>
  </si>
  <si>
    <t xml:space="preserve">Kerjasam antara jasa travel agent </t>
  </si>
  <si>
    <t xml:space="preserve">Pemerintah menyadari sistem e-commerce pada zaman sekarang </t>
  </si>
  <si>
    <t>Ancaman:</t>
  </si>
  <si>
    <r>
      <t xml:space="preserve">Banyak </t>
    </r>
    <r>
      <rPr>
        <i/>
        <sz val="12"/>
        <color rgb="FF000000"/>
        <rFont val="Times New Roman"/>
        <family val="1"/>
      </rPr>
      <t>Cyber Crime</t>
    </r>
    <r>
      <rPr>
        <sz val="12"/>
        <color rgb="FF000000"/>
        <rFont val="Times New Roman"/>
        <family val="1"/>
      </rPr>
      <t xml:space="preserve"> tersebar di beberapa daerah</t>
    </r>
  </si>
  <si>
    <t>Penempatann yang terbaik buat pengunjung</t>
  </si>
  <si>
    <t>Pertukaran uang transaksi yang lama</t>
  </si>
  <si>
    <t xml:space="preserve">Persaingan di bagian jasa travel agent semakin banyak </t>
  </si>
  <si>
    <t xml:space="preserve">Belum adanya sistem resevasi kamar yang diresmikan oleh pemerintah </t>
  </si>
  <si>
    <t>Lemahnya keamanan dalam proses transaksi pembayaran kamar hotel</t>
  </si>
  <si>
    <t>Indikator Ekternal</t>
  </si>
  <si>
    <r>
      <t>P</t>
    </r>
    <r>
      <rPr>
        <b/>
        <sz val="12"/>
        <color rgb="FF000000"/>
        <rFont val="Times New Roman"/>
        <family val="1"/>
      </rPr>
      <t>eluang</t>
    </r>
  </si>
  <si>
    <t>Nama    :</t>
  </si>
  <si>
    <t>Bobot  x Rating</t>
  </si>
  <si>
    <t>Banyaknya orang menggunakan jasa travel agent untuk memesan kamar hotel</t>
  </si>
  <si>
    <t xml:space="preserve">Banyaknya media promosi yang diterapkana travel agent </t>
  </si>
  <si>
    <t>Beberapa masyarakat tidak mengenal sistem pemesana hotel</t>
  </si>
  <si>
    <t xml:space="preserve">Kerjasama antara jasa travel agent </t>
  </si>
  <si>
    <t xml:space="preserve"> </t>
  </si>
  <si>
    <t xml:space="preserve">Bobot  </t>
  </si>
  <si>
    <t>Total</t>
  </si>
  <si>
    <r>
      <rPr>
        <sz val="12"/>
        <color rgb="FF000000"/>
        <rFont val="Times New Roman"/>
        <family val="1"/>
      </rPr>
      <t>Sistem pembayaran dalam pemesanan hotel</t>
    </r>
    <r>
      <rPr>
        <sz val="11"/>
        <color rgb="FF000000"/>
        <rFont val="Times New Roman"/>
        <family val="1"/>
      </rPr>
      <t xml:space="preserve"> </t>
    </r>
  </si>
  <si>
    <t xml:space="preserve">Penyimpanan data </t>
  </si>
  <si>
    <t>Kelemahan</t>
  </si>
  <si>
    <t>Keamanan Sistem Resevasi</t>
  </si>
  <si>
    <t>Kemudahan dalam mendapatkan data pengunjung</t>
  </si>
  <si>
    <t>Penilaian Sistem Resevasi Kamar Hotel Eksternal</t>
  </si>
  <si>
    <t>Jabatan :</t>
  </si>
  <si>
    <t>Nama   :</t>
  </si>
  <si>
    <t>Indikator Eksternal</t>
  </si>
  <si>
    <t>Proses Pemesanan cepat</t>
  </si>
  <si>
    <t>Beberapa masyarakat tidak mengenal sistem pemesanan hotel</t>
  </si>
  <si>
    <t xml:space="preserve">Rekomendasi sarana transportasi Bandara </t>
  </si>
  <si>
    <t>1 = Kurang</t>
  </si>
  <si>
    <t>2 = Cukup</t>
  </si>
  <si>
    <t xml:space="preserve">3 = Baik </t>
  </si>
  <si>
    <t xml:space="preserve">4 = Sangat baik </t>
  </si>
  <si>
    <t>Pekerjaan :</t>
  </si>
  <si>
    <t xml:space="preserve">Faktor Internal </t>
  </si>
  <si>
    <t>Faktor Ekternal</t>
  </si>
  <si>
    <r>
      <t xml:space="preserve">Banyak </t>
    </r>
    <r>
      <rPr>
        <i/>
        <sz val="11"/>
        <color rgb="FF000000"/>
        <rFont val="Times New Roman"/>
        <family val="1"/>
      </rPr>
      <t>Cyber Crime</t>
    </r>
    <r>
      <rPr>
        <sz val="11"/>
        <color rgb="FF000000"/>
        <rFont val="Times New Roman"/>
        <family val="1"/>
      </rPr>
      <t xml:space="preserve"> tersebar di beberapa daerah</t>
    </r>
  </si>
  <si>
    <t xml:space="preserve">Belum adanya sistem resevasi kamar yang diresmikan                      oleh pemerintah </t>
  </si>
  <si>
    <t>Lemahnya keamanan dalam proses transaksi                         pembayaran kamar hotel</t>
  </si>
  <si>
    <t xml:space="preserve">Pemerintah menyadari sistem e-commerce pada zaman    sekarang </t>
  </si>
  <si>
    <t>Banyaknya orang menggunakan jasa travel agent untuk    memesan  kamar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</si>
</sst>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0" fillId="0" borderId="5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19"/>
  <sheetViews>
    <sheetView topLeftCell="A2" zoomScaleNormal="100" workbookViewId="0">
      <selection activeCell="B12" sqref="B12"/>
    </sheetView>
  </sheetViews>
  <sheetFormatPr defaultRowHeight="15" x14ac:dyDescent="0.25"/>
  <cols>
    <col min="1" max="1" width="8.5703125" customWidth="1"/>
    <col min="2" max="2" width="43" customWidth="1"/>
    <col min="3" max="3" width="11.5703125" customWidth="1"/>
    <col min="4" max="4" width="13.5703125" customWidth="1"/>
    <col min="5" max="5" width="12.5703125" customWidth="1"/>
    <col min="6" max="6" width="14.5703125" customWidth="1"/>
  </cols>
  <sheetData>
    <row r="5" spans="1:6" s="56" customFormat="1" ht="15" customHeight="1" x14ac:dyDescent="0.25">
      <c r="A5" s="92" t="s">
        <v>22</v>
      </c>
      <c r="B5" s="92"/>
      <c r="C5" s="92"/>
      <c r="D5" s="92"/>
      <c r="E5" s="92"/>
      <c r="F5" s="92"/>
    </row>
    <row r="6" spans="1:6" s="56" customFormat="1" ht="15" customHeight="1" x14ac:dyDescent="0.25">
      <c r="A6" s="92"/>
      <c r="B6" s="92"/>
      <c r="C6" s="92"/>
      <c r="D6" s="92"/>
      <c r="E6" s="92"/>
      <c r="F6" s="92"/>
    </row>
    <row r="7" spans="1:6" s="56" customFormat="1" ht="15.75" x14ac:dyDescent="0.25">
      <c r="A7" s="57" t="s">
        <v>56</v>
      </c>
      <c r="B7" s="58"/>
      <c r="C7" s="58"/>
      <c r="D7" s="64"/>
      <c r="E7" s="64"/>
      <c r="F7" s="64"/>
    </row>
    <row r="8" spans="1:6" s="56" customFormat="1" ht="16.5" thickBot="1" x14ac:dyDescent="0.3">
      <c r="A8" s="59" t="s">
        <v>65</v>
      </c>
      <c r="B8" s="58"/>
      <c r="C8" s="58"/>
      <c r="D8" s="64"/>
      <c r="E8" s="64"/>
      <c r="F8" s="64"/>
    </row>
    <row r="9" spans="1:6" ht="28.5" customHeight="1" thickBot="1" x14ac:dyDescent="0.3">
      <c r="A9" s="70" t="s">
        <v>0</v>
      </c>
      <c r="B9" s="70" t="s">
        <v>66</v>
      </c>
      <c r="C9" s="71" t="s">
        <v>21</v>
      </c>
      <c r="D9" s="72"/>
      <c r="E9" s="72"/>
      <c r="F9" s="73"/>
    </row>
    <row r="10" spans="1:6" ht="24.75" customHeight="1" thickBot="1" x14ac:dyDescent="0.3">
      <c r="A10" s="70"/>
      <c r="B10" s="70"/>
      <c r="C10" s="66" t="s">
        <v>61</v>
      </c>
      <c r="D10" s="66" t="s">
        <v>62</v>
      </c>
      <c r="E10" s="66" t="s">
        <v>63</v>
      </c>
      <c r="F10" s="66" t="s">
        <v>64</v>
      </c>
    </row>
    <row r="11" spans="1:6" ht="25.5" customHeight="1" thickBot="1" x14ac:dyDescent="0.3">
      <c r="A11" s="3"/>
      <c r="B11" s="4"/>
      <c r="C11" s="5"/>
      <c r="D11" s="61"/>
      <c r="E11" s="61"/>
      <c r="F11" s="61"/>
    </row>
    <row r="12" spans="1:6" ht="25.5" customHeight="1" thickBot="1" x14ac:dyDescent="0.3">
      <c r="A12" s="6">
        <v>1</v>
      </c>
      <c r="B12" s="12" t="s">
        <v>6</v>
      </c>
      <c r="C12" s="5"/>
      <c r="D12" s="61"/>
      <c r="E12" s="61"/>
      <c r="F12" s="61"/>
    </row>
    <row r="13" spans="1:6" ht="26.25" customHeight="1" thickBot="1" x14ac:dyDescent="0.3">
      <c r="A13" s="6">
        <v>2</v>
      </c>
      <c r="B13" s="13" t="s">
        <v>7</v>
      </c>
      <c r="C13" s="5"/>
      <c r="D13" s="61"/>
      <c r="E13" s="61"/>
      <c r="F13" s="61"/>
    </row>
    <row r="14" spans="1:6" ht="28.5" customHeight="1" thickBot="1" x14ac:dyDescent="0.3">
      <c r="A14" s="6">
        <v>3</v>
      </c>
      <c r="B14" s="13" t="s">
        <v>8</v>
      </c>
      <c r="C14" s="5"/>
      <c r="D14" s="61"/>
      <c r="E14" s="61"/>
      <c r="F14" s="61"/>
    </row>
    <row r="15" spans="1:6" ht="22.5" customHeight="1" thickBot="1" x14ac:dyDescent="0.3">
      <c r="A15" s="6">
        <v>4</v>
      </c>
      <c r="B15" s="13" t="s">
        <v>9</v>
      </c>
      <c r="C15" s="5"/>
      <c r="D15" s="61"/>
      <c r="E15" s="61"/>
      <c r="F15" s="61"/>
    </row>
    <row r="16" spans="1:6" ht="32.25" customHeight="1" thickBot="1" x14ac:dyDescent="0.3">
      <c r="A16" s="6">
        <v>5</v>
      </c>
      <c r="B16" s="13" t="s">
        <v>53</v>
      </c>
      <c r="C16" s="5"/>
      <c r="D16" s="61"/>
      <c r="E16" s="61"/>
      <c r="F16" s="61"/>
    </row>
    <row r="17" spans="1:6" ht="30" customHeight="1" thickBot="1" x14ac:dyDescent="0.3">
      <c r="A17" s="6">
        <v>6</v>
      </c>
      <c r="B17" s="13" t="s">
        <v>10</v>
      </c>
      <c r="C17" s="5"/>
      <c r="D17" s="61"/>
      <c r="E17" s="61"/>
      <c r="F17" s="61"/>
    </row>
    <row r="18" spans="1:6" ht="28.5" customHeight="1" thickBot="1" x14ac:dyDescent="0.3">
      <c r="A18" s="6">
        <v>7</v>
      </c>
      <c r="B18" s="13" t="s">
        <v>11</v>
      </c>
      <c r="C18" s="5"/>
      <c r="D18" s="61"/>
      <c r="E18" s="61"/>
      <c r="F18" s="61"/>
    </row>
    <row r="19" spans="1:6" ht="22.5" customHeight="1" thickBot="1" x14ac:dyDescent="0.3">
      <c r="A19" s="6">
        <v>8</v>
      </c>
      <c r="B19" s="13" t="s">
        <v>50</v>
      </c>
      <c r="C19" s="5"/>
      <c r="D19" s="61"/>
      <c r="E19" s="61"/>
      <c r="F19" s="61"/>
    </row>
    <row r="20" spans="1:6" ht="33" customHeight="1" thickBot="1" x14ac:dyDescent="0.3">
      <c r="A20" s="6">
        <v>9</v>
      </c>
      <c r="B20" s="50" t="s">
        <v>49</v>
      </c>
      <c r="C20" s="5"/>
      <c r="D20" s="61"/>
      <c r="E20" s="61"/>
      <c r="F20" s="61"/>
    </row>
    <row r="21" spans="1:6" ht="36" customHeight="1" thickBot="1" x14ac:dyDescent="0.3">
      <c r="A21" s="6">
        <v>10</v>
      </c>
      <c r="B21" s="7" t="s">
        <v>12</v>
      </c>
      <c r="C21" s="5"/>
      <c r="D21" s="61"/>
      <c r="E21" s="61"/>
      <c r="F21" s="61"/>
    </row>
    <row r="22" spans="1:6" ht="36" customHeight="1" thickBot="1" x14ac:dyDescent="0.3">
      <c r="A22" s="6">
        <v>11</v>
      </c>
      <c r="B22" s="7" t="s">
        <v>13</v>
      </c>
      <c r="C22" s="5"/>
      <c r="D22" s="61"/>
      <c r="E22" s="61"/>
      <c r="F22" s="61"/>
    </row>
    <row r="23" spans="1:6" ht="39.75" customHeight="1" thickBot="1" x14ac:dyDescent="0.3">
      <c r="A23" s="6">
        <v>12</v>
      </c>
      <c r="B23" s="7" t="s">
        <v>14</v>
      </c>
      <c r="C23" s="5"/>
      <c r="D23" s="61"/>
      <c r="E23" s="61"/>
      <c r="F23" s="61"/>
    </row>
    <row r="24" spans="1:6" ht="30.75" customHeight="1" thickBot="1" x14ac:dyDescent="0.3">
      <c r="A24" s="6">
        <v>13</v>
      </c>
      <c r="B24" s="7" t="s">
        <v>15</v>
      </c>
      <c r="C24" s="5"/>
      <c r="D24" s="61"/>
      <c r="E24" s="61"/>
      <c r="F24" s="61"/>
    </row>
    <row r="25" spans="1:6" ht="35.25" customHeight="1" thickBot="1" x14ac:dyDescent="0.3">
      <c r="A25" s="6">
        <v>14</v>
      </c>
      <c r="B25" s="7" t="s">
        <v>16</v>
      </c>
      <c r="C25" s="17"/>
      <c r="D25" s="61"/>
      <c r="E25" s="61"/>
      <c r="F25" s="61"/>
    </row>
    <row r="26" spans="1:6" ht="32.25" customHeight="1" thickBot="1" x14ac:dyDescent="0.3">
      <c r="A26" s="6">
        <v>15</v>
      </c>
      <c r="B26" s="7" t="s">
        <v>17</v>
      </c>
      <c r="C26" s="17"/>
      <c r="D26" s="61"/>
      <c r="E26" s="61"/>
      <c r="F26" s="61"/>
    </row>
    <row r="27" spans="1:6" ht="15.75" x14ac:dyDescent="0.25">
      <c r="A27" s="10"/>
      <c r="B27" s="18"/>
      <c r="C27" s="10"/>
    </row>
    <row r="28" spans="1:6" ht="15.75" x14ac:dyDescent="0.25">
      <c r="A28" s="10"/>
      <c r="B28" s="11"/>
      <c r="C28" s="10"/>
    </row>
    <row r="29" spans="1:6" ht="15.75" customHeight="1" x14ac:dyDescent="0.25">
      <c r="A29" s="10"/>
      <c r="B29" s="74"/>
      <c r="C29" s="74"/>
      <c r="D29" s="74"/>
    </row>
    <row r="30" spans="1:6" ht="15.75" customHeight="1" x14ac:dyDescent="0.25">
      <c r="A30" s="10"/>
      <c r="B30" s="15"/>
      <c r="C30" s="15"/>
      <c r="D30" s="15"/>
    </row>
    <row r="31" spans="1:6" ht="15.75" x14ac:dyDescent="0.25">
      <c r="A31" s="10"/>
      <c r="B31" s="15"/>
      <c r="C31" s="15"/>
      <c r="D31" s="15"/>
    </row>
    <row r="32" spans="1:6" ht="15.75" x14ac:dyDescent="0.25">
      <c r="A32" s="10"/>
      <c r="B32" s="15"/>
      <c r="C32" s="15"/>
      <c r="D32" s="15"/>
    </row>
    <row r="33" spans="1:4" ht="15.75" x14ac:dyDescent="0.25">
      <c r="A33" s="10"/>
      <c r="B33" s="15"/>
      <c r="C33" s="15"/>
      <c r="D33" s="15"/>
    </row>
    <row r="34" spans="1:4" ht="15.75" x14ac:dyDescent="0.25">
      <c r="A34" s="10"/>
      <c r="B34" s="15"/>
      <c r="C34" s="15"/>
      <c r="D34" s="15"/>
    </row>
    <row r="35" spans="1:4" ht="15.75" x14ac:dyDescent="0.25">
      <c r="A35" s="10"/>
      <c r="B35" s="15"/>
      <c r="C35" s="15"/>
      <c r="D35" s="15"/>
    </row>
    <row r="36" spans="1:4" ht="15.75" x14ac:dyDescent="0.25">
      <c r="A36" s="10"/>
      <c r="B36" s="15"/>
      <c r="C36" s="15"/>
      <c r="D36" s="15"/>
    </row>
    <row r="37" spans="1:4" ht="15.75" x14ac:dyDescent="0.25">
      <c r="A37" s="10"/>
      <c r="B37" s="15"/>
      <c r="C37" s="15"/>
      <c r="D37" s="15"/>
    </row>
    <row r="38" spans="1:4" ht="15.75" x14ac:dyDescent="0.25">
      <c r="A38" s="10"/>
      <c r="B38" s="15"/>
      <c r="C38" s="15"/>
      <c r="D38" s="15"/>
    </row>
    <row r="39" spans="1:4" ht="15.75" x14ac:dyDescent="0.25">
      <c r="A39" s="10"/>
      <c r="B39" s="15"/>
      <c r="C39" s="15"/>
      <c r="D39" s="15"/>
    </row>
    <row r="40" spans="1:4" ht="15.75" x14ac:dyDescent="0.25">
      <c r="A40" s="10"/>
      <c r="B40" s="15"/>
      <c r="C40" s="15"/>
      <c r="D40" s="15"/>
    </row>
    <row r="41" spans="1:4" ht="16.5" customHeight="1" x14ac:dyDescent="0.25">
      <c r="A41" s="10"/>
      <c r="B41" s="15"/>
      <c r="C41" s="15"/>
      <c r="D41" s="15"/>
    </row>
    <row r="42" spans="1:4" ht="16.5" customHeight="1" x14ac:dyDescent="0.25">
      <c r="A42" s="10"/>
      <c r="B42" s="15"/>
      <c r="C42" s="15"/>
      <c r="D42" s="15"/>
    </row>
    <row r="43" spans="1:4" ht="16.5" customHeight="1" x14ac:dyDescent="0.25">
      <c r="A43" s="10"/>
      <c r="B43" s="15"/>
      <c r="C43" s="15"/>
      <c r="D43" s="15"/>
    </row>
    <row r="44" spans="1:4" ht="16.5" customHeight="1" x14ac:dyDescent="0.25">
      <c r="A44" s="69" t="s">
        <v>22</v>
      </c>
      <c r="B44" s="69"/>
      <c r="C44" s="69"/>
      <c r="D44" s="16"/>
    </row>
    <row r="45" spans="1:4" x14ac:dyDescent="0.25">
      <c r="A45" s="69"/>
      <c r="B45" s="69"/>
      <c r="C45" s="69"/>
      <c r="D45" s="16"/>
    </row>
    <row r="46" spans="1:4" x14ac:dyDescent="0.25">
      <c r="A46" s="19"/>
      <c r="B46" s="9"/>
      <c r="C46" s="9"/>
      <c r="D46" s="9"/>
    </row>
    <row r="47" spans="1:4" ht="15.75" thickBot="1" x14ac:dyDescent="0.3">
      <c r="B47" s="9"/>
      <c r="C47" s="9"/>
      <c r="D47" s="9"/>
    </row>
    <row r="48" spans="1:4" ht="16.5" thickBot="1" x14ac:dyDescent="0.3">
      <c r="A48" s="1" t="s">
        <v>0</v>
      </c>
      <c r="B48" s="2" t="s">
        <v>1</v>
      </c>
      <c r="C48" s="8" t="s">
        <v>21</v>
      </c>
    </row>
    <row r="49" spans="1:3" ht="16.5" thickBot="1" x14ac:dyDescent="0.3">
      <c r="A49" s="3"/>
      <c r="B49" s="4" t="s">
        <v>5</v>
      </c>
      <c r="C49" s="5"/>
    </row>
    <row r="50" spans="1:3" ht="16.5" thickBot="1" x14ac:dyDescent="0.3">
      <c r="A50" s="6">
        <v>1</v>
      </c>
      <c r="B50" s="12" t="s">
        <v>6</v>
      </c>
      <c r="C50" s="5"/>
    </row>
    <row r="51" spans="1:3" ht="16.5" thickBot="1" x14ac:dyDescent="0.3">
      <c r="A51" s="6">
        <v>2</v>
      </c>
      <c r="B51" s="13" t="s">
        <v>7</v>
      </c>
      <c r="C51" s="5"/>
    </row>
    <row r="52" spans="1:3" ht="16.5" thickBot="1" x14ac:dyDescent="0.3">
      <c r="A52" s="6">
        <v>3</v>
      </c>
      <c r="B52" s="13" t="s">
        <v>8</v>
      </c>
      <c r="C52" s="5"/>
    </row>
    <row r="53" spans="1:3" ht="16.5" thickBot="1" x14ac:dyDescent="0.3">
      <c r="A53" s="6">
        <v>4</v>
      </c>
      <c r="B53" s="13" t="s">
        <v>9</v>
      </c>
      <c r="C53" s="5"/>
    </row>
    <row r="54" spans="1:3" ht="32.25" thickBot="1" x14ac:dyDescent="0.3">
      <c r="A54" s="6">
        <v>5</v>
      </c>
      <c r="B54" s="13" t="s">
        <v>53</v>
      </c>
      <c r="C54" s="5"/>
    </row>
    <row r="55" spans="1:3" ht="16.5" thickBot="1" x14ac:dyDescent="0.3">
      <c r="A55" s="6">
        <v>6</v>
      </c>
      <c r="B55" s="13" t="s">
        <v>10</v>
      </c>
      <c r="C55" s="5"/>
    </row>
    <row r="56" spans="1:3" ht="16.5" thickBot="1" x14ac:dyDescent="0.3">
      <c r="A56" s="6">
        <v>7</v>
      </c>
      <c r="B56" s="13" t="s">
        <v>11</v>
      </c>
      <c r="C56" s="5"/>
    </row>
    <row r="57" spans="1:3" ht="16.5" thickBot="1" x14ac:dyDescent="0.3">
      <c r="A57" s="6">
        <v>8</v>
      </c>
      <c r="B57" s="13" t="s">
        <v>50</v>
      </c>
      <c r="C57" s="5"/>
    </row>
    <row r="58" spans="1:3" ht="16.5" thickBot="1" x14ac:dyDescent="0.3">
      <c r="A58" s="6">
        <v>9</v>
      </c>
      <c r="B58" s="50" t="s">
        <v>49</v>
      </c>
      <c r="C58" s="5"/>
    </row>
    <row r="59" spans="1:3" ht="16.5" thickBot="1" x14ac:dyDescent="0.3">
      <c r="A59" s="6"/>
      <c r="B59" s="50"/>
      <c r="C59" s="5"/>
    </row>
    <row r="60" spans="1:3" ht="16.5" thickBot="1" x14ac:dyDescent="0.3">
      <c r="A60" s="6"/>
      <c r="B60" s="7"/>
      <c r="C60" s="5"/>
    </row>
    <row r="61" spans="1:3" ht="16.5" thickBot="1" x14ac:dyDescent="0.3">
      <c r="A61" s="6"/>
      <c r="B61" s="4"/>
      <c r="C61" s="5"/>
    </row>
    <row r="62" spans="1:3" ht="16.5" thickBot="1" x14ac:dyDescent="0.3">
      <c r="A62" s="6"/>
      <c r="B62" s="4" t="s">
        <v>51</v>
      </c>
      <c r="C62" s="5"/>
    </row>
    <row r="63" spans="1:3" ht="16.5" thickBot="1" x14ac:dyDescent="0.3">
      <c r="A63" s="6">
        <v>1</v>
      </c>
      <c r="B63" s="7" t="s">
        <v>12</v>
      </c>
      <c r="C63" s="5"/>
    </row>
    <row r="64" spans="1:3" ht="29.25" customHeight="1" thickBot="1" x14ac:dyDescent="0.3">
      <c r="A64" s="6">
        <v>2</v>
      </c>
      <c r="B64" s="7" t="s">
        <v>13</v>
      </c>
      <c r="C64" s="5"/>
    </row>
    <row r="65" spans="1:4" ht="39.75" customHeight="1" thickBot="1" x14ac:dyDescent="0.3">
      <c r="A65" s="6">
        <v>3</v>
      </c>
      <c r="B65" s="7" t="s">
        <v>14</v>
      </c>
      <c r="C65" s="5"/>
    </row>
    <row r="66" spans="1:4" ht="32.25" thickBot="1" x14ac:dyDescent="0.3">
      <c r="A66" s="6">
        <v>4</v>
      </c>
      <c r="B66" s="7" t="s">
        <v>15</v>
      </c>
      <c r="C66" s="5"/>
    </row>
    <row r="67" spans="1:4" ht="16.5" thickBot="1" x14ac:dyDescent="0.3">
      <c r="A67" s="6">
        <v>5</v>
      </c>
      <c r="B67" s="7" t="s">
        <v>16</v>
      </c>
      <c r="C67" s="5"/>
    </row>
    <row r="68" spans="1:4" ht="16.5" thickBot="1" x14ac:dyDescent="0.3">
      <c r="A68" s="6">
        <v>6</v>
      </c>
      <c r="B68" s="7" t="s">
        <v>17</v>
      </c>
      <c r="C68" s="5"/>
    </row>
    <row r="69" spans="1:4" x14ac:dyDescent="0.25">
      <c r="A69" s="67"/>
      <c r="B69" s="67" t="s">
        <v>18</v>
      </c>
      <c r="C69" s="67"/>
    </row>
    <row r="70" spans="1:4" ht="16.5" customHeight="1" thickBot="1" x14ac:dyDescent="0.3">
      <c r="A70" s="68"/>
      <c r="B70" s="68"/>
      <c r="C70" s="68"/>
    </row>
    <row r="71" spans="1:4" ht="15.75" customHeight="1" x14ac:dyDescent="0.25">
      <c r="A71" s="10"/>
      <c r="B71" s="11"/>
      <c r="C71" s="10"/>
    </row>
    <row r="72" spans="1:4" ht="15.75" x14ac:dyDescent="0.25">
      <c r="A72" s="10"/>
      <c r="B72" s="11"/>
      <c r="C72" s="11"/>
      <c r="D72" s="11"/>
    </row>
    <row r="73" spans="1:4" ht="15.75" x14ac:dyDescent="0.25">
      <c r="A73" s="10"/>
      <c r="B73" s="14"/>
      <c r="C73" s="14"/>
      <c r="D73" s="14"/>
    </row>
    <row r="74" spans="1:4" ht="15.75" x14ac:dyDescent="0.25">
      <c r="A74" s="10"/>
      <c r="B74" s="15"/>
      <c r="C74" s="15"/>
      <c r="D74" s="15"/>
    </row>
    <row r="75" spans="1:4" ht="15.75" x14ac:dyDescent="0.25">
      <c r="A75" s="10"/>
      <c r="B75" s="15"/>
      <c r="C75" s="15"/>
      <c r="D75" s="15"/>
    </row>
    <row r="76" spans="1:4" ht="15.75" x14ac:dyDescent="0.25">
      <c r="A76" s="10"/>
      <c r="B76" s="15"/>
      <c r="C76" s="15"/>
      <c r="D76" s="15"/>
    </row>
    <row r="77" spans="1:4" ht="15.75" x14ac:dyDescent="0.25">
      <c r="A77" s="10"/>
      <c r="B77" s="15"/>
      <c r="C77" s="15"/>
      <c r="D77" s="15"/>
    </row>
    <row r="78" spans="1:4" ht="15.75" x14ac:dyDescent="0.25">
      <c r="A78" s="10"/>
      <c r="B78" s="15"/>
      <c r="C78" s="15"/>
      <c r="D78" s="15"/>
    </row>
    <row r="79" spans="1:4" ht="15.75" x14ac:dyDescent="0.25">
      <c r="A79" s="10"/>
      <c r="B79" s="15"/>
      <c r="C79" s="15"/>
      <c r="D79" s="15"/>
    </row>
    <row r="80" spans="1:4" ht="15.75" x14ac:dyDescent="0.25">
      <c r="A80" s="10"/>
      <c r="B80" s="15"/>
      <c r="C80" s="15"/>
      <c r="D80" s="15"/>
    </row>
    <row r="81" spans="1:7" ht="15.75" x14ac:dyDescent="0.25">
      <c r="A81" s="10"/>
      <c r="B81" s="15"/>
      <c r="C81" s="15"/>
      <c r="D81" s="15"/>
    </row>
    <row r="82" spans="1:7" x14ac:dyDescent="0.25">
      <c r="A82" s="52" t="s">
        <v>20</v>
      </c>
      <c r="B82" s="52"/>
      <c r="C82" s="52"/>
      <c r="D82" s="52"/>
    </row>
    <row r="83" spans="1:7" x14ac:dyDescent="0.25">
      <c r="A83" s="52"/>
      <c r="B83" s="52"/>
      <c r="C83" s="52"/>
      <c r="D83" s="52"/>
      <c r="E83" s="52"/>
    </row>
    <row r="84" spans="1:7" x14ac:dyDescent="0.25">
      <c r="A84" s="52"/>
      <c r="B84" s="52"/>
      <c r="C84" s="52"/>
      <c r="D84" s="52"/>
      <c r="E84" s="52"/>
    </row>
    <row r="85" spans="1:7" x14ac:dyDescent="0.25">
      <c r="A85" s="53"/>
      <c r="B85" s="53"/>
      <c r="C85" s="53"/>
      <c r="D85" s="53"/>
      <c r="E85" s="52"/>
    </row>
    <row r="86" spans="1:7" ht="15.75" thickBot="1" x14ac:dyDescent="0.3">
      <c r="A86" s="51"/>
      <c r="B86" s="51"/>
      <c r="C86" s="51"/>
      <c r="D86" s="51"/>
      <c r="E86" s="53"/>
    </row>
    <row r="87" spans="1:7" ht="32.25" thickBot="1" x14ac:dyDescent="0.3">
      <c r="A87" s="1" t="s">
        <v>0</v>
      </c>
      <c r="B87" s="2" t="s">
        <v>1</v>
      </c>
      <c r="C87" s="29" t="s">
        <v>19</v>
      </c>
      <c r="D87" s="1" t="s">
        <v>2</v>
      </c>
      <c r="E87" s="8" t="s">
        <v>3</v>
      </c>
      <c r="F87" s="2" t="s">
        <v>4</v>
      </c>
    </row>
    <row r="88" spans="1:7" ht="16.5" thickBot="1" x14ac:dyDescent="0.3">
      <c r="A88" s="3"/>
      <c r="B88" s="4" t="s">
        <v>5</v>
      </c>
      <c r="C88" s="30"/>
      <c r="D88" s="44"/>
      <c r="E88" s="23"/>
      <c r="F88" s="5"/>
    </row>
    <row r="89" spans="1:7" ht="16.5" thickBot="1" x14ac:dyDescent="0.3">
      <c r="A89" s="6">
        <v>1</v>
      </c>
      <c r="B89" s="12" t="s">
        <v>58</v>
      </c>
      <c r="C89" s="30">
        <f>3+3+4+2+4+3</f>
        <v>19</v>
      </c>
      <c r="D89" s="45">
        <f>(C89/C107)</f>
        <v>7.1428571428571425E-2</v>
      </c>
      <c r="E89" s="36">
        <f t="shared" ref="E89:E97" si="0">(C89/6)</f>
        <v>3.1666666666666665</v>
      </c>
      <c r="F89" s="38">
        <f t="shared" ref="F89:F97" si="1">(D89*E89)</f>
        <v>0.22619047619047616</v>
      </c>
    </row>
    <row r="90" spans="1:7" ht="16.5" thickBot="1" x14ac:dyDescent="0.3">
      <c r="A90" s="6">
        <v>2</v>
      </c>
      <c r="B90" s="13" t="s">
        <v>52</v>
      </c>
      <c r="C90" s="30">
        <f>3+4+3+3+3+4</f>
        <v>20</v>
      </c>
      <c r="D90" s="45">
        <f>(C90/C107)</f>
        <v>7.5187969924812026E-2</v>
      </c>
      <c r="E90" s="36">
        <f t="shared" si="0"/>
        <v>3.3333333333333335</v>
      </c>
      <c r="F90" s="38">
        <f t="shared" si="1"/>
        <v>0.25062656641604009</v>
      </c>
    </row>
    <row r="91" spans="1:7" ht="16.5" thickBot="1" x14ac:dyDescent="0.3">
      <c r="A91" s="6">
        <v>3</v>
      </c>
      <c r="B91" s="13" t="s">
        <v>8</v>
      </c>
      <c r="C91" s="30">
        <f>2+3+2+3+3+3</f>
        <v>16</v>
      </c>
      <c r="D91" s="45">
        <f>(C91/C107)</f>
        <v>6.0150375939849621E-2</v>
      </c>
      <c r="E91" s="36">
        <f t="shared" si="0"/>
        <v>2.6666666666666665</v>
      </c>
      <c r="F91" s="38">
        <f t="shared" si="1"/>
        <v>0.16040100250626566</v>
      </c>
    </row>
    <row r="92" spans="1:7" ht="16.5" thickBot="1" x14ac:dyDescent="0.3">
      <c r="A92" s="6">
        <v>4</v>
      </c>
      <c r="B92" s="13" t="s">
        <v>9</v>
      </c>
      <c r="C92" s="30">
        <f>3+3+3+4+3+3</f>
        <v>19</v>
      </c>
      <c r="D92" s="45">
        <f>(C92/C107)</f>
        <v>7.1428571428571425E-2</v>
      </c>
      <c r="E92" s="36">
        <f t="shared" si="0"/>
        <v>3.1666666666666665</v>
      </c>
      <c r="F92" s="38">
        <f t="shared" si="1"/>
        <v>0.22619047619047616</v>
      </c>
      <c r="G92" s="9"/>
    </row>
    <row r="93" spans="1:7" ht="32.25" thickBot="1" x14ac:dyDescent="0.3">
      <c r="A93" s="6">
        <v>5</v>
      </c>
      <c r="B93" s="13" t="s">
        <v>53</v>
      </c>
      <c r="C93" s="30">
        <f>3+3+3+3+2+3</f>
        <v>17</v>
      </c>
      <c r="D93" s="45">
        <f>(C93/C107)</f>
        <v>6.3909774436090222E-2</v>
      </c>
      <c r="E93" s="36">
        <f t="shared" si="0"/>
        <v>2.8333333333333335</v>
      </c>
      <c r="F93" s="38">
        <f t="shared" si="1"/>
        <v>0.18107769423558898</v>
      </c>
    </row>
    <row r="94" spans="1:7" ht="16.5" thickBot="1" x14ac:dyDescent="0.3">
      <c r="A94" s="6">
        <v>6</v>
      </c>
      <c r="B94" s="13" t="s">
        <v>10</v>
      </c>
      <c r="C94" s="30">
        <f>4+3+3+3+2+3</f>
        <v>18</v>
      </c>
      <c r="D94" s="45">
        <f>(C94/C107)</f>
        <v>6.7669172932330823E-2</v>
      </c>
      <c r="E94" s="36">
        <f t="shared" si="0"/>
        <v>3</v>
      </c>
      <c r="F94" s="38">
        <f t="shared" si="1"/>
        <v>0.20300751879699247</v>
      </c>
    </row>
    <row r="95" spans="1:7" ht="16.5" thickBot="1" x14ac:dyDescent="0.3">
      <c r="A95" s="6">
        <v>7</v>
      </c>
      <c r="B95" s="13" t="s">
        <v>11</v>
      </c>
      <c r="C95" s="30">
        <f>2+4+4+2+2+2</f>
        <v>16</v>
      </c>
      <c r="D95" s="45">
        <f>(C95/C107)</f>
        <v>6.0150375939849621E-2</v>
      </c>
      <c r="E95" s="36">
        <f t="shared" si="0"/>
        <v>2.6666666666666665</v>
      </c>
      <c r="F95" s="38">
        <f t="shared" si="1"/>
        <v>0.16040100250626566</v>
      </c>
    </row>
    <row r="96" spans="1:7" ht="16.5" thickBot="1" x14ac:dyDescent="0.3">
      <c r="A96" s="6">
        <v>8</v>
      </c>
      <c r="B96" s="13" t="s">
        <v>50</v>
      </c>
      <c r="C96" s="30">
        <f>3+4+3+3+3+3</f>
        <v>19</v>
      </c>
      <c r="D96" s="45">
        <f>(C96/C107)</f>
        <v>7.1428571428571425E-2</v>
      </c>
      <c r="E96" s="36">
        <f t="shared" si="0"/>
        <v>3.1666666666666665</v>
      </c>
      <c r="F96" s="38">
        <f t="shared" si="1"/>
        <v>0.22619047619047616</v>
      </c>
    </row>
    <row r="97" spans="1:6" ht="16.5" thickBot="1" x14ac:dyDescent="0.3">
      <c r="A97" s="6">
        <v>9</v>
      </c>
      <c r="B97" s="50" t="s">
        <v>49</v>
      </c>
      <c r="C97" s="31">
        <f>3+3+3+3+3+3</f>
        <v>18</v>
      </c>
      <c r="D97" s="46">
        <f>(C97/C107)</f>
        <v>6.7669172932330823E-2</v>
      </c>
      <c r="E97" s="36">
        <f t="shared" si="0"/>
        <v>3</v>
      </c>
      <c r="F97" s="38">
        <f t="shared" si="1"/>
        <v>0.20300751879699247</v>
      </c>
    </row>
    <row r="98" spans="1:6" ht="15.75" x14ac:dyDescent="0.25">
      <c r="A98" s="25"/>
      <c r="B98" s="26"/>
      <c r="C98" s="11"/>
      <c r="D98" s="47"/>
      <c r="E98" s="37"/>
      <c r="F98" s="39"/>
    </row>
    <row r="99" spans="1:6" ht="16.5" customHeight="1" thickBot="1" x14ac:dyDescent="0.3">
      <c r="A99" s="27"/>
      <c r="B99" s="28"/>
      <c r="C99" s="11"/>
      <c r="D99" s="47"/>
      <c r="E99" s="37"/>
      <c r="F99" s="40"/>
    </row>
    <row r="100" spans="1:6" ht="15.75" customHeight="1" thickBot="1" x14ac:dyDescent="0.3">
      <c r="A100" s="6"/>
      <c r="B100" s="4" t="s">
        <v>51</v>
      </c>
      <c r="C100" s="31"/>
      <c r="D100" s="46"/>
      <c r="E100" s="36"/>
      <c r="F100" s="38"/>
    </row>
    <row r="101" spans="1:6" ht="16.5" thickBot="1" x14ac:dyDescent="0.3">
      <c r="A101" s="6">
        <v>1</v>
      </c>
      <c r="B101" s="7" t="s">
        <v>12</v>
      </c>
      <c r="C101" s="30">
        <f>2+3+3+4+2+2</f>
        <v>16</v>
      </c>
      <c r="D101" s="45">
        <f>(C101/C107)</f>
        <v>6.0150375939849621E-2</v>
      </c>
      <c r="E101" s="36">
        <f t="shared" ref="E101:E106" si="2">(C101/6)</f>
        <v>2.6666666666666665</v>
      </c>
      <c r="F101" s="38">
        <f t="shared" ref="F101:F106" si="3">(D101*E101)</f>
        <v>0.16040100250626566</v>
      </c>
    </row>
    <row r="102" spans="1:6" ht="31.5" customHeight="1" thickBot="1" x14ac:dyDescent="0.3">
      <c r="A102" s="6">
        <v>2</v>
      </c>
      <c r="B102" s="7" t="s">
        <v>60</v>
      </c>
      <c r="C102" s="30">
        <f>3+4+3+3+2+3</f>
        <v>18</v>
      </c>
      <c r="D102" s="45">
        <f>(C102/C107)</f>
        <v>6.7669172932330823E-2</v>
      </c>
      <c r="E102" s="36">
        <f t="shared" si="2"/>
        <v>3</v>
      </c>
      <c r="F102" s="38">
        <f t="shared" si="3"/>
        <v>0.20300751879699247</v>
      </c>
    </row>
    <row r="103" spans="1:6" ht="32.25" customHeight="1" thickBot="1" x14ac:dyDescent="0.3">
      <c r="A103" s="6">
        <v>3</v>
      </c>
      <c r="B103" s="7" t="s">
        <v>14</v>
      </c>
      <c r="C103" s="30">
        <f>3+3+1+2+3+4</f>
        <v>16</v>
      </c>
      <c r="D103" s="45">
        <f>(C103/C107)</f>
        <v>6.0150375939849621E-2</v>
      </c>
      <c r="E103" s="36">
        <f t="shared" si="2"/>
        <v>2.6666666666666665</v>
      </c>
      <c r="F103" s="38">
        <f t="shared" si="3"/>
        <v>0.16040100250626566</v>
      </c>
    </row>
    <row r="104" spans="1:6" ht="32.25" thickBot="1" x14ac:dyDescent="0.3">
      <c r="A104" s="6">
        <v>4</v>
      </c>
      <c r="B104" s="7" t="s">
        <v>15</v>
      </c>
      <c r="C104" s="30">
        <f>3+3+2+3+2+3</f>
        <v>16</v>
      </c>
      <c r="D104" s="45">
        <f>(C104/C107)</f>
        <v>6.0150375939849621E-2</v>
      </c>
      <c r="E104" s="36">
        <f t="shared" si="2"/>
        <v>2.6666666666666665</v>
      </c>
      <c r="F104" s="38">
        <f t="shared" si="3"/>
        <v>0.16040100250626566</v>
      </c>
    </row>
    <row r="105" spans="1:6" ht="16.5" thickBot="1" x14ac:dyDescent="0.3">
      <c r="A105" s="6">
        <v>5</v>
      </c>
      <c r="B105" s="7" t="s">
        <v>16</v>
      </c>
      <c r="C105" s="30">
        <f>3+3+3+3+3+2</f>
        <v>17</v>
      </c>
      <c r="D105" s="45">
        <f>(C105/C107)</f>
        <v>6.3909774436090222E-2</v>
      </c>
      <c r="E105" s="36">
        <f t="shared" si="2"/>
        <v>2.8333333333333335</v>
      </c>
      <c r="F105" s="38">
        <f t="shared" si="3"/>
        <v>0.18107769423558898</v>
      </c>
    </row>
    <row r="106" spans="1:6" ht="16.5" thickBot="1" x14ac:dyDescent="0.3">
      <c r="A106" s="6">
        <v>6</v>
      </c>
      <c r="B106" s="7" t="s">
        <v>17</v>
      </c>
      <c r="C106" s="30">
        <f>3+4+3+3+4+4</f>
        <v>21</v>
      </c>
      <c r="D106" s="45">
        <f>(C106/C107)</f>
        <v>7.8947368421052627E-2</v>
      </c>
      <c r="E106" s="36">
        <f t="shared" si="2"/>
        <v>3.5</v>
      </c>
      <c r="F106" s="38">
        <f t="shared" si="3"/>
        <v>0.27631578947368418</v>
      </c>
    </row>
    <row r="107" spans="1:6" ht="16.5" thickBot="1" x14ac:dyDescent="0.3">
      <c r="A107" s="6">
        <v>7</v>
      </c>
      <c r="B107" s="7" t="s">
        <v>18</v>
      </c>
      <c r="C107" s="30">
        <f>SUM(C89:C106)</f>
        <v>266</v>
      </c>
      <c r="D107" s="44">
        <f>SUM(D89:D106)</f>
        <v>1</v>
      </c>
      <c r="E107" s="23"/>
      <c r="F107" s="38">
        <f>SUM(F89:F106)</f>
        <v>2.9786967418546362</v>
      </c>
    </row>
    <row r="119" spans="10:10" x14ac:dyDescent="0.25">
      <c r="J119" t="s">
        <v>46</v>
      </c>
    </row>
  </sheetData>
  <mergeCells count="9">
    <mergeCell ref="A5:F6"/>
    <mergeCell ref="B29:D29"/>
    <mergeCell ref="A69:A70"/>
    <mergeCell ref="B69:B70"/>
    <mergeCell ref="C69:C70"/>
    <mergeCell ref="A44:C45"/>
    <mergeCell ref="A9:A10"/>
    <mergeCell ref="B9:B10"/>
    <mergeCell ref="C9:F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10"/>
  <sheetViews>
    <sheetView tabSelected="1" topLeftCell="A14" zoomScaleNormal="100" workbookViewId="0">
      <selection activeCell="A4" sqref="A4:F24"/>
    </sheetView>
  </sheetViews>
  <sheetFormatPr defaultRowHeight="15" x14ac:dyDescent="0.25"/>
  <cols>
    <col min="1" max="1" width="8.7109375" customWidth="1"/>
    <col min="2" max="2" width="53" customWidth="1"/>
    <col min="3" max="4" width="12.5703125" customWidth="1"/>
    <col min="5" max="5" width="11.42578125" customWidth="1"/>
    <col min="6" max="6" width="15.5703125" customWidth="1"/>
  </cols>
  <sheetData>
    <row r="5" spans="1:6" x14ac:dyDescent="0.25">
      <c r="A5" s="92" t="s">
        <v>54</v>
      </c>
      <c r="B5" s="92"/>
      <c r="C5" s="92"/>
      <c r="D5" s="92"/>
      <c r="E5" s="92"/>
      <c r="F5" s="92"/>
    </row>
    <row r="6" spans="1:6" ht="22.5" customHeight="1" x14ac:dyDescent="0.25">
      <c r="A6" s="92"/>
      <c r="B6" s="92"/>
      <c r="C6" s="92"/>
      <c r="D6" s="92"/>
      <c r="E6" s="92"/>
      <c r="F6" s="92"/>
    </row>
    <row r="7" spans="1:6" ht="18.75" customHeight="1" x14ac:dyDescent="0.25">
      <c r="A7" s="65" t="s">
        <v>56</v>
      </c>
      <c r="B7" s="56"/>
    </row>
    <row r="8" spans="1:6" ht="23.25" customHeight="1" thickBot="1" x14ac:dyDescent="0.3">
      <c r="A8" s="93" t="s">
        <v>65</v>
      </c>
      <c r="B8" s="56"/>
    </row>
    <row r="9" spans="1:6" ht="31.5" customHeight="1" thickBot="1" x14ac:dyDescent="0.3">
      <c r="A9" s="1" t="s">
        <v>0</v>
      </c>
      <c r="B9" s="1" t="s">
        <v>67</v>
      </c>
      <c r="C9" s="82" t="s">
        <v>21</v>
      </c>
      <c r="D9" s="83"/>
      <c r="E9" s="83"/>
      <c r="F9" s="84"/>
    </row>
    <row r="10" spans="1:6" ht="19.5" customHeight="1" thickBot="1" x14ac:dyDescent="0.3">
      <c r="A10" s="17"/>
      <c r="B10" s="12"/>
      <c r="C10" s="66" t="s">
        <v>61</v>
      </c>
      <c r="D10" s="66" t="s">
        <v>62</v>
      </c>
      <c r="E10" s="66" t="s">
        <v>63</v>
      </c>
      <c r="F10" s="66" t="s">
        <v>64</v>
      </c>
    </row>
    <row r="11" spans="1:6" ht="35.25" customHeight="1" thickBot="1" x14ac:dyDescent="0.3">
      <c r="A11" s="54">
        <v>1</v>
      </c>
      <c r="B11" s="94" t="s">
        <v>72</v>
      </c>
      <c r="C11" s="23"/>
      <c r="D11" s="23"/>
      <c r="E11" s="23"/>
      <c r="F11" s="23"/>
    </row>
    <row r="12" spans="1:6" ht="27" customHeight="1" thickBot="1" x14ac:dyDescent="0.3">
      <c r="A12" s="54">
        <v>2</v>
      </c>
      <c r="B12" s="94" t="s">
        <v>26</v>
      </c>
      <c r="C12" s="23"/>
      <c r="D12" s="23"/>
      <c r="E12" s="23"/>
      <c r="F12" s="23"/>
    </row>
    <row r="13" spans="1:6" ht="25.5" customHeight="1" thickBot="1" x14ac:dyDescent="0.3">
      <c r="A13" s="54">
        <v>3</v>
      </c>
      <c r="B13" s="94" t="s">
        <v>27</v>
      </c>
      <c r="C13" s="23"/>
      <c r="D13" s="23"/>
      <c r="E13" s="23"/>
      <c r="F13" s="23"/>
    </row>
    <row r="14" spans="1:6" ht="26.25" customHeight="1" thickBot="1" x14ac:dyDescent="0.3">
      <c r="A14" s="54">
        <v>4</v>
      </c>
      <c r="B14" s="94" t="s">
        <v>28</v>
      </c>
      <c r="C14" s="23"/>
      <c r="D14" s="23"/>
      <c r="E14" s="23"/>
      <c r="F14" s="23"/>
    </row>
    <row r="15" spans="1:6" ht="29.25" customHeight="1" thickBot="1" x14ac:dyDescent="0.3">
      <c r="A15" s="54">
        <v>5</v>
      </c>
      <c r="B15" s="94" t="s">
        <v>45</v>
      </c>
      <c r="C15" s="23"/>
      <c r="D15" s="23"/>
      <c r="E15" s="23"/>
      <c r="F15" s="23"/>
    </row>
    <row r="16" spans="1:6" ht="29.25" customHeight="1" thickBot="1" x14ac:dyDescent="0.3">
      <c r="A16" s="55">
        <v>6</v>
      </c>
      <c r="B16" s="95" t="s">
        <v>43</v>
      </c>
      <c r="C16" s="24"/>
      <c r="D16" s="23"/>
      <c r="E16" s="23"/>
      <c r="F16" s="23"/>
    </row>
    <row r="17" spans="1:6" ht="30.75" customHeight="1" thickBot="1" x14ac:dyDescent="0.3">
      <c r="A17" s="55">
        <v>7</v>
      </c>
      <c r="B17" s="96" t="s">
        <v>71</v>
      </c>
      <c r="C17" s="23"/>
      <c r="D17" s="23"/>
      <c r="E17" s="23"/>
      <c r="F17" s="23"/>
    </row>
    <row r="18" spans="1:6" ht="26.25" customHeight="1" thickBot="1" x14ac:dyDescent="0.3">
      <c r="A18" s="55">
        <v>8</v>
      </c>
      <c r="B18" s="94" t="s">
        <v>68</v>
      </c>
      <c r="C18" s="23"/>
      <c r="D18" s="23"/>
      <c r="E18" s="23"/>
      <c r="F18" s="23"/>
    </row>
    <row r="19" spans="1:6" ht="30" customHeight="1" thickBot="1" x14ac:dyDescent="0.3">
      <c r="A19" s="55">
        <v>9</v>
      </c>
      <c r="B19" s="94" t="s">
        <v>33</v>
      </c>
      <c r="C19" s="23"/>
      <c r="D19" s="23"/>
      <c r="E19" s="23"/>
      <c r="F19" s="23"/>
    </row>
    <row r="20" spans="1:6" ht="27.75" customHeight="1" thickBot="1" x14ac:dyDescent="0.3">
      <c r="A20" s="55">
        <v>10</v>
      </c>
      <c r="B20" s="94" t="s">
        <v>34</v>
      </c>
      <c r="C20" s="23"/>
      <c r="D20" s="23"/>
      <c r="E20" s="23"/>
      <c r="F20" s="23"/>
    </row>
    <row r="21" spans="1:6" ht="28.5" customHeight="1" thickBot="1" x14ac:dyDescent="0.3">
      <c r="A21" s="55">
        <v>11</v>
      </c>
      <c r="B21" s="94" t="s">
        <v>44</v>
      </c>
      <c r="C21" s="23"/>
      <c r="D21" s="23"/>
      <c r="E21" s="23"/>
      <c r="F21" s="23"/>
    </row>
    <row r="22" spans="1:6" ht="27.75" customHeight="1" thickBot="1" x14ac:dyDescent="0.3">
      <c r="A22" s="55">
        <v>12</v>
      </c>
      <c r="B22" s="94" t="s">
        <v>35</v>
      </c>
      <c r="C22" s="23"/>
      <c r="D22" s="23"/>
      <c r="E22" s="23"/>
      <c r="F22" s="23"/>
    </row>
    <row r="23" spans="1:6" ht="36" customHeight="1" thickBot="1" x14ac:dyDescent="0.3">
      <c r="A23" s="55">
        <v>13</v>
      </c>
      <c r="B23" s="94" t="s">
        <v>69</v>
      </c>
      <c r="C23" s="23"/>
      <c r="D23" s="23"/>
      <c r="E23" s="23"/>
      <c r="F23" s="23"/>
    </row>
    <row r="24" spans="1:6" ht="35.25" customHeight="1" thickBot="1" x14ac:dyDescent="0.3">
      <c r="A24" s="55">
        <v>14</v>
      </c>
      <c r="B24" s="94" t="s">
        <v>70</v>
      </c>
      <c r="C24" s="23"/>
      <c r="D24" s="23"/>
      <c r="E24" s="23"/>
      <c r="F24" s="23"/>
    </row>
    <row r="25" spans="1:6" ht="15.75" x14ac:dyDescent="0.25">
      <c r="A25" s="10"/>
      <c r="B25" s="11"/>
    </row>
    <row r="26" spans="1:6" ht="15.75" x14ac:dyDescent="0.25">
      <c r="A26" s="10"/>
      <c r="B26" s="11"/>
    </row>
    <row r="27" spans="1:6" ht="15.75" customHeight="1" x14ac:dyDescent="0.25">
      <c r="A27" s="10"/>
      <c r="B27" s="10"/>
    </row>
    <row r="28" spans="1:6" ht="15.75" customHeight="1" x14ac:dyDescent="0.25">
      <c r="A28" s="10"/>
      <c r="B28" s="10"/>
    </row>
    <row r="29" spans="1:6" ht="15.75" customHeight="1" x14ac:dyDescent="0.25">
      <c r="A29" s="10"/>
      <c r="B29" s="10"/>
    </row>
    <row r="30" spans="1:6" ht="15.75" customHeight="1" x14ac:dyDescent="0.25">
      <c r="A30" s="10"/>
      <c r="B30" s="10"/>
    </row>
    <row r="31" spans="1:6" ht="15.75" customHeight="1" x14ac:dyDescent="0.25">
      <c r="A31" s="10"/>
      <c r="B31" s="10"/>
    </row>
    <row r="32" spans="1:6" ht="15.75" customHeight="1" x14ac:dyDescent="0.25">
      <c r="A32" s="10"/>
      <c r="B32" s="10"/>
    </row>
    <row r="33" spans="1:6" ht="15.75" customHeight="1" x14ac:dyDescent="0.25">
      <c r="A33" s="10"/>
      <c r="B33" s="10"/>
    </row>
    <row r="34" spans="1:6" ht="15.75" customHeight="1" x14ac:dyDescent="0.25">
      <c r="A34" s="10"/>
      <c r="B34" s="10"/>
    </row>
    <row r="35" spans="1:6" ht="15.75" customHeight="1" x14ac:dyDescent="0.25">
      <c r="A35" s="10"/>
      <c r="B35" s="10"/>
    </row>
    <row r="36" spans="1:6" ht="15.75" customHeight="1" x14ac:dyDescent="0.25">
      <c r="A36" s="10"/>
      <c r="B36" s="10"/>
    </row>
    <row r="37" spans="1:6" ht="16.5" customHeight="1" x14ac:dyDescent="0.25">
      <c r="A37" s="10"/>
      <c r="B37" s="10"/>
    </row>
    <row r="38" spans="1:6" ht="15.75" customHeight="1" x14ac:dyDescent="0.25">
      <c r="A38" s="10"/>
      <c r="B38" s="10"/>
    </row>
    <row r="39" spans="1:6" ht="15.75" customHeight="1" x14ac:dyDescent="0.25">
      <c r="A39" s="10"/>
      <c r="B39" s="10"/>
    </row>
    <row r="40" spans="1:6" ht="15" customHeight="1" x14ac:dyDescent="0.25">
      <c r="A40" s="10"/>
      <c r="B40" s="10"/>
    </row>
    <row r="41" spans="1:6" ht="15.75" customHeight="1" x14ac:dyDescent="0.25">
      <c r="A41" s="10"/>
      <c r="B41" s="10"/>
    </row>
    <row r="42" spans="1:6" ht="15.75" customHeight="1" x14ac:dyDescent="0.25">
      <c r="A42" s="81" t="s">
        <v>54</v>
      </c>
      <c r="B42" s="81"/>
    </row>
    <row r="43" spans="1:6" ht="15.75" customHeight="1" x14ac:dyDescent="0.25">
      <c r="A43" s="81"/>
      <c r="B43" s="81"/>
    </row>
    <row r="44" spans="1:6" ht="15.75" customHeight="1" x14ac:dyDescent="0.25">
      <c r="A44" s="56" t="s">
        <v>40</v>
      </c>
      <c r="B44" s="56"/>
    </row>
    <row r="45" spans="1:6" ht="15.75" customHeight="1" thickBot="1" x14ac:dyDescent="0.3">
      <c r="A45" s="56" t="s">
        <v>55</v>
      </c>
      <c r="B45" s="56"/>
    </row>
    <row r="46" spans="1:6" ht="15.75" customHeight="1" thickBot="1" x14ac:dyDescent="0.3">
      <c r="A46" s="77" t="s">
        <v>0</v>
      </c>
      <c r="B46" s="77" t="s">
        <v>57</v>
      </c>
      <c r="C46" s="82" t="s">
        <v>21</v>
      </c>
      <c r="D46" s="83"/>
      <c r="E46" s="83"/>
      <c r="F46" s="84"/>
    </row>
    <row r="47" spans="1:6" ht="15.75" customHeight="1" thickBot="1" x14ac:dyDescent="0.3">
      <c r="A47" s="78"/>
      <c r="B47" s="78"/>
      <c r="C47" s="60"/>
      <c r="D47" s="63"/>
      <c r="E47" s="63"/>
      <c r="F47" s="63"/>
    </row>
    <row r="48" spans="1:6" ht="16.5" thickBot="1" x14ac:dyDescent="0.3">
      <c r="A48" s="20"/>
      <c r="B48" s="7" t="s">
        <v>39</v>
      </c>
      <c r="C48" s="62"/>
      <c r="D48" s="63"/>
      <c r="E48" s="63"/>
      <c r="F48" s="63"/>
    </row>
    <row r="49" spans="1:6" ht="32.25" thickBot="1" x14ac:dyDescent="0.3">
      <c r="A49" s="20">
        <v>1</v>
      </c>
      <c r="B49" s="7" t="s">
        <v>42</v>
      </c>
      <c r="C49" s="23"/>
      <c r="D49" s="63"/>
      <c r="E49" s="63"/>
      <c r="F49" s="63"/>
    </row>
    <row r="50" spans="1:6" ht="24.75" customHeight="1" thickBot="1" x14ac:dyDescent="0.3">
      <c r="A50" s="20">
        <v>2</v>
      </c>
      <c r="B50" s="7" t="s">
        <v>26</v>
      </c>
      <c r="C50" s="23"/>
      <c r="D50" s="63"/>
      <c r="E50" s="63"/>
      <c r="F50" s="63"/>
    </row>
    <row r="51" spans="1:6" ht="26.25" customHeight="1" thickBot="1" x14ac:dyDescent="0.3">
      <c r="A51" s="20">
        <v>3</v>
      </c>
      <c r="B51" s="7" t="s">
        <v>27</v>
      </c>
      <c r="C51" s="23"/>
      <c r="D51" s="63"/>
      <c r="E51" s="63"/>
      <c r="F51" s="63"/>
    </row>
    <row r="52" spans="1:6" ht="30" customHeight="1" thickBot="1" x14ac:dyDescent="0.3">
      <c r="A52" s="20">
        <v>4</v>
      </c>
      <c r="B52" s="7" t="s">
        <v>28</v>
      </c>
      <c r="C52" s="23"/>
      <c r="D52" s="63"/>
      <c r="E52" s="63"/>
      <c r="F52" s="63"/>
    </row>
    <row r="53" spans="1:6" ht="16.5" thickBot="1" x14ac:dyDescent="0.3">
      <c r="A53" s="20">
        <v>5</v>
      </c>
      <c r="B53" s="7" t="s">
        <v>29</v>
      </c>
      <c r="C53" s="23"/>
      <c r="D53" s="63"/>
      <c r="E53" s="63"/>
      <c r="F53" s="63"/>
    </row>
    <row r="54" spans="1:6" ht="30" customHeight="1" thickBot="1" x14ac:dyDescent="0.3">
      <c r="A54" s="17">
        <v>6</v>
      </c>
      <c r="B54" s="22" t="s">
        <v>43</v>
      </c>
      <c r="C54" s="24"/>
      <c r="D54" s="63"/>
      <c r="E54" s="63"/>
      <c r="F54" s="63"/>
    </row>
    <row r="55" spans="1:6" ht="30" customHeight="1" thickBot="1" x14ac:dyDescent="0.3">
      <c r="A55" s="17">
        <v>7</v>
      </c>
      <c r="B55" s="12" t="s">
        <v>30</v>
      </c>
      <c r="C55" s="23"/>
      <c r="D55" s="63"/>
      <c r="E55" s="63"/>
      <c r="F55" s="63"/>
    </row>
    <row r="56" spans="1:6" ht="30.75" customHeight="1" thickBot="1" x14ac:dyDescent="0.3">
      <c r="A56" s="17">
        <v>8</v>
      </c>
      <c r="B56" s="7" t="s">
        <v>32</v>
      </c>
      <c r="C56" s="23"/>
      <c r="D56" s="63"/>
      <c r="E56" s="63"/>
      <c r="F56" s="63"/>
    </row>
    <row r="57" spans="1:6" ht="30.75" customHeight="1" thickBot="1" x14ac:dyDescent="0.3">
      <c r="A57" s="17">
        <v>9</v>
      </c>
      <c r="B57" s="7" t="s">
        <v>33</v>
      </c>
      <c r="C57" s="23"/>
      <c r="D57" s="63"/>
      <c r="E57" s="63"/>
      <c r="F57" s="63"/>
    </row>
    <row r="58" spans="1:6" ht="30" customHeight="1" thickBot="1" x14ac:dyDescent="0.3">
      <c r="A58" s="17">
        <v>10</v>
      </c>
      <c r="B58" s="7" t="s">
        <v>34</v>
      </c>
      <c r="C58" s="23"/>
      <c r="D58" s="63"/>
      <c r="E58" s="63"/>
      <c r="F58" s="63"/>
    </row>
    <row r="59" spans="1:6" ht="32.25" customHeight="1" thickBot="1" x14ac:dyDescent="0.3">
      <c r="A59" s="17">
        <v>11</v>
      </c>
      <c r="B59" s="7" t="s">
        <v>44</v>
      </c>
      <c r="C59" s="23"/>
      <c r="D59" s="63"/>
      <c r="E59" s="63"/>
      <c r="F59" s="63"/>
    </row>
    <row r="60" spans="1:6" ht="30" customHeight="1" thickBot="1" x14ac:dyDescent="0.3">
      <c r="A60" s="17">
        <v>12</v>
      </c>
      <c r="B60" s="7" t="s">
        <v>35</v>
      </c>
      <c r="C60" s="23"/>
      <c r="D60" s="63"/>
      <c r="E60" s="63"/>
      <c r="F60" s="63"/>
    </row>
    <row r="61" spans="1:6" ht="32.25" thickBot="1" x14ac:dyDescent="0.3">
      <c r="A61" s="17">
        <v>13</v>
      </c>
      <c r="B61" s="7" t="s">
        <v>36</v>
      </c>
      <c r="C61" s="23"/>
      <c r="D61" s="63"/>
      <c r="E61" s="63"/>
      <c r="F61" s="63"/>
    </row>
    <row r="62" spans="1:6" ht="32.25" thickBot="1" x14ac:dyDescent="0.3">
      <c r="A62" s="17">
        <v>14</v>
      </c>
      <c r="B62" s="7" t="s">
        <v>37</v>
      </c>
      <c r="C62" s="23"/>
      <c r="D62" s="63"/>
      <c r="E62" s="63"/>
      <c r="F62" s="63"/>
    </row>
    <row r="63" spans="1:6" ht="15.75" x14ac:dyDescent="0.25">
      <c r="A63" s="10"/>
      <c r="B63" s="11"/>
    </row>
    <row r="64" spans="1:6" ht="15.75" x14ac:dyDescent="0.25">
      <c r="A64" s="10" t="s">
        <v>23</v>
      </c>
      <c r="B64" s="11" t="s">
        <v>24</v>
      </c>
    </row>
    <row r="65" spans="1:2" ht="15.75" x14ac:dyDescent="0.25">
      <c r="A65" s="10"/>
      <c r="B65" s="10" t="s">
        <v>25</v>
      </c>
    </row>
    <row r="66" spans="1:2" ht="15.75" x14ac:dyDescent="0.25">
      <c r="A66" s="10"/>
      <c r="B66" s="10"/>
    </row>
    <row r="88" spans="1:6" ht="15.75" thickBot="1" x14ac:dyDescent="0.3"/>
    <row r="89" spans="1:6" ht="15" customHeight="1" x14ac:dyDescent="0.25">
      <c r="A89" s="77" t="s">
        <v>0</v>
      </c>
      <c r="B89" s="77" t="s">
        <v>38</v>
      </c>
      <c r="C89" s="79" t="s">
        <v>19</v>
      </c>
      <c r="D89" s="77" t="s">
        <v>47</v>
      </c>
      <c r="E89" s="77" t="s">
        <v>3</v>
      </c>
      <c r="F89" s="77" t="s">
        <v>41</v>
      </c>
    </row>
    <row r="90" spans="1:6" ht="15.75" customHeight="1" thickBot="1" x14ac:dyDescent="0.3">
      <c r="A90" s="78"/>
      <c r="B90" s="78"/>
      <c r="C90" s="80"/>
      <c r="D90" s="78"/>
      <c r="E90" s="78"/>
      <c r="F90" s="78"/>
    </row>
    <row r="91" spans="1:6" ht="25.5" customHeight="1" thickBot="1" x14ac:dyDescent="0.3">
      <c r="A91" s="6"/>
      <c r="B91" s="7" t="s">
        <v>39</v>
      </c>
      <c r="C91" s="17"/>
      <c r="D91" s="23"/>
      <c r="E91" s="21"/>
      <c r="F91" s="23"/>
    </row>
    <row r="92" spans="1:6" ht="32.25" thickBot="1" x14ac:dyDescent="0.3">
      <c r="A92" s="6">
        <v>1</v>
      </c>
      <c r="B92" s="7" t="s">
        <v>42</v>
      </c>
      <c r="C92" s="5">
        <f>2+3+3+4+3+2</f>
        <v>17</v>
      </c>
      <c r="D92" s="41">
        <f>(C92/C109)</f>
        <v>6.8825910931174086E-2</v>
      </c>
      <c r="E92" s="32">
        <f t="shared" ref="E92:E98" si="0">C92/6</f>
        <v>2.8333333333333335</v>
      </c>
      <c r="F92" s="41">
        <f t="shared" ref="F92:F98" si="1">(E92*D92)</f>
        <v>0.19500674763832659</v>
      </c>
    </row>
    <row r="93" spans="1:6" ht="16.5" customHeight="1" thickBot="1" x14ac:dyDescent="0.3">
      <c r="A93" s="6">
        <v>2</v>
      </c>
      <c r="B93" s="7" t="s">
        <v>26</v>
      </c>
      <c r="C93" s="5">
        <f>3+3+4+3+2</f>
        <v>15</v>
      </c>
      <c r="D93" s="41">
        <f>C93/C109</f>
        <v>6.0728744939271252E-2</v>
      </c>
      <c r="E93" s="32">
        <f t="shared" si="0"/>
        <v>2.5</v>
      </c>
      <c r="F93" s="41">
        <f t="shared" si="1"/>
        <v>0.15182186234817813</v>
      </c>
    </row>
    <row r="94" spans="1:6" ht="16.5" thickBot="1" x14ac:dyDescent="0.3">
      <c r="A94" s="6">
        <v>3</v>
      </c>
      <c r="B94" s="7" t="s">
        <v>27</v>
      </c>
      <c r="C94" s="5">
        <f>4+4+3+3+4+3</f>
        <v>21</v>
      </c>
      <c r="D94" s="41">
        <f>C94/C109</f>
        <v>8.5020242914979755E-2</v>
      </c>
      <c r="E94" s="32">
        <f t="shared" si="0"/>
        <v>3.5</v>
      </c>
      <c r="F94" s="41">
        <f t="shared" si="1"/>
        <v>0.29757085020242913</v>
      </c>
    </row>
    <row r="95" spans="1:6" ht="16.5" customHeight="1" thickBot="1" x14ac:dyDescent="0.3">
      <c r="A95" s="6">
        <v>4</v>
      </c>
      <c r="B95" s="7" t="s">
        <v>28</v>
      </c>
      <c r="C95" s="5">
        <f>3+3+4+4+3+3</f>
        <v>20</v>
      </c>
      <c r="D95" s="41">
        <f>C95/C109</f>
        <v>8.0971659919028341E-2</v>
      </c>
      <c r="E95" s="32">
        <f t="shared" si="0"/>
        <v>3.3333333333333335</v>
      </c>
      <c r="F95" s="41">
        <f t="shared" si="1"/>
        <v>0.26990553306342779</v>
      </c>
    </row>
    <row r="96" spans="1:6" ht="16.5" thickBot="1" x14ac:dyDescent="0.3">
      <c r="A96" s="6">
        <v>5</v>
      </c>
      <c r="B96" s="7" t="s">
        <v>29</v>
      </c>
      <c r="C96" s="5">
        <f>4+3+4+4+4+4</f>
        <v>23</v>
      </c>
      <c r="D96" s="41">
        <f>C96/C109</f>
        <v>9.3117408906882596E-2</v>
      </c>
      <c r="E96" s="32">
        <f t="shared" si="0"/>
        <v>3.8333333333333335</v>
      </c>
      <c r="F96" s="41">
        <f t="shared" si="1"/>
        <v>0.3569500674763833</v>
      </c>
    </row>
    <row r="97" spans="1:6" ht="15.75" customHeight="1" thickBot="1" x14ac:dyDescent="0.3">
      <c r="A97" s="17">
        <v>6</v>
      </c>
      <c r="B97" s="12" t="s">
        <v>43</v>
      </c>
      <c r="C97" s="17">
        <f>4+4+3+3+3+4</f>
        <v>21</v>
      </c>
      <c r="D97" s="41">
        <f>C97/C109</f>
        <v>8.5020242914979755E-2</v>
      </c>
      <c r="E97" s="32">
        <f t="shared" si="0"/>
        <v>3.5</v>
      </c>
      <c r="F97" s="41">
        <f t="shared" si="1"/>
        <v>0.29757085020242913</v>
      </c>
    </row>
    <row r="98" spans="1:6" ht="16.5" thickBot="1" x14ac:dyDescent="0.3">
      <c r="A98" s="6">
        <v>7</v>
      </c>
      <c r="B98" s="7" t="s">
        <v>30</v>
      </c>
      <c r="C98" s="17">
        <f>3+3+2+3+4+4</f>
        <v>19</v>
      </c>
      <c r="D98" s="41">
        <f>C102/C109</f>
        <v>9.3117408906882596E-2</v>
      </c>
      <c r="E98" s="32">
        <f t="shared" si="0"/>
        <v>3.1666666666666665</v>
      </c>
      <c r="F98" s="41">
        <f t="shared" si="1"/>
        <v>0.29487179487179488</v>
      </c>
    </row>
    <row r="99" spans="1:6" ht="16.5" customHeight="1" x14ac:dyDescent="0.25">
      <c r="A99" s="25"/>
      <c r="B99" s="26"/>
      <c r="C99" s="26"/>
      <c r="D99" s="42"/>
      <c r="E99" s="33"/>
      <c r="F99" s="48"/>
    </row>
    <row r="100" spans="1:6" ht="16.5" customHeight="1" thickBot="1" x14ac:dyDescent="0.3">
      <c r="A100" s="27"/>
      <c r="B100" s="28"/>
      <c r="C100" s="28"/>
      <c r="D100" s="43"/>
      <c r="E100" s="34"/>
      <c r="F100" s="49"/>
    </row>
    <row r="101" spans="1:6" ht="27" customHeight="1" thickBot="1" x14ac:dyDescent="0.3">
      <c r="A101" s="6"/>
      <c r="B101" s="4" t="s">
        <v>31</v>
      </c>
      <c r="C101" s="17"/>
      <c r="D101" s="41"/>
      <c r="E101" s="35"/>
      <c r="F101" s="41"/>
    </row>
    <row r="102" spans="1:6" ht="16.5" customHeight="1" thickBot="1" x14ac:dyDescent="0.3">
      <c r="A102" s="6">
        <v>1</v>
      </c>
      <c r="B102" s="7" t="s">
        <v>32</v>
      </c>
      <c r="C102" s="17">
        <f>4+4+4+3+4+4</f>
        <v>23</v>
      </c>
      <c r="D102" s="41">
        <f>C102/C109</f>
        <v>9.3117408906882596E-2</v>
      </c>
      <c r="E102" s="32">
        <f t="shared" ref="E102:E108" si="2">C102/6</f>
        <v>3.8333333333333335</v>
      </c>
      <c r="F102" s="41">
        <f t="shared" ref="F102:F108" si="3">(E102*D102)</f>
        <v>0.3569500674763833</v>
      </c>
    </row>
    <row r="103" spans="1:6" ht="16.5" thickBot="1" x14ac:dyDescent="0.3">
      <c r="A103" s="6">
        <v>2</v>
      </c>
      <c r="B103" s="7" t="s">
        <v>33</v>
      </c>
      <c r="C103" s="17">
        <f>2+2+3+2+3+3</f>
        <v>15</v>
      </c>
      <c r="D103" s="41">
        <f>C103/C109</f>
        <v>6.0728744939271252E-2</v>
      </c>
      <c r="E103" s="32">
        <f t="shared" si="2"/>
        <v>2.5</v>
      </c>
      <c r="F103" s="41">
        <f t="shared" si="3"/>
        <v>0.15182186234817813</v>
      </c>
    </row>
    <row r="104" spans="1:6" ht="16.5" customHeight="1" thickBot="1" x14ac:dyDescent="0.3">
      <c r="A104" s="6">
        <v>3</v>
      </c>
      <c r="B104" s="7" t="s">
        <v>34</v>
      </c>
      <c r="C104" s="17">
        <f>2+2+2+3+3+2</f>
        <v>14</v>
      </c>
      <c r="D104" s="41">
        <f>C104/C109</f>
        <v>5.6680161943319839E-2</v>
      </c>
      <c r="E104" s="32">
        <f t="shared" si="2"/>
        <v>2.3333333333333335</v>
      </c>
      <c r="F104" s="41">
        <f t="shared" si="3"/>
        <v>0.13225371120107962</v>
      </c>
    </row>
    <row r="105" spans="1:6" ht="16.5" thickBot="1" x14ac:dyDescent="0.3">
      <c r="A105" s="6">
        <v>4</v>
      </c>
      <c r="B105" s="7" t="s">
        <v>59</v>
      </c>
      <c r="C105" s="17">
        <f>2+3+3+2+2+3</f>
        <v>15</v>
      </c>
      <c r="D105" s="41">
        <f>C105/C109</f>
        <v>6.0728744939271252E-2</v>
      </c>
      <c r="E105" s="32">
        <f t="shared" si="2"/>
        <v>2.5</v>
      </c>
      <c r="F105" s="41">
        <f t="shared" si="3"/>
        <v>0.15182186234817813</v>
      </c>
    </row>
    <row r="106" spans="1:6" ht="16.5" customHeight="1" thickBot="1" x14ac:dyDescent="0.3">
      <c r="A106" s="6">
        <v>5</v>
      </c>
      <c r="B106" s="7" t="s">
        <v>35</v>
      </c>
      <c r="C106" s="17">
        <f>3+3+2+3+3+3</f>
        <v>17</v>
      </c>
      <c r="D106" s="41">
        <f>C106/C109</f>
        <v>6.8825910931174086E-2</v>
      </c>
      <c r="E106" s="32">
        <f t="shared" si="2"/>
        <v>2.8333333333333335</v>
      </c>
      <c r="F106" s="41">
        <f t="shared" si="3"/>
        <v>0.19500674763832659</v>
      </c>
    </row>
    <row r="107" spans="1:6" ht="32.25" thickBot="1" x14ac:dyDescent="0.3">
      <c r="A107" s="6">
        <v>6</v>
      </c>
      <c r="B107" s="7" t="s">
        <v>36</v>
      </c>
      <c r="C107" s="17">
        <f>2+2+3+2+2+2</f>
        <v>13</v>
      </c>
      <c r="D107" s="41">
        <f>C107/C109</f>
        <v>5.2631578947368418E-2</v>
      </c>
      <c r="E107" s="32">
        <f t="shared" si="2"/>
        <v>2.1666666666666665</v>
      </c>
      <c r="F107" s="41">
        <f t="shared" si="3"/>
        <v>0.11403508771929823</v>
      </c>
    </row>
    <row r="108" spans="1:6" ht="32.25" thickBot="1" x14ac:dyDescent="0.3">
      <c r="A108" s="6">
        <v>7</v>
      </c>
      <c r="B108" s="7" t="s">
        <v>37</v>
      </c>
      <c r="C108" s="17">
        <f>2+2+2+3+3+2</f>
        <v>14</v>
      </c>
      <c r="D108" s="41">
        <f>C108/C109</f>
        <v>5.6680161943319839E-2</v>
      </c>
      <c r="E108" s="32">
        <f t="shared" si="2"/>
        <v>2.3333333333333335</v>
      </c>
      <c r="F108" s="41">
        <f t="shared" si="3"/>
        <v>0.13225371120107962</v>
      </c>
    </row>
    <row r="109" spans="1:6" ht="15.75" customHeight="1" x14ac:dyDescent="0.25">
      <c r="A109" s="75"/>
      <c r="B109" s="85" t="s">
        <v>48</v>
      </c>
      <c r="C109" s="87">
        <f>SUM(C92:C108)</f>
        <v>247</v>
      </c>
      <c r="D109" s="88">
        <f>SUM(D92:D108)</f>
        <v>1.0161943319838058</v>
      </c>
      <c r="E109" s="87"/>
      <c r="F109" s="90">
        <f>SUM(F92:F108)</f>
        <v>3.097840755735493</v>
      </c>
    </row>
    <row r="110" spans="1:6" ht="15.75" thickBot="1" x14ac:dyDescent="0.3">
      <c r="A110" s="76"/>
      <c r="B110" s="86"/>
      <c r="C110" s="86"/>
      <c r="D110" s="89"/>
      <c r="E110" s="86"/>
      <c r="F110" s="91"/>
    </row>
  </sheetData>
  <mergeCells count="18">
    <mergeCell ref="C9:F9"/>
    <mergeCell ref="A5:F6"/>
    <mergeCell ref="F89:F90"/>
    <mergeCell ref="B109:B110"/>
    <mergeCell ref="C109:C110"/>
    <mergeCell ref="E109:E110"/>
    <mergeCell ref="D109:D110"/>
    <mergeCell ref="F109:F110"/>
    <mergeCell ref="D89:D90"/>
    <mergeCell ref="E89:E90"/>
    <mergeCell ref="A109:A110"/>
    <mergeCell ref="A89:A90"/>
    <mergeCell ref="B89:B90"/>
    <mergeCell ref="C89:C90"/>
    <mergeCell ref="A42:B43"/>
    <mergeCell ref="A46:A47"/>
    <mergeCell ref="B46:B47"/>
    <mergeCell ref="C46:F46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</vt:lpstr>
      <vt:lpstr>ekternal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2019-04-04T10:47:41Z</dcterms:created>
  <dcterms:modified xsi:type="dcterms:W3CDTF">2019-07-23T08:43:05Z</dcterms:modified>
</cp:coreProperties>
</file>