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60" windowWidth="15480" windowHeight="7485" activeTab="3"/>
  </bookViews>
  <sheets>
    <sheet name="All data" sheetId="1" r:id="rId1"/>
    <sheet name="DATA 1 NO DEFROST corrected" sheetId="4" r:id="rId2"/>
    <sheet name="DATA 1 NO DEFROST" sheetId="3" r:id="rId3"/>
    <sheet name="DATA fan" sheetId="2" r:id="rId4"/>
    <sheet name="Feuil1" sheetId="5" r:id="rId5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D24" i="2"/>
  <c r="D23" i="2"/>
  <c r="D22" i="2"/>
  <c r="D21" i="2"/>
  <c r="D20" i="2"/>
  <c r="D19" i="2"/>
  <c r="D18" i="2"/>
  <c r="E11" i="5" l="1"/>
  <c r="E9" i="5"/>
  <c r="D8" i="5"/>
  <c r="Z70" i="4" l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Z97" i="4" s="1"/>
  <c r="Z98" i="4" s="1"/>
  <c r="Z99" i="4" s="1"/>
  <c r="Z100" i="4" s="1"/>
  <c r="Z101" i="4" s="1"/>
  <c r="Z102" i="4" s="1"/>
  <c r="Z103" i="4" s="1"/>
  <c r="Z104" i="4" s="1"/>
  <c r="Z105" i="4" s="1"/>
  <c r="Z106" i="4" s="1"/>
  <c r="Z107" i="4" s="1"/>
  <c r="Z108" i="4" s="1"/>
  <c r="Z109" i="4" s="1"/>
  <c r="Z110" i="4" s="1"/>
  <c r="Z111" i="4" s="1"/>
  <c r="Z112" i="4" s="1"/>
  <c r="Z113" i="4" s="1"/>
  <c r="Z114" i="4" s="1"/>
  <c r="Z115" i="4" s="1"/>
  <c r="Z116" i="4" s="1"/>
  <c r="Z117" i="4" s="1"/>
  <c r="Z118" i="4" s="1"/>
  <c r="Z119" i="4" s="1"/>
  <c r="Z120" i="4" s="1"/>
  <c r="Z121" i="4" s="1"/>
  <c r="Z122" i="4" s="1"/>
  <c r="Z123" i="4" s="1"/>
  <c r="Z124" i="4" s="1"/>
  <c r="Z125" i="4" s="1"/>
  <c r="Z126" i="4" s="1"/>
  <c r="Z127" i="4" s="1"/>
  <c r="Z128" i="4" s="1"/>
  <c r="Z129" i="4" s="1"/>
  <c r="U71" i="4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U122" i="4" s="1"/>
  <c r="U123" i="4" s="1"/>
  <c r="U124" i="4" s="1"/>
  <c r="U125" i="4" s="1"/>
  <c r="U126" i="4" s="1"/>
  <c r="U127" i="4" s="1"/>
  <c r="U128" i="4" s="1"/>
  <c r="U129" i="4" s="1"/>
  <c r="U70" i="4"/>
  <c r="P71" i="4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70" i="4"/>
  <c r="K121" i="4"/>
  <c r="K122" i="4" s="1"/>
  <c r="K123" i="4" s="1"/>
  <c r="K124" i="4" s="1"/>
  <c r="K125" i="4" s="1"/>
  <c r="K126" i="4" s="1"/>
  <c r="K127" i="4" s="1"/>
  <c r="K128" i="4" s="1"/>
  <c r="K129" i="4" s="1"/>
  <c r="K120" i="4"/>
  <c r="K111" i="4"/>
  <c r="K112" i="4" s="1"/>
  <c r="K113" i="4" s="1"/>
  <c r="K114" i="4" s="1"/>
  <c r="K115" i="4" s="1"/>
  <c r="K116" i="4" s="1"/>
  <c r="K117" i="4" s="1"/>
  <c r="K118" i="4" s="1"/>
  <c r="K119" i="4" s="1"/>
  <c r="K110" i="4"/>
  <c r="K101" i="4"/>
  <c r="K102" i="4" s="1"/>
  <c r="K103" i="4" s="1"/>
  <c r="K104" i="4" s="1"/>
  <c r="K105" i="4" s="1"/>
  <c r="K106" i="4" s="1"/>
  <c r="K107" i="4" s="1"/>
  <c r="K108" i="4" s="1"/>
  <c r="K109" i="4" s="1"/>
  <c r="K100" i="4"/>
  <c r="K91" i="4"/>
  <c r="K92" i="4" s="1"/>
  <c r="K93" i="4" s="1"/>
  <c r="K94" i="4" s="1"/>
  <c r="K95" i="4" s="1"/>
  <c r="K96" i="4" s="1"/>
  <c r="K97" i="4" s="1"/>
  <c r="K98" i="4" s="1"/>
  <c r="K99" i="4" s="1"/>
  <c r="K90" i="4"/>
  <c r="K80" i="4"/>
  <c r="K81" i="4" s="1"/>
  <c r="K82" i="4" s="1"/>
  <c r="K83" i="4" s="1"/>
  <c r="K84" i="4" s="1"/>
  <c r="K85" i="4" s="1"/>
  <c r="K86" i="4" s="1"/>
  <c r="K87" i="4" s="1"/>
  <c r="K88" i="4" s="1"/>
  <c r="K89" i="4" s="1"/>
  <c r="K79" i="4"/>
  <c r="K73" i="4"/>
  <c r="K74" i="4" s="1"/>
  <c r="K75" i="4" s="1"/>
  <c r="K76" i="4" s="1"/>
  <c r="K77" i="4" s="1"/>
  <c r="K78" i="4" s="1"/>
  <c r="K72" i="4"/>
  <c r="K71" i="4"/>
  <c r="K70" i="4"/>
  <c r="AH128" i="4"/>
  <c r="AH129" i="4" s="1"/>
  <c r="H129" i="4" s="1"/>
  <c r="AG128" i="4"/>
  <c r="AA128" i="4"/>
  <c r="V128" i="4"/>
  <c r="V129" i="4" s="1"/>
  <c r="D129" i="4" s="1"/>
  <c r="Q128" i="4"/>
  <c r="L128" i="4"/>
  <c r="L129" i="4" s="1"/>
  <c r="B129" i="4" s="1"/>
  <c r="H128" i="4"/>
  <c r="D128" i="4"/>
  <c r="AH127" i="4"/>
  <c r="H127" i="4" s="1"/>
  <c r="AH126" i="4"/>
  <c r="AG126" i="4"/>
  <c r="V126" i="4"/>
  <c r="V127" i="4" s="1"/>
  <c r="D127" i="4" s="1"/>
  <c r="Q126" i="4"/>
  <c r="L126" i="4"/>
  <c r="L127" i="4" s="1"/>
  <c r="B127" i="4" s="1"/>
  <c r="H126" i="4"/>
  <c r="D126" i="4"/>
  <c r="AC125" i="4"/>
  <c r="AH124" i="4"/>
  <c r="AH125" i="4" s="1"/>
  <c r="H125" i="4" s="1"/>
  <c r="AG124" i="4"/>
  <c r="AG125" i="4" s="1"/>
  <c r="G125" i="4" s="1"/>
  <c r="AC124" i="4"/>
  <c r="AA126" i="4" s="1"/>
  <c r="V124" i="4"/>
  <c r="V125" i="4" s="1"/>
  <c r="D125" i="4" s="1"/>
  <c r="Q124" i="4"/>
  <c r="C124" i="4" s="1"/>
  <c r="L124" i="4"/>
  <c r="B124" i="4" s="1"/>
  <c r="H124" i="4"/>
  <c r="AC123" i="4"/>
  <c r="AA124" i="4" s="1"/>
  <c r="E124" i="4" s="1"/>
  <c r="AH122" i="4"/>
  <c r="H122" i="4" s="1"/>
  <c r="AG122" i="4"/>
  <c r="AG123" i="4" s="1"/>
  <c r="G123" i="4" s="1"/>
  <c r="AC122" i="4"/>
  <c r="AA122" i="4"/>
  <c r="E122" i="4" s="1"/>
  <c r="V122" i="4"/>
  <c r="V123" i="4" s="1"/>
  <c r="D123" i="4" s="1"/>
  <c r="Q122" i="4"/>
  <c r="C122" i="4" s="1"/>
  <c r="L122" i="4"/>
  <c r="B122" i="4" s="1"/>
  <c r="G122" i="4"/>
  <c r="AC121" i="4"/>
  <c r="Q121" i="4"/>
  <c r="C121" i="4" s="1"/>
  <c r="AH120" i="4"/>
  <c r="H120" i="4" s="1"/>
  <c r="AG120" i="4"/>
  <c r="AG121" i="4" s="1"/>
  <c r="G121" i="4" s="1"/>
  <c r="AA120" i="4"/>
  <c r="AA121" i="4" s="1"/>
  <c r="E121" i="4" s="1"/>
  <c r="V120" i="4"/>
  <c r="V121" i="4" s="1"/>
  <c r="D121" i="4" s="1"/>
  <c r="Q120" i="4"/>
  <c r="L120" i="4"/>
  <c r="L121" i="4" s="1"/>
  <c r="B121" i="4" s="1"/>
  <c r="E120" i="4"/>
  <c r="D120" i="4"/>
  <c r="C120" i="4"/>
  <c r="AH118" i="4"/>
  <c r="AH119" i="4" s="1"/>
  <c r="H119" i="4" s="1"/>
  <c r="AG118" i="4"/>
  <c r="G118" i="4" s="1"/>
  <c r="AA118" i="4"/>
  <c r="V118" i="4"/>
  <c r="V119" i="4" s="1"/>
  <c r="D119" i="4" s="1"/>
  <c r="Q118" i="4"/>
  <c r="L118" i="4"/>
  <c r="L119" i="4" s="1"/>
  <c r="B119" i="4" s="1"/>
  <c r="H118" i="4"/>
  <c r="D118" i="4"/>
  <c r="AH117" i="4"/>
  <c r="H117" i="4" s="1"/>
  <c r="AH116" i="4"/>
  <c r="AG116" i="4"/>
  <c r="V116" i="4"/>
  <c r="V117" i="4" s="1"/>
  <c r="D117" i="4" s="1"/>
  <c r="Q116" i="4"/>
  <c r="L116" i="4"/>
  <c r="L117" i="4" s="1"/>
  <c r="B117" i="4" s="1"/>
  <c r="H116" i="4"/>
  <c r="D116" i="4"/>
  <c r="AC115" i="4"/>
  <c r="AH114" i="4"/>
  <c r="AH115" i="4" s="1"/>
  <c r="H115" i="4" s="1"/>
  <c r="AG114" i="4"/>
  <c r="AG115" i="4" s="1"/>
  <c r="G115" i="4" s="1"/>
  <c r="AC114" i="4"/>
  <c r="AA116" i="4" s="1"/>
  <c r="V114" i="4"/>
  <c r="V115" i="4" s="1"/>
  <c r="D115" i="4" s="1"/>
  <c r="Q114" i="4"/>
  <c r="C114" i="4" s="1"/>
  <c r="L114" i="4"/>
  <c r="B114" i="4" s="1"/>
  <c r="H114" i="4"/>
  <c r="D114" i="4"/>
  <c r="AC113" i="4"/>
  <c r="AA114" i="4" s="1"/>
  <c r="E114" i="4" s="1"/>
  <c r="AH112" i="4"/>
  <c r="AH113" i="4" s="1"/>
  <c r="H113" i="4" s="1"/>
  <c r="AG112" i="4"/>
  <c r="AG113" i="4" s="1"/>
  <c r="G113" i="4" s="1"/>
  <c r="AC112" i="4"/>
  <c r="AA112" i="4" s="1"/>
  <c r="E112" i="4" s="1"/>
  <c r="V112" i="4"/>
  <c r="V113" i="4" s="1"/>
  <c r="D113" i="4" s="1"/>
  <c r="Q112" i="4"/>
  <c r="C112" i="4" s="1"/>
  <c r="L112" i="4"/>
  <c r="B112" i="4" s="1"/>
  <c r="H112" i="4"/>
  <c r="D112" i="4"/>
  <c r="AC111" i="4"/>
  <c r="AA111" i="4"/>
  <c r="E111" i="4" s="1"/>
  <c r="V111" i="4"/>
  <c r="D111" i="4" s="1"/>
  <c r="Q111" i="4"/>
  <c r="C111" i="4" s="1"/>
  <c r="AH110" i="4"/>
  <c r="H110" i="4" s="1"/>
  <c r="AG110" i="4"/>
  <c r="AG111" i="4" s="1"/>
  <c r="G111" i="4" s="1"/>
  <c r="AA110" i="4"/>
  <c r="V110" i="4"/>
  <c r="Q110" i="4"/>
  <c r="L110" i="4"/>
  <c r="L111" i="4" s="1"/>
  <c r="B111" i="4" s="1"/>
  <c r="G110" i="4"/>
  <c r="E110" i="4"/>
  <c r="D110" i="4"/>
  <c r="C110" i="4"/>
  <c r="AH108" i="4"/>
  <c r="AG108" i="4"/>
  <c r="AG109" i="4" s="1"/>
  <c r="G109" i="4" s="1"/>
  <c r="V108" i="4"/>
  <c r="V109" i="4" s="1"/>
  <c r="D109" i="4" s="1"/>
  <c r="Q108" i="4"/>
  <c r="C108" i="4" s="1"/>
  <c r="L108" i="4"/>
  <c r="L109" i="4" s="1"/>
  <c r="B109" i="4" s="1"/>
  <c r="G108" i="4"/>
  <c r="E108" i="4"/>
  <c r="B108" i="4"/>
  <c r="V107" i="4"/>
  <c r="D107" i="4" s="1"/>
  <c r="AH106" i="4"/>
  <c r="AG106" i="4"/>
  <c r="AG107" i="4" s="1"/>
  <c r="G107" i="4" s="1"/>
  <c r="AF106" i="4"/>
  <c r="AF107" i="4" s="1"/>
  <c r="AF108" i="4" s="1"/>
  <c r="AF109" i="4" s="1"/>
  <c r="AF110" i="4" s="1"/>
  <c r="AF111" i="4" s="1"/>
  <c r="AF112" i="4" s="1"/>
  <c r="AF113" i="4" s="1"/>
  <c r="AF114" i="4" s="1"/>
  <c r="AF115" i="4" s="1"/>
  <c r="AF116" i="4" s="1"/>
  <c r="AF117" i="4" s="1"/>
  <c r="AF118" i="4" s="1"/>
  <c r="AF119" i="4" s="1"/>
  <c r="AF120" i="4" s="1"/>
  <c r="AF121" i="4" s="1"/>
  <c r="AF122" i="4" s="1"/>
  <c r="AF123" i="4" s="1"/>
  <c r="AF124" i="4" s="1"/>
  <c r="AF125" i="4" s="1"/>
  <c r="AF126" i="4" s="1"/>
  <c r="AF127" i="4" s="1"/>
  <c r="AF128" i="4" s="1"/>
  <c r="AF129" i="4" s="1"/>
  <c r="V106" i="4"/>
  <c r="Q106" i="4"/>
  <c r="Q107" i="4" s="1"/>
  <c r="C107" i="4" s="1"/>
  <c r="L106" i="4"/>
  <c r="L107" i="4" s="1"/>
  <c r="B107" i="4" s="1"/>
  <c r="G106" i="4"/>
  <c r="D106" i="4"/>
  <c r="C106" i="4"/>
  <c r="B106" i="4"/>
  <c r="AC105" i="4"/>
  <c r="AA108" i="4" s="1"/>
  <c r="AA109" i="4" s="1"/>
  <c r="E109" i="4" s="1"/>
  <c r="AH104" i="4"/>
  <c r="AH105" i="4" s="1"/>
  <c r="H105" i="4" s="1"/>
  <c r="AG104" i="4"/>
  <c r="AG105" i="4" s="1"/>
  <c r="G105" i="4" s="1"/>
  <c r="AC104" i="4"/>
  <c r="AA106" i="4" s="1"/>
  <c r="E106" i="4" s="1"/>
  <c r="V104" i="4"/>
  <c r="V105" i="4" s="1"/>
  <c r="D105" i="4" s="1"/>
  <c r="Q104" i="4"/>
  <c r="Q105" i="4" s="1"/>
  <c r="C105" i="4" s="1"/>
  <c r="L104" i="4"/>
  <c r="L105" i="4" s="1"/>
  <c r="B105" i="4" s="1"/>
  <c r="H104" i="4"/>
  <c r="G104" i="4"/>
  <c r="B104" i="4"/>
  <c r="AC103" i="4"/>
  <c r="AA104" i="4" s="1"/>
  <c r="AA105" i="4" s="1"/>
  <c r="E105" i="4" s="1"/>
  <c r="E103" i="4"/>
  <c r="AH102" i="4"/>
  <c r="AH103" i="4" s="1"/>
  <c r="H103" i="4" s="1"/>
  <c r="AG102" i="4"/>
  <c r="AG103" i="4" s="1"/>
  <c r="G103" i="4" s="1"/>
  <c r="AC102" i="4"/>
  <c r="AA102" i="4" s="1"/>
  <c r="AA103" i="4" s="1"/>
  <c r="V102" i="4"/>
  <c r="V103" i="4" s="1"/>
  <c r="D103" i="4" s="1"/>
  <c r="Q102" i="4"/>
  <c r="Q103" i="4" s="1"/>
  <c r="C103" i="4" s="1"/>
  <c r="L102" i="4"/>
  <c r="L103" i="4" s="1"/>
  <c r="B103" i="4" s="1"/>
  <c r="H102" i="4"/>
  <c r="G102" i="4"/>
  <c r="E102" i="4"/>
  <c r="D102" i="4"/>
  <c r="C102" i="4"/>
  <c r="B102" i="4"/>
  <c r="AC101" i="4"/>
  <c r="AH100" i="4"/>
  <c r="AH101" i="4" s="1"/>
  <c r="H101" i="4" s="1"/>
  <c r="AG100" i="4"/>
  <c r="G100" i="4" s="1"/>
  <c r="AF100" i="4"/>
  <c r="AF101" i="4" s="1"/>
  <c r="AF102" i="4" s="1"/>
  <c r="AF103" i="4" s="1"/>
  <c r="AF104" i="4" s="1"/>
  <c r="AF105" i="4" s="1"/>
  <c r="AA100" i="4"/>
  <c r="AA101" i="4" s="1"/>
  <c r="E101" i="4" s="1"/>
  <c r="V100" i="4"/>
  <c r="V101" i="4" s="1"/>
  <c r="D101" i="4" s="1"/>
  <c r="Q100" i="4"/>
  <c r="Q101" i="4" s="1"/>
  <c r="C101" i="4" s="1"/>
  <c r="L100" i="4"/>
  <c r="L101" i="4" s="1"/>
  <c r="B101" i="4" s="1"/>
  <c r="H100" i="4"/>
  <c r="D100" i="4"/>
  <c r="B100" i="4"/>
  <c r="AH99" i="4"/>
  <c r="H99" i="4" s="1"/>
  <c r="AH98" i="4"/>
  <c r="AG98" i="4"/>
  <c r="AG99" i="4" s="1"/>
  <c r="G99" i="4" s="1"/>
  <c r="V98" i="4"/>
  <c r="V99" i="4" s="1"/>
  <c r="D99" i="4" s="1"/>
  <c r="Q98" i="4"/>
  <c r="Q99" i="4" s="1"/>
  <c r="C99" i="4" s="1"/>
  <c r="L98" i="4"/>
  <c r="L99" i="4" s="1"/>
  <c r="B99" i="4" s="1"/>
  <c r="H98" i="4"/>
  <c r="D98" i="4"/>
  <c r="B98" i="4"/>
  <c r="AH97" i="4"/>
  <c r="H97" i="4" s="1"/>
  <c r="AH96" i="4"/>
  <c r="AG96" i="4"/>
  <c r="AG97" i="4" s="1"/>
  <c r="G97" i="4" s="1"/>
  <c r="V96" i="4"/>
  <c r="V97" i="4" s="1"/>
  <c r="D97" i="4" s="1"/>
  <c r="Q96" i="4"/>
  <c r="Q97" i="4" s="1"/>
  <c r="C97" i="4" s="1"/>
  <c r="L96" i="4"/>
  <c r="L97" i="4" s="1"/>
  <c r="B97" i="4" s="1"/>
  <c r="H96" i="4"/>
  <c r="D96" i="4"/>
  <c r="AC95" i="4"/>
  <c r="AA98" i="4" s="1"/>
  <c r="AA99" i="4" s="1"/>
  <c r="E99" i="4" s="1"/>
  <c r="AH94" i="4"/>
  <c r="AH95" i="4" s="1"/>
  <c r="H95" i="4" s="1"/>
  <c r="AG94" i="4"/>
  <c r="AG95" i="4" s="1"/>
  <c r="G95" i="4" s="1"/>
  <c r="AC94" i="4"/>
  <c r="AA96" i="4" s="1"/>
  <c r="AA97" i="4" s="1"/>
  <c r="E97" i="4" s="1"/>
  <c r="AA94" i="4"/>
  <c r="AA95" i="4" s="1"/>
  <c r="E95" i="4" s="1"/>
  <c r="V94" i="4"/>
  <c r="V95" i="4" s="1"/>
  <c r="D95" i="4" s="1"/>
  <c r="Q94" i="4"/>
  <c r="Q95" i="4" s="1"/>
  <c r="C95" i="4" s="1"/>
  <c r="L94" i="4"/>
  <c r="L95" i="4" s="1"/>
  <c r="B95" i="4" s="1"/>
  <c r="H94" i="4"/>
  <c r="D94" i="4"/>
  <c r="B94" i="4"/>
  <c r="AC93" i="4"/>
  <c r="AH92" i="4"/>
  <c r="AH93" i="4" s="1"/>
  <c r="H93" i="4" s="1"/>
  <c r="AG92" i="4"/>
  <c r="AG93" i="4" s="1"/>
  <c r="G93" i="4" s="1"/>
  <c r="AC92" i="4"/>
  <c r="AA92" i="4" s="1"/>
  <c r="AA93" i="4" s="1"/>
  <c r="E93" i="4" s="1"/>
  <c r="V92" i="4"/>
  <c r="V93" i="4" s="1"/>
  <c r="D93" i="4" s="1"/>
  <c r="Q92" i="4"/>
  <c r="Q93" i="4" s="1"/>
  <c r="C93" i="4" s="1"/>
  <c r="L92" i="4"/>
  <c r="L93" i="4" s="1"/>
  <c r="B93" i="4" s="1"/>
  <c r="H92" i="4"/>
  <c r="D92" i="4"/>
  <c r="B92" i="4"/>
  <c r="AC91" i="4"/>
  <c r="Q91" i="4"/>
  <c r="C91" i="4" s="1"/>
  <c r="AH90" i="4"/>
  <c r="AH91" i="4" s="1"/>
  <c r="H91" i="4" s="1"/>
  <c r="AG90" i="4"/>
  <c r="AG91" i="4" s="1"/>
  <c r="G91" i="4" s="1"/>
  <c r="AF90" i="4"/>
  <c r="AF91" i="4" s="1"/>
  <c r="AF92" i="4" s="1"/>
  <c r="AF93" i="4" s="1"/>
  <c r="AF94" i="4" s="1"/>
  <c r="AF95" i="4" s="1"/>
  <c r="AF96" i="4" s="1"/>
  <c r="AF97" i="4" s="1"/>
  <c r="AF98" i="4" s="1"/>
  <c r="AF99" i="4" s="1"/>
  <c r="AA90" i="4"/>
  <c r="AA91" i="4" s="1"/>
  <c r="E91" i="4" s="1"/>
  <c r="V90" i="4"/>
  <c r="D90" i="4" s="1"/>
  <c r="Q90" i="4"/>
  <c r="L90" i="4"/>
  <c r="L91" i="4" s="1"/>
  <c r="B91" i="4" s="1"/>
  <c r="G90" i="4"/>
  <c r="C90" i="4"/>
  <c r="B90" i="4"/>
  <c r="AH89" i="4"/>
  <c r="H89" i="4" s="1"/>
  <c r="AH88" i="4"/>
  <c r="AG88" i="4"/>
  <c r="AG89" i="4" s="1"/>
  <c r="G89" i="4" s="1"/>
  <c r="V88" i="4"/>
  <c r="V89" i="4" s="1"/>
  <c r="D89" i="4" s="1"/>
  <c r="Q88" i="4"/>
  <c r="Q89" i="4" s="1"/>
  <c r="C89" i="4" s="1"/>
  <c r="L88" i="4"/>
  <c r="L89" i="4" s="1"/>
  <c r="B89" i="4" s="1"/>
  <c r="H88" i="4"/>
  <c r="D88" i="4"/>
  <c r="B88" i="4"/>
  <c r="AH86" i="4"/>
  <c r="AH87" i="4" s="1"/>
  <c r="H87" i="4" s="1"/>
  <c r="AG86" i="4"/>
  <c r="AG87" i="4" s="1"/>
  <c r="G87" i="4" s="1"/>
  <c r="V86" i="4"/>
  <c r="V87" i="4" s="1"/>
  <c r="D87" i="4" s="1"/>
  <c r="Q86" i="4"/>
  <c r="Q87" i="4" s="1"/>
  <c r="C87" i="4" s="1"/>
  <c r="L86" i="4"/>
  <c r="L87" i="4" s="1"/>
  <c r="B87" i="4" s="1"/>
  <c r="D86" i="4"/>
  <c r="AC85" i="4"/>
  <c r="AA88" i="4" s="1"/>
  <c r="AA89" i="4" s="1"/>
  <c r="E89" i="4" s="1"/>
  <c r="AH84" i="4"/>
  <c r="AH85" i="4" s="1"/>
  <c r="H85" i="4" s="1"/>
  <c r="AG84" i="4"/>
  <c r="AG85" i="4" s="1"/>
  <c r="G85" i="4" s="1"/>
  <c r="AC84" i="4"/>
  <c r="AA86" i="4" s="1"/>
  <c r="AA87" i="4" s="1"/>
  <c r="E87" i="4" s="1"/>
  <c r="V84" i="4"/>
  <c r="V85" i="4" s="1"/>
  <c r="D85" i="4" s="1"/>
  <c r="Q84" i="4"/>
  <c r="C84" i="4" s="1"/>
  <c r="L84" i="4"/>
  <c r="L85" i="4" s="1"/>
  <c r="B85" i="4" s="1"/>
  <c r="H84" i="4"/>
  <c r="G84" i="4"/>
  <c r="AC83" i="4"/>
  <c r="AA84" i="4" s="1"/>
  <c r="E84" i="4" s="1"/>
  <c r="AH82" i="4"/>
  <c r="AH83" i="4" s="1"/>
  <c r="H83" i="4" s="1"/>
  <c r="AG82" i="4"/>
  <c r="AG83" i="4" s="1"/>
  <c r="G83" i="4" s="1"/>
  <c r="AC82" i="4"/>
  <c r="AA82" i="4"/>
  <c r="E82" i="4" s="1"/>
  <c r="V82" i="4"/>
  <c r="V83" i="4" s="1"/>
  <c r="D83" i="4" s="1"/>
  <c r="Q82" i="4"/>
  <c r="C82" i="4" s="1"/>
  <c r="L82" i="4"/>
  <c r="L83" i="4" s="1"/>
  <c r="B83" i="4" s="1"/>
  <c r="H82" i="4"/>
  <c r="B82" i="4"/>
  <c r="AC81" i="4"/>
  <c r="Q81" i="4"/>
  <c r="C81" i="4" s="1"/>
  <c r="AH80" i="4"/>
  <c r="H80" i="4" s="1"/>
  <c r="AG80" i="4"/>
  <c r="AG81" i="4" s="1"/>
  <c r="G81" i="4" s="1"/>
  <c r="AF80" i="4"/>
  <c r="AF81" i="4" s="1"/>
  <c r="AF82" i="4" s="1"/>
  <c r="AF83" i="4" s="1"/>
  <c r="AF84" i="4" s="1"/>
  <c r="AF85" i="4" s="1"/>
  <c r="AF86" i="4" s="1"/>
  <c r="AF87" i="4" s="1"/>
  <c r="AF88" i="4" s="1"/>
  <c r="AF89" i="4" s="1"/>
  <c r="AA80" i="4"/>
  <c r="AA81" i="4" s="1"/>
  <c r="E81" i="4" s="1"/>
  <c r="V80" i="4"/>
  <c r="D80" i="4" s="1"/>
  <c r="Q80" i="4"/>
  <c r="L80" i="4"/>
  <c r="L81" i="4" s="1"/>
  <c r="B81" i="4" s="1"/>
  <c r="G80" i="4"/>
  <c r="C80" i="4"/>
  <c r="B80" i="4"/>
  <c r="AH70" i="4"/>
  <c r="AH71" i="4"/>
  <c r="AH72" i="4"/>
  <c r="AH73" i="4"/>
  <c r="AH74" i="4"/>
  <c r="AH75" i="4"/>
  <c r="AH76" i="4"/>
  <c r="AH77" i="4"/>
  <c r="AH78" i="4"/>
  <c r="AH79" i="4"/>
  <c r="AG78" i="4"/>
  <c r="AG79" i="4" s="1"/>
  <c r="AG76" i="4"/>
  <c r="G76" i="4" s="1"/>
  <c r="AG74" i="4"/>
  <c r="G74" i="4" s="1"/>
  <c r="AG72" i="4"/>
  <c r="AG73" i="4" s="1"/>
  <c r="G73" i="4" s="1"/>
  <c r="AG70" i="4"/>
  <c r="AG71" i="4" s="1"/>
  <c r="G71" i="4" s="1"/>
  <c r="AF70" i="4"/>
  <c r="AF71" i="4" s="1"/>
  <c r="AF72" i="4" s="1"/>
  <c r="AF73" i="4" s="1"/>
  <c r="AF74" i="4" s="1"/>
  <c r="AF75" i="4" s="1"/>
  <c r="AF76" i="4" s="1"/>
  <c r="AF77" i="4" s="1"/>
  <c r="AF78" i="4" s="1"/>
  <c r="AF79" i="4" s="1"/>
  <c r="AA76" i="4"/>
  <c r="AA77" i="4" s="1"/>
  <c r="AA72" i="4"/>
  <c r="AA73" i="4" s="1"/>
  <c r="E73" i="4" s="1"/>
  <c r="V78" i="4"/>
  <c r="D78" i="4" s="1"/>
  <c r="V76" i="4"/>
  <c r="V77" i="4" s="1"/>
  <c r="D77" i="4" s="1"/>
  <c r="V74" i="4"/>
  <c r="V75" i="4" s="1"/>
  <c r="D75" i="4" s="1"/>
  <c r="V72" i="4"/>
  <c r="D72" i="4" s="1"/>
  <c r="V70" i="4"/>
  <c r="V71" i="4" s="1"/>
  <c r="D71" i="4" s="1"/>
  <c r="Q78" i="4"/>
  <c r="C78" i="4" s="1"/>
  <c r="Q76" i="4"/>
  <c r="Q77" i="4" s="1"/>
  <c r="Q74" i="4"/>
  <c r="Q75" i="4" s="1"/>
  <c r="Q72" i="4"/>
  <c r="C72" i="4" s="1"/>
  <c r="Q70" i="4"/>
  <c r="C70" i="4" s="1"/>
  <c r="L78" i="4"/>
  <c r="L79" i="4" s="1"/>
  <c r="B79" i="4" s="1"/>
  <c r="L76" i="4"/>
  <c r="L77" i="4" s="1"/>
  <c r="B77" i="4" s="1"/>
  <c r="L74" i="4"/>
  <c r="L75" i="4" s="1"/>
  <c r="L72" i="4"/>
  <c r="L73" i="4" s="1"/>
  <c r="B73" i="4" s="1"/>
  <c r="L70" i="4"/>
  <c r="L71" i="4" s="1"/>
  <c r="B71" i="4" s="1"/>
  <c r="H79" i="4"/>
  <c r="H78" i="4"/>
  <c r="G78" i="4"/>
  <c r="H77" i="4"/>
  <c r="H76" i="4"/>
  <c r="AC75" i="4"/>
  <c r="AA78" i="4" s="1"/>
  <c r="E78" i="4" s="1"/>
  <c r="D76" i="4"/>
  <c r="H75" i="4"/>
  <c r="H74" i="4"/>
  <c r="AC74" i="4"/>
  <c r="AC73" i="4"/>
  <c r="AA74" i="4" s="1"/>
  <c r="AA75" i="4" s="1"/>
  <c r="D74" i="4"/>
  <c r="H73" i="4"/>
  <c r="AC72" i="4"/>
  <c r="H72" i="4"/>
  <c r="G72" i="4"/>
  <c r="AC71" i="4"/>
  <c r="AA70" i="4" s="1"/>
  <c r="E70" i="4" s="1"/>
  <c r="B72" i="4"/>
  <c r="H71" i="4"/>
  <c r="H70" i="4"/>
  <c r="G70" i="4"/>
  <c r="D70" i="4"/>
  <c r="B70" i="4"/>
  <c r="A70" i="4"/>
  <c r="F70" i="4" s="1"/>
  <c r="H69" i="4"/>
  <c r="G69" i="4"/>
  <c r="E69" i="4"/>
  <c r="D69" i="4"/>
  <c r="C69" i="4"/>
  <c r="B69" i="4"/>
  <c r="H68" i="4"/>
  <c r="G68" i="4"/>
  <c r="E68" i="4"/>
  <c r="D68" i="4"/>
  <c r="C68" i="4"/>
  <c r="B68" i="4"/>
  <c r="H67" i="4"/>
  <c r="G67" i="4"/>
  <c r="E67" i="4"/>
  <c r="D67" i="4"/>
  <c r="C67" i="4"/>
  <c r="B67" i="4"/>
  <c r="H66" i="4"/>
  <c r="G66" i="4"/>
  <c r="E66" i="4"/>
  <c r="D66" i="4"/>
  <c r="C66" i="4"/>
  <c r="B66" i="4"/>
  <c r="H65" i="4"/>
  <c r="G65" i="4"/>
  <c r="E65" i="4"/>
  <c r="D65" i="4"/>
  <c r="C65" i="4"/>
  <c r="B65" i="4"/>
  <c r="H64" i="4"/>
  <c r="G64" i="4"/>
  <c r="E64" i="4"/>
  <c r="D64" i="4"/>
  <c r="C64" i="4"/>
  <c r="B64" i="4"/>
  <c r="H63" i="4"/>
  <c r="G63" i="4"/>
  <c r="E63" i="4"/>
  <c r="D63" i="4"/>
  <c r="C63" i="4"/>
  <c r="B63" i="4"/>
  <c r="H62" i="4"/>
  <c r="G62" i="4"/>
  <c r="E62" i="4"/>
  <c r="D62" i="4"/>
  <c r="C62" i="4"/>
  <c r="B62" i="4"/>
  <c r="H61" i="4"/>
  <c r="G61" i="4"/>
  <c r="E61" i="4"/>
  <c r="D61" i="4"/>
  <c r="C61" i="4"/>
  <c r="B61" i="4"/>
  <c r="H60" i="4"/>
  <c r="G60" i="4"/>
  <c r="E60" i="4"/>
  <c r="D60" i="4"/>
  <c r="C60" i="4"/>
  <c r="B60" i="4"/>
  <c r="H59" i="4"/>
  <c r="G59" i="4"/>
  <c r="E59" i="4"/>
  <c r="D59" i="4"/>
  <c r="C59" i="4"/>
  <c r="B59" i="4"/>
  <c r="H58" i="4"/>
  <c r="G58" i="4"/>
  <c r="E58" i="4"/>
  <c r="D58" i="4"/>
  <c r="C58" i="4"/>
  <c r="B58" i="4"/>
  <c r="H57" i="4"/>
  <c r="G57" i="4"/>
  <c r="E57" i="4"/>
  <c r="D57" i="4"/>
  <c r="C57" i="4"/>
  <c r="B57" i="4"/>
  <c r="H56" i="4"/>
  <c r="G56" i="4"/>
  <c r="E56" i="4"/>
  <c r="D56" i="4"/>
  <c r="C56" i="4"/>
  <c r="B56" i="4"/>
  <c r="H55" i="4"/>
  <c r="G55" i="4"/>
  <c r="E55" i="4"/>
  <c r="D55" i="4"/>
  <c r="C55" i="4"/>
  <c r="B55" i="4"/>
  <c r="H54" i="4"/>
  <c r="G54" i="4"/>
  <c r="E54" i="4"/>
  <c r="D54" i="4"/>
  <c r="C54" i="4"/>
  <c r="B54" i="4"/>
  <c r="H53" i="4"/>
  <c r="G53" i="4"/>
  <c r="E53" i="4"/>
  <c r="D53" i="4"/>
  <c r="C53" i="4"/>
  <c r="B53" i="4"/>
  <c r="H52" i="4"/>
  <c r="G52" i="4"/>
  <c r="E52" i="4"/>
  <c r="D52" i="4"/>
  <c r="C52" i="4"/>
  <c r="B52" i="4"/>
  <c r="H51" i="4"/>
  <c r="G51" i="4"/>
  <c r="E51" i="4"/>
  <c r="D51" i="4"/>
  <c r="C51" i="4"/>
  <c r="B51" i="4"/>
  <c r="H50" i="4"/>
  <c r="G50" i="4"/>
  <c r="E50" i="4"/>
  <c r="D50" i="4"/>
  <c r="C50" i="4"/>
  <c r="B50" i="4"/>
  <c r="H49" i="4"/>
  <c r="G49" i="4"/>
  <c r="E49" i="4"/>
  <c r="D49" i="4"/>
  <c r="C49" i="4"/>
  <c r="B49" i="4"/>
  <c r="H48" i="4"/>
  <c r="G48" i="4"/>
  <c r="E48" i="4"/>
  <c r="D48" i="4"/>
  <c r="C48" i="4"/>
  <c r="B48" i="4"/>
  <c r="H47" i="4"/>
  <c r="G47" i="4"/>
  <c r="E47" i="4"/>
  <c r="D47" i="4"/>
  <c r="C47" i="4"/>
  <c r="B47" i="4"/>
  <c r="H46" i="4"/>
  <c r="G46" i="4"/>
  <c r="E46" i="4"/>
  <c r="D46" i="4"/>
  <c r="C46" i="4"/>
  <c r="B46" i="4"/>
  <c r="H45" i="4"/>
  <c r="G45" i="4"/>
  <c r="E45" i="4"/>
  <c r="D45" i="4"/>
  <c r="C45" i="4"/>
  <c r="B45" i="4"/>
  <c r="H44" i="4"/>
  <c r="G44" i="4"/>
  <c r="E44" i="4"/>
  <c r="D44" i="4"/>
  <c r="C44" i="4"/>
  <c r="B44" i="4"/>
  <c r="H43" i="4"/>
  <c r="G43" i="4"/>
  <c r="E43" i="4"/>
  <c r="D43" i="4"/>
  <c r="C43" i="4"/>
  <c r="B43" i="4"/>
  <c r="H42" i="4"/>
  <c r="G42" i="4"/>
  <c r="E42" i="4"/>
  <c r="D42" i="4"/>
  <c r="C42" i="4"/>
  <c r="B42" i="4"/>
  <c r="H41" i="4"/>
  <c r="G41" i="4"/>
  <c r="E41" i="4"/>
  <c r="D41" i="4"/>
  <c r="C41" i="4"/>
  <c r="B41" i="4"/>
  <c r="H40" i="4"/>
  <c r="G40" i="4"/>
  <c r="E40" i="4"/>
  <c r="D40" i="4"/>
  <c r="C40" i="4"/>
  <c r="B40" i="4"/>
  <c r="H39" i="4"/>
  <c r="G39" i="4"/>
  <c r="E39" i="4"/>
  <c r="D39" i="4"/>
  <c r="C39" i="4"/>
  <c r="B39" i="4"/>
  <c r="H38" i="4"/>
  <c r="G38" i="4"/>
  <c r="E38" i="4"/>
  <c r="D38" i="4"/>
  <c r="C38" i="4"/>
  <c r="B38" i="4"/>
  <c r="H37" i="4"/>
  <c r="G37" i="4"/>
  <c r="E37" i="4"/>
  <c r="D37" i="4"/>
  <c r="C37" i="4"/>
  <c r="B37" i="4"/>
  <c r="H36" i="4"/>
  <c r="G36" i="4"/>
  <c r="E36" i="4"/>
  <c r="D36" i="4"/>
  <c r="C36" i="4"/>
  <c r="B36" i="4"/>
  <c r="H35" i="4"/>
  <c r="G35" i="4"/>
  <c r="E35" i="4"/>
  <c r="D35" i="4"/>
  <c r="C35" i="4"/>
  <c r="B35" i="4"/>
  <c r="H34" i="4"/>
  <c r="G34" i="4"/>
  <c r="E34" i="4"/>
  <c r="D34" i="4"/>
  <c r="C34" i="4"/>
  <c r="B34" i="4"/>
  <c r="H33" i="4"/>
  <c r="G33" i="4"/>
  <c r="E33" i="4"/>
  <c r="D33" i="4"/>
  <c r="C33" i="4"/>
  <c r="B33" i="4"/>
  <c r="H32" i="4"/>
  <c r="G32" i="4"/>
  <c r="E32" i="4"/>
  <c r="D32" i="4"/>
  <c r="C32" i="4"/>
  <c r="B32" i="4"/>
  <c r="H31" i="4"/>
  <c r="G31" i="4"/>
  <c r="E31" i="4"/>
  <c r="D31" i="4"/>
  <c r="C31" i="4"/>
  <c r="B31" i="4"/>
  <c r="H30" i="4"/>
  <c r="G30" i="4"/>
  <c r="E30" i="4"/>
  <c r="D30" i="4"/>
  <c r="C30" i="4"/>
  <c r="B30" i="4"/>
  <c r="H29" i="4"/>
  <c r="G29" i="4"/>
  <c r="E29" i="4"/>
  <c r="D29" i="4"/>
  <c r="C29" i="4"/>
  <c r="B29" i="4"/>
  <c r="H28" i="4"/>
  <c r="G28" i="4"/>
  <c r="E28" i="4"/>
  <c r="D28" i="4"/>
  <c r="C28" i="4"/>
  <c r="B28" i="4"/>
  <c r="H27" i="4"/>
  <c r="G27" i="4"/>
  <c r="E27" i="4"/>
  <c r="D27" i="4"/>
  <c r="C27" i="4"/>
  <c r="B27" i="4"/>
  <c r="H26" i="4"/>
  <c r="G26" i="4"/>
  <c r="E26" i="4"/>
  <c r="D26" i="4"/>
  <c r="C26" i="4"/>
  <c r="B26" i="4"/>
  <c r="H25" i="4"/>
  <c r="G25" i="4"/>
  <c r="E25" i="4"/>
  <c r="D25" i="4"/>
  <c r="C25" i="4"/>
  <c r="B25" i="4"/>
  <c r="H24" i="4"/>
  <c r="G24" i="4"/>
  <c r="E24" i="4"/>
  <c r="D24" i="4"/>
  <c r="C24" i="4"/>
  <c r="B24" i="4"/>
  <c r="H23" i="4"/>
  <c r="G23" i="4"/>
  <c r="E23" i="4"/>
  <c r="D23" i="4"/>
  <c r="C23" i="4"/>
  <c r="B23" i="4"/>
  <c r="H22" i="4"/>
  <c r="G22" i="4"/>
  <c r="E22" i="4"/>
  <c r="D22" i="4"/>
  <c r="C22" i="4"/>
  <c r="B22" i="4"/>
  <c r="H21" i="4"/>
  <c r="G21" i="4"/>
  <c r="E21" i="4"/>
  <c r="D21" i="4"/>
  <c r="C21" i="4"/>
  <c r="B21" i="4"/>
  <c r="H20" i="4"/>
  <c r="G20" i="4"/>
  <c r="E20" i="4"/>
  <c r="D20" i="4"/>
  <c r="C20" i="4"/>
  <c r="B20" i="4"/>
  <c r="H19" i="4"/>
  <c r="G19" i="4"/>
  <c r="E19" i="4"/>
  <c r="D19" i="4"/>
  <c r="C19" i="4"/>
  <c r="B19" i="4"/>
  <c r="H18" i="4"/>
  <c r="G18" i="4"/>
  <c r="E18" i="4"/>
  <c r="D18" i="4"/>
  <c r="C18" i="4"/>
  <c r="B18" i="4"/>
  <c r="H17" i="4"/>
  <c r="G17" i="4"/>
  <c r="E17" i="4"/>
  <c r="D17" i="4"/>
  <c r="C17" i="4"/>
  <c r="B17" i="4"/>
  <c r="H16" i="4"/>
  <c r="G16" i="4"/>
  <c r="E16" i="4"/>
  <c r="D16" i="4"/>
  <c r="C16" i="4"/>
  <c r="B16" i="4"/>
  <c r="H15" i="4"/>
  <c r="G15" i="4"/>
  <c r="E15" i="4"/>
  <c r="D15" i="4"/>
  <c r="C15" i="4"/>
  <c r="B15" i="4"/>
  <c r="H14" i="4"/>
  <c r="G14" i="4"/>
  <c r="E14" i="4"/>
  <c r="D14" i="4"/>
  <c r="C14" i="4"/>
  <c r="B14" i="4"/>
  <c r="H13" i="4"/>
  <c r="G13" i="4"/>
  <c r="E13" i="4"/>
  <c r="D13" i="4"/>
  <c r="C13" i="4"/>
  <c r="B13" i="4"/>
  <c r="H12" i="4"/>
  <c r="G12" i="4"/>
  <c r="E12" i="4"/>
  <c r="D12" i="4"/>
  <c r="C12" i="4"/>
  <c r="B12" i="4"/>
  <c r="H11" i="4"/>
  <c r="G11" i="4"/>
  <c r="E11" i="4"/>
  <c r="D11" i="4"/>
  <c r="C11" i="4"/>
  <c r="B11" i="4"/>
  <c r="H10" i="4"/>
  <c r="G10" i="4"/>
  <c r="E10" i="4"/>
  <c r="D10" i="4"/>
  <c r="C10" i="4"/>
  <c r="B10" i="4"/>
  <c r="H9" i="4"/>
  <c r="G9" i="4"/>
  <c r="E9" i="4"/>
  <c r="D9" i="4"/>
  <c r="C9" i="4"/>
  <c r="B9" i="4"/>
  <c r="H8" i="4"/>
  <c r="G8" i="4"/>
  <c r="E8" i="4"/>
  <c r="D8" i="4"/>
  <c r="C8" i="4"/>
  <c r="B8" i="4"/>
  <c r="H7" i="4"/>
  <c r="G7" i="4"/>
  <c r="E7" i="4"/>
  <c r="D7" i="4"/>
  <c r="C7" i="4"/>
  <c r="B7" i="4"/>
  <c r="H6" i="4"/>
  <c r="G6" i="4"/>
  <c r="E6" i="4"/>
  <c r="D6" i="4"/>
  <c r="C6" i="4"/>
  <c r="B6" i="4"/>
  <c r="AF7" i="4"/>
  <c r="U7" i="4"/>
  <c r="K7" i="4"/>
  <c r="A7" i="4" s="1"/>
  <c r="F7" i="4" s="1"/>
  <c r="AF6" i="4"/>
  <c r="Z6" i="4"/>
  <c r="Z7" i="4" s="1"/>
  <c r="U6" i="4"/>
  <c r="P6" i="4"/>
  <c r="P7" i="4" s="1"/>
  <c r="K6" i="4"/>
  <c r="A6" i="4" s="1"/>
  <c r="F6" i="4" s="1"/>
  <c r="AH123" i="4" l="1"/>
  <c r="H123" i="4" s="1"/>
  <c r="G120" i="4"/>
  <c r="AH121" i="4"/>
  <c r="H121" i="4" s="1"/>
  <c r="G124" i="4"/>
  <c r="AH111" i="4"/>
  <c r="H111" i="4" s="1"/>
  <c r="G112" i="4"/>
  <c r="G114" i="4"/>
  <c r="D104" i="4"/>
  <c r="D108" i="4"/>
  <c r="B120" i="4"/>
  <c r="B126" i="4"/>
  <c r="B128" i="4"/>
  <c r="B110" i="4"/>
  <c r="B116" i="4"/>
  <c r="B118" i="4"/>
  <c r="Q109" i="4"/>
  <c r="C109" i="4" s="1"/>
  <c r="C104" i="4"/>
  <c r="AG101" i="4"/>
  <c r="G101" i="4" s="1"/>
  <c r="E104" i="4"/>
  <c r="AH107" i="4"/>
  <c r="H107" i="4" s="1"/>
  <c r="H106" i="4"/>
  <c r="AA107" i="4"/>
  <c r="E107" i="4" s="1"/>
  <c r="L113" i="4"/>
  <c r="B113" i="4" s="1"/>
  <c r="L115" i="4"/>
  <c r="B115" i="4" s="1"/>
  <c r="Q117" i="4"/>
  <c r="C117" i="4" s="1"/>
  <c r="C116" i="4"/>
  <c r="Q119" i="4"/>
  <c r="C119" i="4" s="1"/>
  <c r="C118" i="4"/>
  <c r="C100" i="4"/>
  <c r="E100" i="4"/>
  <c r="AH109" i="4"/>
  <c r="H109" i="4" s="1"/>
  <c r="H108" i="4"/>
  <c r="Q113" i="4"/>
  <c r="C113" i="4" s="1"/>
  <c r="AA113" i="4"/>
  <c r="E113" i="4" s="1"/>
  <c r="Q115" i="4"/>
  <c r="C115" i="4" s="1"/>
  <c r="AA115" i="4"/>
  <c r="E115" i="4" s="1"/>
  <c r="AG117" i="4"/>
  <c r="G117" i="4" s="1"/>
  <c r="G116" i="4"/>
  <c r="AG119" i="4"/>
  <c r="G119" i="4" s="1"/>
  <c r="D122" i="4"/>
  <c r="L123" i="4"/>
  <c r="B123" i="4" s="1"/>
  <c r="D124" i="4"/>
  <c r="L125" i="4"/>
  <c r="B125" i="4" s="1"/>
  <c r="Q127" i="4"/>
  <c r="C127" i="4" s="1"/>
  <c r="C126" i="4"/>
  <c r="AA127" i="4"/>
  <c r="E127" i="4" s="1"/>
  <c r="E126" i="4"/>
  <c r="Q129" i="4"/>
  <c r="C129" i="4" s="1"/>
  <c r="C128" i="4"/>
  <c r="AA129" i="4"/>
  <c r="E129" i="4" s="1"/>
  <c r="E128" i="4"/>
  <c r="AA117" i="4"/>
  <c r="E117" i="4" s="1"/>
  <c r="E116" i="4"/>
  <c r="AA119" i="4"/>
  <c r="E119" i="4" s="1"/>
  <c r="E118" i="4"/>
  <c r="Q123" i="4"/>
  <c r="C123" i="4" s="1"/>
  <c r="AA123" i="4"/>
  <c r="E123" i="4" s="1"/>
  <c r="Q125" i="4"/>
  <c r="C125" i="4" s="1"/>
  <c r="AA125" i="4"/>
  <c r="E125" i="4" s="1"/>
  <c r="AG127" i="4"/>
  <c r="G127" i="4" s="1"/>
  <c r="G126" i="4"/>
  <c r="AG129" i="4"/>
  <c r="G129" i="4" s="1"/>
  <c r="G128" i="4"/>
  <c r="B96" i="4"/>
  <c r="V91" i="4"/>
  <c r="D91" i="4" s="1"/>
  <c r="E90" i="4"/>
  <c r="G92" i="4"/>
  <c r="G94" i="4"/>
  <c r="G82" i="4"/>
  <c r="H86" i="4"/>
  <c r="B84" i="4"/>
  <c r="B86" i="4"/>
  <c r="V81" i="4"/>
  <c r="D81" i="4" s="1"/>
  <c r="D82" i="4"/>
  <c r="D84" i="4"/>
  <c r="E80" i="4"/>
  <c r="H90" i="4"/>
  <c r="C92" i="4"/>
  <c r="E92" i="4"/>
  <c r="C94" i="4"/>
  <c r="E94" i="4"/>
  <c r="C96" i="4"/>
  <c r="E96" i="4"/>
  <c r="G96" i="4"/>
  <c r="C98" i="4"/>
  <c r="E98" i="4"/>
  <c r="G98" i="4"/>
  <c r="Q83" i="4"/>
  <c r="C83" i="4" s="1"/>
  <c r="AA83" i="4"/>
  <c r="E83" i="4" s="1"/>
  <c r="AH81" i="4"/>
  <c r="H81" i="4" s="1"/>
  <c r="Q85" i="4"/>
  <c r="C85" i="4" s="1"/>
  <c r="AA85" i="4"/>
  <c r="E85" i="4" s="1"/>
  <c r="C86" i="4"/>
  <c r="E86" i="4"/>
  <c r="G86" i="4"/>
  <c r="C88" i="4"/>
  <c r="E88" i="4"/>
  <c r="G88" i="4"/>
  <c r="E72" i="4"/>
  <c r="AG75" i="4"/>
  <c r="G75" i="4" s="1"/>
  <c r="AG77" i="4"/>
  <c r="G77" i="4" s="1"/>
  <c r="AA71" i="4"/>
  <c r="AA79" i="4"/>
  <c r="E79" i="4" s="1"/>
  <c r="V73" i="4"/>
  <c r="D73" i="4" s="1"/>
  <c r="V79" i="4"/>
  <c r="D79" i="4" s="1"/>
  <c r="Q71" i="4"/>
  <c r="C71" i="4" s="1"/>
  <c r="Q73" i="4"/>
  <c r="C73" i="4" s="1"/>
  <c r="Q79" i="4"/>
  <c r="C79" i="4" s="1"/>
  <c r="B78" i="4"/>
  <c r="B76" i="4"/>
  <c r="A71" i="4"/>
  <c r="F71" i="4" s="1"/>
  <c r="B74" i="4"/>
  <c r="E71" i="4"/>
  <c r="C74" i="4"/>
  <c r="E74" i="4"/>
  <c r="B75" i="4"/>
  <c r="C75" i="4"/>
  <c r="C76" i="4"/>
  <c r="E75" i="4"/>
  <c r="E76" i="4"/>
  <c r="C77" i="4"/>
  <c r="E77" i="4"/>
  <c r="G79" i="4"/>
  <c r="AF8" i="4"/>
  <c r="Z8" i="4"/>
  <c r="U8" i="4"/>
  <c r="P8" i="4"/>
  <c r="K8" i="4"/>
  <c r="A72" i="4" l="1"/>
  <c r="F72" i="4" s="1"/>
  <c r="K9" i="4"/>
  <c r="A9" i="4" s="1"/>
  <c r="F9" i="4" s="1"/>
  <c r="A8" i="4"/>
  <c r="F8" i="4" s="1"/>
  <c r="AF9" i="4"/>
  <c r="AF10" i="4" s="1"/>
  <c r="Z9" i="4"/>
  <c r="Z10" i="4" s="1"/>
  <c r="U9" i="4"/>
  <c r="U10" i="4" s="1"/>
  <c r="P9" i="4"/>
  <c r="P10" i="4" s="1"/>
  <c r="V44" i="4"/>
  <c r="V45" i="4" s="1"/>
  <c r="V42" i="4"/>
  <c r="V43" i="4" s="1"/>
  <c r="V40" i="4"/>
  <c r="V41" i="4" s="1"/>
  <c r="V38" i="4"/>
  <c r="V39" i="4" s="1"/>
  <c r="V36" i="4"/>
  <c r="V37" i="4" s="1"/>
  <c r="V34" i="4"/>
  <c r="V35" i="4" s="1"/>
  <c r="V32" i="4"/>
  <c r="V33" i="4" s="1"/>
  <c r="Q44" i="4"/>
  <c r="Q45" i="4" s="1"/>
  <c r="Q42" i="4"/>
  <c r="Q43" i="4" s="1"/>
  <c r="Q40" i="4"/>
  <c r="Q41" i="4" s="1"/>
  <c r="Q38" i="4"/>
  <c r="Q39" i="4" s="1"/>
  <c r="Q36" i="4"/>
  <c r="Q37" i="4" s="1"/>
  <c r="Q34" i="4"/>
  <c r="Q35" i="4" s="1"/>
  <c r="Q32" i="4"/>
  <c r="Q33" i="4" s="1"/>
  <c r="L44" i="4"/>
  <c r="L45" i="4" s="1"/>
  <c r="L42" i="4"/>
  <c r="L40" i="4"/>
  <c r="L38" i="4"/>
  <c r="AH30" i="4"/>
  <c r="AH31" i="4" s="1"/>
  <c r="AH28" i="4"/>
  <c r="AH29" i="4" s="1"/>
  <c r="AH26" i="4"/>
  <c r="AH27" i="4" s="1"/>
  <c r="AH24" i="4"/>
  <c r="AH25" i="4" s="1"/>
  <c r="AH22" i="4"/>
  <c r="AH23" i="4" s="1"/>
  <c r="AH20" i="4"/>
  <c r="AH21" i="4" s="1"/>
  <c r="AG30" i="4"/>
  <c r="AG31" i="4" s="1"/>
  <c r="AG28" i="4"/>
  <c r="AG29" i="4" s="1"/>
  <c r="AG26" i="4"/>
  <c r="AG27" i="4" s="1"/>
  <c r="AG24" i="4"/>
  <c r="AG25" i="4" s="1"/>
  <c r="AG22" i="4"/>
  <c r="AG23" i="4" s="1"/>
  <c r="AG20" i="4"/>
  <c r="AG21" i="4" s="1"/>
  <c r="V30" i="4"/>
  <c r="V31" i="4" s="1"/>
  <c r="V28" i="4"/>
  <c r="V29" i="4" s="1"/>
  <c r="V26" i="4"/>
  <c r="V27" i="4" s="1"/>
  <c r="V24" i="4"/>
  <c r="V25" i="4" s="1"/>
  <c r="V22" i="4"/>
  <c r="V23" i="4" s="1"/>
  <c r="V20" i="4"/>
  <c r="V21" i="4" s="1"/>
  <c r="Q30" i="4"/>
  <c r="Q31" i="4" s="1"/>
  <c r="Q28" i="4"/>
  <c r="Q29" i="4" s="1"/>
  <c r="Q26" i="4"/>
  <c r="Q27" i="4" s="1"/>
  <c r="Q24" i="4"/>
  <c r="Q25" i="4" s="1"/>
  <c r="Q22" i="4"/>
  <c r="Q23" i="4" s="1"/>
  <c r="Q20" i="4"/>
  <c r="Q21" i="4" s="1"/>
  <c r="L36" i="4"/>
  <c r="L37" i="4" s="1"/>
  <c r="L34" i="4"/>
  <c r="L35" i="4" s="1"/>
  <c r="L32" i="4"/>
  <c r="L33" i="4" s="1"/>
  <c r="L30" i="4"/>
  <c r="L31" i="4" s="1"/>
  <c r="L28" i="4"/>
  <c r="L29" i="4" s="1"/>
  <c r="L26" i="4"/>
  <c r="L24" i="4"/>
  <c r="L22" i="4"/>
  <c r="L23" i="4" s="1"/>
  <c r="AH18" i="4"/>
  <c r="AH19" i="4" s="1"/>
  <c r="AH16" i="4"/>
  <c r="AH17" i="4" s="1"/>
  <c r="AH14" i="4"/>
  <c r="AH15" i="4" s="1"/>
  <c r="AH12" i="4"/>
  <c r="AH13" i="4" s="1"/>
  <c r="AH10" i="4"/>
  <c r="AH11" i="4" s="1"/>
  <c r="AH8" i="4"/>
  <c r="AH9" i="4" s="1"/>
  <c r="AH6" i="4"/>
  <c r="AH7" i="4" s="1"/>
  <c r="AG18" i="4"/>
  <c r="AG19" i="4" s="1"/>
  <c r="AG16" i="4"/>
  <c r="AG17" i="4" s="1"/>
  <c r="AG14" i="4"/>
  <c r="AG15" i="4" s="1"/>
  <c r="AG12" i="4"/>
  <c r="AG13" i="4" s="1"/>
  <c r="AG10" i="4"/>
  <c r="AG11" i="4" s="1"/>
  <c r="AG8" i="4"/>
  <c r="AG9" i="4" s="1"/>
  <c r="AG6" i="4"/>
  <c r="AG7" i="4" s="1"/>
  <c r="V18" i="4"/>
  <c r="V19" i="4" s="1"/>
  <c r="V16" i="4"/>
  <c r="V17" i="4" s="1"/>
  <c r="V14" i="4"/>
  <c r="V15" i="4" s="1"/>
  <c r="V12" i="4"/>
  <c r="V13" i="4" s="1"/>
  <c r="V10" i="4"/>
  <c r="V11" i="4" s="1"/>
  <c r="V8" i="4"/>
  <c r="V9" i="4" s="1"/>
  <c r="V6" i="4"/>
  <c r="V7" i="4" s="1"/>
  <c r="Q18" i="4"/>
  <c r="Q19" i="4" s="1"/>
  <c r="Q16" i="4"/>
  <c r="Q17" i="4" s="1"/>
  <c r="Q14" i="4"/>
  <c r="Q15" i="4" s="1"/>
  <c r="Q12" i="4"/>
  <c r="Q13" i="4" s="1"/>
  <c r="Q10" i="4"/>
  <c r="Q11" i="4" s="1"/>
  <c r="Q8" i="4"/>
  <c r="Q9" i="4" s="1"/>
  <c r="Q6" i="4"/>
  <c r="Q7" i="4" s="1"/>
  <c r="L18" i="4"/>
  <c r="L16" i="4"/>
  <c r="L14" i="4"/>
  <c r="L12" i="4"/>
  <c r="L10" i="4"/>
  <c r="L8" i="4"/>
  <c r="L9" i="4" s="1"/>
  <c r="L66" i="4"/>
  <c r="Q66" i="4"/>
  <c r="V66" i="4"/>
  <c r="AC66" i="4"/>
  <c r="AA66" i="4" s="1"/>
  <c r="AG66" i="4"/>
  <c r="AH66" i="4"/>
  <c r="AC67" i="4"/>
  <c r="AA68" i="4" s="1"/>
  <c r="L68" i="4"/>
  <c r="Q68" i="4"/>
  <c r="V68" i="4"/>
  <c r="A73" i="4" l="1"/>
  <c r="F73" i="4" s="1"/>
  <c r="AF11" i="4"/>
  <c r="AF12" i="4" s="1"/>
  <c r="Z11" i="4"/>
  <c r="Z12" i="4" s="1"/>
  <c r="U11" i="4"/>
  <c r="U12" i="4" s="1"/>
  <c r="P11" i="4"/>
  <c r="P12" i="4" s="1"/>
  <c r="L20" i="4"/>
  <c r="L6" i="4"/>
  <c r="AH68" i="4"/>
  <c r="AH69" i="4" s="1"/>
  <c r="AG68" i="4"/>
  <c r="AG69" i="4" s="1"/>
  <c r="V69" i="4"/>
  <c r="Q69" i="4"/>
  <c r="L69" i="4"/>
  <c r="AA69" i="4"/>
  <c r="AH67" i="4"/>
  <c r="AG67" i="4"/>
  <c r="AA67" i="4"/>
  <c r="V67" i="4"/>
  <c r="Q67" i="4"/>
  <c r="L67" i="4"/>
  <c r="AC65" i="4"/>
  <c r="AA64" i="4" s="1"/>
  <c r="AA65" i="4" s="1"/>
  <c r="AH64" i="4"/>
  <c r="AH65" i="4" s="1"/>
  <c r="AG64" i="4"/>
  <c r="AG65" i="4" s="1"/>
  <c r="V64" i="4"/>
  <c r="V65" i="4" s="1"/>
  <c r="Q64" i="4"/>
  <c r="Q65" i="4" s="1"/>
  <c r="L64" i="4"/>
  <c r="L65" i="4" s="1"/>
  <c r="AH62" i="4"/>
  <c r="AH63" i="4" s="1"/>
  <c r="AG62" i="4"/>
  <c r="AG63" i="4" s="1"/>
  <c r="V62" i="4"/>
  <c r="V63" i="4" s="1"/>
  <c r="Q62" i="4"/>
  <c r="Q63" i="4" s="1"/>
  <c r="L62" i="4"/>
  <c r="L63" i="4" s="1"/>
  <c r="AH60" i="4"/>
  <c r="AH61" i="4" s="1"/>
  <c r="AG60" i="4"/>
  <c r="AG61" i="4" s="1"/>
  <c r="V60" i="4"/>
  <c r="V61" i="4" s="1"/>
  <c r="Q60" i="4"/>
  <c r="Q61" i="4" s="1"/>
  <c r="L60" i="4"/>
  <c r="L61" i="4" s="1"/>
  <c r="AH58" i="4"/>
  <c r="AH59" i="4" s="1"/>
  <c r="AG58" i="4"/>
  <c r="AG59" i="4" s="1"/>
  <c r="V58" i="4"/>
  <c r="V59" i="4" s="1"/>
  <c r="Q58" i="4"/>
  <c r="Q59" i="4" s="1"/>
  <c r="L58" i="4"/>
  <c r="L59" i="4" s="1"/>
  <c r="AH56" i="4"/>
  <c r="AH57" i="4" s="1"/>
  <c r="AG56" i="4"/>
  <c r="AG57" i="4" s="1"/>
  <c r="V56" i="4"/>
  <c r="V57" i="4" s="1"/>
  <c r="Q56" i="4"/>
  <c r="Q57" i="4" s="1"/>
  <c r="L56" i="4"/>
  <c r="L57" i="4" s="1"/>
  <c r="AH54" i="4"/>
  <c r="AH55" i="4" s="1"/>
  <c r="AG54" i="4"/>
  <c r="AG55" i="4" s="1"/>
  <c r="AC54" i="4"/>
  <c r="AA62" i="4" s="1"/>
  <c r="AA63" i="4" s="1"/>
  <c r="V54" i="4"/>
  <c r="V55" i="4" s="1"/>
  <c r="Q54" i="4"/>
  <c r="Q55" i="4" s="1"/>
  <c r="L54" i="4"/>
  <c r="L55" i="4" s="1"/>
  <c r="AC53" i="4"/>
  <c r="AA60" i="4" s="1"/>
  <c r="AA61" i="4" s="1"/>
  <c r="AH52" i="4"/>
  <c r="AH53" i="4" s="1"/>
  <c r="AG52" i="4"/>
  <c r="AG53" i="4" s="1"/>
  <c r="AC52" i="4"/>
  <c r="AA58" i="4" s="1"/>
  <c r="AA59" i="4" s="1"/>
  <c r="V52" i="4"/>
  <c r="V53" i="4" s="1"/>
  <c r="Q52" i="4"/>
  <c r="Q53" i="4" s="1"/>
  <c r="L52" i="4"/>
  <c r="L53" i="4" s="1"/>
  <c r="AC51" i="4"/>
  <c r="AA56" i="4" s="1"/>
  <c r="AA57" i="4" s="1"/>
  <c r="AH50" i="4"/>
  <c r="AH51" i="4" s="1"/>
  <c r="AG50" i="4"/>
  <c r="AG51" i="4" s="1"/>
  <c r="AC50" i="4"/>
  <c r="AA54" i="4" s="1"/>
  <c r="AA55" i="4" s="1"/>
  <c r="V50" i="4"/>
  <c r="V51" i="4" s="1"/>
  <c r="Q50" i="4"/>
  <c r="Q51" i="4" s="1"/>
  <c r="L50" i="4"/>
  <c r="L51" i="4" s="1"/>
  <c r="AC49" i="4"/>
  <c r="AA52" i="4" s="1"/>
  <c r="AA53" i="4" s="1"/>
  <c r="AH48" i="4"/>
  <c r="AH49" i="4" s="1"/>
  <c r="AG48" i="4"/>
  <c r="AG49" i="4" s="1"/>
  <c r="AC48" i="4"/>
  <c r="AA50" i="4" s="1"/>
  <c r="AA51" i="4" s="1"/>
  <c r="V48" i="4"/>
  <c r="V49" i="4" s="1"/>
  <c r="Q48" i="4"/>
  <c r="Q49" i="4" s="1"/>
  <c r="L48" i="4"/>
  <c r="L49" i="4" s="1"/>
  <c r="AC47" i="4"/>
  <c r="AA48" i="4" s="1"/>
  <c r="AA49" i="4" s="1"/>
  <c r="AH46" i="4"/>
  <c r="AH47" i="4" s="1"/>
  <c r="AG46" i="4"/>
  <c r="AG47" i="4" s="1"/>
  <c r="AC46" i="4"/>
  <c r="AA46" i="4" s="1"/>
  <c r="AA47" i="4" s="1"/>
  <c r="V46" i="4"/>
  <c r="V47" i="4" s="1"/>
  <c r="Q46" i="4"/>
  <c r="Q47" i="4" s="1"/>
  <c r="L46" i="4"/>
  <c r="L47" i="4" s="1"/>
  <c r="AH44" i="4"/>
  <c r="AH45" i="4" s="1"/>
  <c r="AG44" i="4"/>
  <c r="AG45" i="4" s="1"/>
  <c r="AH42" i="4"/>
  <c r="AH43" i="4" s="1"/>
  <c r="AG42" i="4"/>
  <c r="AG43" i="4" s="1"/>
  <c r="L43" i="4"/>
  <c r="AH40" i="4"/>
  <c r="AH41" i="4" s="1"/>
  <c r="AG40" i="4"/>
  <c r="AG41" i="4" s="1"/>
  <c r="L41" i="4"/>
  <c r="AH38" i="4"/>
  <c r="AH39" i="4" s="1"/>
  <c r="AG38" i="4"/>
  <c r="AG39" i="4" s="1"/>
  <c r="AC38" i="4"/>
  <c r="AA44" i="4" s="1"/>
  <c r="AA45" i="4" s="1"/>
  <c r="L39" i="4"/>
  <c r="AC37" i="4"/>
  <c r="AA42" i="4" s="1"/>
  <c r="AA43" i="4" s="1"/>
  <c r="AH36" i="4"/>
  <c r="AH37" i="4" s="1"/>
  <c r="AG36" i="4"/>
  <c r="AG37" i="4" s="1"/>
  <c r="AC36" i="4"/>
  <c r="AA40" i="4" s="1"/>
  <c r="AA41" i="4" s="1"/>
  <c r="AC35" i="4"/>
  <c r="AA38" i="4" s="1"/>
  <c r="AA39" i="4" s="1"/>
  <c r="AH34" i="4"/>
  <c r="AH35" i="4" s="1"/>
  <c r="AG34" i="4"/>
  <c r="AG35" i="4" s="1"/>
  <c r="AC34" i="4"/>
  <c r="AA36" i="4" s="1"/>
  <c r="AA37" i="4" s="1"/>
  <c r="AC33" i="4"/>
  <c r="AA34" i="4" s="1"/>
  <c r="AA35" i="4" s="1"/>
  <c r="AH32" i="4"/>
  <c r="AH33" i="4" s="1"/>
  <c r="AG32" i="4"/>
  <c r="AG33" i="4" s="1"/>
  <c r="AC32" i="4"/>
  <c r="AA32" i="4" s="1"/>
  <c r="AA33" i="4" s="1"/>
  <c r="L27" i="4"/>
  <c r="AC25" i="4"/>
  <c r="AA30" i="4" s="1"/>
  <c r="AA31" i="4" s="1"/>
  <c r="AC24" i="4"/>
  <c r="AA28" i="4" s="1"/>
  <c r="AA29" i="4" s="1"/>
  <c r="L25" i="4"/>
  <c r="AC23" i="4"/>
  <c r="AA26" i="4" s="1"/>
  <c r="AA27" i="4" s="1"/>
  <c r="AC22" i="4"/>
  <c r="AA24" i="4" s="1"/>
  <c r="AA25" i="4" s="1"/>
  <c r="AC21" i="4"/>
  <c r="AA22" i="4" s="1"/>
  <c r="AA23" i="4" s="1"/>
  <c r="AC20" i="4"/>
  <c r="AA20" i="4" s="1"/>
  <c r="AA21" i="4" s="1"/>
  <c r="L21" i="4"/>
  <c r="L19" i="4"/>
  <c r="L17" i="4"/>
  <c r="L15" i="4"/>
  <c r="AC12" i="4"/>
  <c r="L13" i="4"/>
  <c r="AC11" i="4"/>
  <c r="AA16" i="4" s="1"/>
  <c r="AA17" i="4" s="1"/>
  <c r="AC10" i="4"/>
  <c r="AA14" i="4" s="1"/>
  <c r="AA15" i="4" s="1"/>
  <c r="L11" i="4"/>
  <c r="AC9" i="4"/>
  <c r="AA12" i="4" s="1"/>
  <c r="AA13" i="4" s="1"/>
  <c r="AC8" i="4"/>
  <c r="AA10" i="4" s="1"/>
  <c r="AA11" i="4" s="1"/>
  <c r="AC7" i="4"/>
  <c r="AA8" i="4" s="1"/>
  <c r="AA9" i="4" s="1"/>
  <c r="AC6" i="4"/>
  <c r="AA6" i="4" s="1"/>
  <c r="AA7" i="4" s="1"/>
  <c r="L7" i="4"/>
  <c r="K10" i="4"/>
  <c r="A10" i="4" s="1"/>
  <c r="F10" i="4" s="1"/>
  <c r="C31" i="2"/>
  <c r="A74" i="4" l="1"/>
  <c r="F74" i="4" s="1"/>
  <c r="AF13" i="4"/>
  <c r="AF14" i="4" s="1"/>
  <c r="Z13" i="4"/>
  <c r="Z14" i="4" s="1"/>
  <c r="U13" i="4"/>
  <c r="U14" i="4" s="1"/>
  <c r="P13" i="4"/>
  <c r="P14" i="4" s="1"/>
  <c r="K11" i="4"/>
  <c r="AA18" i="4"/>
  <c r="AA19" i="4" s="1"/>
  <c r="V38" i="3"/>
  <c r="V39" i="3" s="1"/>
  <c r="P39" i="3"/>
  <c r="P38" i="3"/>
  <c r="K39" i="3"/>
  <c r="K38" i="3"/>
  <c r="F39" i="3"/>
  <c r="F38" i="3"/>
  <c r="A38" i="3"/>
  <c r="S29" i="3"/>
  <c r="S28" i="3"/>
  <c r="S27" i="3"/>
  <c r="S26" i="3"/>
  <c r="S25" i="3"/>
  <c r="S24" i="3"/>
  <c r="S23" i="3"/>
  <c r="S22" i="3"/>
  <c r="B22" i="3"/>
  <c r="G22" i="3"/>
  <c r="L22" i="3"/>
  <c r="Q22" i="3"/>
  <c r="W22" i="3"/>
  <c r="X22" i="3"/>
  <c r="X42" i="3"/>
  <c r="X43" i="3" s="1"/>
  <c r="X44" i="3"/>
  <c r="X45" i="3" s="1"/>
  <c r="X46" i="3"/>
  <c r="X47" i="3" s="1"/>
  <c r="X48" i="3"/>
  <c r="X49" i="3" s="1"/>
  <c r="X50" i="3"/>
  <c r="X51" i="3" s="1"/>
  <c r="X52" i="3"/>
  <c r="X53" i="3" s="1"/>
  <c r="X54" i="3"/>
  <c r="X55" i="3" s="1"/>
  <c r="X56" i="3"/>
  <c r="X57" i="3" s="1"/>
  <c r="X58" i="3"/>
  <c r="X59" i="3" s="1"/>
  <c r="X60" i="3"/>
  <c r="X61" i="3" s="1"/>
  <c r="X62" i="3"/>
  <c r="X63" i="3" s="1"/>
  <c r="X64" i="3"/>
  <c r="X65" i="3" s="1"/>
  <c r="X66" i="3"/>
  <c r="X67" i="3" s="1"/>
  <c r="X68" i="3"/>
  <c r="X69" i="3" s="1"/>
  <c r="X70" i="3"/>
  <c r="X71" i="3" s="1"/>
  <c r="X72" i="3"/>
  <c r="X73" i="3" s="1"/>
  <c r="X74" i="3"/>
  <c r="X75" i="3" s="1"/>
  <c r="X76" i="3"/>
  <c r="X77" i="3" s="1"/>
  <c r="X78" i="3"/>
  <c r="X79" i="3" s="1"/>
  <c r="W78" i="3"/>
  <c r="W79" i="3" s="1"/>
  <c r="W76" i="3"/>
  <c r="W77" i="3" s="1"/>
  <c r="W74" i="3"/>
  <c r="W75" i="3" s="1"/>
  <c r="W72" i="3"/>
  <c r="W73" i="3" s="1"/>
  <c r="W70" i="3"/>
  <c r="W71" i="3" s="1"/>
  <c r="W68" i="3"/>
  <c r="W69" i="3" s="1"/>
  <c r="W66" i="3"/>
  <c r="W67" i="3" s="1"/>
  <c r="W64" i="3"/>
  <c r="W65" i="3" s="1"/>
  <c r="W62" i="3"/>
  <c r="W63" i="3" s="1"/>
  <c r="W60" i="3"/>
  <c r="W61" i="3" s="1"/>
  <c r="W58" i="3"/>
  <c r="W59" i="3" s="1"/>
  <c r="W56" i="3"/>
  <c r="W57" i="3" s="1"/>
  <c r="W54" i="3"/>
  <c r="W55" i="3" s="1"/>
  <c r="W52" i="3"/>
  <c r="W53" i="3" s="1"/>
  <c r="W50" i="3"/>
  <c r="W51" i="3" s="1"/>
  <c r="L78" i="3"/>
  <c r="L79" i="3" s="1"/>
  <c r="L76" i="3"/>
  <c r="L77" i="3" s="1"/>
  <c r="L74" i="3"/>
  <c r="L75" i="3" s="1"/>
  <c r="L72" i="3"/>
  <c r="L73" i="3" s="1"/>
  <c r="L70" i="3"/>
  <c r="L71" i="3" s="1"/>
  <c r="L68" i="3"/>
  <c r="L69" i="3" s="1"/>
  <c r="L66" i="3"/>
  <c r="L67" i="3" s="1"/>
  <c r="L64" i="3"/>
  <c r="L65" i="3" s="1"/>
  <c r="L62" i="3"/>
  <c r="L63" i="3" s="1"/>
  <c r="L60" i="3"/>
  <c r="L61" i="3" s="1"/>
  <c r="L58" i="3"/>
  <c r="L59" i="3" s="1"/>
  <c r="L56" i="3"/>
  <c r="L57" i="3" s="1"/>
  <c r="L54" i="3"/>
  <c r="L55" i="3" s="1"/>
  <c r="L52" i="3"/>
  <c r="L53" i="3" s="1"/>
  <c r="G78" i="3"/>
  <c r="G79" i="3" s="1"/>
  <c r="G76" i="3"/>
  <c r="G77" i="3" s="1"/>
  <c r="G74" i="3"/>
  <c r="G75" i="3" s="1"/>
  <c r="G72" i="3"/>
  <c r="G73" i="3" s="1"/>
  <c r="G70" i="3"/>
  <c r="G71" i="3" s="1"/>
  <c r="G68" i="3"/>
  <c r="G69" i="3" s="1"/>
  <c r="G66" i="3"/>
  <c r="G67" i="3" s="1"/>
  <c r="G64" i="3"/>
  <c r="G65" i="3" s="1"/>
  <c r="G62" i="3"/>
  <c r="G63" i="3" s="1"/>
  <c r="G60" i="3"/>
  <c r="G61" i="3" s="1"/>
  <c r="G58" i="3"/>
  <c r="G59" i="3" s="1"/>
  <c r="G56" i="3"/>
  <c r="G57" i="3" s="1"/>
  <c r="G54" i="3"/>
  <c r="G55" i="3" s="1"/>
  <c r="G52" i="3"/>
  <c r="G53" i="3" s="1"/>
  <c r="B78" i="3"/>
  <c r="B79" i="3" s="1"/>
  <c r="B76" i="3"/>
  <c r="B77" i="3" s="1"/>
  <c r="B74" i="3"/>
  <c r="B75" i="3" s="1"/>
  <c r="B72" i="3"/>
  <c r="B73" i="3" s="1"/>
  <c r="S76" i="3"/>
  <c r="Q78" i="3" s="1"/>
  <c r="Q79" i="3" s="1"/>
  <c r="S75" i="3"/>
  <c r="Q76" i="3" s="1"/>
  <c r="Q77" i="3" s="1"/>
  <c r="S74" i="3"/>
  <c r="Q74" i="3" s="1"/>
  <c r="Q75" i="3" s="1"/>
  <c r="S73" i="3"/>
  <c r="Q72" i="3" s="1"/>
  <c r="Q73" i="3" s="1"/>
  <c r="B70" i="3"/>
  <c r="B71" i="3" s="1"/>
  <c r="B68" i="3"/>
  <c r="B69" i="3" s="1"/>
  <c r="B66" i="3"/>
  <c r="B67" i="3" s="1"/>
  <c r="B64" i="3"/>
  <c r="B65" i="3" s="1"/>
  <c r="B62" i="3"/>
  <c r="B63" i="3" s="1"/>
  <c r="B60" i="3"/>
  <c r="B61" i="3" s="1"/>
  <c r="B58" i="3"/>
  <c r="B59" i="3" s="1"/>
  <c r="B56" i="3"/>
  <c r="B57" i="3" s="1"/>
  <c r="B54" i="3"/>
  <c r="B55" i="3" s="1"/>
  <c r="S62" i="3"/>
  <c r="Q70" i="3" s="1"/>
  <c r="Q71" i="3" s="1"/>
  <c r="S61" i="3"/>
  <c r="Q68" i="3" s="1"/>
  <c r="Q69" i="3" s="1"/>
  <c r="S60" i="3"/>
  <c r="Q66" i="3" s="1"/>
  <c r="Q67" i="3" s="1"/>
  <c r="S59" i="3"/>
  <c r="Q64" i="3" s="1"/>
  <c r="Q65" i="3" s="1"/>
  <c r="S58" i="3"/>
  <c r="Q62" i="3" s="1"/>
  <c r="Q63" i="3" s="1"/>
  <c r="S57" i="3"/>
  <c r="Q60" i="3" s="1"/>
  <c r="Q61" i="3" s="1"/>
  <c r="S56" i="3"/>
  <c r="Q58" i="3" s="1"/>
  <c r="Q59" i="3" s="1"/>
  <c r="S55" i="3"/>
  <c r="Q56" i="3" s="1"/>
  <c r="Q57" i="3" s="1"/>
  <c r="S54" i="3"/>
  <c r="Q54" i="3" s="1"/>
  <c r="Q55" i="3" s="1"/>
  <c r="S45" i="3"/>
  <c r="S44" i="3"/>
  <c r="Q50" i="3" s="1"/>
  <c r="Q51" i="3" s="1"/>
  <c r="S43" i="3"/>
  <c r="Q48" i="3" s="1"/>
  <c r="Q49" i="3" s="1"/>
  <c r="S42" i="3"/>
  <c r="S41" i="3"/>
  <c r="Q44" i="3" s="1"/>
  <c r="Q45" i="3" s="1"/>
  <c r="S40" i="3"/>
  <c r="Q42" i="3" s="1"/>
  <c r="Q43" i="3" s="1"/>
  <c r="S39" i="3"/>
  <c r="Q40" i="3" s="1"/>
  <c r="Q41" i="3" s="1"/>
  <c r="S38" i="3"/>
  <c r="Q38" i="3" s="1"/>
  <c r="Q39" i="3" s="1"/>
  <c r="Q52" i="3"/>
  <c r="Q53" i="3" s="1"/>
  <c r="W48" i="3"/>
  <c r="W49" i="3" s="1"/>
  <c r="W46" i="3"/>
  <c r="W47" i="3" s="1"/>
  <c r="W44" i="3"/>
  <c r="W45" i="3" s="1"/>
  <c r="W42" i="3"/>
  <c r="W43" i="3" s="1"/>
  <c r="X40" i="3"/>
  <c r="X41" i="3" s="1"/>
  <c r="W40" i="3"/>
  <c r="W41" i="3" s="1"/>
  <c r="X38" i="3"/>
  <c r="X39" i="3" s="1"/>
  <c r="W38" i="3"/>
  <c r="W39" i="3" s="1"/>
  <c r="Q46" i="3"/>
  <c r="Q47" i="3" s="1"/>
  <c r="L50" i="3"/>
  <c r="L51" i="3" s="1"/>
  <c r="L48" i="3"/>
  <c r="L49" i="3" s="1"/>
  <c r="L46" i="3"/>
  <c r="L47" i="3" s="1"/>
  <c r="L44" i="3"/>
  <c r="L45" i="3" s="1"/>
  <c r="L42" i="3"/>
  <c r="L43" i="3" s="1"/>
  <c r="L40" i="3"/>
  <c r="L41" i="3" s="1"/>
  <c r="L38" i="3"/>
  <c r="L39" i="3" s="1"/>
  <c r="G50" i="3"/>
  <c r="G51" i="3" s="1"/>
  <c r="G48" i="3"/>
  <c r="G49" i="3" s="1"/>
  <c r="G46" i="3"/>
  <c r="G47" i="3" s="1"/>
  <c r="G44" i="3"/>
  <c r="G45" i="3" s="1"/>
  <c r="G42" i="3"/>
  <c r="G43" i="3" s="1"/>
  <c r="G40" i="3"/>
  <c r="G41" i="3" s="1"/>
  <c r="G38" i="3"/>
  <c r="G39" i="3" s="1"/>
  <c r="B52" i="3"/>
  <c r="B53" i="3" s="1"/>
  <c r="B50" i="3"/>
  <c r="B51" i="3" s="1"/>
  <c r="B48" i="3"/>
  <c r="B49" i="3" s="1"/>
  <c r="B46" i="3"/>
  <c r="B47" i="3" s="1"/>
  <c r="B44" i="3"/>
  <c r="B45" i="3" s="1"/>
  <c r="B42" i="3"/>
  <c r="B43" i="3" s="1"/>
  <c r="B40" i="3"/>
  <c r="B41" i="3" s="1"/>
  <c r="B38" i="3"/>
  <c r="B39" i="3" s="1"/>
  <c r="A75" i="4" l="1"/>
  <c r="F75" i="4" s="1"/>
  <c r="K12" i="4"/>
  <c r="A12" i="4" s="1"/>
  <c r="F12" i="4" s="1"/>
  <c r="A11" i="4"/>
  <c r="F11" i="4" s="1"/>
  <c r="AF15" i="4"/>
  <c r="AF16" i="4" s="1"/>
  <c r="Z15" i="4"/>
  <c r="Z16" i="4" s="1"/>
  <c r="U15" i="4"/>
  <c r="U16" i="4" s="1"/>
  <c r="P15" i="4"/>
  <c r="P16" i="4" s="1"/>
  <c r="K13" i="4"/>
  <c r="Q34" i="3"/>
  <c r="Q35" i="3" s="1"/>
  <c r="Q30" i="3"/>
  <c r="Q31" i="3" s="1"/>
  <c r="Q26" i="3"/>
  <c r="Q27" i="3" s="1"/>
  <c r="S5" i="3"/>
  <c r="S6" i="3"/>
  <c r="S7" i="3"/>
  <c r="Q10" i="3" s="1"/>
  <c r="Q11" i="3" s="1"/>
  <c r="S8" i="3"/>
  <c r="Q12" i="3" s="1"/>
  <c r="Q13" i="3" s="1"/>
  <c r="S9" i="3"/>
  <c r="Q14" i="3" s="1"/>
  <c r="Q15" i="3" s="1"/>
  <c r="S10" i="3"/>
  <c r="Q16" i="3" s="1"/>
  <c r="Q17" i="3" s="1"/>
  <c r="S11" i="3"/>
  <c r="Q18" i="3" s="1"/>
  <c r="Q19" i="3" s="1"/>
  <c r="S12" i="3"/>
  <c r="Q20" i="3" s="1"/>
  <c r="Q21" i="3" s="1"/>
  <c r="Q6" i="3"/>
  <c r="Q7" i="3" s="1"/>
  <c r="S4" i="3"/>
  <c r="Q36" i="3"/>
  <c r="Q37" i="3" s="1"/>
  <c r="Q32" i="3"/>
  <c r="Q33" i="3" s="1"/>
  <c r="Q28" i="3"/>
  <c r="Q29" i="3" s="1"/>
  <c r="Q24" i="3"/>
  <c r="Q25" i="3" s="1"/>
  <c r="Q23" i="3"/>
  <c r="Q8" i="3"/>
  <c r="Q9" i="3" s="1"/>
  <c r="P6" i="3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Q4" i="3"/>
  <c r="Q5" i="3" s="1"/>
  <c r="X36" i="3"/>
  <c r="X37" i="3" s="1"/>
  <c r="X34" i="3"/>
  <c r="X35" i="3" s="1"/>
  <c r="X32" i="3"/>
  <c r="X33" i="3" s="1"/>
  <c r="X30" i="3"/>
  <c r="X31" i="3" s="1"/>
  <c r="X28" i="3"/>
  <c r="X29" i="3" s="1"/>
  <c r="X26" i="3"/>
  <c r="X27" i="3" s="1"/>
  <c r="X24" i="3"/>
  <c r="X25" i="3" s="1"/>
  <c r="X23" i="3"/>
  <c r="X20" i="3"/>
  <c r="X21" i="3" s="1"/>
  <c r="X18" i="3"/>
  <c r="X19" i="3" s="1"/>
  <c r="X16" i="3"/>
  <c r="X17" i="3" s="1"/>
  <c r="X14" i="3"/>
  <c r="X15" i="3" s="1"/>
  <c r="X12" i="3"/>
  <c r="X13" i="3" s="1"/>
  <c r="X10" i="3"/>
  <c r="X11" i="3" s="1"/>
  <c r="X8" i="3"/>
  <c r="X9" i="3" s="1"/>
  <c r="X6" i="3"/>
  <c r="X7" i="3" s="1"/>
  <c r="X4" i="3"/>
  <c r="X5" i="3" s="1"/>
  <c r="W36" i="3"/>
  <c r="W37" i="3" s="1"/>
  <c r="W34" i="3"/>
  <c r="W35" i="3" s="1"/>
  <c r="W32" i="3"/>
  <c r="W33" i="3" s="1"/>
  <c r="W30" i="3"/>
  <c r="W31" i="3" s="1"/>
  <c r="W28" i="3"/>
  <c r="W29" i="3" s="1"/>
  <c r="W26" i="3"/>
  <c r="W27" i="3" s="1"/>
  <c r="W24" i="3"/>
  <c r="W25" i="3" s="1"/>
  <c r="W23" i="3"/>
  <c r="L36" i="3"/>
  <c r="L37" i="3" s="1"/>
  <c r="L34" i="3"/>
  <c r="L35" i="3" s="1"/>
  <c r="L32" i="3"/>
  <c r="L33" i="3" s="1"/>
  <c r="L30" i="3"/>
  <c r="L31" i="3" s="1"/>
  <c r="L28" i="3"/>
  <c r="L29" i="3" s="1"/>
  <c r="L26" i="3"/>
  <c r="L27" i="3" s="1"/>
  <c r="L24" i="3"/>
  <c r="L25" i="3" s="1"/>
  <c r="L23" i="3"/>
  <c r="G36" i="3"/>
  <c r="G37" i="3" s="1"/>
  <c r="G34" i="3"/>
  <c r="G35" i="3" s="1"/>
  <c r="G32" i="3"/>
  <c r="G33" i="3" s="1"/>
  <c r="G30" i="3"/>
  <c r="G31" i="3" s="1"/>
  <c r="G28" i="3"/>
  <c r="G29" i="3" s="1"/>
  <c r="G26" i="3"/>
  <c r="G27" i="3" s="1"/>
  <c r="G24" i="3"/>
  <c r="G25" i="3" s="1"/>
  <c r="G23" i="3"/>
  <c r="B36" i="3"/>
  <c r="B37" i="3" s="1"/>
  <c r="B34" i="3"/>
  <c r="B35" i="3" s="1"/>
  <c r="B32" i="3"/>
  <c r="B33" i="3" s="1"/>
  <c r="B30" i="3"/>
  <c r="B31" i="3" s="1"/>
  <c r="B28" i="3"/>
  <c r="B29" i="3" s="1"/>
  <c r="B26" i="3"/>
  <c r="B27" i="3" s="1"/>
  <c r="B24" i="3"/>
  <c r="B25" i="3" s="1"/>
  <c r="B23" i="3"/>
  <c r="W20" i="3"/>
  <c r="W21" i="3" s="1"/>
  <c r="W18" i="3"/>
  <c r="W19" i="3" s="1"/>
  <c r="W16" i="3"/>
  <c r="W17" i="3" s="1"/>
  <c r="W14" i="3"/>
  <c r="W15" i="3" s="1"/>
  <c r="W12" i="3"/>
  <c r="W13" i="3" s="1"/>
  <c r="W10" i="3"/>
  <c r="W11" i="3" s="1"/>
  <c r="W8" i="3"/>
  <c r="W9" i="3" s="1"/>
  <c r="W6" i="3"/>
  <c r="W7" i="3" s="1"/>
  <c r="V6" i="3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W4" i="3"/>
  <c r="W5" i="3" s="1"/>
  <c r="A76" i="4" l="1"/>
  <c r="F76" i="4" s="1"/>
  <c r="K14" i="4"/>
  <c r="A14" i="4" s="1"/>
  <c r="F14" i="4" s="1"/>
  <c r="A13" i="4"/>
  <c r="F13" i="4" s="1"/>
  <c r="AF17" i="4"/>
  <c r="AF18" i="4" s="1"/>
  <c r="Z17" i="4"/>
  <c r="Z18" i="4" s="1"/>
  <c r="U17" i="4"/>
  <c r="U18" i="4" s="1"/>
  <c r="P17" i="4"/>
  <c r="P18" i="4" s="1"/>
  <c r="K15" i="4"/>
  <c r="V23" i="3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P23" i="3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L4" i="3"/>
  <c r="L5" i="3" s="1"/>
  <c r="L6" i="3"/>
  <c r="L7" i="3" s="1"/>
  <c r="L8" i="3"/>
  <c r="L9" i="3" s="1"/>
  <c r="L10" i="3"/>
  <c r="L11" i="3" s="1"/>
  <c r="L12" i="3"/>
  <c r="L13" i="3" s="1"/>
  <c r="L20" i="3"/>
  <c r="L21" i="3" s="1"/>
  <c r="L18" i="3"/>
  <c r="L19" i="3" s="1"/>
  <c r="L16" i="3"/>
  <c r="L17" i="3" s="1"/>
  <c r="L14" i="3"/>
  <c r="L15" i="3" s="1"/>
  <c r="K6" i="3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A77" i="4" l="1"/>
  <c r="F77" i="4" s="1"/>
  <c r="K16" i="4"/>
  <c r="A16" i="4" s="1"/>
  <c r="F16" i="4" s="1"/>
  <c r="A15" i="4"/>
  <c r="F15" i="4" s="1"/>
  <c r="AF19" i="4"/>
  <c r="AF20" i="4" s="1"/>
  <c r="Z19" i="4"/>
  <c r="Z20" i="4" s="1"/>
  <c r="U19" i="4"/>
  <c r="U20" i="4" s="1"/>
  <c r="P19" i="4"/>
  <c r="P20" i="4" s="1"/>
  <c r="K17" i="4"/>
  <c r="V40" i="3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P40" i="3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K23" i="3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G20" i="3"/>
  <c r="G21" i="3" s="1"/>
  <c r="G18" i="3"/>
  <c r="G19" i="3" s="1"/>
  <c r="G16" i="3"/>
  <c r="G17" i="3" s="1"/>
  <c r="G14" i="3"/>
  <c r="G15" i="3" s="1"/>
  <c r="G12" i="3"/>
  <c r="G13" i="3" s="1"/>
  <c r="G10" i="3"/>
  <c r="G11" i="3" s="1"/>
  <c r="G8" i="3"/>
  <c r="G9" i="3" s="1"/>
  <c r="G6" i="3"/>
  <c r="G7" i="3" s="1"/>
  <c r="F6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G4" i="3"/>
  <c r="G5" i="3" s="1"/>
  <c r="B20" i="3"/>
  <c r="B21" i="3" s="1"/>
  <c r="B18" i="3"/>
  <c r="B19" i="3" s="1"/>
  <c r="B16" i="3"/>
  <c r="B17" i="3" s="1"/>
  <c r="B14" i="3"/>
  <c r="B15" i="3" s="1"/>
  <c r="B12" i="3"/>
  <c r="B13" i="3" s="1"/>
  <c r="B10" i="3"/>
  <c r="B11" i="3" s="1"/>
  <c r="B8" i="3"/>
  <c r="B9" i="3" s="1"/>
  <c r="B6" i="3"/>
  <c r="B7" i="3" s="1"/>
  <c r="B4" i="3"/>
  <c r="B5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78" i="4" l="1"/>
  <c r="F78" i="4" s="1"/>
  <c r="K18" i="4"/>
  <c r="A18" i="4" s="1"/>
  <c r="F18" i="4" s="1"/>
  <c r="A17" i="4"/>
  <c r="F17" i="4" s="1"/>
  <c r="AF21" i="4"/>
  <c r="AF22" i="4" s="1"/>
  <c r="Z21" i="4"/>
  <c r="Z22" i="4" s="1"/>
  <c r="U21" i="4"/>
  <c r="U22" i="4" s="1"/>
  <c r="P21" i="4"/>
  <c r="P22" i="4" s="1"/>
  <c r="K19" i="4"/>
  <c r="K40" i="3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F23" i="3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A23" i="3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L9" i="2"/>
  <c r="L8" i="2"/>
  <c r="L7" i="2"/>
  <c r="M9" i="2"/>
  <c r="M8" i="2"/>
  <c r="M6" i="2"/>
  <c r="N9" i="2"/>
  <c r="N8" i="2"/>
  <c r="N7" i="2"/>
  <c r="N6" i="2"/>
  <c r="O9" i="2"/>
  <c r="O7" i="2"/>
  <c r="O6" i="2"/>
  <c r="O8" i="2"/>
  <c r="M7" i="2"/>
  <c r="L6" i="2"/>
  <c r="O10" i="2"/>
  <c r="N10" i="2"/>
  <c r="M10" i="2"/>
  <c r="O14" i="2"/>
  <c r="N14" i="2"/>
  <c r="M14" i="2"/>
  <c r="L14" i="2"/>
  <c r="K14" i="2"/>
  <c r="J14" i="2"/>
  <c r="O12" i="2"/>
  <c r="N12" i="2"/>
  <c r="M12" i="2"/>
  <c r="L12" i="2"/>
  <c r="O13" i="2"/>
  <c r="N13" i="2"/>
  <c r="M13" i="2"/>
  <c r="L13" i="2"/>
  <c r="K13" i="2"/>
  <c r="K12" i="2"/>
  <c r="J13" i="2"/>
  <c r="J12" i="2"/>
  <c r="O11" i="2"/>
  <c r="N11" i="2"/>
  <c r="M11" i="2"/>
  <c r="L11" i="2"/>
  <c r="K11" i="2"/>
  <c r="J11" i="2"/>
  <c r="L10" i="2"/>
  <c r="K10" i="2"/>
  <c r="J10" i="2"/>
  <c r="J9" i="2"/>
  <c r="K9" i="2"/>
  <c r="K8" i="2"/>
  <c r="K7" i="2"/>
  <c r="K6" i="2"/>
  <c r="J8" i="2"/>
  <c r="J7" i="2"/>
  <c r="J6" i="2"/>
  <c r="E11" i="2"/>
  <c r="E10" i="2"/>
  <c r="E9" i="2"/>
  <c r="D11" i="2"/>
  <c r="C12" i="2"/>
  <c r="C11" i="2"/>
  <c r="D12" i="2"/>
  <c r="E13" i="2"/>
  <c r="E12" i="2"/>
  <c r="D13" i="2"/>
  <c r="C13" i="2"/>
  <c r="C8" i="2"/>
  <c r="D8" i="2"/>
  <c r="E8" i="2"/>
  <c r="E7" i="2"/>
  <c r="D7" i="2"/>
  <c r="E6" i="2"/>
  <c r="E5" i="2"/>
  <c r="D6" i="2"/>
  <c r="D5" i="2"/>
  <c r="C7" i="2"/>
  <c r="D10" i="2"/>
  <c r="D9" i="2"/>
  <c r="C10" i="2"/>
  <c r="C9" i="2"/>
  <c r="C6" i="2"/>
  <c r="C5" i="2"/>
  <c r="W105" i="1" l="1"/>
  <c r="W103" i="1"/>
  <c r="W96" i="1"/>
  <c r="W94" i="1"/>
  <c r="W87" i="1"/>
  <c r="W85" i="1"/>
  <c r="W86" i="1"/>
  <c r="W106" i="1"/>
  <c r="W104" i="1"/>
  <c r="W97" i="1"/>
  <c r="W95" i="1"/>
  <c r="W88" i="1"/>
  <c r="W132" i="1"/>
  <c r="W130" i="1"/>
  <c r="W123" i="1"/>
  <c r="W121" i="1"/>
  <c r="W114" i="1"/>
  <c r="W112" i="1"/>
  <c r="W133" i="1"/>
  <c r="W131" i="1"/>
  <c r="W124" i="1"/>
  <c r="W122" i="1"/>
  <c r="W113" i="1"/>
  <c r="W115" i="1"/>
  <c r="W125" i="1"/>
  <c r="W116" i="1"/>
  <c r="W134" i="1"/>
  <c r="W78" i="1"/>
  <c r="W77" i="1"/>
  <c r="W79" i="1"/>
  <c r="W80" i="1"/>
  <c r="W69" i="1"/>
  <c r="W67" i="1"/>
  <c r="W65" i="1"/>
  <c r="W63" i="1"/>
  <c r="W61" i="1"/>
  <c r="W48" i="1"/>
  <c r="W50" i="1"/>
  <c r="W52" i="1"/>
  <c r="W54" i="1"/>
  <c r="W45" i="1"/>
  <c r="W36" i="1"/>
  <c r="W34" i="1"/>
  <c r="W32" i="1"/>
  <c r="W18" i="1"/>
  <c r="W23" i="1"/>
  <c r="W21" i="1"/>
  <c r="W19" i="1"/>
  <c r="W7" i="1"/>
  <c r="W9" i="1"/>
  <c r="W11" i="1"/>
  <c r="W10" i="1"/>
  <c r="W70" i="1"/>
  <c r="W68" i="1"/>
  <c r="W66" i="1"/>
  <c r="W64" i="1"/>
  <c r="W62" i="1"/>
  <c r="W47" i="1"/>
  <c r="W49" i="1"/>
  <c r="W51" i="1"/>
  <c r="W53" i="1"/>
  <c r="W46" i="1"/>
  <c r="W44" i="1"/>
  <c r="W37" i="1"/>
  <c r="W35" i="1"/>
  <c r="W33" i="1"/>
  <c r="W31" i="1"/>
  <c r="W24" i="1"/>
  <c r="W22" i="1"/>
  <c r="W20" i="1"/>
  <c r="W6" i="1"/>
  <c r="W8" i="1"/>
  <c r="W5" i="1"/>
  <c r="W107" i="1"/>
  <c r="W98" i="1"/>
  <c r="W89" i="1"/>
  <c r="W72" i="1"/>
  <c r="W55" i="1"/>
  <c r="W39" i="1"/>
  <c r="W26" i="1"/>
  <c r="W12" i="1"/>
  <c r="W71" i="1"/>
  <c r="W56" i="1"/>
  <c r="W38" i="1"/>
  <c r="W25" i="1"/>
  <c r="W13" i="1"/>
  <c r="A80" i="4"/>
  <c r="F80" i="4" s="1"/>
  <c r="A79" i="4"/>
  <c r="F79" i="4" s="1"/>
  <c r="K20" i="4"/>
  <c r="A20" i="4" s="1"/>
  <c r="F20" i="4" s="1"/>
  <c r="A19" i="4"/>
  <c r="F19" i="4" s="1"/>
  <c r="AF23" i="4"/>
  <c r="AF24" i="4" s="1"/>
  <c r="Z23" i="4"/>
  <c r="Z24" i="4" s="1"/>
  <c r="U23" i="4"/>
  <c r="U24" i="4" s="1"/>
  <c r="P23" i="4"/>
  <c r="P24" i="4" s="1"/>
  <c r="K21" i="4"/>
  <c r="F40" i="3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1" i="4" l="1"/>
  <c r="F81" i="4" s="1"/>
  <c r="K22" i="4"/>
  <c r="A22" i="4" s="1"/>
  <c r="F22" i="4" s="1"/>
  <c r="A21" i="4"/>
  <c r="F21" i="4" s="1"/>
  <c r="AF25" i="4"/>
  <c r="AF26" i="4" s="1"/>
  <c r="Z25" i="4"/>
  <c r="Z26" i="4" s="1"/>
  <c r="U25" i="4"/>
  <c r="U26" i="4" s="1"/>
  <c r="P25" i="4"/>
  <c r="P26" i="4" s="1"/>
  <c r="K23" i="4"/>
  <c r="A82" i="4" l="1"/>
  <c r="F82" i="4" s="1"/>
  <c r="K24" i="4"/>
  <c r="A24" i="4" s="1"/>
  <c r="F24" i="4" s="1"/>
  <c r="A23" i="4"/>
  <c r="F23" i="4" s="1"/>
  <c r="AF27" i="4"/>
  <c r="AF28" i="4" s="1"/>
  <c r="Z27" i="4"/>
  <c r="Z28" i="4" s="1"/>
  <c r="U27" i="4"/>
  <c r="U28" i="4" s="1"/>
  <c r="P27" i="4"/>
  <c r="P28" i="4" s="1"/>
  <c r="K25" i="4"/>
  <c r="A83" i="4" l="1"/>
  <c r="F83" i="4" s="1"/>
  <c r="K26" i="4"/>
  <c r="A26" i="4" s="1"/>
  <c r="F26" i="4" s="1"/>
  <c r="A25" i="4"/>
  <c r="F25" i="4" s="1"/>
  <c r="AF29" i="4"/>
  <c r="AF30" i="4" s="1"/>
  <c r="Z29" i="4"/>
  <c r="Z30" i="4" s="1"/>
  <c r="U29" i="4"/>
  <c r="U30" i="4" s="1"/>
  <c r="P29" i="4"/>
  <c r="P30" i="4" s="1"/>
  <c r="K27" i="4"/>
  <c r="A84" i="4" l="1"/>
  <c r="F84" i="4" s="1"/>
  <c r="K28" i="4"/>
  <c r="A28" i="4" s="1"/>
  <c r="F28" i="4" s="1"/>
  <c r="A27" i="4"/>
  <c r="F27" i="4" s="1"/>
  <c r="AF31" i="4"/>
  <c r="AF32" i="4" s="1"/>
  <c r="Z31" i="4"/>
  <c r="Z32" i="4" s="1"/>
  <c r="U31" i="4"/>
  <c r="U32" i="4" s="1"/>
  <c r="P31" i="4"/>
  <c r="P32" i="4" s="1"/>
  <c r="K29" i="4"/>
  <c r="A85" i="4" l="1"/>
  <c r="F85" i="4" s="1"/>
  <c r="K30" i="4"/>
  <c r="A30" i="4" s="1"/>
  <c r="F30" i="4" s="1"/>
  <c r="A29" i="4"/>
  <c r="F29" i="4" s="1"/>
  <c r="AF33" i="4"/>
  <c r="AF34" i="4" s="1"/>
  <c r="Z33" i="4"/>
  <c r="Z34" i="4" s="1"/>
  <c r="U33" i="4"/>
  <c r="U34" i="4" s="1"/>
  <c r="P33" i="4"/>
  <c r="P34" i="4" s="1"/>
  <c r="K31" i="4"/>
  <c r="A86" i="4" l="1"/>
  <c r="F86" i="4" s="1"/>
  <c r="K32" i="4"/>
  <c r="A32" i="4" s="1"/>
  <c r="F32" i="4" s="1"/>
  <c r="A31" i="4"/>
  <c r="F31" i="4" s="1"/>
  <c r="AF35" i="4"/>
  <c r="AF36" i="4" s="1"/>
  <c r="Z35" i="4"/>
  <c r="Z36" i="4" s="1"/>
  <c r="U35" i="4"/>
  <c r="U36" i="4" s="1"/>
  <c r="P35" i="4"/>
  <c r="P36" i="4" s="1"/>
  <c r="K33" i="4"/>
  <c r="A87" i="4" l="1"/>
  <c r="F87" i="4" s="1"/>
  <c r="K34" i="4"/>
  <c r="A34" i="4" s="1"/>
  <c r="F34" i="4" s="1"/>
  <c r="A33" i="4"/>
  <c r="F33" i="4" s="1"/>
  <c r="AF37" i="4"/>
  <c r="AF38" i="4" s="1"/>
  <c r="Z37" i="4"/>
  <c r="Z38" i="4" s="1"/>
  <c r="U37" i="4"/>
  <c r="U38" i="4" s="1"/>
  <c r="P37" i="4"/>
  <c r="P38" i="4" s="1"/>
  <c r="K35" i="4"/>
  <c r="A88" i="4" l="1"/>
  <c r="F88" i="4" s="1"/>
  <c r="K36" i="4"/>
  <c r="A36" i="4" s="1"/>
  <c r="F36" i="4" s="1"/>
  <c r="A35" i="4"/>
  <c r="F35" i="4" s="1"/>
  <c r="AF39" i="4"/>
  <c r="AF40" i="4" s="1"/>
  <c r="Z39" i="4"/>
  <c r="Z40" i="4" s="1"/>
  <c r="U39" i="4"/>
  <c r="U40" i="4" s="1"/>
  <c r="P39" i="4"/>
  <c r="P40" i="4" s="1"/>
  <c r="K37" i="4"/>
  <c r="A89" i="4" l="1"/>
  <c r="F89" i="4" s="1"/>
  <c r="K38" i="4"/>
  <c r="A38" i="4" s="1"/>
  <c r="F38" i="4" s="1"/>
  <c r="A37" i="4"/>
  <c r="F37" i="4" s="1"/>
  <c r="AF41" i="4"/>
  <c r="AF42" i="4" s="1"/>
  <c r="Z41" i="4"/>
  <c r="Z42" i="4" s="1"/>
  <c r="U41" i="4"/>
  <c r="U42" i="4" s="1"/>
  <c r="P41" i="4"/>
  <c r="P42" i="4" s="1"/>
  <c r="K39" i="4"/>
  <c r="A90" i="4" l="1"/>
  <c r="F90" i="4" s="1"/>
  <c r="K40" i="4"/>
  <c r="A40" i="4" s="1"/>
  <c r="F40" i="4" s="1"/>
  <c r="A39" i="4"/>
  <c r="F39" i="4" s="1"/>
  <c r="AF43" i="4"/>
  <c r="AF44" i="4" s="1"/>
  <c r="Z43" i="4"/>
  <c r="Z44" i="4" s="1"/>
  <c r="U43" i="4"/>
  <c r="U44" i="4" s="1"/>
  <c r="P43" i="4"/>
  <c r="P44" i="4" s="1"/>
  <c r="K41" i="4"/>
  <c r="A91" i="4" l="1"/>
  <c r="F91" i="4" s="1"/>
  <c r="K42" i="4"/>
  <c r="A42" i="4" s="1"/>
  <c r="F42" i="4" s="1"/>
  <c r="A41" i="4"/>
  <c r="F41" i="4" s="1"/>
  <c r="AF45" i="4"/>
  <c r="AF46" i="4" s="1"/>
  <c r="Z45" i="4"/>
  <c r="Z46" i="4" s="1"/>
  <c r="U45" i="4"/>
  <c r="U46" i="4" s="1"/>
  <c r="P45" i="4"/>
  <c r="P46" i="4" s="1"/>
  <c r="K43" i="4"/>
  <c r="A92" i="4" l="1"/>
  <c r="F92" i="4" s="1"/>
  <c r="K44" i="4"/>
  <c r="A44" i="4" s="1"/>
  <c r="F44" i="4" s="1"/>
  <c r="A43" i="4"/>
  <c r="F43" i="4" s="1"/>
  <c r="AF47" i="4"/>
  <c r="AF48" i="4" s="1"/>
  <c r="Z47" i="4"/>
  <c r="Z48" i="4" s="1"/>
  <c r="U47" i="4"/>
  <c r="U48" i="4" s="1"/>
  <c r="P47" i="4"/>
  <c r="P48" i="4" s="1"/>
  <c r="K45" i="4"/>
  <c r="A93" i="4" l="1"/>
  <c r="F93" i="4" s="1"/>
  <c r="K46" i="4"/>
  <c r="A46" i="4" s="1"/>
  <c r="F46" i="4" s="1"/>
  <c r="A45" i="4"/>
  <c r="F45" i="4" s="1"/>
  <c r="AF49" i="4"/>
  <c r="AF50" i="4" s="1"/>
  <c r="Z49" i="4"/>
  <c r="Z50" i="4" s="1"/>
  <c r="U49" i="4"/>
  <c r="U50" i="4" s="1"/>
  <c r="P49" i="4"/>
  <c r="P50" i="4" s="1"/>
  <c r="K47" i="4"/>
  <c r="A94" i="4" l="1"/>
  <c r="F94" i="4" s="1"/>
  <c r="K48" i="4"/>
  <c r="A48" i="4" s="1"/>
  <c r="F48" i="4" s="1"/>
  <c r="A47" i="4"/>
  <c r="F47" i="4" s="1"/>
  <c r="AF51" i="4"/>
  <c r="AF52" i="4" s="1"/>
  <c r="Z51" i="4"/>
  <c r="Z52" i="4" s="1"/>
  <c r="U51" i="4"/>
  <c r="U52" i="4" s="1"/>
  <c r="P51" i="4"/>
  <c r="P52" i="4" s="1"/>
  <c r="K49" i="4"/>
  <c r="A95" i="4" l="1"/>
  <c r="F95" i="4" s="1"/>
  <c r="K50" i="4"/>
  <c r="A50" i="4" s="1"/>
  <c r="F50" i="4" s="1"/>
  <c r="A49" i="4"/>
  <c r="F49" i="4" s="1"/>
  <c r="AF53" i="4"/>
  <c r="AF54" i="4" s="1"/>
  <c r="Z53" i="4"/>
  <c r="Z54" i="4" s="1"/>
  <c r="U53" i="4"/>
  <c r="U54" i="4" s="1"/>
  <c r="P53" i="4"/>
  <c r="P54" i="4" s="1"/>
  <c r="K51" i="4"/>
  <c r="A96" i="4" l="1"/>
  <c r="F96" i="4" s="1"/>
  <c r="K52" i="4"/>
  <c r="A52" i="4" s="1"/>
  <c r="F52" i="4" s="1"/>
  <c r="A51" i="4"/>
  <c r="F51" i="4" s="1"/>
  <c r="AF55" i="4"/>
  <c r="AF56" i="4" s="1"/>
  <c r="Z55" i="4"/>
  <c r="Z56" i="4" s="1"/>
  <c r="U55" i="4"/>
  <c r="U56" i="4" s="1"/>
  <c r="P55" i="4"/>
  <c r="P56" i="4" s="1"/>
  <c r="K53" i="4"/>
  <c r="A97" i="4" l="1"/>
  <c r="F97" i="4" s="1"/>
  <c r="K54" i="4"/>
  <c r="A54" i="4" s="1"/>
  <c r="F54" i="4" s="1"/>
  <c r="A53" i="4"/>
  <c r="F53" i="4" s="1"/>
  <c r="AF57" i="4"/>
  <c r="AF58" i="4" s="1"/>
  <c r="Z57" i="4"/>
  <c r="Z58" i="4" s="1"/>
  <c r="U57" i="4"/>
  <c r="U58" i="4" s="1"/>
  <c r="P57" i="4"/>
  <c r="P58" i="4" s="1"/>
  <c r="K55" i="4"/>
  <c r="A98" i="4" l="1"/>
  <c r="F98" i="4" s="1"/>
  <c r="K56" i="4"/>
  <c r="A56" i="4" s="1"/>
  <c r="F56" i="4" s="1"/>
  <c r="A55" i="4"/>
  <c r="F55" i="4" s="1"/>
  <c r="AF59" i="4"/>
  <c r="AF60" i="4" s="1"/>
  <c r="Z59" i="4"/>
  <c r="Z60" i="4" s="1"/>
  <c r="U59" i="4"/>
  <c r="U60" i="4" s="1"/>
  <c r="P59" i="4"/>
  <c r="P60" i="4" s="1"/>
  <c r="K57" i="4"/>
  <c r="A99" i="4" l="1"/>
  <c r="F99" i="4" s="1"/>
  <c r="K58" i="4"/>
  <c r="A58" i="4" s="1"/>
  <c r="F58" i="4" s="1"/>
  <c r="A57" i="4"/>
  <c r="F57" i="4" s="1"/>
  <c r="AF61" i="4"/>
  <c r="AF62" i="4" s="1"/>
  <c r="Z61" i="4"/>
  <c r="Z62" i="4" s="1"/>
  <c r="U61" i="4"/>
  <c r="U62" i="4" s="1"/>
  <c r="P61" i="4"/>
  <c r="P62" i="4" s="1"/>
  <c r="K59" i="4"/>
  <c r="A100" i="4" l="1"/>
  <c r="F100" i="4" s="1"/>
  <c r="K60" i="4"/>
  <c r="A60" i="4" s="1"/>
  <c r="F60" i="4" s="1"/>
  <c r="A59" i="4"/>
  <c r="F59" i="4" s="1"/>
  <c r="AF63" i="4"/>
  <c r="AF64" i="4" s="1"/>
  <c r="Z63" i="4"/>
  <c r="Z64" i="4" s="1"/>
  <c r="U63" i="4"/>
  <c r="U64" i="4" s="1"/>
  <c r="P63" i="4"/>
  <c r="P64" i="4" s="1"/>
  <c r="K61" i="4"/>
  <c r="A101" i="4" l="1"/>
  <c r="F101" i="4" s="1"/>
  <c r="K62" i="4"/>
  <c r="A62" i="4" s="1"/>
  <c r="F62" i="4" s="1"/>
  <c r="A61" i="4"/>
  <c r="F61" i="4" s="1"/>
  <c r="AF65" i="4"/>
  <c r="AF66" i="4" s="1"/>
  <c r="Z65" i="4"/>
  <c r="Z66" i="4" s="1"/>
  <c r="U65" i="4"/>
  <c r="U66" i="4" s="1"/>
  <c r="P65" i="4"/>
  <c r="P66" i="4" s="1"/>
  <c r="K63" i="4"/>
  <c r="A102" i="4" l="1"/>
  <c r="F102" i="4" s="1"/>
  <c r="K64" i="4"/>
  <c r="A64" i="4" s="1"/>
  <c r="F64" i="4" s="1"/>
  <c r="A63" i="4"/>
  <c r="F63" i="4" s="1"/>
  <c r="AF67" i="4"/>
  <c r="AF68" i="4" s="1"/>
  <c r="AF69" i="4" s="1"/>
  <c r="Z67" i="4"/>
  <c r="Z68" i="4" s="1"/>
  <c r="Z69" i="4" s="1"/>
  <c r="U67" i="4"/>
  <c r="U68" i="4" s="1"/>
  <c r="U69" i="4" s="1"/>
  <c r="P67" i="4"/>
  <c r="P68" i="4" s="1"/>
  <c r="P69" i="4" s="1"/>
  <c r="K65" i="4"/>
  <c r="A103" i="4" l="1"/>
  <c r="F103" i="4" s="1"/>
  <c r="K66" i="4"/>
  <c r="A66" i="4" s="1"/>
  <c r="F66" i="4" s="1"/>
  <c r="A65" i="4"/>
  <c r="F65" i="4" s="1"/>
  <c r="K67" i="4"/>
  <c r="A104" i="4" l="1"/>
  <c r="F104" i="4" s="1"/>
  <c r="K68" i="4"/>
  <c r="A67" i="4"/>
  <c r="F67" i="4" s="1"/>
  <c r="A105" i="4" l="1"/>
  <c r="F105" i="4" s="1"/>
  <c r="K69" i="4"/>
  <c r="A69" i="4" s="1"/>
  <c r="F69" i="4" s="1"/>
  <c r="A68" i="4"/>
  <c r="F68" i="4" s="1"/>
  <c r="A106" i="4" l="1"/>
  <c r="F106" i="4" s="1"/>
  <c r="A107" i="4" l="1"/>
  <c r="F107" i="4" s="1"/>
  <c r="A108" i="4" l="1"/>
  <c r="F108" i="4" s="1"/>
  <c r="A109" i="4" l="1"/>
  <c r="F109" i="4" s="1"/>
  <c r="A110" i="4" l="1"/>
  <c r="F110" i="4" s="1"/>
  <c r="A111" i="4" l="1"/>
  <c r="F111" i="4" s="1"/>
  <c r="A112" i="4" l="1"/>
  <c r="F112" i="4" s="1"/>
  <c r="A113" i="4" l="1"/>
  <c r="F113" i="4" s="1"/>
  <c r="A114" i="4" l="1"/>
  <c r="F114" i="4" s="1"/>
  <c r="A115" i="4" l="1"/>
  <c r="F115" i="4" s="1"/>
  <c r="A116" i="4" l="1"/>
  <c r="F116" i="4" s="1"/>
  <c r="A117" i="4" l="1"/>
  <c r="F117" i="4" s="1"/>
  <c r="A118" i="4" l="1"/>
  <c r="F118" i="4" s="1"/>
  <c r="A119" i="4" l="1"/>
  <c r="F119" i="4" s="1"/>
  <c r="A120" i="4" l="1"/>
  <c r="F120" i="4" s="1"/>
  <c r="A121" i="4" l="1"/>
  <c r="F121" i="4" s="1"/>
  <c r="A122" i="4" l="1"/>
  <c r="F122" i="4" s="1"/>
  <c r="A123" i="4" l="1"/>
  <c r="F123" i="4" s="1"/>
  <c r="A124" i="4" l="1"/>
  <c r="F124" i="4" s="1"/>
  <c r="A125" i="4" l="1"/>
  <c r="F125" i="4" s="1"/>
  <c r="A126" i="4" l="1"/>
  <c r="F126" i="4" s="1"/>
  <c r="A127" i="4" l="1"/>
  <c r="F127" i="4" s="1"/>
  <c r="A129" i="4" l="1"/>
  <c r="F129" i="4" s="1"/>
  <c r="A128" i="4"/>
  <c r="F128" i="4" s="1"/>
</calcChain>
</file>

<file path=xl/sharedStrings.xml><?xml version="1.0" encoding="utf-8"?>
<sst xmlns="http://schemas.openxmlformats.org/spreadsheetml/2006/main" count="1536" uniqueCount="158">
  <si>
    <t>Setpoint</t>
  </si>
  <si>
    <t>Water in</t>
  </si>
  <si>
    <t>Water out</t>
  </si>
  <si>
    <t>Flow</t>
  </si>
  <si>
    <t>Power out</t>
  </si>
  <si>
    <t>Power In</t>
  </si>
  <si>
    <t>COP</t>
  </si>
  <si>
    <t>-</t>
  </si>
  <si>
    <t>°C</t>
  </si>
  <si>
    <t>m³/h</t>
  </si>
  <si>
    <t>W</t>
  </si>
  <si>
    <t>g</t>
  </si>
  <si>
    <t>__________</t>
  </si>
  <si>
    <t>__</t>
  </si>
  <si>
    <t>A7 W35</t>
  </si>
  <si>
    <t>____________</t>
  </si>
  <si>
    <t>yes/no</t>
  </si>
  <si>
    <t>Pump</t>
  </si>
  <si>
    <t>Main PCB</t>
  </si>
  <si>
    <t>Remarks</t>
  </si>
  <si>
    <t>Toshiba PCBs</t>
  </si>
  <si>
    <t>Date</t>
  </si>
  <si>
    <t>ODU</t>
  </si>
  <si>
    <t>P.H.E.</t>
  </si>
  <si>
    <t>Charge</t>
  </si>
  <si>
    <t>Refrigerant</t>
  </si>
  <si>
    <t>type</t>
  </si>
  <si>
    <t>________</t>
  </si>
  <si>
    <t>_______</t>
  </si>
  <si>
    <t>_________</t>
  </si>
  <si>
    <t>___________</t>
  </si>
  <si>
    <t>Test location</t>
  </si>
  <si>
    <t>Frequency</t>
  </si>
  <si>
    <t>Hz</t>
  </si>
  <si>
    <t>______</t>
  </si>
  <si>
    <t>_____________________________________________</t>
  </si>
  <si>
    <t>A7 W45</t>
  </si>
  <si>
    <t>A7 W55</t>
  </si>
  <si>
    <t>A2 W35</t>
  </si>
  <si>
    <t>A2 W45</t>
  </si>
  <si>
    <t>A2 W55</t>
  </si>
  <si>
    <t>A-7 W35</t>
  </si>
  <si>
    <t>A-7 W45</t>
  </si>
  <si>
    <t>A-7 W55</t>
  </si>
  <si>
    <t>Corrected COP</t>
  </si>
  <si>
    <t>_____________</t>
  </si>
  <si>
    <t>A12 W35</t>
  </si>
  <si>
    <t>A12 W45</t>
  </si>
  <si>
    <t>A12 W55</t>
  </si>
  <si>
    <t>Mertzwiller</t>
  </si>
  <si>
    <t>GP561</t>
  </si>
  <si>
    <t>B26Hx26</t>
  </si>
  <si>
    <t>R32</t>
  </si>
  <si>
    <t>yes</t>
  </si>
  <si>
    <t>no</t>
  </si>
  <si>
    <t>Flow lower than requested (1,06)</t>
  </si>
  <si>
    <t>A</t>
  </si>
  <si>
    <t>Current (max)</t>
  </si>
  <si>
    <t>Defrosts</t>
  </si>
  <si>
    <t>?</t>
  </si>
  <si>
    <t>Defrost cycle &gt; 3 hours</t>
  </si>
  <si>
    <t>Unstable conditions, results are arbitrary</t>
  </si>
  <si>
    <t>Unsure if defrost would occur</t>
  </si>
  <si>
    <t>Flow lower than requested (1,06) &amp; Defrost cycle &gt; 3 hours</t>
  </si>
  <si>
    <t>Flow lower than requested (1,06) &amp; no full defrost cycle</t>
  </si>
  <si>
    <t>no full defrost cycle measured</t>
  </si>
  <si>
    <t>Averaged over 1 full cycle, but there would be 2 in 3 hours</t>
  </si>
  <si>
    <t>Weird behavior, unknown why (T_delta = 0,18 °C)</t>
  </si>
  <si>
    <t>Flow lower than requested (1,06) &amp; unit shut off mid test</t>
  </si>
  <si>
    <t>Flow lower than requested (1,06), many protect functions</t>
  </si>
  <si>
    <t>Flow lower than requested (1,06), unstable conditions</t>
  </si>
  <si>
    <t>Defrost cycle included</t>
  </si>
  <si>
    <t>Techneco</t>
  </si>
  <si>
    <t>Test 0242</t>
  </si>
  <si>
    <t>Test 0240</t>
  </si>
  <si>
    <t>Test 0235</t>
  </si>
  <si>
    <t>Test 0236</t>
  </si>
  <si>
    <t>Test 0237</t>
  </si>
  <si>
    <t>Test 0238</t>
  </si>
  <si>
    <t>Test 0239</t>
  </si>
  <si>
    <t>Test 0247</t>
  </si>
  <si>
    <t>Test 0244 - Current release</t>
  </si>
  <si>
    <t>Test 0234 - Current release</t>
  </si>
  <si>
    <t>Test 0233 - Current release</t>
  </si>
  <si>
    <t>Test 0245 - Current release</t>
  </si>
  <si>
    <t>Test 0246 - Current release</t>
  </si>
  <si>
    <t>Test 0248</t>
  </si>
  <si>
    <t>Test 0249</t>
  </si>
  <si>
    <t>Test 0250</t>
  </si>
  <si>
    <t>Test 0251</t>
  </si>
  <si>
    <t>Test 0252</t>
  </si>
  <si>
    <t>To &lt; 15°C</t>
  </si>
  <si>
    <t>To &lt; 5.5°C</t>
  </si>
  <si>
    <t>To &lt; - 5.0°C</t>
  </si>
  <si>
    <t>To &lt; - 5.5°C</t>
  </si>
  <si>
    <t>T0</t>
  </si>
  <si>
    <t>Tap</t>
  </si>
  <si>
    <t>f 0</t>
  </si>
  <si>
    <t>f 1</t>
  </si>
  <si>
    <t>f A</t>
  </si>
  <si>
    <t>f 2</t>
  </si>
  <si>
    <t>f B</t>
  </si>
  <si>
    <t>f 3</t>
  </si>
  <si>
    <t>f C</t>
  </si>
  <si>
    <t>f 4</t>
  </si>
  <si>
    <t>f D</t>
  </si>
  <si>
    <t>f 5</t>
  </si>
  <si>
    <t>f E</t>
  </si>
  <si>
    <t>f 6</t>
  </si>
  <si>
    <t>f F</t>
  </si>
  <si>
    <t>f 7</t>
  </si>
  <si>
    <t>f 8</t>
  </si>
  <si>
    <t>f 9</t>
  </si>
  <si>
    <t>GM30</t>
  </si>
  <si>
    <t>Compressor  speed [Hz]</t>
  </si>
  <si>
    <t>T0 abnormal</t>
  </si>
  <si>
    <t>Fan speed Reference [Hz]</t>
  </si>
  <si>
    <t>Fan speed [RPM]</t>
  </si>
  <si>
    <t>HEATING</t>
  </si>
  <si>
    <t>COOLING</t>
  </si>
  <si>
    <t>T0 |°C]</t>
  </si>
  <si>
    <t>MIN</t>
  </si>
  <si>
    <t>MAX</t>
  </si>
  <si>
    <t>To &lt; 0°C</t>
  </si>
  <si>
    <t>To &lt; 38°C</t>
  </si>
  <si>
    <t xml:space="preserve">ECO mode </t>
  </si>
  <si>
    <r>
      <t xml:space="preserve">To </t>
    </r>
    <r>
      <rPr>
        <sz val="11"/>
        <color theme="1"/>
        <rFont val="Calibri"/>
        <family val="2"/>
      </rPr>
      <t>≥  38°C</t>
    </r>
  </si>
  <si>
    <t>To ≥  28°C</t>
  </si>
  <si>
    <t>To ≥  15°C</t>
  </si>
  <si>
    <t>To ≥  5.5°C</t>
  </si>
  <si>
    <t>To ≥  0°C</t>
  </si>
  <si>
    <t>To ≥  38°C</t>
  </si>
  <si>
    <t>To ≥ 15°C</t>
  </si>
  <si>
    <t xml:space="preserve">fan </t>
  </si>
  <si>
    <t>rotation</t>
  </si>
  <si>
    <t>[Hz]</t>
  </si>
  <si>
    <t>Time</t>
  </si>
  <si>
    <t>Compr_freq</t>
  </si>
  <si>
    <t>Tair</t>
  </si>
  <si>
    <t>Twater</t>
  </si>
  <si>
    <t>y_HP_Power</t>
  </si>
  <si>
    <t>y_Power_All</t>
  </si>
  <si>
    <t>Qwater</t>
  </si>
  <si>
    <t>[m3/s]</t>
  </si>
  <si>
    <t>[m3/h]</t>
  </si>
  <si>
    <t>[°C]</t>
  </si>
  <si>
    <t>[m3/min]</t>
  </si>
  <si>
    <t>DT</t>
  </si>
  <si>
    <t>[s]</t>
  </si>
  <si>
    <t>Start</t>
  </si>
  <si>
    <t>Twater in</t>
  </si>
  <si>
    <t>INPUT</t>
  </si>
  <si>
    <t>OUTPUT</t>
  </si>
  <si>
    <t>Frequ</t>
  </si>
  <si>
    <t>y__Pelec_Power_All</t>
  </si>
  <si>
    <t>y_Heat_Power</t>
  </si>
  <si>
    <t>[W]</t>
  </si>
  <si>
    <t>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</si>
</sst>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dd/mm/yyyy;@"/>
    <numFmt numFmtId="166" formatCode="0.000000000"/>
    <numFmt numFmtId="167" formatCode="0.00000000000"/>
    <numFmt numFmtId="168" formatCode="0.0000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19">
    <xf numFmtId="0" fontId="0" fillId="0" borderId="0" xfId="0"/>
    <xf numFmtId="0" fontId="0" fillId="3" borderId="0" xfId="0" applyFill="1"/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/>
    <xf numFmtId="2" fontId="1" fillId="3" borderId="0" xfId="0" applyNumberFormat="1" applyFont="1" applyFill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4" fontId="0" fillId="2" borderId="8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4" fontId="0" fillId="2" borderId="12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4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4" fontId="0" fillId="0" borderId="12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5" fontId="0" fillId="0" borderId="6" xfId="0" applyNumberFormat="1" applyFill="1" applyBorder="1" applyAlignment="1">
      <alignment horizontal="center"/>
    </xf>
    <xf numFmtId="165" fontId="0" fillId="0" borderId="8" xfId="0" applyNumberFormat="1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165" fontId="0" fillId="0" borderId="15" xfId="0" applyNumberFormat="1" applyFill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0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3" fillId="5" borderId="4" xfId="1" applyNumberFormat="1" applyBorder="1" applyAlignment="1">
      <alignment horizontal="center"/>
    </xf>
    <xf numFmtId="164" fontId="3" fillId="5" borderId="20" xfId="1" applyNumberFormat="1" applyBorder="1" applyAlignment="1">
      <alignment horizontal="center"/>
    </xf>
    <xf numFmtId="0" fontId="0" fillId="0" borderId="2" xfId="0" applyBorder="1"/>
    <xf numFmtId="0" fontId="0" fillId="0" borderId="11" xfId="0" applyBorder="1"/>
    <xf numFmtId="0" fontId="0" fillId="0" borderId="4" xfId="0" applyBorder="1"/>
    <xf numFmtId="0" fontId="0" fillId="0" borderId="9" xfId="0" applyBorder="1"/>
    <xf numFmtId="0" fontId="0" fillId="0" borderId="18" xfId="0" applyBorder="1"/>
    <xf numFmtId="0" fontId="0" fillId="2" borderId="24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2" xfId="0" applyFill="1" applyBorder="1"/>
    <xf numFmtId="0" fontId="0" fillId="2" borderId="1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3" fillId="5" borderId="13" xfId="1" applyBorder="1" applyAlignment="1">
      <alignment horizontal="center"/>
    </xf>
    <xf numFmtId="0" fontId="3" fillId="5" borderId="25" xfId="1" applyBorder="1" applyAlignment="1">
      <alignment horizontal="center"/>
    </xf>
    <xf numFmtId="0" fontId="4" fillId="0" borderId="0" xfId="0" applyFont="1"/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26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/>
    <xf numFmtId="168" fontId="0" fillId="0" borderId="0" xfId="0" applyNumberFormat="1"/>
    <xf numFmtId="0" fontId="0" fillId="7" borderId="0" xfId="0" applyFill="1"/>
    <xf numFmtId="164" fontId="0" fillId="7" borderId="0" xfId="0" applyNumberFormat="1" applyFill="1"/>
    <xf numFmtId="168" fontId="0" fillId="7" borderId="0" xfId="0" applyNumberFormat="1" applyFill="1"/>
    <xf numFmtId="0" fontId="0" fillId="7" borderId="0" xfId="0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4" fontId="2" fillId="7" borderId="1" xfId="0" applyNumberFormat="1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0" fillId="0" borderId="0" xfId="0" applyNumberFormat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">
    <cellStyle name="Insatisfaisant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4"/>
  <sheetViews>
    <sheetView zoomScale="70" zoomScaleNormal="70" workbookViewId="0">
      <selection activeCell="N17" sqref="N17"/>
    </sheetView>
  </sheetViews>
  <sheetFormatPr baseColWidth="10" defaultColWidth="9.140625" defaultRowHeight="15" x14ac:dyDescent="0.25"/>
  <cols>
    <col min="1" max="1" width="3" style="1" bestFit="1" customWidth="1"/>
    <col min="2" max="2" width="13.5703125" style="40" bestFit="1" customWidth="1"/>
    <col min="3" max="3" width="13.140625" style="3" bestFit="1" customWidth="1"/>
    <col min="4" max="4" width="8" style="3" bestFit="1" customWidth="1"/>
    <col min="5" max="5" width="9" style="3" bestFit="1" customWidth="1"/>
    <col min="6" max="6" width="12" style="2" bestFit="1" customWidth="1"/>
    <col min="7" max="7" width="8" style="41" bestFit="1" customWidth="1"/>
    <col min="8" max="8" width="10" style="41" bestFit="1" customWidth="1"/>
    <col min="9" max="9" width="10.28515625" style="42" bestFit="1" customWidth="1"/>
    <col min="10" max="11" width="10" style="2" bestFit="1" customWidth="1"/>
    <col min="12" max="12" width="18.85546875" style="2" bestFit="1" customWidth="1"/>
    <col min="13" max="13" width="8.42578125" style="2" bestFit="1" customWidth="1"/>
    <col min="14" max="14" width="13.42578125" style="2" bestFit="1" customWidth="1"/>
    <col min="15" max="15" width="11" style="2" bestFit="1" customWidth="1"/>
    <col min="16" max="16" width="18.85546875" style="2" bestFit="1" customWidth="1"/>
    <col min="17" max="17" width="7" style="2" bestFit="1" customWidth="1"/>
    <col min="18" max="18" width="13.140625" style="3" bestFit="1" customWidth="1"/>
    <col min="19" max="19" width="10" style="3" bestFit="1" customWidth="1"/>
    <col min="20" max="20" width="8" style="3" bestFit="1" customWidth="1"/>
    <col min="21" max="21" width="14.42578125" style="3" bestFit="1" customWidth="1"/>
    <col min="22" max="22" width="54.7109375" style="3" bestFit="1" customWidth="1"/>
    <col min="23" max="16384" width="9.140625" style="1"/>
  </cols>
  <sheetData>
    <row r="1" spans="2:23" ht="15.75" thickBot="1" x14ac:dyDescent="0.3"/>
    <row r="2" spans="2:23" ht="15.75" thickBot="1" x14ac:dyDescent="0.3">
      <c r="B2" s="25" t="s">
        <v>46</v>
      </c>
      <c r="W2" s="78" t="s">
        <v>133</v>
      </c>
    </row>
    <row r="3" spans="2:23" x14ac:dyDescent="0.25">
      <c r="B3" s="26" t="s">
        <v>21</v>
      </c>
      <c r="C3" s="27" t="s">
        <v>31</v>
      </c>
      <c r="D3" s="27" t="s">
        <v>22</v>
      </c>
      <c r="E3" s="27" t="s">
        <v>23</v>
      </c>
      <c r="F3" s="9" t="s">
        <v>25</v>
      </c>
      <c r="G3" s="28" t="s">
        <v>24</v>
      </c>
      <c r="H3" s="28" t="s">
        <v>0</v>
      </c>
      <c r="I3" s="29" t="s">
        <v>32</v>
      </c>
      <c r="J3" s="9" t="s">
        <v>1</v>
      </c>
      <c r="K3" s="9" t="s">
        <v>2</v>
      </c>
      <c r="L3" s="9" t="s">
        <v>3</v>
      </c>
      <c r="M3" s="9" t="s">
        <v>58</v>
      </c>
      <c r="N3" s="9" t="s">
        <v>57</v>
      </c>
      <c r="O3" s="9" t="s">
        <v>4</v>
      </c>
      <c r="P3" s="9" t="s">
        <v>5</v>
      </c>
      <c r="Q3" s="9" t="s">
        <v>6</v>
      </c>
      <c r="R3" s="27" t="s">
        <v>20</v>
      </c>
      <c r="S3" s="27" t="s">
        <v>18</v>
      </c>
      <c r="T3" s="27" t="s">
        <v>17</v>
      </c>
      <c r="U3" s="50" t="s">
        <v>44</v>
      </c>
      <c r="V3" s="50" t="s">
        <v>19</v>
      </c>
      <c r="W3" s="78" t="s">
        <v>134</v>
      </c>
    </row>
    <row r="4" spans="2:23" ht="15.75" thickBot="1" x14ac:dyDescent="0.3">
      <c r="B4" s="35" t="s">
        <v>7</v>
      </c>
      <c r="C4" s="36" t="s">
        <v>7</v>
      </c>
      <c r="D4" s="36" t="s">
        <v>7</v>
      </c>
      <c r="E4" s="36" t="s">
        <v>7</v>
      </c>
      <c r="F4" s="37" t="s">
        <v>26</v>
      </c>
      <c r="G4" s="38" t="s">
        <v>11</v>
      </c>
      <c r="H4" s="38" t="s">
        <v>7</v>
      </c>
      <c r="I4" s="39" t="s">
        <v>33</v>
      </c>
      <c r="J4" s="37" t="s">
        <v>8</v>
      </c>
      <c r="K4" s="37" t="s">
        <v>8</v>
      </c>
      <c r="L4" s="37" t="s">
        <v>9</v>
      </c>
      <c r="M4" s="37" t="s">
        <v>16</v>
      </c>
      <c r="N4" s="37" t="s">
        <v>56</v>
      </c>
      <c r="O4" s="37" t="s">
        <v>10</v>
      </c>
      <c r="P4" s="37" t="s">
        <v>10</v>
      </c>
      <c r="Q4" s="37" t="s">
        <v>7</v>
      </c>
      <c r="R4" s="36" t="s">
        <v>16</v>
      </c>
      <c r="S4" s="36" t="s">
        <v>16</v>
      </c>
      <c r="T4" s="36" t="s">
        <v>16</v>
      </c>
      <c r="U4" s="36" t="s">
        <v>16</v>
      </c>
      <c r="V4" s="76" t="s">
        <v>7</v>
      </c>
      <c r="W4" s="78" t="s">
        <v>135</v>
      </c>
    </row>
    <row r="5" spans="2:23" x14ac:dyDescent="0.25">
      <c r="B5" s="13">
        <v>43650</v>
      </c>
      <c r="C5" s="24" t="s">
        <v>72</v>
      </c>
      <c r="D5" s="14" t="s">
        <v>50</v>
      </c>
      <c r="E5" s="14" t="s">
        <v>51</v>
      </c>
      <c r="F5" s="15" t="s">
        <v>52</v>
      </c>
      <c r="G5" s="16">
        <v>980</v>
      </c>
      <c r="H5" s="16">
        <v>254</v>
      </c>
      <c r="I5" s="69">
        <v>105.6</v>
      </c>
      <c r="J5" s="15">
        <v>30.112817679557995</v>
      </c>
      <c r="K5" s="15">
        <v>35.098729281767937</v>
      </c>
      <c r="L5" s="15">
        <v>1.4928674033149201</v>
      </c>
      <c r="M5" s="15" t="s">
        <v>54</v>
      </c>
      <c r="N5" s="15">
        <v>9.8955248618784495</v>
      </c>
      <c r="O5" s="15">
        <v>8628.7752841317397</v>
      </c>
      <c r="P5" s="15">
        <v>2022.29834254144</v>
      </c>
      <c r="Q5" s="15">
        <v>4.2796408839779003</v>
      </c>
      <c r="R5" s="14" t="s">
        <v>53</v>
      </c>
      <c r="S5" s="14" t="s">
        <v>54</v>
      </c>
      <c r="T5" s="14" t="s">
        <v>54</v>
      </c>
      <c r="U5" s="14" t="s">
        <v>54</v>
      </c>
      <c r="V5" s="81" t="s">
        <v>83</v>
      </c>
      <c r="W5" s="78">
        <f>IF(I5&lt;'DATA fan'!$C$4,'DATA fan'!C$6,IF(I5&lt;'DATA fan'!$D$4,'DATA fan'!D$6,'DATA fan'!E$6))</f>
        <v>10</v>
      </c>
    </row>
    <row r="6" spans="2:23" x14ac:dyDescent="0.25">
      <c r="B6" s="63">
        <v>43650</v>
      </c>
      <c r="C6" s="64" t="s">
        <v>72</v>
      </c>
      <c r="D6" s="65" t="s">
        <v>50</v>
      </c>
      <c r="E6" s="65" t="s">
        <v>51</v>
      </c>
      <c r="F6" s="66" t="s">
        <v>52</v>
      </c>
      <c r="G6" s="67">
        <v>980</v>
      </c>
      <c r="H6" s="67">
        <v>240</v>
      </c>
      <c r="I6" s="70">
        <v>98.4</v>
      </c>
      <c r="J6" s="66">
        <v>30.139005524861869</v>
      </c>
      <c r="K6" s="66">
        <v>35.170939226519302</v>
      </c>
      <c r="L6" s="66">
        <v>1.47245303867403</v>
      </c>
      <c r="M6" s="66" t="s">
        <v>54</v>
      </c>
      <c r="N6" s="66">
        <v>9.9798121546961234</v>
      </c>
      <c r="O6" s="66">
        <v>8589.4443081318805</v>
      </c>
      <c r="P6" s="66">
        <v>2044.14917127072</v>
      </c>
      <c r="Q6" s="66">
        <v>4.2146187845303889</v>
      </c>
      <c r="R6" s="65" t="s">
        <v>53</v>
      </c>
      <c r="S6" s="65" t="s">
        <v>54</v>
      </c>
      <c r="T6" s="65" t="s">
        <v>54</v>
      </c>
      <c r="U6" s="65" t="s">
        <v>54</v>
      </c>
      <c r="V6" s="82" t="s">
        <v>82</v>
      </c>
      <c r="W6" s="78">
        <f>IF(I6&lt;'DATA fan'!$C$4,'DATA fan'!C$6,IF(I6&lt;'DATA fan'!$D$4,'DATA fan'!D$6,'DATA fan'!E$6))</f>
        <v>10</v>
      </c>
    </row>
    <row r="7" spans="2:23" x14ac:dyDescent="0.25">
      <c r="B7" s="63">
        <v>43650</v>
      </c>
      <c r="C7" s="64" t="s">
        <v>72</v>
      </c>
      <c r="D7" s="65" t="s">
        <v>50</v>
      </c>
      <c r="E7" s="65" t="s">
        <v>51</v>
      </c>
      <c r="F7" s="66" t="s">
        <v>52</v>
      </c>
      <c r="G7" s="67">
        <v>980</v>
      </c>
      <c r="H7" s="67">
        <v>220</v>
      </c>
      <c r="I7" s="68">
        <v>88.2</v>
      </c>
      <c r="J7" s="66">
        <v>30.081215469613287</v>
      </c>
      <c r="K7" s="66">
        <v>35.029723756906066</v>
      </c>
      <c r="L7" s="66">
        <v>1.3321160220994499</v>
      </c>
      <c r="M7" s="66" t="s">
        <v>54</v>
      </c>
      <c r="N7" s="66">
        <v>8.4878729281767917</v>
      </c>
      <c r="O7" s="66">
        <v>7641.7973066308496</v>
      </c>
      <c r="P7" s="66">
        <v>1748.7237569060801</v>
      </c>
      <c r="Q7" s="66">
        <v>4.3831215469613216</v>
      </c>
      <c r="R7" s="65" t="s">
        <v>53</v>
      </c>
      <c r="S7" s="65" t="s">
        <v>54</v>
      </c>
      <c r="T7" s="65" t="s">
        <v>54</v>
      </c>
      <c r="U7" s="65" t="s">
        <v>54</v>
      </c>
      <c r="V7" s="80" t="s">
        <v>75</v>
      </c>
      <c r="W7" s="78">
        <f>IF(I7&lt;'DATA fan'!$C$4,'DATA fan'!C$6,IF(I7&lt;'DATA fan'!$D$4,'DATA fan'!D$6,'DATA fan'!E$6))</f>
        <v>10</v>
      </c>
    </row>
    <row r="8" spans="2:23" x14ac:dyDescent="0.25">
      <c r="B8" s="63">
        <v>43651</v>
      </c>
      <c r="C8" s="64" t="s">
        <v>72</v>
      </c>
      <c r="D8" s="65" t="s">
        <v>50</v>
      </c>
      <c r="E8" s="65" t="s">
        <v>51</v>
      </c>
      <c r="F8" s="66" t="s">
        <v>52</v>
      </c>
      <c r="G8" s="67">
        <v>980</v>
      </c>
      <c r="H8" s="67">
        <v>200</v>
      </c>
      <c r="I8" s="68">
        <v>78</v>
      </c>
      <c r="J8" s="66">
        <v>30.209723756906058</v>
      </c>
      <c r="K8" s="66">
        <v>35.118453038674033</v>
      </c>
      <c r="L8" s="66">
        <v>1.2079171270718201</v>
      </c>
      <c r="M8" s="66" t="s">
        <v>54</v>
      </c>
      <c r="N8" s="66">
        <v>7.2432651933701653</v>
      </c>
      <c r="O8" s="66">
        <v>6873.7837417258497</v>
      </c>
      <c r="P8" s="66">
        <v>1477.2596685082899</v>
      </c>
      <c r="Q8" s="66">
        <v>4.6670607734806646</v>
      </c>
      <c r="R8" s="65" t="s">
        <v>53</v>
      </c>
      <c r="S8" s="65" t="s">
        <v>54</v>
      </c>
      <c r="T8" s="65" t="s">
        <v>54</v>
      </c>
      <c r="U8" s="65" t="s">
        <v>54</v>
      </c>
      <c r="V8" s="80" t="s">
        <v>76</v>
      </c>
      <c r="W8" s="78">
        <f>IF(I8&lt;'DATA fan'!$C$4,'DATA fan'!C$6,IF(I8&lt;'DATA fan'!$D$4,'DATA fan'!D$6,'DATA fan'!E$6))</f>
        <v>10</v>
      </c>
    </row>
    <row r="9" spans="2:23" x14ac:dyDescent="0.25">
      <c r="B9" s="63">
        <v>43651</v>
      </c>
      <c r="C9" s="64" t="s">
        <v>72</v>
      </c>
      <c r="D9" s="65" t="s">
        <v>50</v>
      </c>
      <c r="E9" s="65" t="s">
        <v>51</v>
      </c>
      <c r="F9" s="66" t="s">
        <v>52</v>
      </c>
      <c r="G9" s="67">
        <v>980</v>
      </c>
      <c r="H9" s="67">
        <v>180</v>
      </c>
      <c r="I9" s="68">
        <v>68.400000000000006</v>
      </c>
      <c r="J9" s="66">
        <v>30.096077348066309</v>
      </c>
      <c r="K9" s="66">
        <v>35.050441988950311</v>
      </c>
      <c r="L9" s="66">
        <v>1.05082320441989</v>
      </c>
      <c r="M9" s="66" t="s">
        <v>54</v>
      </c>
      <c r="N9" s="66">
        <v>6.1006022099447552</v>
      </c>
      <c r="O9" s="66">
        <v>6035.4402494205297</v>
      </c>
      <c r="P9" s="66">
        <v>1248.49723756906</v>
      </c>
      <c r="Q9" s="8">
        <v>4.8487458563535872</v>
      </c>
      <c r="R9" s="65" t="s">
        <v>53</v>
      </c>
      <c r="S9" s="65" t="s">
        <v>54</v>
      </c>
      <c r="T9" s="65" t="s">
        <v>54</v>
      </c>
      <c r="U9" s="65" t="s">
        <v>54</v>
      </c>
      <c r="V9" s="80" t="s">
        <v>77</v>
      </c>
      <c r="W9" s="78">
        <f>IF(I9&lt;'DATA fan'!$C$4,'DATA fan'!C$6,IF(I9&lt;'DATA fan'!$D$4,'DATA fan'!D$6,'DATA fan'!E$6))</f>
        <v>10</v>
      </c>
    </row>
    <row r="10" spans="2:23" x14ac:dyDescent="0.25">
      <c r="B10" s="63">
        <v>43651</v>
      </c>
      <c r="C10" s="64" t="s">
        <v>72</v>
      </c>
      <c r="D10" s="65" t="s">
        <v>50</v>
      </c>
      <c r="E10" s="65" t="s">
        <v>51</v>
      </c>
      <c r="F10" s="66" t="s">
        <v>52</v>
      </c>
      <c r="G10" s="67">
        <v>980</v>
      </c>
      <c r="H10" s="67">
        <v>160</v>
      </c>
      <c r="I10" s="68">
        <v>58.2</v>
      </c>
      <c r="J10" s="66">
        <v>30.127182320442021</v>
      </c>
      <c r="K10" s="66">
        <v>35.055966850828774</v>
      </c>
      <c r="L10" s="66">
        <v>0.97618784530386704</v>
      </c>
      <c r="M10" s="66" t="s">
        <v>54</v>
      </c>
      <c r="N10" s="66">
        <v>5.8943922651933711</v>
      </c>
      <c r="O10" s="66">
        <v>5577.8223341205303</v>
      </c>
      <c r="P10" s="66">
        <v>1050.59668508287</v>
      </c>
      <c r="Q10" s="66">
        <v>5.3251270718232044</v>
      </c>
      <c r="R10" s="65" t="s">
        <v>53</v>
      </c>
      <c r="S10" s="65" t="s">
        <v>54</v>
      </c>
      <c r="T10" s="65" t="s">
        <v>54</v>
      </c>
      <c r="U10" s="65" t="s">
        <v>54</v>
      </c>
      <c r="V10" s="80" t="s">
        <v>78</v>
      </c>
      <c r="W10" s="78">
        <f>IF(I10&lt;'DATA fan'!$C$4,'DATA fan'!C$6,IF(I10&lt;'DATA fan'!$D$4,'DATA fan'!D$6,'DATA fan'!E$6))</f>
        <v>10</v>
      </c>
    </row>
    <row r="11" spans="2:23" x14ac:dyDescent="0.25">
      <c r="B11" s="63">
        <v>43651</v>
      </c>
      <c r="C11" s="64" t="s">
        <v>72</v>
      </c>
      <c r="D11" s="65" t="s">
        <v>50</v>
      </c>
      <c r="E11" s="65" t="s">
        <v>51</v>
      </c>
      <c r="F11" s="66" t="s">
        <v>52</v>
      </c>
      <c r="G11" s="67">
        <v>980</v>
      </c>
      <c r="H11" s="67">
        <v>140</v>
      </c>
      <c r="I11" s="68">
        <v>48</v>
      </c>
      <c r="J11" s="66">
        <v>30.125801104972368</v>
      </c>
      <c r="K11" s="66">
        <v>35.124806629834289</v>
      </c>
      <c r="L11" s="66">
        <v>0.79358011049723798</v>
      </c>
      <c r="M11" s="66" t="s">
        <v>54</v>
      </c>
      <c r="N11" s="66">
        <v>4.6776519337016556</v>
      </c>
      <c r="O11" s="66">
        <v>4599.0188843823498</v>
      </c>
      <c r="P11" s="66">
        <v>834.983425414365</v>
      </c>
      <c r="Q11" s="66">
        <v>5.5245580110497237</v>
      </c>
      <c r="R11" s="65" t="s">
        <v>53</v>
      </c>
      <c r="S11" s="65" t="s">
        <v>54</v>
      </c>
      <c r="T11" s="65" t="s">
        <v>54</v>
      </c>
      <c r="U11" s="65" t="s">
        <v>54</v>
      </c>
      <c r="V11" s="80" t="s">
        <v>79</v>
      </c>
      <c r="W11" s="78">
        <f>IF(I11&lt;'DATA fan'!$C$4,'DATA fan'!C$6,IF(I11&lt;'DATA fan'!$D$4,'DATA fan'!D$6,'DATA fan'!E$6))</f>
        <v>10</v>
      </c>
    </row>
    <row r="12" spans="2:23" x14ac:dyDescent="0.25">
      <c r="B12" s="18">
        <v>43661</v>
      </c>
      <c r="C12" s="6" t="s">
        <v>72</v>
      </c>
      <c r="D12" s="7" t="s">
        <v>50</v>
      </c>
      <c r="E12" s="7" t="s">
        <v>51</v>
      </c>
      <c r="F12" s="8" t="s">
        <v>52</v>
      </c>
      <c r="G12" s="11">
        <v>980</v>
      </c>
      <c r="H12" s="11">
        <v>120</v>
      </c>
      <c r="I12" s="12">
        <v>42</v>
      </c>
      <c r="J12" s="8">
        <v>30.070220994475143</v>
      </c>
      <c r="K12" s="8">
        <v>35.123977900552482</v>
      </c>
      <c r="L12" s="8">
        <v>0.62955801104972398</v>
      </c>
      <c r="M12" s="8" t="s">
        <v>54</v>
      </c>
      <c r="N12" s="8">
        <v>3.5479558011049726</v>
      </c>
      <c r="O12" s="8">
        <v>3688.4309718157501</v>
      </c>
      <c r="P12" s="8">
        <v>632.29281767955797</v>
      </c>
      <c r="Q12" s="8">
        <v>5.8509447513812205</v>
      </c>
      <c r="R12" s="7" t="s">
        <v>53</v>
      </c>
      <c r="S12" s="7" t="s">
        <v>54</v>
      </c>
      <c r="T12" s="7" t="s">
        <v>54</v>
      </c>
      <c r="U12" s="7" t="s">
        <v>54</v>
      </c>
      <c r="V12" s="60" t="s">
        <v>74</v>
      </c>
      <c r="W12" s="78">
        <f>IF(I12&lt;'DATA fan'!$C$4,'DATA fan'!C$6,IF(I12&lt;'DATA fan'!$D$4,'DATA fan'!D$6,'DATA fan'!E$6))</f>
        <v>10</v>
      </c>
    </row>
    <row r="13" spans="2:23" ht="15.75" thickBot="1" x14ac:dyDescent="0.3">
      <c r="B13" s="19">
        <v>43661</v>
      </c>
      <c r="C13" s="20" t="s">
        <v>72</v>
      </c>
      <c r="D13" s="21" t="s">
        <v>50</v>
      </c>
      <c r="E13" s="21" t="s">
        <v>51</v>
      </c>
      <c r="F13" s="10" t="s">
        <v>52</v>
      </c>
      <c r="G13" s="22">
        <v>980</v>
      </c>
      <c r="H13" s="22">
        <v>100</v>
      </c>
      <c r="I13" s="23">
        <v>28.8</v>
      </c>
      <c r="J13" s="10">
        <v>30.08281767955804</v>
      </c>
      <c r="K13" s="10">
        <v>35.15104972375692</v>
      </c>
      <c r="L13" s="10">
        <v>0.45911049723756903</v>
      </c>
      <c r="M13" s="10" t="s">
        <v>54</v>
      </c>
      <c r="N13" s="10">
        <v>2.6482928176795584</v>
      </c>
      <c r="O13" s="10">
        <v>2697.5201208868598</v>
      </c>
      <c r="P13" s="10">
        <v>467.27624309392297</v>
      </c>
      <c r="Q13" s="10">
        <v>5.7902983425414405</v>
      </c>
      <c r="R13" s="21" t="s">
        <v>53</v>
      </c>
      <c r="S13" s="21" t="s">
        <v>54</v>
      </c>
      <c r="T13" s="21" t="s">
        <v>54</v>
      </c>
      <c r="U13" s="21" t="s">
        <v>54</v>
      </c>
      <c r="V13" s="52" t="s">
        <v>73</v>
      </c>
      <c r="W13" s="78">
        <f>IF(I13&lt;'DATA fan'!$C$4,'DATA fan'!C$6,IF(I13&lt;'DATA fan'!$D$4,'DATA fan'!D$6,'DATA fan'!E$6))</f>
        <v>10</v>
      </c>
    </row>
    <row r="14" spans="2:23" ht="15.75" thickBot="1" x14ac:dyDescent="0.3"/>
    <row r="15" spans="2:23" ht="15.75" thickBot="1" x14ac:dyDescent="0.3">
      <c r="B15" s="25" t="s">
        <v>47</v>
      </c>
      <c r="W15" s="78" t="s">
        <v>133</v>
      </c>
    </row>
    <row r="16" spans="2:23" x14ac:dyDescent="0.25">
      <c r="B16" s="26" t="s">
        <v>21</v>
      </c>
      <c r="C16" s="27" t="s">
        <v>31</v>
      </c>
      <c r="D16" s="27" t="s">
        <v>22</v>
      </c>
      <c r="E16" s="27" t="s">
        <v>23</v>
      </c>
      <c r="F16" s="9" t="s">
        <v>25</v>
      </c>
      <c r="G16" s="28" t="s">
        <v>24</v>
      </c>
      <c r="H16" s="28" t="s">
        <v>0</v>
      </c>
      <c r="I16" s="29" t="s">
        <v>32</v>
      </c>
      <c r="J16" s="9" t="s">
        <v>1</v>
      </c>
      <c r="K16" s="9" t="s">
        <v>2</v>
      </c>
      <c r="L16" s="9" t="s">
        <v>3</v>
      </c>
      <c r="M16" s="9" t="s">
        <v>58</v>
      </c>
      <c r="N16" s="9" t="s">
        <v>57</v>
      </c>
      <c r="O16" s="9" t="s">
        <v>4</v>
      </c>
      <c r="P16" s="9" t="s">
        <v>5</v>
      </c>
      <c r="Q16" s="9" t="s">
        <v>6</v>
      </c>
      <c r="R16" s="27" t="s">
        <v>20</v>
      </c>
      <c r="S16" s="27" t="s">
        <v>18</v>
      </c>
      <c r="T16" s="27" t="s">
        <v>17</v>
      </c>
      <c r="U16" s="50" t="s">
        <v>44</v>
      </c>
      <c r="V16" s="50" t="s">
        <v>19</v>
      </c>
      <c r="W16" s="78" t="s">
        <v>134</v>
      </c>
    </row>
    <row r="17" spans="2:23" ht="15.75" thickBot="1" x14ac:dyDescent="0.3">
      <c r="B17" s="35" t="s">
        <v>7</v>
      </c>
      <c r="C17" s="36" t="s">
        <v>7</v>
      </c>
      <c r="D17" s="36" t="s">
        <v>7</v>
      </c>
      <c r="E17" s="36" t="s">
        <v>7</v>
      </c>
      <c r="F17" s="37" t="s">
        <v>26</v>
      </c>
      <c r="G17" s="38" t="s">
        <v>11</v>
      </c>
      <c r="H17" s="38" t="s">
        <v>7</v>
      </c>
      <c r="I17" s="39" t="s">
        <v>33</v>
      </c>
      <c r="J17" s="37" t="s">
        <v>8</v>
      </c>
      <c r="K17" s="37" t="s">
        <v>8</v>
      </c>
      <c r="L17" s="37" t="s">
        <v>9</v>
      </c>
      <c r="M17" s="37" t="s">
        <v>16</v>
      </c>
      <c r="N17" s="37" t="s">
        <v>56</v>
      </c>
      <c r="O17" s="37" t="s">
        <v>10</v>
      </c>
      <c r="P17" s="37" t="s">
        <v>10</v>
      </c>
      <c r="Q17" s="37" t="s">
        <v>7</v>
      </c>
      <c r="R17" s="36" t="s">
        <v>16</v>
      </c>
      <c r="S17" s="36" t="s">
        <v>16</v>
      </c>
      <c r="T17" s="36" t="s">
        <v>16</v>
      </c>
      <c r="U17" s="36" t="s">
        <v>16</v>
      </c>
      <c r="V17" s="76" t="s">
        <v>7</v>
      </c>
      <c r="W17" s="78" t="s">
        <v>135</v>
      </c>
    </row>
    <row r="18" spans="2:23" x14ac:dyDescent="0.25">
      <c r="B18" s="13">
        <v>43663</v>
      </c>
      <c r="C18" s="24" t="s">
        <v>72</v>
      </c>
      <c r="D18" s="14" t="s">
        <v>50</v>
      </c>
      <c r="E18" s="14" t="s">
        <v>51</v>
      </c>
      <c r="F18" s="15" t="s">
        <v>52</v>
      </c>
      <c r="G18" s="16">
        <v>980</v>
      </c>
      <c r="H18" s="16">
        <v>254</v>
      </c>
      <c r="I18" s="69">
        <v>105.6</v>
      </c>
      <c r="J18" s="15">
        <v>40.072091503267963</v>
      </c>
      <c r="K18" s="15">
        <v>45.129999999999981</v>
      </c>
      <c r="L18" s="15">
        <v>1.2197058823529401</v>
      </c>
      <c r="M18" s="15" t="s">
        <v>54</v>
      </c>
      <c r="N18" s="15">
        <v>9.8627320261437923</v>
      </c>
      <c r="O18" s="15">
        <v>6045.5002557835496</v>
      </c>
      <c r="P18" s="15">
        <v>2034.2418300653601</v>
      </c>
      <c r="Q18" s="15">
        <v>3.52630718954248</v>
      </c>
      <c r="R18" s="14" t="s">
        <v>53</v>
      </c>
      <c r="S18" s="14" t="s">
        <v>54</v>
      </c>
      <c r="T18" s="14" t="s">
        <v>54</v>
      </c>
      <c r="U18" s="14" t="s">
        <v>54</v>
      </c>
      <c r="V18" s="81" t="s">
        <v>81</v>
      </c>
      <c r="W18" s="78">
        <f>IF(I18&lt;'DATA fan'!$C$4,'DATA fan'!C$6,IF(I18&lt;'DATA fan'!$D$4,'DATA fan'!D$6,'DATA fan'!E$6))</f>
        <v>10</v>
      </c>
    </row>
    <row r="19" spans="2:23" x14ac:dyDescent="0.25">
      <c r="B19" s="63">
        <v>43663</v>
      </c>
      <c r="C19" s="64" t="s">
        <v>72</v>
      </c>
      <c r="D19" s="65" t="s">
        <v>50</v>
      </c>
      <c r="E19" s="65" t="s">
        <v>51</v>
      </c>
      <c r="F19" s="66" t="s">
        <v>52</v>
      </c>
      <c r="G19" s="67">
        <v>980</v>
      </c>
      <c r="H19" s="67">
        <v>240</v>
      </c>
      <c r="I19" s="70">
        <v>98.4</v>
      </c>
      <c r="J19" s="66">
        <v>40.094143646408817</v>
      </c>
      <c r="K19" s="66">
        <v>45.134917127071816</v>
      </c>
      <c r="L19" s="66">
        <v>1.21625414364641</v>
      </c>
      <c r="M19" s="66" t="s">
        <v>54</v>
      </c>
      <c r="N19" s="66">
        <v>9.8682651933701653</v>
      </c>
      <c r="O19" s="66">
        <v>7107.4390416467504</v>
      </c>
      <c r="P19" s="66">
        <v>2038.06629834254</v>
      </c>
      <c r="Q19" s="66">
        <v>3.4978895027624319</v>
      </c>
      <c r="R19" s="65" t="s">
        <v>53</v>
      </c>
      <c r="S19" s="65" t="s">
        <v>54</v>
      </c>
      <c r="T19" s="65" t="s">
        <v>54</v>
      </c>
      <c r="U19" s="65" t="s">
        <v>54</v>
      </c>
      <c r="V19" s="82" t="s">
        <v>84</v>
      </c>
      <c r="W19" s="78">
        <f>IF(I19&lt;'DATA fan'!$C$4,'DATA fan'!C$6,IF(I19&lt;'DATA fan'!$D$4,'DATA fan'!D$6,'DATA fan'!E$6))</f>
        <v>10</v>
      </c>
    </row>
    <row r="20" spans="2:23" x14ac:dyDescent="0.25">
      <c r="B20" s="63">
        <v>43663</v>
      </c>
      <c r="C20" s="64" t="s">
        <v>72</v>
      </c>
      <c r="D20" s="65" t="s">
        <v>50</v>
      </c>
      <c r="E20" s="65" t="s">
        <v>51</v>
      </c>
      <c r="F20" s="66" t="s">
        <v>52</v>
      </c>
      <c r="G20" s="67">
        <v>980</v>
      </c>
      <c r="H20" s="67">
        <v>220</v>
      </c>
      <c r="I20" s="70">
        <v>88.2</v>
      </c>
      <c r="J20" s="66">
        <v>40.088508287292839</v>
      </c>
      <c r="K20" s="66">
        <v>45.054917127071867</v>
      </c>
      <c r="L20" s="66">
        <v>1.2275635359115999</v>
      </c>
      <c r="M20" s="66" t="s">
        <v>54</v>
      </c>
      <c r="N20" s="66">
        <v>9.8849392265193394</v>
      </c>
      <c r="O20" s="66">
        <v>7067.6886718743999</v>
      </c>
      <c r="P20" s="66">
        <v>2021.3591160220999</v>
      </c>
      <c r="Q20" s="66">
        <v>3.5069944751381215</v>
      </c>
      <c r="R20" s="65" t="s">
        <v>53</v>
      </c>
      <c r="S20" s="65" t="s">
        <v>54</v>
      </c>
      <c r="T20" s="65" t="s">
        <v>54</v>
      </c>
      <c r="U20" s="65" t="s">
        <v>54</v>
      </c>
      <c r="V20" s="82" t="s">
        <v>85</v>
      </c>
      <c r="W20" s="78">
        <f>IF(I20&lt;'DATA fan'!$C$4,'DATA fan'!C$6,IF(I20&lt;'DATA fan'!$D$4,'DATA fan'!D$6,'DATA fan'!E$6))</f>
        <v>10</v>
      </c>
    </row>
    <row r="21" spans="2:23" x14ac:dyDescent="0.25">
      <c r="B21" s="63">
        <v>43663</v>
      </c>
      <c r="C21" s="64" t="s">
        <v>72</v>
      </c>
      <c r="D21" s="65" t="s">
        <v>50</v>
      </c>
      <c r="E21" s="65" t="s">
        <v>51</v>
      </c>
      <c r="F21" s="66" t="s">
        <v>52</v>
      </c>
      <c r="G21" s="67">
        <v>980</v>
      </c>
      <c r="H21" s="67">
        <v>200</v>
      </c>
      <c r="I21" s="68">
        <v>78</v>
      </c>
      <c r="J21" s="66">
        <v>40.068232044198908</v>
      </c>
      <c r="K21" s="66">
        <v>45.047071823204462</v>
      </c>
      <c r="L21" s="66">
        <v>1.1606464088397801</v>
      </c>
      <c r="M21" s="66" t="s">
        <v>54</v>
      </c>
      <c r="N21" s="66">
        <v>8.8819999999999997</v>
      </c>
      <c r="O21" s="66">
        <v>6699.1561297607504</v>
      </c>
      <c r="P21" s="66">
        <v>1829.7900552486201</v>
      </c>
      <c r="Q21" s="66">
        <v>3.6722209944751363</v>
      </c>
      <c r="R21" s="65" t="s">
        <v>53</v>
      </c>
      <c r="S21" s="65" t="s">
        <v>54</v>
      </c>
      <c r="T21" s="65" t="s">
        <v>54</v>
      </c>
      <c r="U21" s="65" t="s">
        <v>54</v>
      </c>
      <c r="V21" s="80" t="s">
        <v>80</v>
      </c>
      <c r="W21" s="78">
        <f>IF(I21&lt;'DATA fan'!$C$4,'DATA fan'!C$6,IF(I21&lt;'DATA fan'!$D$4,'DATA fan'!D$6,'DATA fan'!E$6))</f>
        <v>10</v>
      </c>
    </row>
    <row r="22" spans="2:23" x14ac:dyDescent="0.25">
      <c r="B22" s="63">
        <v>43665</v>
      </c>
      <c r="C22" s="64" t="s">
        <v>72</v>
      </c>
      <c r="D22" s="65" t="s">
        <v>50</v>
      </c>
      <c r="E22" s="65" t="s">
        <v>51</v>
      </c>
      <c r="F22" s="66" t="s">
        <v>52</v>
      </c>
      <c r="G22" s="67">
        <v>980</v>
      </c>
      <c r="H22" s="67">
        <v>180</v>
      </c>
      <c r="I22" s="68">
        <v>68.400000000000006</v>
      </c>
      <c r="J22" s="66">
        <v>40.112596685082877</v>
      </c>
      <c r="K22" s="66">
        <v>45.057348066298324</v>
      </c>
      <c r="L22" s="66">
        <v>1.00644751381215</v>
      </c>
      <c r="M22" s="66" t="s">
        <v>54</v>
      </c>
      <c r="N22" s="66">
        <v>7.48829281767956</v>
      </c>
      <c r="O22" s="66">
        <v>5769.34956802345</v>
      </c>
      <c r="P22" s="66">
        <v>1543.0276243093899</v>
      </c>
      <c r="Q22" s="66">
        <v>3.7502154696132579</v>
      </c>
      <c r="R22" s="65" t="s">
        <v>53</v>
      </c>
      <c r="S22" s="65" t="s">
        <v>54</v>
      </c>
      <c r="T22" s="65" t="s">
        <v>54</v>
      </c>
      <c r="U22" s="65" t="s">
        <v>54</v>
      </c>
      <c r="V22" s="80" t="s">
        <v>86</v>
      </c>
      <c r="W22" s="78">
        <f>IF(I22&lt;'DATA fan'!$C$4,'DATA fan'!C$6,IF(I22&lt;'DATA fan'!$D$4,'DATA fan'!D$6,'DATA fan'!E$6))</f>
        <v>10</v>
      </c>
    </row>
    <row r="23" spans="2:23" x14ac:dyDescent="0.25">
      <c r="B23" s="63">
        <v>43665</v>
      </c>
      <c r="C23" s="64" t="s">
        <v>72</v>
      </c>
      <c r="D23" s="65" t="s">
        <v>50</v>
      </c>
      <c r="E23" s="65" t="s">
        <v>51</v>
      </c>
      <c r="F23" s="66" t="s">
        <v>52</v>
      </c>
      <c r="G23" s="67">
        <v>980</v>
      </c>
      <c r="H23" s="67">
        <v>160</v>
      </c>
      <c r="I23" s="68">
        <v>58.2</v>
      </c>
      <c r="J23" s="66">
        <v>40.089558011049725</v>
      </c>
      <c r="K23" s="66">
        <v>45.104806629834293</v>
      </c>
      <c r="L23" s="66">
        <v>0.91792817679558003</v>
      </c>
      <c r="M23" s="66" t="s">
        <v>54</v>
      </c>
      <c r="N23" s="66">
        <v>6.2896132596685064</v>
      </c>
      <c r="O23" s="66">
        <v>5336.9387684398098</v>
      </c>
      <c r="P23" s="66">
        <v>1301.1767955801099</v>
      </c>
      <c r="Q23" s="66">
        <v>4.1139337016574586</v>
      </c>
      <c r="R23" s="65" t="s">
        <v>53</v>
      </c>
      <c r="S23" s="65" t="s">
        <v>54</v>
      </c>
      <c r="T23" s="65" t="s">
        <v>54</v>
      </c>
      <c r="U23" s="65" t="s">
        <v>54</v>
      </c>
      <c r="V23" s="80" t="s">
        <v>87</v>
      </c>
      <c r="W23" s="78">
        <f>IF(I23&lt;'DATA fan'!$C$4,'DATA fan'!C$6,IF(I23&lt;'DATA fan'!$D$4,'DATA fan'!D$6,'DATA fan'!E$6))</f>
        <v>10</v>
      </c>
    </row>
    <row r="24" spans="2:23" x14ac:dyDescent="0.25">
      <c r="B24" s="63">
        <v>43665</v>
      </c>
      <c r="C24" s="64" t="s">
        <v>72</v>
      </c>
      <c r="D24" s="65" t="s">
        <v>50</v>
      </c>
      <c r="E24" s="65" t="s">
        <v>51</v>
      </c>
      <c r="F24" s="66" t="s">
        <v>52</v>
      </c>
      <c r="G24" s="67">
        <v>980</v>
      </c>
      <c r="H24" s="67">
        <v>140</v>
      </c>
      <c r="I24" s="68">
        <v>48</v>
      </c>
      <c r="J24" s="66">
        <v>40.043535911602255</v>
      </c>
      <c r="K24" s="66">
        <v>44.962596685082801</v>
      </c>
      <c r="L24" s="66">
        <v>0.73991160220994501</v>
      </c>
      <c r="M24" s="66" t="s">
        <v>54</v>
      </c>
      <c r="N24" s="66">
        <v>5.9348895027624291</v>
      </c>
      <c r="O24" s="66">
        <v>4219.4372250277502</v>
      </c>
      <c r="P24" s="66">
        <v>1060.1436464088399</v>
      </c>
      <c r="Q24" s="66">
        <v>3.9920828729281781</v>
      </c>
      <c r="R24" s="65" t="s">
        <v>53</v>
      </c>
      <c r="S24" s="65" t="s">
        <v>54</v>
      </c>
      <c r="T24" s="65" t="s">
        <v>54</v>
      </c>
      <c r="U24" s="65" t="s">
        <v>54</v>
      </c>
      <c r="V24" s="80" t="s">
        <v>88</v>
      </c>
      <c r="W24" s="78">
        <f>IF(I24&lt;'DATA fan'!$C$4,'DATA fan'!C$6,IF(I24&lt;'DATA fan'!$D$4,'DATA fan'!D$6,'DATA fan'!E$6))</f>
        <v>10</v>
      </c>
    </row>
    <row r="25" spans="2:23" x14ac:dyDescent="0.25">
      <c r="B25" s="18">
        <v>43665</v>
      </c>
      <c r="C25" s="6" t="s">
        <v>72</v>
      </c>
      <c r="D25" s="7" t="s">
        <v>50</v>
      </c>
      <c r="E25" s="7" t="s">
        <v>51</v>
      </c>
      <c r="F25" s="8" t="s">
        <v>52</v>
      </c>
      <c r="G25" s="11">
        <v>980</v>
      </c>
      <c r="H25" s="11">
        <v>120</v>
      </c>
      <c r="I25" s="12">
        <v>42</v>
      </c>
      <c r="J25" s="8">
        <v>40.077513812154628</v>
      </c>
      <c r="K25" s="8">
        <v>44.926298342541408</v>
      </c>
      <c r="L25" s="8">
        <v>0.58534254143646403</v>
      </c>
      <c r="M25" s="8" t="s">
        <v>54</v>
      </c>
      <c r="N25" s="8">
        <v>4.5498839779005529</v>
      </c>
      <c r="O25" s="8">
        <v>3290.2775596102802</v>
      </c>
      <c r="P25" s="8">
        <v>815.01657458563295</v>
      </c>
      <c r="Q25" s="8">
        <v>4.0492762430939235</v>
      </c>
      <c r="R25" s="7" t="s">
        <v>53</v>
      </c>
      <c r="S25" s="7" t="s">
        <v>54</v>
      </c>
      <c r="T25" s="7" t="s">
        <v>54</v>
      </c>
      <c r="U25" s="7" t="s">
        <v>54</v>
      </c>
      <c r="V25" s="60" t="s">
        <v>89</v>
      </c>
      <c r="W25" s="78">
        <f>IF(I25&lt;'DATA fan'!$C$4,'DATA fan'!C$6,IF(I25&lt;'DATA fan'!$D$4,'DATA fan'!D$6,'DATA fan'!E$6))</f>
        <v>10</v>
      </c>
    </row>
    <row r="26" spans="2:23" ht="15.75" thickBot="1" x14ac:dyDescent="0.3">
      <c r="B26" s="19">
        <v>43668</v>
      </c>
      <c r="C26" s="20" t="s">
        <v>72</v>
      </c>
      <c r="D26" s="21" t="s">
        <v>50</v>
      </c>
      <c r="E26" s="21" t="s">
        <v>51</v>
      </c>
      <c r="F26" s="10" t="s">
        <v>52</v>
      </c>
      <c r="G26" s="22">
        <v>980</v>
      </c>
      <c r="H26" s="22">
        <v>100</v>
      </c>
      <c r="I26" s="23">
        <v>28.8</v>
      </c>
      <c r="J26" s="10">
        <v>39.924033149171265</v>
      </c>
      <c r="K26" s="10">
        <v>43.340828729281817</v>
      </c>
      <c r="L26" s="10">
        <v>0.59042541436464102</v>
      </c>
      <c r="M26" s="10" t="s">
        <v>54</v>
      </c>
      <c r="N26" s="10">
        <v>3.3460828729281764</v>
      </c>
      <c r="O26" s="10">
        <v>2338.7101742636601</v>
      </c>
      <c r="P26" s="10">
        <v>589.72375690607703</v>
      </c>
      <c r="Q26" s="10">
        <v>3.9777182320442006</v>
      </c>
      <c r="R26" s="21" t="s">
        <v>53</v>
      </c>
      <c r="S26" s="21" t="s">
        <v>54</v>
      </c>
      <c r="T26" s="21" t="s">
        <v>54</v>
      </c>
      <c r="U26" s="21" t="s">
        <v>54</v>
      </c>
      <c r="V26" s="52" t="s">
        <v>90</v>
      </c>
      <c r="W26" s="78">
        <f>IF(I26&lt;'DATA fan'!$C$4,'DATA fan'!C$6,IF(I26&lt;'DATA fan'!$D$4,'DATA fan'!D$6,'DATA fan'!E$6))</f>
        <v>10</v>
      </c>
    </row>
    <row r="27" spans="2:23" ht="15.75" thickBot="1" x14ac:dyDescent="0.3"/>
    <row r="28" spans="2:23" ht="15.75" thickBot="1" x14ac:dyDescent="0.3">
      <c r="B28" s="25" t="s">
        <v>48</v>
      </c>
      <c r="W28" s="78" t="s">
        <v>133</v>
      </c>
    </row>
    <row r="29" spans="2:23" x14ac:dyDescent="0.25">
      <c r="B29" s="26" t="s">
        <v>21</v>
      </c>
      <c r="C29" s="27" t="s">
        <v>31</v>
      </c>
      <c r="D29" s="27" t="s">
        <v>22</v>
      </c>
      <c r="E29" s="27" t="s">
        <v>23</v>
      </c>
      <c r="F29" s="9" t="s">
        <v>25</v>
      </c>
      <c r="G29" s="28" t="s">
        <v>24</v>
      </c>
      <c r="H29" s="28" t="s">
        <v>0</v>
      </c>
      <c r="I29" s="29" t="s">
        <v>32</v>
      </c>
      <c r="J29" s="9" t="s">
        <v>1</v>
      </c>
      <c r="K29" s="9" t="s">
        <v>2</v>
      </c>
      <c r="L29" s="9" t="s">
        <v>3</v>
      </c>
      <c r="M29" s="9" t="s">
        <v>58</v>
      </c>
      <c r="N29" s="9" t="s">
        <v>57</v>
      </c>
      <c r="O29" s="9" t="s">
        <v>4</v>
      </c>
      <c r="P29" s="9" t="s">
        <v>5</v>
      </c>
      <c r="Q29" s="9" t="s">
        <v>6</v>
      </c>
      <c r="R29" s="27" t="s">
        <v>20</v>
      </c>
      <c r="S29" s="27" t="s">
        <v>18</v>
      </c>
      <c r="T29" s="27" t="s">
        <v>17</v>
      </c>
      <c r="U29" s="50" t="s">
        <v>44</v>
      </c>
      <c r="V29" s="50" t="s">
        <v>19</v>
      </c>
      <c r="W29" s="78" t="s">
        <v>134</v>
      </c>
    </row>
    <row r="30" spans="2:23" ht="15.75" thickBot="1" x14ac:dyDescent="0.3">
      <c r="B30" s="35" t="s">
        <v>7</v>
      </c>
      <c r="C30" s="36" t="s">
        <v>7</v>
      </c>
      <c r="D30" s="36" t="s">
        <v>7</v>
      </c>
      <c r="E30" s="36" t="s">
        <v>7</v>
      </c>
      <c r="F30" s="37" t="s">
        <v>26</v>
      </c>
      <c r="G30" s="38" t="s">
        <v>11</v>
      </c>
      <c r="H30" s="38" t="s">
        <v>7</v>
      </c>
      <c r="I30" s="39" t="s">
        <v>33</v>
      </c>
      <c r="J30" s="37" t="s">
        <v>8</v>
      </c>
      <c r="K30" s="37" t="s">
        <v>8</v>
      </c>
      <c r="L30" s="37" t="s">
        <v>9</v>
      </c>
      <c r="M30" s="37" t="s">
        <v>16</v>
      </c>
      <c r="N30" s="37" t="s">
        <v>56</v>
      </c>
      <c r="O30" s="37" t="s">
        <v>10</v>
      </c>
      <c r="P30" s="37" t="s">
        <v>10</v>
      </c>
      <c r="Q30" s="37" t="s">
        <v>7</v>
      </c>
      <c r="R30" s="36" t="s">
        <v>16</v>
      </c>
      <c r="S30" s="36" t="s">
        <v>16</v>
      </c>
      <c r="T30" s="36" t="s">
        <v>16</v>
      </c>
      <c r="U30" s="36" t="s">
        <v>16</v>
      </c>
      <c r="V30" s="76" t="s">
        <v>7</v>
      </c>
      <c r="W30" s="78" t="s">
        <v>135</v>
      </c>
    </row>
    <row r="31" spans="2:23" x14ac:dyDescent="0.25">
      <c r="B31" s="13"/>
      <c r="C31" s="24" t="s">
        <v>72</v>
      </c>
      <c r="D31" s="14" t="s">
        <v>50</v>
      </c>
      <c r="E31" s="14" t="s">
        <v>51</v>
      </c>
      <c r="F31" s="15" t="s">
        <v>52</v>
      </c>
      <c r="G31" s="16">
        <v>980</v>
      </c>
      <c r="H31" s="16">
        <v>254</v>
      </c>
      <c r="I31" s="17">
        <v>105.6</v>
      </c>
      <c r="J31" s="15"/>
      <c r="K31" s="15"/>
      <c r="L31" s="15"/>
      <c r="M31" s="15" t="s">
        <v>54</v>
      </c>
      <c r="N31" s="15"/>
      <c r="O31" s="15"/>
      <c r="P31" s="15"/>
      <c r="Q31" s="15"/>
      <c r="R31" s="14" t="s">
        <v>53</v>
      </c>
      <c r="S31" s="14" t="s">
        <v>54</v>
      </c>
      <c r="T31" s="14" t="s">
        <v>54</v>
      </c>
      <c r="U31" s="14" t="s">
        <v>54</v>
      </c>
      <c r="V31" s="51"/>
      <c r="W31" s="78">
        <f>IF(I31&lt;'DATA fan'!$C$4,'DATA fan'!C$6,IF(I31&lt;'DATA fan'!$D$4,'DATA fan'!D$6,'DATA fan'!E$6))</f>
        <v>10</v>
      </c>
    </row>
    <row r="32" spans="2:23" x14ac:dyDescent="0.25">
      <c r="B32" s="63"/>
      <c r="C32" s="64" t="s">
        <v>72</v>
      </c>
      <c r="D32" s="65" t="s">
        <v>50</v>
      </c>
      <c r="E32" s="65" t="s">
        <v>51</v>
      </c>
      <c r="F32" s="66" t="s">
        <v>52</v>
      </c>
      <c r="G32" s="67">
        <v>980</v>
      </c>
      <c r="H32" s="67">
        <v>240</v>
      </c>
      <c r="I32" s="68">
        <v>98.4</v>
      </c>
      <c r="J32" s="66"/>
      <c r="K32" s="66"/>
      <c r="L32" s="66"/>
      <c r="M32" s="66" t="s">
        <v>54</v>
      </c>
      <c r="N32" s="66"/>
      <c r="O32" s="66"/>
      <c r="P32" s="66"/>
      <c r="Q32" s="66"/>
      <c r="R32" s="65" t="s">
        <v>53</v>
      </c>
      <c r="S32" s="65" t="s">
        <v>54</v>
      </c>
      <c r="T32" s="65" t="s">
        <v>54</v>
      </c>
      <c r="U32" s="65" t="s">
        <v>54</v>
      </c>
      <c r="V32" s="80"/>
      <c r="W32" s="78">
        <f>IF(I32&lt;'DATA fan'!$C$4,'DATA fan'!C$6,IF(I32&lt;'DATA fan'!$D$4,'DATA fan'!D$6,'DATA fan'!E$6))</f>
        <v>10</v>
      </c>
    </row>
    <row r="33" spans="1:23" x14ac:dyDescent="0.25">
      <c r="B33" s="63"/>
      <c r="C33" s="64" t="s">
        <v>72</v>
      </c>
      <c r="D33" s="65" t="s">
        <v>50</v>
      </c>
      <c r="E33" s="65" t="s">
        <v>51</v>
      </c>
      <c r="F33" s="66" t="s">
        <v>52</v>
      </c>
      <c r="G33" s="67">
        <v>980</v>
      </c>
      <c r="H33" s="67">
        <v>220</v>
      </c>
      <c r="I33" s="68">
        <v>88.2</v>
      </c>
      <c r="J33" s="66"/>
      <c r="K33" s="66"/>
      <c r="L33" s="66"/>
      <c r="M33" s="66" t="s">
        <v>54</v>
      </c>
      <c r="N33" s="66"/>
      <c r="O33" s="66"/>
      <c r="P33" s="66"/>
      <c r="Q33" s="66"/>
      <c r="R33" s="65" t="s">
        <v>53</v>
      </c>
      <c r="S33" s="65" t="s">
        <v>54</v>
      </c>
      <c r="T33" s="65" t="s">
        <v>54</v>
      </c>
      <c r="U33" s="65" t="s">
        <v>54</v>
      </c>
      <c r="V33" s="80"/>
      <c r="W33" s="78">
        <f>IF(I33&lt;'DATA fan'!$C$4,'DATA fan'!C$6,IF(I33&lt;'DATA fan'!$D$4,'DATA fan'!D$6,'DATA fan'!E$6))</f>
        <v>10</v>
      </c>
    </row>
    <row r="34" spans="1:23" x14ac:dyDescent="0.25">
      <c r="B34" s="63"/>
      <c r="C34" s="64" t="s">
        <v>72</v>
      </c>
      <c r="D34" s="65" t="s">
        <v>50</v>
      </c>
      <c r="E34" s="65" t="s">
        <v>51</v>
      </c>
      <c r="F34" s="66" t="s">
        <v>52</v>
      </c>
      <c r="G34" s="67">
        <v>980</v>
      </c>
      <c r="H34" s="67">
        <v>200</v>
      </c>
      <c r="I34" s="68">
        <v>78</v>
      </c>
      <c r="J34" s="66"/>
      <c r="K34" s="66"/>
      <c r="L34" s="66"/>
      <c r="M34" s="66" t="s">
        <v>54</v>
      </c>
      <c r="N34" s="66"/>
      <c r="O34" s="66"/>
      <c r="P34" s="66"/>
      <c r="Q34" s="66"/>
      <c r="R34" s="65" t="s">
        <v>53</v>
      </c>
      <c r="S34" s="65" t="s">
        <v>54</v>
      </c>
      <c r="T34" s="65" t="s">
        <v>54</v>
      </c>
      <c r="U34" s="65" t="s">
        <v>54</v>
      </c>
      <c r="V34" s="80"/>
      <c r="W34" s="78">
        <f>IF(I34&lt;'DATA fan'!$C$4,'DATA fan'!C$6,IF(I34&lt;'DATA fan'!$D$4,'DATA fan'!D$6,'DATA fan'!E$6))</f>
        <v>10</v>
      </c>
    </row>
    <row r="35" spans="1:23" x14ac:dyDescent="0.25">
      <c r="B35" s="63"/>
      <c r="C35" s="64" t="s">
        <v>72</v>
      </c>
      <c r="D35" s="65" t="s">
        <v>50</v>
      </c>
      <c r="E35" s="65" t="s">
        <v>51</v>
      </c>
      <c r="F35" s="66" t="s">
        <v>52</v>
      </c>
      <c r="G35" s="67">
        <v>980</v>
      </c>
      <c r="H35" s="67">
        <v>180</v>
      </c>
      <c r="I35" s="68">
        <v>68.400000000000006</v>
      </c>
      <c r="J35" s="66"/>
      <c r="K35" s="66"/>
      <c r="L35" s="66"/>
      <c r="M35" s="66" t="s">
        <v>54</v>
      </c>
      <c r="N35" s="66"/>
      <c r="O35" s="66"/>
      <c r="P35" s="66"/>
      <c r="Q35" s="66"/>
      <c r="R35" s="65" t="s">
        <v>53</v>
      </c>
      <c r="S35" s="65" t="s">
        <v>54</v>
      </c>
      <c r="T35" s="65" t="s">
        <v>54</v>
      </c>
      <c r="U35" s="65" t="s">
        <v>54</v>
      </c>
      <c r="V35" s="80"/>
      <c r="W35" s="78">
        <f>IF(I35&lt;'DATA fan'!$C$4,'DATA fan'!C$6,IF(I35&lt;'DATA fan'!$D$4,'DATA fan'!D$6,'DATA fan'!E$6))</f>
        <v>10</v>
      </c>
    </row>
    <row r="36" spans="1:23" x14ac:dyDescent="0.25">
      <c r="B36" s="63"/>
      <c r="C36" s="64" t="s">
        <v>72</v>
      </c>
      <c r="D36" s="65" t="s">
        <v>50</v>
      </c>
      <c r="E36" s="65" t="s">
        <v>51</v>
      </c>
      <c r="F36" s="66" t="s">
        <v>52</v>
      </c>
      <c r="G36" s="67">
        <v>980</v>
      </c>
      <c r="H36" s="67">
        <v>160</v>
      </c>
      <c r="I36" s="68">
        <v>58.2</v>
      </c>
      <c r="J36" s="66"/>
      <c r="K36" s="66"/>
      <c r="L36" s="66"/>
      <c r="M36" s="66" t="s">
        <v>54</v>
      </c>
      <c r="N36" s="66"/>
      <c r="O36" s="66"/>
      <c r="P36" s="66"/>
      <c r="Q36" s="66"/>
      <c r="R36" s="65" t="s">
        <v>53</v>
      </c>
      <c r="S36" s="65" t="s">
        <v>54</v>
      </c>
      <c r="T36" s="65" t="s">
        <v>54</v>
      </c>
      <c r="U36" s="65" t="s">
        <v>54</v>
      </c>
      <c r="V36" s="80"/>
      <c r="W36" s="78">
        <f>IF(I36&lt;'DATA fan'!$C$4,'DATA fan'!C$6,IF(I36&lt;'DATA fan'!$D$4,'DATA fan'!D$6,'DATA fan'!E$6))</f>
        <v>10</v>
      </c>
    </row>
    <row r="37" spans="1:23" x14ac:dyDescent="0.25">
      <c r="B37" s="63"/>
      <c r="C37" s="64" t="s">
        <v>72</v>
      </c>
      <c r="D37" s="65" t="s">
        <v>50</v>
      </c>
      <c r="E37" s="65" t="s">
        <v>51</v>
      </c>
      <c r="F37" s="66" t="s">
        <v>52</v>
      </c>
      <c r="G37" s="67">
        <v>980</v>
      </c>
      <c r="H37" s="67">
        <v>140</v>
      </c>
      <c r="I37" s="68">
        <v>48</v>
      </c>
      <c r="J37" s="66"/>
      <c r="K37" s="66"/>
      <c r="L37" s="66"/>
      <c r="M37" s="66" t="s">
        <v>54</v>
      </c>
      <c r="N37" s="66"/>
      <c r="O37" s="66"/>
      <c r="P37" s="66"/>
      <c r="Q37" s="66"/>
      <c r="R37" s="65" t="s">
        <v>53</v>
      </c>
      <c r="S37" s="65" t="s">
        <v>54</v>
      </c>
      <c r="T37" s="65" t="s">
        <v>54</v>
      </c>
      <c r="U37" s="65" t="s">
        <v>54</v>
      </c>
      <c r="V37" s="80"/>
      <c r="W37" s="78">
        <f>IF(I37&lt;'DATA fan'!$C$4,'DATA fan'!C$6,IF(I37&lt;'DATA fan'!$D$4,'DATA fan'!D$6,'DATA fan'!E$6))</f>
        <v>10</v>
      </c>
    </row>
    <row r="38" spans="1:23" x14ac:dyDescent="0.25">
      <c r="B38" s="63"/>
      <c r="C38" s="6" t="s">
        <v>72</v>
      </c>
      <c r="D38" s="7" t="s">
        <v>50</v>
      </c>
      <c r="E38" s="7" t="s">
        <v>51</v>
      </c>
      <c r="F38" s="8" t="s">
        <v>52</v>
      </c>
      <c r="G38" s="11">
        <v>980</v>
      </c>
      <c r="H38" s="11">
        <v>120</v>
      </c>
      <c r="I38" s="12">
        <v>42</v>
      </c>
      <c r="J38" s="66"/>
      <c r="K38" s="66"/>
      <c r="L38" s="66"/>
      <c r="M38" s="8" t="s">
        <v>54</v>
      </c>
      <c r="N38" s="66"/>
      <c r="O38" s="66"/>
      <c r="P38" s="66"/>
      <c r="Q38" s="66"/>
      <c r="R38" s="7" t="s">
        <v>53</v>
      </c>
      <c r="S38" s="7" t="s">
        <v>54</v>
      </c>
      <c r="T38" s="7" t="s">
        <v>54</v>
      </c>
      <c r="U38" s="7" t="s">
        <v>54</v>
      </c>
      <c r="V38" s="80"/>
      <c r="W38" s="78">
        <f>IF(I38&lt;'DATA fan'!$C$4,'DATA fan'!C$6,IF(I38&lt;'DATA fan'!$D$4,'DATA fan'!D$6,'DATA fan'!E$6))</f>
        <v>10</v>
      </c>
    </row>
    <row r="39" spans="1:23" ht="15.75" thickBot="1" x14ac:dyDescent="0.3">
      <c r="B39" s="19"/>
      <c r="C39" s="20" t="s">
        <v>72</v>
      </c>
      <c r="D39" s="21" t="s">
        <v>50</v>
      </c>
      <c r="E39" s="21" t="s">
        <v>51</v>
      </c>
      <c r="F39" s="10" t="s">
        <v>52</v>
      </c>
      <c r="G39" s="22">
        <v>980</v>
      </c>
      <c r="H39" s="22">
        <v>100</v>
      </c>
      <c r="I39" s="23">
        <v>28.8</v>
      </c>
      <c r="J39" s="10"/>
      <c r="K39" s="10"/>
      <c r="L39" s="10"/>
      <c r="M39" s="10" t="s">
        <v>54</v>
      </c>
      <c r="N39" s="10"/>
      <c r="O39" s="10"/>
      <c r="P39" s="10"/>
      <c r="Q39" s="10"/>
      <c r="R39" s="21" t="s">
        <v>53</v>
      </c>
      <c r="S39" s="21" t="s">
        <v>54</v>
      </c>
      <c r="T39" s="21" t="s">
        <v>54</v>
      </c>
      <c r="U39" s="21" t="s">
        <v>54</v>
      </c>
      <c r="V39" s="52"/>
      <c r="W39" s="78">
        <f>IF(I39&lt;'DATA fan'!$C$4,'DATA fan'!C$6,IF(I39&lt;'DATA fan'!$D$4,'DATA fan'!D$6,'DATA fan'!E$6))</f>
        <v>10</v>
      </c>
    </row>
    <row r="40" spans="1:23" s="4" customFormat="1" ht="15.75" thickBot="1" x14ac:dyDescent="0.3">
      <c r="A40" s="4" t="s">
        <v>13</v>
      </c>
      <c r="B40" s="43" t="s">
        <v>12</v>
      </c>
      <c r="C40" s="44" t="s">
        <v>15</v>
      </c>
      <c r="D40" s="44" t="s">
        <v>28</v>
      </c>
      <c r="E40" s="44" t="s">
        <v>27</v>
      </c>
      <c r="F40" s="5" t="s">
        <v>30</v>
      </c>
      <c r="G40" s="45" t="s">
        <v>28</v>
      </c>
      <c r="H40" s="45" t="s">
        <v>29</v>
      </c>
      <c r="I40" s="46" t="s">
        <v>29</v>
      </c>
      <c r="J40" s="5" t="s">
        <v>29</v>
      </c>
      <c r="K40" s="5" t="s">
        <v>29</v>
      </c>
      <c r="L40" s="5" t="s">
        <v>34</v>
      </c>
      <c r="M40" s="5"/>
      <c r="N40" s="5"/>
      <c r="O40" s="5" t="s">
        <v>12</v>
      </c>
      <c r="P40" s="5" t="s">
        <v>29</v>
      </c>
      <c r="Q40" s="5" t="s">
        <v>34</v>
      </c>
      <c r="R40" s="44" t="s">
        <v>15</v>
      </c>
      <c r="S40" s="44" t="s">
        <v>29</v>
      </c>
      <c r="T40" s="44" t="s">
        <v>28</v>
      </c>
      <c r="U40" s="44" t="s">
        <v>45</v>
      </c>
      <c r="V40" s="44" t="s">
        <v>35</v>
      </c>
    </row>
    <row r="41" spans="1:23" ht="15.75" thickBot="1" x14ac:dyDescent="0.3">
      <c r="B41" s="25" t="s">
        <v>14</v>
      </c>
      <c r="W41" s="78" t="s">
        <v>133</v>
      </c>
    </row>
    <row r="42" spans="1:23" x14ac:dyDescent="0.25">
      <c r="B42" s="26" t="s">
        <v>21</v>
      </c>
      <c r="C42" s="27" t="s">
        <v>31</v>
      </c>
      <c r="D42" s="27" t="s">
        <v>22</v>
      </c>
      <c r="E42" s="27" t="s">
        <v>23</v>
      </c>
      <c r="F42" s="9" t="s">
        <v>25</v>
      </c>
      <c r="G42" s="28" t="s">
        <v>24</v>
      </c>
      <c r="H42" s="28" t="s">
        <v>0</v>
      </c>
      <c r="I42" s="29" t="s">
        <v>32</v>
      </c>
      <c r="J42" s="9" t="s">
        <v>1</v>
      </c>
      <c r="K42" s="9" t="s">
        <v>2</v>
      </c>
      <c r="L42" s="9" t="s">
        <v>3</v>
      </c>
      <c r="M42" s="9" t="s">
        <v>58</v>
      </c>
      <c r="N42" s="9" t="s">
        <v>57</v>
      </c>
      <c r="O42" s="9" t="s">
        <v>4</v>
      </c>
      <c r="P42" s="9" t="s">
        <v>5</v>
      </c>
      <c r="Q42" s="9" t="s">
        <v>6</v>
      </c>
      <c r="R42" s="27" t="s">
        <v>20</v>
      </c>
      <c r="S42" s="27" t="s">
        <v>18</v>
      </c>
      <c r="T42" s="27" t="s">
        <v>17</v>
      </c>
      <c r="U42" s="50" t="s">
        <v>44</v>
      </c>
      <c r="V42" s="50" t="s">
        <v>19</v>
      </c>
      <c r="W42" s="78" t="s">
        <v>134</v>
      </c>
    </row>
    <row r="43" spans="1:23" ht="15.75" thickBot="1" x14ac:dyDescent="0.3">
      <c r="B43" s="30" t="s">
        <v>7</v>
      </c>
      <c r="C43" s="31" t="s">
        <v>7</v>
      </c>
      <c r="D43" s="31" t="s">
        <v>7</v>
      </c>
      <c r="E43" s="31" t="s">
        <v>7</v>
      </c>
      <c r="F43" s="32" t="s">
        <v>26</v>
      </c>
      <c r="G43" s="33" t="s">
        <v>11</v>
      </c>
      <c r="H43" s="33" t="s">
        <v>7</v>
      </c>
      <c r="I43" s="34" t="s">
        <v>33</v>
      </c>
      <c r="J43" s="32" t="s">
        <v>8</v>
      </c>
      <c r="K43" s="32" t="s">
        <v>8</v>
      </c>
      <c r="L43" s="32" t="s">
        <v>9</v>
      </c>
      <c r="M43" s="32" t="s">
        <v>16</v>
      </c>
      <c r="N43" s="32" t="s">
        <v>56</v>
      </c>
      <c r="O43" s="32" t="s">
        <v>10</v>
      </c>
      <c r="P43" s="32" t="s">
        <v>10</v>
      </c>
      <c r="Q43" s="32" t="s">
        <v>7</v>
      </c>
      <c r="R43" s="31" t="s">
        <v>16</v>
      </c>
      <c r="S43" s="31" t="s">
        <v>16</v>
      </c>
      <c r="T43" s="31" t="s">
        <v>16</v>
      </c>
      <c r="U43" s="31" t="s">
        <v>16</v>
      </c>
      <c r="V43" s="79" t="s">
        <v>7</v>
      </c>
      <c r="W43" s="78" t="s">
        <v>135</v>
      </c>
    </row>
    <row r="44" spans="1:23" x14ac:dyDescent="0.25">
      <c r="B44" s="63">
        <v>43573</v>
      </c>
      <c r="C44" s="64" t="s">
        <v>49</v>
      </c>
      <c r="D44" s="65" t="s">
        <v>50</v>
      </c>
      <c r="E44" s="65" t="s">
        <v>51</v>
      </c>
      <c r="F44" s="66" t="s">
        <v>52</v>
      </c>
      <c r="G44" s="67">
        <v>980</v>
      </c>
      <c r="H44" s="67">
        <v>254</v>
      </c>
      <c r="I44" s="68">
        <v>105.6</v>
      </c>
      <c r="J44" s="66">
        <v>29.750897878875985</v>
      </c>
      <c r="K44" s="66">
        <v>34.974984882751968</v>
      </c>
      <c r="L44" s="66">
        <v>1.1563590833333335</v>
      </c>
      <c r="M44" s="66" t="s">
        <v>53</v>
      </c>
      <c r="N44" s="66">
        <v>10.978999999999999</v>
      </c>
      <c r="O44" s="66">
        <v>7003.1753229116584</v>
      </c>
      <c r="P44" s="66">
        <v>2094.7640678294597</v>
      </c>
      <c r="Q44" s="66">
        <v>3.3431809483767641</v>
      </c>
      <c r="R44" s="65" t="s">
        <v>53</v>
      </c>
      <c r="S44" s="65" t="s">
        <v>54</v>
      </c>
      <c r="T44" s="65" t="s">
        <v>54</v>
      </c>
      <c r="U44" s="65" t="s">
        <v>54</v>
      </c>
      <c r="V44" s="80" t="s">
        <v>71</v>
      </c>
      <c r="W44" s="78">
        <f>IF(I44&lt;'DATA fan'!$C$4,'DATA fan'!C$6,IF(I44&lt;'DATA fan'!$D$4,'DATA fan'!D$6,'DATA fan'!E$6))</f>
        <v>10</v>
      </c>
    </row>
    <row r="45" spans="1:23" x14ac:dyDescent="0.25">
      <c r="B45" s="18">
        <v>43573</v>
      </c>
      <c r="C45" s="6" t="s">
        <v>49</v>
      </c>
      <c r="D45" s="7" t="s">
        <v>50</v>
      </c>
      <c r="E45" s="7" t="s">
        <v>51</v>
      </c>
      <c r="F45" s="8" t="s">
        <v>52</v>
      </c>
      <c r="G45" s="11">
        <v>980</v>
      </c>
      <c r="H45" s="11">
        <v>250</v>
      </c>
      <c r="I45" s="12">
        <v>103.2</v>
      </c>
      <c r="J45" s="8">
        <v>30.430257982929003</v>
      </c>
      <c r="K45" s="8">
        <v>35.600698818508569</v>
      </c>
      <c r="L45" s="8">
        <v>1.1561664681042225</v>
      </c>
      <c r="M45" s="8" t="s">
        <v>53</v>
      </c>
      <c r="N45" s="8">
        <v>10.894</v>
      </c>
      <c r="O45" s="8">
        <v>6930.1051473431298</v>
      </c>
      <c r="P45" s="8">
        <v>2066.4617690925415</v>
      </c>
      <c r="Q45" s="8">
        <v>3.3536091743842862</v>
      </c>
      <c r="R45" s="7" t="s">
        <v>53</v>
      </c>
      <c r="S45" s="7" t="s">
        <v>54</v>
      </c>
      <c r="T45" s="7" t="s">
        <v>54</v>
      </c>
      <c r="U45" s="7" t="s">
        <v>54</v>
      </c>
      <c r="V45" s="60" t="s">
        <v>71</v>
      </c>
      <c r="W45" s="78">
        <f>IF(I45&lt;'DATA fan'!$C$4,'DATA fan'!C$6,IF(I45&lt;'DATA fan'!$D$4,'DATA fan'!D$6,'DATA fan'!E$6))</f>
        <v>10</v>
      </c>
    </row>
    <row r="46" spans="1:23" x14ac:dyDescent="0.25">
      <c r="B46" s="18">
        <v>43573</v>
      </c>
      <c r="C46" s="6" t="s">
        <v>49</v>
      </c>
      <c r="D46" s="7" t="s">
        <v>50</v>
      </c>
      <c r="E46" s="7" t="s">
        <v>51</v>
      </c>
      <c r="F46" s="8" t="s">
        <v>52</v>
      </c>
      <c r="G46" s="11">
        <v>980</v>
      </c>
      <c r="H46" s="11">
        <v>240</v>
      </c>
      <c r="I46" s="12">
        <v>98.4</v>
      </c>
      <c r="J46" s="8">
        <v>30.549252663886591</v>
      </c>
      <c r="K46" s="8">
        <v>35.53998246872392</v>
      </c>
      <c r="L46" s="8">
        <v>1.1570279574645548</v>
      </c>
      <c r="M46" s="8" t="s">
        <v>53</v>
      </c>
      <c r="N46" s="8">
        <v>9.9260000000000002</v>
      </c>
      <c r="O46" s="8">
        <v>6694.2170964386605</v>
      </c>
      <c r="P46" s="8">
        <v>1953.2960842368636</v>
      </c>
      <c r="Q46" s="8">
        <v>3.4271389526969922</v>
      </c>
      <c r="R46" s="7" t="s">
        <v>53</v>
      </c>
      <c r="S46" s="7" t="s">
        <v>54</v>
      </c>
      <c r="T46" s="7" t="s">
        <v>54</v>
      </c>
      <c r="U46" s="7" t="s">
        <v>54</v>
      </c>
      <c r="V46" s="60" t="s">
        <v>71</v>
      </c>
      <c r="W46" s="78">
        <f>IF(I46&lt;'DATA fan'!$C$4,'DATA fan'!C$6,IF(I46&lt;'DATA fan'!$D$4,'DATA fan'!D$6,'DATA fan'!E$6))</f>
        <v>10</v>
      </c>
    </row>
    <row r="47" spans="1:23" x14ac:dyDescent="0.25">
      <c r="B47" s="53">
        <v>43588</v>
      </c>
      <c r="C47" s="6" t="s">
        <v>49</v>
      </c>
      <c r="D47" s="7" t="s">
        <v>50</v>
      </c>
      <c r="E47" s="7" t="s">
        <v>51</v>
      </c>
      <c r="F47" s="8" t="s">
        <v>52</v>
      </c>
      <c r="G47" s="11">
        <v>980</v>
      </c>
      <c r="H47" s="11">
        <v>230</v>
      </c>
      <c r="I47" s="12">
        <v>93</v>
      </c>
      <c r="J47" s="8">
        <v>29.866595806959406</v>
      </c>
      <c r="K47" s="8">
        <v>34.634896649544309</v>
      </c>
      <c r="L47" s="8">
        <v>1.1628234250207115</v>
      </c>
      <c r="M47" s="8" t="s">
        <v>53</v>
      </c>
      <c r="N47" s="8">
        <v>9.2550000000000008</v>
      </c>
      <c r="O47" s="8">
        <v>6427.9028124266333</v>
      </c>
      <c r="P47" s="8">
        <v>1769.7430538525259</v>
      </c>
      <c r="Q47" s="8">
        <v>3.6321107736141878</v>
      </c>
      <c r="R47" s="7" t="s">
        <v>53</v>
      </c>
      <c r="S47" s="7" t="s">
        <v>54</v>
      </c>
      <c r="T47" s="7" t="s">
        <v>54</v>
      </c>
      <c r="U47" s="7" t="s">
        <v>54</v>
      </c>
      <c r="V47" s="60" t="s">
        <v>71</v>
      </c>
      <c r="W47" s="78">
        <f>IF(I47&lt;'DATA fan'!$C$4,'DATA fan'!C$6,IF(I47&lt;'DATA fan'!$D$4,'DATA fan'!D$6,'DATA fan'!E$6))</f>
        <v>10</v>
      </c>
    </row>
    <row r="48" spans="1:23" x14ac:dyDescent="0.25">
      <c r="B48" s="53">
        <v>43589</v>
      </c>
      <c r="C48" s="6" t="s">
        <v>49</v>
      </c>
      <c r="D48" s="7" t="s">
        <v>50</v>
      </c>
      <c r="E48" s="7" t="s">
        <v>51</v>
      </c>
      <c r="F48" s="8" t="s">
        <v>52</v>
      </c>
      <c r="G48" s="11">
        <v>980</v>
      </c>
      <c r="H48" s="11">
        <v>220</v>
      </c>
      <c r="I48" s="12">
        <v>88.2</v>
      </c>
      <c r="J48" s="8">
        <v>29.78046125913923</v>
      </c>
      <c r="K48" s="8">
        <v>35.081014143452094</v>
      </c>
      <c r="L48" s="8">
        <v>1.1625495562239729</v>
      </c>
      <c r="M48" s="8" t="s">
        <v>53</v>
      </c>
      <c r="N48" s="8">
        <v>8.5679999999999996</v>
      </c>
      <c r="O48" s="8">
        <v>7143.7217141874771</v>
      </c>
      <c r="P48" s="8">
        <v>1734.466587228133</v>
      </c>
      <c r="Q48" s="8">
        <v>4.1186851143693257</v>
      </c>
      <c r="R48" s="7" t="s">
        <v>53</v>
      </c>
      <c r="S48" s="7" t="s">
        <v>54</v>
      </c>
      <c r="T48" s="7" t="s">
        <v>54</v>
      </c>
      <c r="U48" s="7" t="s">
        <v>54</v>
      </c>
      <c r="V48" s="60" t="s">
        <v>60</v>
      </c>
      <c r="W48" s="78">
        <f>IF(I48&lt;'DATA fan'!$C$4,'DATA fan'!C$6,IF(I48&lt;'DATA fan'!$D$4,'DATA fan'!D$6,'DATA fan'!E$6))</f>
        <v>10</v>
      </c>
    </row>
    <row r="49" spans="2:23" x14ac:dyDescent="0.25">
      <c r="B49" s="53">
        <v>43589</v>
      </c>
      <c r="C49" s="6" t="s">
        <v>49</v>
      </c>
      <c r="D49" s="7" t="s">
        <v>50</v>
      </c>
      <c r="E49" s="7" t="s">
        <v>51</v>
      </c>
      <c r="F49" s="8" t="s">
        <v>52</v>
      </c>
      <c r="G49" s="11">
        <v>980</v>
      </c>
      <c r="H49" s="11">
        <v>210</v>
      </c>
      <c r="I49" s="12">
        <v>86.4</v>
      </c>
      <c r="J49" s="8">
        <v>29.734907005090239</v>
      </c>
      <c r="K49" s="8">
        <v>34.532507690883854</v>
      </c>
      <c r="L49" s="8">
        <v>1.1618730249884299</v>
      </c>
      <c r="M49" s="8" t="s">
        <v>54</v>
      </c>
      <c r="N49" s="8">
        <v>8.4109999999999996</v>
      </c>
      <c r="O49" s="8">
        <v>6462.114492145326</v>
      </c>
      <c r="P49" s="8">
        <v>1508.1757015270755</v>
      </c>
      <c r="Q49" s="8">
        <v>4.2847225861033502</v>
      </c>
      <c r="R49" s="7" t="s">
        <v>53</v>
      </c>
      <c r="S49" s="7" t="s">
        <v>54</v>
      </c>
      <c r="T49" s="7" t="s">
        <v>54</v>
      </c>
      <c r="U49" s="7" t="s">
        <v>54</v>
      </c>
      <c r="V49" s="60"/>
      <c r="W49" s="78">
        <f>IF(I49&lt;'DATA fan'!$C$4,'DATA fan'!C$6,IF(I49&lt;'DATA fan'!$D$4,'DATA fan'!D$6,'DATA fan'!E$6))</f>
        <v>10</v>
      </c>
    </row>
    <row r="50" spans="2:23" x14ac:dyDescent="0.25">
      <c r="B50" s="53">
        <v>43590</v>
      </c>
      <c r="C50" s="6" t="s">
        <v>49</v>
      </c>
      <c r="D50" s="7" t="s">
        <v>50</v>
      </c>
      <c r="E50" s="7" t="s">
        <v>51</v>
      </c>
      <c r="F50" s="8" t="s">
        <v>52</v>
      </c>
      <c r="G50" s="11">
        <v>980</v>
      </c>
      <c r="H50" s="11">
        <v>200</v>
      </c>
      <c r="I50" s="12">
        <v>78</v>
      </c>
      <c r="J50" s="8">
        <v>29.757621123553896</v>
      </c>
      <c r="K50" s="8">
        <v>34.433956164738532</v>
      </c>
      <c r="L50" s="8">
        <v>1.1618177112447923</v>
      </c>
      <c r="M50" s="8" t="s">
        <v>54</v>
      </c>
      <c r="N50" s="8">
        <v>7.1150000000000002</v>
      </c>
      <c r="O50" s="8">
        <v>6298.4762114316027</v>
      </c>
      <c r="P50" s="8">
        <v>1433.1705969458624</v>
      </c>
      <c r="Q50" s="8">
        <v>4.3947846996400015</v>
      </c>
      <c r="R50" s="7" t="s">
        <v>53</v>
      </c>
      <c r="S50" s="7" t="s">
        <v>54</v>
      </c>
      <c r="T50" s="7" t="s">
        <v>54</v>
      </c>
      <c r="U50" s="7" t="s">
        <v>54</v>
      </c>
      <c r="V50" s="60"/>
      <c r="W50" s="78">
        <f>IF(I50&lt;'DATA fan'!$C$4,'DATA fan'!C$6,IF(I50&lt;'DATA fan'!$D$4,'DATA fan'!D$6,'DATA fan'!E$6))</f>
        <v>10</v>
      </c>
    </row>
    <row r="51" spans="2:23" x14ac:dyDescent="0.25">
      <c r="B51" s="53">
        <v>43575</v>
      </c>
      <c r="C51" s="6" t="s">
        <v>49</v>
      </c>
      <c r="D51" s="7" t="s">
        <v>50</v>
      </c>
      <c r="E51" s="7" t="s">
        <v>51</v>
      </c>
      <c r="F51" s="8" t="s">
        <v>52</v>
      </c>
      <c r="G51" s="11">
        <v>980</v>
      </c>
      <c r="H51" s="11">
        <v>180</v>
      </c>
      <c r="I51" s="12">
        <v>68.400000000000006</v>
      </c>
      <c r="J51" s="8">
        <v>30.465935993011886</v>
      </c>
      <c r="K51" s="8">
        <v>34.656949250873531</v>
      </c>
      <c r="L51" s="8">
        <v>1.1581323200559055</v>
      </c>
      <c r="M51" s="8" t="s">
        <v>54</v>
      </c>
      <c r="N51" s="8">
        <v>5.9880000000000004</v>
      </c>
      <c r="O51" s="8">
        <v>5626.8987154052529</v>
      </c>
      <c r="P51" s="8">
        <v>1260.8975541579346</v>
      </c>
      <c r="Q51" s="8">
        <v>4.4626137126287517</v>
      </c>
      <c r="R51" s="7" t="s">
        <v>53</v>
      </c>
      <c r="S51" s="7" t="s">
        <v>54</v>
      </c>
      <c r="T51" s="7" t="s">
        <v>54</v>
      </c>
      <c r="U51" s="7" t="s">
        <v>54</v>
      </c>
      <c r="V51" s="60"/>
      <c r="W51" s="78">
        <f>IF(I51&lt;'DATA fan'!$C$4,'DATA fan'!C$6,IF(I51&lt;'DATA fan'!$D$4,'DATA fan'!D$6,'DATA fan'!E$6))</f>
        <v>10</v>
      </c>
    </row>
    <row r="52" spans="2:23" x14ac:dyDescent="0.25">
      <c r="B52" s="53">
        <v>43591</v>
      </c>
      <c r="C52" s="6" t="s">
        <v>49</v>
      </c>
      <c r="D52" s="7" t="s">
        <v>50</v>
      </c>
      <c r="E52" s="7" t="s">
        <v>51</v>
      </c>
      <c r="F52" s="8" t="s">
        <v>52</v>
      </c>
      <c r="G52" s="11">
        <v>980</v>
      </c>
      <c r="H52" s="11">
        <v>180</v>
      </c>
      <c r="I52" s="12">
        <v>68.400000000000006</v>
      </c>
      <c r="J52" s="8">
        <v>29.742692557149432</v>
      </c>
      <c r="K52" s="8">
        <v>33.870422674224926</v>
      </c>
      <c r="L52" s="8">
        <v>1.1612644164738541</v>
      </c>
      <c r="M52" s="8" t="s">
        <v>54</v>
      </c>
      <c r="N52" s="8">
        <v>6.4260000000000002</v>
      </c>
      <c r="O52" s="8">
        <v>5556.921915562607</v>
      </c>
      <c r="P52" s="8">
        <v>1202.3305256825552</v>
      </c>
      <c r="Q52" s="8">
        <v>4.6217922583375977</v>
      </c>
      <c r="R52" s="7" t="s">
        <v>53</v>
      </c>
      <c r="S52" s="7" t="s">
        <v>54</v>
      </c>
      <c r="T52" s="7" t="s">
        <v>54</v>
      </c>
      <c r="U52" s="7" t="s">
        <v>54</v>
      </c>
      <c r="V52" s="60"/>
      <c r="W52" s="78">
        <f>IF(I52&lt;'DATA fan'!$C$4,'DATA fan'!C$6,IF(I52&lt;'DATA fan'!$D$4,'DATA fan'!D$6,'DATA fan'!E$6))</f>
        <v>10</v>
      </c>
    </row>
    <row r="53" spans="2:23" x14ac:dyDescent="0.25">
      <c r="B53" s="53">
        <v>43575</v>
      </c>
      <c r="C53" s="6" t="s">
        <v>49</v>
      </c>
      <c r="D53" s="7" t="s">
        <v>50</v>
      </c>
      <c r="E53" s="7" t="s">
        <v>51</v>
      </c>
      <c r="F53" s="8" t="s">
        <v>52</v>
      </c>
      <c r="G53" s="11">
        <v>980</v>
      </c>
      <c r="H53" s="11">
        <v>160</v>
      </c>
      <c r="I53" s="12">
        <v>58.2</v>
      </c>
      <c r="J53" s="8">
        <v>30.446405469935247</v>
      </c>
      <c r="K53" s="8">
        <v>34.19991202867719</v>
      </c>
      <c r="L53" s="8">
        <v>1.1578117946345972</v>
      </c>
      <c r="M53" s="8" t="s">
        <v>54</v>
      </c>
      <c r="N53" s="8">
        <v>5.8440000000000003</v>
      </c>
      <c r="O53" s="8">
        <v>5038.1028605211586</v>
      </c>
      <c r="P53" s="8">
        <v>1046.0134135060141</v>
      </c>
      <c r="Q53" s="8">
        <v>4.8164801669555182</v>
      </c>
      <c r="R53" s="7" t="s">
        <v>53</v>
      </c>
      <c r="S53" s="7" t="s">
        <v>54</v>
      </c>
      <c r="T53" s="7" t="s">
        <v>54</v>
      </c>
      <c r="U53" s="7" t="s">
        <v>54</v>
      </c>
      <c r="V53" s="60"/>
      <c r="W53" s="78">
        <f>IF(I53&lt;'DATA fan'!$C$4,'DATA fan'!C$6,IF(I53&lt;'DATA fan'!$D$4,'DATA fan'!D$6,'DATA fan'!E$6))</f>
        <v>10</v>
      </c>
    </row>
    <row r="54" spans="2:23" x14ac:dyDescent="0.25">
      <c r="B54" s="53">
        <v>43575</v>
      </c>
      <c r="C54" s="6" t="s">
        <v>49</v>
      </c>
      <c r="D54" s="7" t="s">
        <v>50</v>
      </c>
      <c r="E54" s="7" t="s">
        <v>51</v>
      </c>
      <c r="F54" s="8" t="s">
        <v>52</v>
      </c>
      <c r="G54" s="11">
        <v>980</v>
      </c>
      <c r="H54" s="11">
        <v>140</v>
      </c>
      <c r="I54" s="12">
        <v>48</v>
      </c>
      <c r="J54" s="8">
        <v>30.459496151711352</v>
      </c>
      <c r="K54" s="8">
        <v>33.538294389454215</v>
      </c>
      <c r="L54" s="8">
        <v>1.1578394782608685</v>
      </c>
      <c r="M54" s="8" t="s">
        <v>54</v>
      </c>
      <c r="N54" s="8">
        <v>4.6029999999999998</v>
      </c>
      <c r="O54" s="8">
        <v>4132.5818526379626</v>
      </c>
      <c r="P54" s="8">
        <v>823.54986123959316</v>
      </c>
      <c r="Q54" s="8">
        <v>5.0180105020206929</v>
      </c>
      <c r="R54" s="7" t="s">
        <v>53</v>
      </c>
      <c r="S54" s="7" t="s">
        <v>54</v>
      </c>
      <c r="T54" s="7" t="s">
        <v>54</v>
      </c>
      <c r="U54" s="7" t="s">
        <v>54</v>
      </c>
      <c r="V54" s="60"/>
      <c r="W54" s="78">
        <f>IF(I54&lt;'DATA fan'!$C$4,'DATA fan'!C$6,IF(I54&lt;'DATA fan'!$D$4,'DATA fan'!D$6,'DATA fan'!E$6))</f>
        <v>10</v>
      </c>
    </row>
    <row r="55" spans="2:23" x14ac:dyDescent="0.25">
      <c r="B55" s="53">
        <v>43575</v>
      </c>
      <c r="C55" s="6" t="s">
        <v>49</v>
      </c>
      <c r="D55" s="7" t="s">
        <v>50</v>
      </c>
      <c r="E55" s="7" t="s">
        <v>51</v>
      </c>
      <c r="F55" s="8" t="s">
        <v>52</v>
      </c>
      <c r="G55" s="11">
        <v>980</v>
      </c>
      <c r="H55" s="11">
        <v>120</v>
      </c>
      <c r="I55" s="12">
        <v>42</v>
      </c>
      <c r="J55" s="8">
        <v>30.486769087881616</v>
      </c>
      <c r="K55" s="8">
        <v>33.215199321924132</v>
      </c>
      <c r="L55" s="8">
        <v>1.1573543857539332</v>
      </c>
      <c r="M55" s="8" t="s">
        <v>54</v>
      </c>
      <c r="N55" s="8">
        <v>3.9279999999999999</v>
      </c>
      <c r="O55" s="8">
        <v>3660.7586448007855</v>
      </c>
      <c r="P55" s="8">
        <v>706.1910730804816</v>
      </c>
      <c r="Q55" s="8">
        <v>5.1838075902491401</v>
      </c>
      <c r="R55" s="7" t="s">
        <v>53</v>
      </c>
      <c r="S55" s="7" t="s">
        <v>54</v>
      </c>
      <c r="T55" s="7" t="s">
        <v>54</v>
      </c>
      <c r="U55" s="7" t="s">
        <v>54</v>
      </c>
      <c r="V55" s="60"/>
      <c r="W55" s="78">
        <f>IF(I55&lt;'DATA fan'!$C$4,'DATA fan'!C$6,IF(I55&lt;'DATA fan'!$D$4,'DATA fan'!D$6,'DATA fan'!E$6))</f>
        <v>10</v>
      </c>
    </row>
    <row r="56" spans="2:23" ht="15.75" thickBot="1" x14ac:dyDescent="0.3">
      <c r="B56" s="54">
        <v>43575</v>
      </c>
      <c r="C56" s="20" t="s">
        <v>49</v>
      </c>
      <c r="D56" s="21" t="s">
        <v>50</v>
      </c>
      <c r="E56" s="21" t="s">
        <v>51</v>
      </c>
      <c r="F56" s="10" t="s">
        <v>52</v>
      </c>
      <c r="G56" s="22">
        <v>980</v>
      </c>
      <c r="H56" s="22">
        <v>100</v>
      </c>
      <c r="I56" s="23">
        <v>28.8</v>
      </c>
      <c r="J56" s="10">
        <v>30.533614195697421</v>
      </c>
      <c r="K56" s="10">
        <v>32.419266521165873</v>
      </c>
      <c r="L56" s="10">
        <v>1.156776938931297</v>
      </c>
      <c r="M56" s="10" t="s">
        <v>54</v>
      </c>
      <c r="N56" s="10">
        <v>2.5870000000000002</v>
      </c>
      <c r="O56" s="10">
        <v>2528.7338649346843</v>
      </c>
      <c r="P56" s="10">
        <v>461.19956974323361</v>
      </c>
      <c r="Q56" s="10">
        <v>5.4829493148541344</v>
      </c>
      <c r="R56" s="21" t="s">
        <v>53</v>
      </c>
      <c r="S56" s="21" t="s">
        <v>54</v>
      </c>
      <c r="T56" s="21" t="s">
        <v>54</v>
      </c>
      <c r="U56" s="21" t="s">
        <v>54</v>
      </c>
      <c r="V56" s="52"/>
      <c r="W56" s="78">
        <f>IF(I56&lt;'DATA fan'!$C$4,'DATA fan'!C$6,IF(I56&lt;'DATA fan'!$D$4,'DATA fan'!D$6,'DATA fan'!E$6))</f>
        <v>10</v>
      </c>
    </row>
    <row r="57" spans="2:23" ht="15.75" thickBot="1" x14ac:dyDescent="0.3">
      <c r="C57" s="40"/>
    </row>
    <row r="58" spans="2:23" ht="15.75" thickBot="1" x14ac:dyDescent="0.3">
      <c r="B58" s="25" t="s">
        <v>36</v>
      </c>
      <c r="W58" s="78" t="s">
        <v>133</v>
      </c>
    </row>
    <row r="59" spans="2:23" x14ac:dyDescent="0.25">
      <c r="B59" s="26" t="s">
        <v>21</v>
      </c>
      <c r="C59" s="27" t="s">
        <v>31</v>
      </c>
      <c r="D59" s="27" t="s">
        <v>22</v>
      </c>
      <c r="E59" s="27" t="s">
        <v>23</v>
      </c>
      <c r="F59" s="9" t="s">
        <v>25</v>
      </c>
      <c r="G59" s="28" t="s">
        <v>24</v>
      </c>
      <c r="H59" s="28" t="s">
        <v>0</v>
      </c>
      <c r="I59" s="29" t="s">
        <v>32</v>
      </c>
      <c r="J59" s="9" t="s">
        <v>1</v>
      </c>
      <c r="K59" s="9" t="s">
        <v>2</v>
      </c>
      <c r="L59" s="9" t="s">
        <v>3</v>
      </c>
      <c r="M59" s="9" t="s">
        <v>58</v>
      </c>
      <c r="N59" s="9" t="s">
        <v>57</v>
      </c>
      <c r="O59" s="9" t="s">
        <v>4</v>
      </c>
      <c r="P59" s="9" t="s">
        <v>5</v>
      </c>
      <c r="Q59" s="9" t="s">
        <v>6</v>
      </c>
      <c r="R59" s="27" t="s">
        <v>20</v>
      </c>
      <c r="S59" s="27" t="s">
        <v>18</v>
      </c>
      <c r="T59" s="27" t="s">
        <v>17</v>
      </c>
      <c r="U59" s="50" t="s">
        <v>44</v>
      </c>
      <c r="V59" s="50" t="s">
        <v>19</v>
      </c>
      <c r="W59" s="78" t="s">
        <v>134</v>
      </c>
    </row>
    <row r="60" spans="2:23" ht="15.75" thickBot="1" x14ac:dyDescent="0.3">
      <c r="B60" s="30" t="s">
        <v>7</v>
      </c>
      <c r="C60" s="31" t="s">
        <v>7</v>
      </c>
      <c r="D60" s="31" t="s">
        <v>7</v>
      </c>
      <c r="E60" s="31" t="s">
        <v>7</v>
      </c>
      <c r="F60" s="32" t="s">
        <v>26</v>
      </c>
      <c r="G60" s="33" t="s">
        <v>11</v>
      </c>
      <c r="H60" s="33" t="s">
        <v>7</v>
      </c>
      <c r="I60" s="34" t="s">
        <v>33</v>
      </c>
      <c r="J60" s="32" t="s">
        <v>8</v>
      </c>
      <c r="K60" s="32" t="s">
        <v>8</v>
      </c>
      <c r="L60" s="32" t="s">
        <v>9</v>
      </c>
      <c r="M60" s="37" t="s">
        <v>16</v>
      </c>
      <c r="N60" s="37" t="s">
        <v>56</v>
      </c>
      <c r="O60" s="32" t="s">
        <v>10</v>
      </c>
      <c r="P60" s="32" t="s">
        <v>10</v>
      </c>
      <c r="Q60" s="32" t="s">
        <v>7</v>
      </c>
      <c r="R60" s="31" t="s">
        <v>16</v>
      </c>
      <c r="S60" s="31" t="s">
        <v>16</v>
      </c>
      <c r="T60" s="31" t="s">
        <v>16</v>
      </c>
      <c r="U60" s="31" t="s">
        <v>16</v>
      </c>
      <c r="V60" s="79" t="s">
        <v>7</v>
      </c>
      <c r="W60" s="78" t="s">
        <v>135</v>
      </c>
    </row>
    <row r="61" spans="2:23" x14ac:dyDescent="0.25">
      <c r="B61" s="13">
        <v>43575</v>
      </c>
      <c r="C61" s="24" t="s">
        <v>49</v>
      </c>
      <c r="D61" s="14" t="s">
        <v>50</v>
      </c>
      <c r="E61" s="14" t="s">
        <v>51</v>
      </c>
      <c r="F61" s="15" t="s">
        <v>52</v>
      </c>
      <c r="G61" s="16">
        <v>980</v>
      </c>
      <c r="H61" s="16">
        <v>254</v>
      </c>
      <c r="I61" s="17">
        <v>105.6</v>
      </c>
      <c r="J61" s="15">
        <v>39.695908539361703</v>
      </c>
      <c r="K61" s="15">
        <v>45.015368292021222</v>
      </c>
      <c r="L61" s="15">
        <v>1.0852447026595748</v>
      </c>
      <c r="M61" s="15" t="s">
        <v>53</v>
      </c>
      <c r="N61" s="15">
        <v>12.391</v>
      </c>
      <c r="O61" s="15">
        <v>6692.4800232053103</v>
      </c>
      <c r="P61" s="15">
        <v>2494.4246430851063</v>
      </c>
      <c r="Q61" s="15">
        <v>2.6829754275230568</v>
      </c>
      <c r="R61" s="14" t="s">
        <v>53</v>
      </c>
      <c r="S61" s="14" t="s">
        <v>54</v>
      </c>
      <c r="T61" s="14" t="s">
        <v>54</v>
      </c>
      <c r="U61" s="14" t="s">
        <v>54</v>
      </c>
      <c r="V61" s="60" t="s">
        <v>71</v>
      </c>
      <c r="W61" s="78">
        <f>IF(I61&lt;'DATA fan'!$C$4,'DATA fan'!C$6,IF(I61&lt;'DATA fan'!$D$4,'DATA fan'!D$6,'DATA fan'!E$6))</f>
        <v>10</v>
      </c>
    </row>
    <row r="62" spans="2:23" x14ac:dyDescent="0.25">
      <c r="B62" s="18">
        <v>43576</v>
      </c>
      <c r="C62" s="6" t="s">
        <v>49</v>
      </c>
      <c r="D62" s="7" t="s">
        <v>50</v>
      </c>
      <c r="E62" s="7" t="s">
        <v>51</v>
      </c>
      <c r="F62" s="8" t="s">
        <v>52</v>
      </c>
      <c r="G62" s="11">
        <v>980</v>
      </c>
      <c r="H62" s="11">
        <v>250</v>
      </c>
      <c r="I62" s="12">
        <v>103.2</v>
      </c>
      <c r="J62" s="8">
        <v>39.714524750578455</v>
      </c>
      <c r="K62" s="8">
        <v>45.23200733873211</v>
      </c>
      <c r="L62" s="8">
        <v>1.0848879898195296</v>
      </c>
      <c r="M62" s="8" t="s">
        <v>53</v>
      </c>
      <c r="N62" s="8">
        <v>12.334</v>
      </c>
      <c r="O62" s="8">
        <v>6939.3334095602386</v>
      </c>
      <c r="P62" s="8">
        <v>2500.7025552984696</v>
      </c>
      <c r="Q62" s="8">
        <v>2.7749535404989412</v>
      </c>
      <c r="R62" s="7" t="s">
        <v>53</v>
      </c>
      <c r="S62" s="7" t="s">
        <v>54</v>
      </c>
      <c r="T62" s="7" t="s">
        <v>54</v>
      </c>
      <c r="U62" s="7" t="s">
        <v>54</v>
      </c>
      <c r="V62" s="60" t="s">
        <v>60</v>
      </c>
      <c r="W62" s="78">
        <f>IF(I62&lt;'DATA fan'!$C$4,'DATA fan'!C$6,IF(I62&lt;'DATA fan'!$D$4,'DATA fan'!D$6,'DATA fan'!E$6))</f>
        <v>10</v>
      </c>
    </row>
    <row r="63" spans="2:23" x14ac:dyDescent="0.25">
      <c r="B63" s="18">
        <v>43576</v>
      </c>
      <c r="C63" s="6" t="s">
        <v>49</v>
      </c>
      <c r="D63" s="7" t="s">
        <v>50</v>
      </c>
      <c r="E63" s="7" t="s">
        <v>51</v>
      </c>
      <c r="F63" s="8" t="s">
        <v>52</v>
      </c>
      <c r="G63" s="11">
        <v>980</v>
      </c>
      <c r="H63" s="11">
        <v>240</v>
      </c>
      <c r="I63" s="12">
        <v>98.4</v>
      </c>
      <c r="J63" s="8">
        <v>39.688801535869032</v>
      </c>
      <c r="K63" s="8">
        <v>44.890039201251689</v>
      </c>
      <c r="L63" s="8">
        <v>1.0849874910929229</v>
      </c>
      <c r="M63" s="8" t="s">
        <v>53</v>
      </c>
      <c r="N63" s="8">
        <v>11.929</v>
      </c>
      <c r="O63" s="8">
        <v>6542.1923915681991</v>
      </c>
      <c r="P63" s="8">
        <v>2394.367985556089</v>
      </c>
      <c r="Q63" s="8">
        <v>2.7323253697984868</v>
      </c>
      <c r="R63" s="7" t="s">
        <v>53</v>
      </c>
      <c r="S63" s="7" t="s">
        <v>54</v>
      </c>
      <c r="T63" s="7" t="s">
        <v>54</v>
      </c>
      <c r="U63" s="7" t="s">
        <v>54</v>
      </c>
      <c r="V63" s="60" t="s">
        <v>60</v>
      </c>
      <c r="W63" s="78">
        <f>IF(I63&lt;'DATA fan'!$C$4,'DATA fan'!C$6,IF(I63&lt;'DATA fan'!$D$4,'DATA fan'!D$6,'DATA fan'!E$6))</f>
        <v>10</v>
      </c>
    </row>
    <row r="64" spans="2:23" x14ac:dyDescent="0.25">
      <c r="B64" s="18">
        <v>43576</v>
      </c>
      <c r="C64" s="6" t="s">
        <v>49</v>
      </c>
      <c r="D64" s="7" t="s">
        <v>50</v>
      </c>
      <c r="E64" s="7" t="s">
        <v>51</v>
      </c>
      <c r="F64" s="8" t="s">
        <v>52</v>
      </c>
      <c r="G64" s="11">
        <v>980</v>
      </c>
      <c r="H64" s="11">
        <v>230</v>
      </c>
      <c r="I64" s="12">
        <v>93</v>
      </c>
      <c r="J64" s="8">
        <v>39.721029675225559</v>
      </c>
      <c r="K64" s="8">
        <v>45.397944891047864</v>
      </c>
      <c r="L64" s="8">
        <v>1.084425023594725</v>
      </c>
      <c r="M64" s="8" t="s">
        <v>54</v>
      </c>
      <c r="N64" s="8">
        <v>11.134</v>
      </c>
      <c r="O64" s="8">
        <v>7136.804829325567</v>
      </c>
      <c r="P64" s="8">
        <v>2350.8678001387939</v>
      </c>
      <c r="Q64" s="8">
        <v>3.0358171688362119</v>
      </c>
      <c r="R64" s="7" t="s">
        <v>53</v>
      </c>
      <c r="S64" s="7" t="s">
        <v>54</v>
      </c>
      <c r="T64" s="7" t="s">
        <v>54</v>
      </c>
      <c r="U64" s="7" t="s">
        <v>54</v>
      </c>
      <c r="V64" s="60"/>
      <c r="W64" s="78">
        <f>IF(I64&lt;'DATA fan'!$C$4,'DATA fan'!C$6,IF(I64&lt;'DATA fan'!$D$4,'DATA fan'!D$6,'DATA fan'!E$6))</f>
        <v>10</v>
      </c>
    </row>
    <row r="65" spans="2:23" x14ac:dyDescent="0.25">
      <c r="B65" s="18">
        <v>43576</v>
      </c>
      <c r="C65" s="6" t="s">
        <v>49</v>
      </c>
      <c r="D65" s="7" t="s">
        <v>50</v>
      </c>
      <c r="E65" s="7" t="s">
        <v>51</v>
      </c>
      <c r="F65" s="8" t="s">
        <v>52</v>
      </c>
      <c r="G65" s="11">
        <v>980</v>
      </c>
      <c r="H65" s="11">
        <v>220</v>
      </c>
      <c r="I65" s="12">
        <v>88.2</v>
      </c>
      <c r="J65" s="8">
        <v>39.645003679389298</v>
      </c>
      <c r="K65" s="8">
        <v>44.941509901457344</v>
      </c>
      <c r="L65" s="8">
        <v>1.0948285072866057</v>
      </c>
      <c r="M65" s="8" t="s">
        <v>54</v>
      </c>
      <c r="N65" s="8">
        <v>10.178000000000001</v>
      </c>
      <c r="O65" s="8">
        <v>6722.4482156942013</v>
      </c>
      <c r="P65" s="8">
        <v>2149.2013185287956</v>
      </c>
      <c r="Q65" s="8">
        <v>3.1278820451757192</v>
      </c>
      <c r="R65" s="7" t="s">
        <v>53</v>
      </c>
      <c r="S65" s="7" t="s">
        <v>54</v>
      </c>
      <c r="T65" s="7" t="s">
        <v>54</v>
      </c>
      <c r="U65" s="7" t="s">
        <v>54</v>
      </c>
      <c r="V65" s="60"/>
      <c r="W65" s="78">
        <f>IF(I65&lt;'DATA fan'!$C$4,'DATA fan'!C$6,IF(I65&lt;'DATA fan'!$D$4,'DATA fan'!D$6,'DATA fan'!E$6))</f>
        <v>10</v>
      </c>
    </row>
    <row r="66" spans="2:23" x14ac:dyDescent="0.25">
      <c r="B66" s="18">
        <v>43577</v>
      </c>
      <c r="C66" s="6" t="s">
        <v>49</v>
      </c>
      <c r="D66" s="7" t="s">
        <v>50</v>
      </c>
      <c r="E66" s="7" t="s">
        <v>51</v>
      </c>
      <c r="F66" s="8" t="s">
        <v>52</v>
      </c>
      <c r="G66" s="11">
        <v>980</v>
      </c>
      <c r="H66" s="11">
        <v>210</v>
      </c>
      <c r="I66" s="12">
        <v>86.4</v>
      </c>
      <c r="J66" s="8">
        <v>39.745492029146476</v>
      </c>
      <c r="K66" s="8">
        <v>44.951629440666174</v>
      </c>
      <c r="L66" s="8">
        <v>1.0953212074947956</v>
      </c>
      <c r="M66" s="8" t="s">
        <v>54</v>
      </c>
      <c r="N66" s="8">
        <v>10.010999999999999</v>
      </c>
      <c r="O66" s="8">
        <v>6610.7236837004275</v>
      </c>
      <c r="P66" s="8">
        <v>2102.8201943095096</v>
      </c>
      <c r="Q66" s="8">
        <v>3.1437417719260354</v>
      </c>
      <c r="R66" s="7" t="s">
        <v>53</v>
      </c>
      <c r="S66" s="7" t="s">
        <v>54</v>
      </c>
      <c r="T66" s="7" t="s">
        <v>54</v>
      </c>
      <c r="U66" s="7" t="s">
        <v>54</v>
      </c>
      <c r="V66" s="60"/>
      <c r="W66" s="78">
        <f>IF(I66&lt;'DATA fan'!$C$4,'DATA fan'!C$6,IF(I66&lt;'DATA fan'!$D$4,'DATA fan'!D$6,'DATA fan'!E$6))</f>
        <v>10</v>
      </c>
    </row>
    <row r="67" spans="2:23" x14ac:dyDescent="0.25">
      <c r="B67" s="18">
        <v>43577</v>
      </c>
      <c r="C67" s="6" t="s">
        <v>49</v>
      </c>
      <c r="D67" s="7" t="s">
        <v>50</v>
      </c>
      <c r="E67" s="7" t="s">
        <v>51</v>
      </c>
      <c r="F67" s="8" t="s">
        <v>52</v>
      </c>
      <c r="G67" s="11">
        <v>980</v>
      </c>
      <c r="H67" s="11">
        <v>200</v>
      </c>
      <c r="I67" s="12">
        <v>78</v>
      </c>
      <c r="J67" s="8">
        <v>39.682782925051946</v>
      </c>
      <c r="K67" s="8">
        <v>44.409601689798684</v>
      </c>
      <c r="L67" s="8">
        <v>1.0952942068008309</v>
      </c>
      <c r="M67" s="8" t="s">
        <v>54</v>
      </c>
      <c r="N67" s="8">
        <v>8.6419999999999995</v>
      </c>
      <c r="O67" s="8">
        <v>6001.9396342916534</v>
      </c>
      <c r="P67" s="8">
        <v>1816.7682165163058</v>
      </c>
      <c r="Q67" s="8">
        <v>3.3036353122692277</v>
      </c>
      <c r="R67" s="7" t="s">
        <v>53</v>
      </c>
      <c r="S67" s="7" t="s">
        <v>54</v>
      </c>
      <c r="T67" s="7" t="s">
        <v>54</v>
      </c>
      <c r="U67" s="7" t="s">
        <v>54</v>
      </c>
      <c r="V67" s="60"/>
      <c r="W67" s="78">
        <f>IF(I67&lt;'DATA fan'!$C$4,'DATA fan'!C$6,IF(I67&lt;'DATA fan'!$D$4,'DATA fan'!D$6,'DATA fan'!E$6))</f>
        <v>10</v>
      </c>
    </row>
    <row r="68" spans="2:23" x14ac:dyDescent="0.25">
      <c r="B68" s="18">
        <v>43578</v>
      </c>
      <c r="C68" s="6" t="s">
        <v>49</v>
      </c>
      <c r="D68" s="7" t="s">
        <v>50</v>
      </c>
      <c r="E68" s="7" t="s">
        <v>51</v>
      </c>
      <c r="F68" s="8" t="s">
        <v>52</v>
      </c>
      <c r="G68" s="11">
        <v>980</v>
      </c>
      <c r="H68" s="11">
        <v>180</v>
      </c>
      <c r="I68" s="12">
        <v>68.400000000000006</v>
      </c>
      <c r="J68" s="8">
        <v>39.789748917668881</v>
      </c>
      <c r="K68" s="8">
        <v>43.676516589269241</v>
      </c>
      <c r="L68" s="8">
        <v>1.0952713774283076</v>
      </c>
      <c r="M68" s="8" t="s">
        <v>54</v>
      </c>
      <c r="N68" s="8">
        <v>7.234</v>
      </c>
      <c r="O68" s="8">
        <v>4935.1709609872187</v>
      </c>
      <c r="P68" s="8">
        <v>1524.3450508788176</v>
      </c>
      <c r="Q68" s="8">
        <v>3.237568133371107</v>
      </c>
      <c r="R68" s="7" t="s">
        <v>53</v>
      </c>
      <c r="S68" s="7" t="s">
        <v>54</v>
      </c>
      <c r="T68" s="7" t="s">
        <v>54</v>
      </c>
      <c r="U68" s="7" t="s">
        <v>54</v>
      </c>
      <c r="V68" s="60"/>
      <c r="W68" s="78">
        <f>IF(I68&lt;'DATA fan'!$C$4,'DATA fan'!C$6,IF(I68&lt;'DATA fan'!$D$4,'DATA fan'!D$6,'DATA fan'!E$6))</f>
        <v>10</v>
      </c>
    </row>
    <row r="69" spans="2:23" x14ac:dyDescent="0.25">
      <c r="B69" s="18">
        <v>43578</v>
      </c>
      <c r="C69" s="6" t="s">
        <v>49</v>
      </c>
      <c r="D69" s="7" t="s">
        <v>50</v>
      </c>
      <c r="E69" s="7" t="s">
        <v>51</v>
      </c>
      <c r="F69" s="8" t="s">
        <v>52</v>
      </c>
      <c r="G69" s="11">
        <v>980</v>
      </c>
      <c r="H69" s="11">
        <v>160</v>
      </c>
      <c r="I69" s="12">
        <v>58.2</v>
      </c>
      <c r="J69" s="8">
        <v>39.607380116558652</v>
      </c>
      <c r="K69" s="8">
        <v>43.076823628122092</v>
      </c>
      <c r="L69" s="8">
        <v>1.095073649398705</v>
      </c>
      <c r="M69" s="8" t="s">
        <v>54</v>
      </c>
      <c r="N69" s="8">
        <v>5.9809999999999999</v>
      </c>
      <c r="O69" s="8">
        <v>4404.4839434058222</v>
      </c>
      <c r="P69" s="8">
        <v>1264.1502312673483</v>
      </c>
      <c r="Q69" s="8">
        <v>3.4841459776423847</v>
      </c>
      <c r="R69" s="7" t="s">
        <v>53</v>
      </c>
      <c r="S69" s="7" t="s">
        <v>54</v>
      </c>
      <c r="T69" s="7" t="s">
        <v>54</v>
      </c>
      <c r="U69" s="7" t="s">
        <v>54</v>
      </c>
      <c r="V69" s="60"/>
      <c r="W69" s="78">
        <f>IF(I69&lt;'DATA fan'!$C$4,'DATA fan'!C$6,IF(I69&lt;'DATA fan'!$D$4,'DATA fan'!D$6,'DATA fan'!E$6))</f>
        <v>10</v>
      </c>
    </row>
    <row r="70" spans="2:23" x14ac:dyDescent="0.25">
      <c r="B70" s="18">
        <v>43578</v>
      </c>
      <c r="C70" s="6" t="s">
        <v>49</v>
      </c>
      <c r="D70" s="7" t="s">
        <v>50</v>
      </c>
      <c r="E70" s="7" t="s">
        <v>51</v>
      </c>
      <c r="F70" s="8" t="s">
        <v>52</v>
      </c>
      <c r="G70" s="11">
        <v>980</v>
      </c>
      <c r="H70" s="11">
        <v>140</v>
      </c>
      <c r="I70" s="12">
        <v>48</v>
      </c>
      <c r="J70" s="8">
        <v>39.653063298797456</v>
      </c>
      <c r="K70" s="8">
        <v>42.391560202590128</v>
      </c>
      <c r="L70" s="8">
        <v>1.0944856133209979</v>
      </c>
      <c r="M70" s="8" t="s">
        <v>54</v>
      </c>
      <c r="N70" s="8">
        <v>5.6539999999999999</v>
      </c>
      <c r="O70" s="8">
        <v>3474.6750280418755</v>
      </c>
      <c r="P70" s="8">
        <v>979.82847086031393</v>
      </c>
      <c r="Q70" s="8">
        <v>3.5462074550569285</v>
      </c>
      <c r="R70" s="7" t="s">
        <v>53</v>
      </c>
      <c r="S70" s="7" t="s">
        <v>54</v>
      </c>
      <c r="T70" s="7" t="s">
        <v>54</v>
      </c>
      <c r="U70" s="7" t="s">
        <v>54</v>
      </c>
      <c r="V70" s="60"/>
      <c r="W70" s="78">
        <f>IF(I70&lt;'DATA fan'!$C$4,'DATA fan'!C$6,IF(I70&lt;'DATA fan'!$D$4,'DATA fan'!D$6,'DATA fan'!E$6))</f>
        <v>10</v>
      </c>
    </row>
    <row r="71" spans="2:23" x14ac:dyDescent="0.25">
      <c r="B71" s="18">
        <v>43578</v>
      </c>
      <c r="C71" s="6" t="s">
        <v>49</v>
      </c>
      <c r="D71" s="7" t="s">
        <v>50</v>
      </c>
      <c r="E71" s="7" t="s">
        <v>51</v>
      </c>
      <c r="F71" s="8" t="s">
        <v>52</v>
      </c>
      <c r="G71" s="11">
        <v>980</v>
      </c>
      <c r="H71" s="11">
        <v>120</v>
      </c>
      <c r="I71" s="12">
        <v>42</v>
      </c>
      <c r="J71" s="8">
        <v>39.815831835337697</v>
      </c>
      <c r="K71" s="8">
        <v>42.27538001110085</v>
      </c>
      <c r="L71" s="8">
        <v>1.0952253876040705</v>
      </c>
      <c r="M71" s="8" t="s">
        <v>54</v>
      </c>
      <c r="N71" s="8">
        <v>4.9260000000000002</v>
      </c>
      <c r="O71" s="8">
        <v>3122.8470749400108</v>
      </c>
      <c r="P71" s="8">
        <v>883.6211748381121</v>
      </c>
      <c r="Q71" s="8">
        <v>3.5341469442627904</v>
      </c>
      <c r="R71" s="7" t="s">
        <v>53</v>
      </c>
      <c r="S71" s="7" t="s">
        <v>54</v>
      </c>
      <c r="T71" s="7" t="s">
        <v>54</v>
      </c>
      <c r="U71" s="7" t="s">
        <v>54</v>
      </c>
      <c r="V71" s="60"/>
      <c r="W71" s="78">
        <f>IF(I71&lt;'DATA fan'!$C$4,'DATA fan'!C$6,IF(I71&lt;'DATA fan'!$D$4,'DATA fan'!D$6,'DATA fan'!E$6))</f>
        <v>10</v>
      </c>
    </row>
    <row r="72" spans="2:23" ht="15.75" thickBot="1" x14ac:dyDescent="0.3">
      <c r="B72" s="19">
        <v>43578</v>
      </c>
      <c r="C72" s="20" t="s">
        <v>49</v>
      </c>
      <c r="D72" s="21" t="s">
        <v>50</v>
      </c>
      <c r="E72" s="21" t="s">
        <v>51</v>
      </c>
      <c r="F72" s="10" t="s">
        <v>52</v>
      </c>
      <c r="G72" s="22">
        <v>980</v>
      </c>
      <c r="H72" s="22">
        <v>100</v>
      </c>
      <c r="I72" s="23">
        <v>28.8</v>
      </c>
      <c r="J72" s="10">
        <v>39.755952081887571</v>
      </c>
      <c r="K72" s="10">
        <v>41.201302432338679</v>
      </c>
      <c r="L72" s="10">
        <v>1.095317684941014</v>
      </c>
      <c r="M72" s="10" t="s">
        <v>54</v>
      </c>
      <c r="N72" s="10">
        <v>3.218</v>
      </c>
      <c r="O72" s="10">
        <v>1835.2917546026208</v>
      </c>
      <c r="P72" s="10">
        <v>575.46788341429522</v>
      </c>
      <c r="Q72" s="10">
        <v>3.1892166487444853</v>
      </c>
      <c r="R72" s="21" t="s">
        <v>53</v>
      </c>
      <c r="S72" s="21" t="s">
        <v>54</v>
      </c>
      <c r="T72" s="21" t="s">
        <v>54</v>
      </c>
      <c r="U72" s="21" t="s">
        <v>54</v>
      </c>
      <c r="V72" s="52"/>
      <c r="W72" s="78">
        <f>IF(I72&lt;'DATA fan'!$C$4,'DATA fan'!C$6,IF(I72&lt;'DATA fan'!$D$4,'DATA fan'!D$6,'DATA fan'!E$6))</f>
        <v>10</v>
      </c>
    </row>
    <row r="73" spans="2:23" ht="15.75" thickBot="1" x14ac:dyDescent="0.3">
      <c r="C73" s="40"/>
    </row>
    <row r="74" spans="2:23" ht="15.75" thickBot="1" x14ac:dyDescent="0.3">
      <c r="B74" s="25" t="s">
        <v>37</v>
      </c>
      <c r="W74" s="78" t="s">
        <v>133</v>
      </c>
    </row>
    <row r="75" spans="2:23" x14ac:dyDescent="0.25">
      <c r="B75" s="26" t="s">
        <v>21</v>
      </c>
      <c r="C75" s="27" t="s">
        <v>31</v>
      </c>
      <c r="D75" s="27" t="s">
        <v>22</v>
      </c>
      <c r="E75" s="27" t="s">
        <v>23</v>
      </c>
      <c r="F75" s="9" t="s">
        <v>25</v>
      </c>
      <c r="G75" s="28" t="s">
        <v>24</v>
      </c>
      <c r="H75" s="28" t="s">
        <v>0</v>
      </c>
      <c r="I75" s="29" t="s">
        <v>32</v>
      </c>
      <c r="J75" s="9" t="s">
        <v>1</v>
      </c>
      <c r="K75" s="9" t="s">
        <v>2</v>
      </c>
      <c r="L75" s="9" t="s">
        <v>3</v>
      </c>
      <c r="M75" s="9" t="s">
        <v>58</v>
      </c>
      <c r="N75" s="9" t="s">
        <v>57</v>
      </c>
      <c r="O75" s="9" t="s">
        <v>4</v>
      </c>
      <c r="P75" s="9" t="s">
        <v>5</v>
      </c>
      <c r="Q75" s="9" t="s">
        <v>6</v>
      </c>
      <c r="R75" s="27" t="s">
        <v>20</v>
      </c>
      <c r="S75" s="27" t="s">
        <v>18</v>
      </c>
      <c r="T75" s="27" t="s">
        <v>17</v>
      </c>
      <c r="U75" s="50" t="s">
        <v>44</v>
      </c>
      <c r="V75" s="50" t="s">
        <v>19</v>
      </c>
      <c r="W75" s="78" t="s">
        <v>134</v>
      </c>
    </row>
    <row r="76" spans="2:23" ht="15.75" thickBot="1" x14ac:dyDescent="0.3">
      <c r="B76" s="35" t="s">
        <v>7</v>
      </c>
      <c r="C76" s="36" t="s">
        <v>7</v>
      </c>
      <c r="D76" s="36" t="s">
        <v>7</v>
      </c>
      <c r="E76" s="36" t="s">
        <v>7</v>
      </c>
      <c r="F76" s="37" t="s">
        <v>26</v>
      </c>
      <c r="G76" s="38" t="s">
        <v>11</v>
      </c>
      <c r="H76" s="38" t="s">
        <v>7</v>
      </c>
      <c r="I76" s="39" t="s">
        <v>33</v>
      </c>
      <c r="J76" s="37" t="s">
        <v>8</v>
      </c>
      <c r="K76" s="37" t="s">
        <v>8</v>
      </c>
      <c r="L76" s="37" t="s">
        <v>9</v>
      </c>
      <c r="M76" s="37" t="s">
        <v>16</v>
      </c>
      <c r="N76" s="37" t="s">
        <v>56</v>
      </c>
      <c r="O76" s="37" t="s">
        <v>10</v>
      </c>
      <c r="P76" s="37" t="s">
        <v>10</v>
      </c>
      <c r="Q76" s="37" t="s">
        <v>7</v>
      </c>
      <c r="R76" s="36" t="s">
        <v>16</v>
      </c>
      <c r="S76" s="36" t="s">
        <v>16</v>
      </c>
      <c r="T76" s="36" t="s">
        <v>16</v>
      </c>
      <c r="U76" s="36" t="s">
        <v>16</v>
      </c>
      <c r="V76" s="76" t="s">
        <v>7</v>
      </c>
      <c r="W76" s="78" t="s">
        <v>135</v>
      </c>
    </row>
    <row r="77" spans="2:23" x14ac:dyDescent="0.25">
      <c r="B77" s="61">
        <v>43587</v>
      </c>
      <c r="C77" s="24" t="s">
        <v>49</v>
      </c>
      <c r="D77" s="14" t="s">
        <v>50</v>
      </c>
      <c r="E77" s="14" t="s">
        <v>51</v>
      </c>
      <c r="F77" s="15" t="s">
        <v>52</v>
      </c>
      <c r="G77" s="16">
        <v>980</v>
      </c>
      <c r="H77" s="16">
        <v>254</v>
      </c>
      <c r="I77" s="17">
        <v>105.6</v>
      </c>
      <c r="J77" s="15">
        <v>49.366752010643182</v>
      </c>
      <c r="K77" s="15">
        <v>54.366448947246667</v>
      </c>
      <c r="L77" s="15">
        <v>1.0013094923646471</v>
      </c>
      <c r="M77" s="15" t="s">
        <v>54</v>
      </c>
      <c r="N77" s="15">
        <v>12.38</v>
      </c>
      <c r="O77" s="15">
        <v>5803.6858273305388</v>
      </c>
      <c r="P77" s="15">
        <v>2558.6460897732559</v>
      </c>
      <c r="Q77" s="15">
        <v>2.2682643959739091</v>
      </c>
      <c r="R77" s="14" t="s">
        <v>53</v>
      </c>
      <c r="S77" s="14" t="s">
        <v>54</v>
      </c>
      <c r="T77" s="14" t="s">
        <v>54</v>
      </c>
      <c r="U77" s="51" t="s">
        <v>54</v>
      </c>
      <c r="V77" s="51" t="s">
        <v>61</v>
      </c>
      <c r="W77" s="78">
        <f>IF(I77&lt;'DATA fan'!$C$4,'DATA fan'!C$6,IF(I77&lt;'DATA fan'!$D$4,'DATA fan'!D$6,'DATA fan'!E$6))</f>
        <v>10</v>
      </c>
    </row>
    <row r="78" spans="2:23" x14ac:dyDescent="0.25">
      <c r="B78" s="53">
        <v>43587</v>
      </c>
      <c r="C78" s="6" t="s">
        <v>49</v>
      </c>
      <c r="D78" s="7" t="s">
        <v>50</v>
      </c>
      <c r="E78" s="7" t="s">
        <v>51</v>
      </c>
      <c r="F78" s="8" t="s">
        <v>52</v>
      </c>
      <c r="G78" s="11">
        <v>980</v>
      </c>
      <c r="H78" s="11">
        <v>250</v>
      </c>
      <c r="I78" s="12">
        <v>103.2</v>
      </c>
      <c r="J78" s="8">
        <v>49.662738047663034</v>
      </c>
      <c r="K78" s="8">
        <v>54.179328926423004</v>
      </c>
      <c r="L78" s="8">
        <v>1.0554564414622862</v>
      </c>
      <c r="M78" s="8" t="s">
        <v>54</v>
      </c>
      <c r="N78" s="8">
        <v>12.125999999999999</v>
      </c>
      <c r="O78" s="8">
        <v>5526.4080617926629</v>
      </c>
      <c r="P78" s="8">
        <v>2416.783279962985</v>
      </c>
      <c r="Q78" s="8">
        <v>2.2866792019006787</v>
      </c>
      <c r="R78" s="7" t="s">
        <v>53</v>
      </c>
      <c r="S78" s="7" t="s">
        <v>54</v>
      </c>
      <c r="T78" s="7" t="s">
        <v>54</v>
      </c>
      <c r="U78" s="60" t="s">
        <v>54</v>
      </c>
      <c r="V78" s="60" t="s">
        <v>61</v>
      </c>
      <c r="W78" s="78">
        <f>IF(I78&lt;'DATA fan'!$C$4,'DATA fan'!C$6,IF(I78&lt;'DATA fan'!$D$4,'DATA fan'!D$6,'DATA fan'!E$6))</f>
        <v>10</v>
      </c>
    </row>
    <row r="79" spans="2:23" x14ac:dyDescent="0.25">
      <c r="B79" s="62">
        <v>43588</v>
      </c>
      <c r="C79" s="55" t="s">
        <v>49</v>
      </c>
      <c r="D79" s="56" t="s">
        <v>50</v>
      </c>
      <c r="E79" s="56" t="s">
        <v>51</v>
      </c>
      <c r="F79" s="57" t="s">
        <v>52</v>
      </c>
      <c r="G79" s="58">
        <v>980</v>
      </c>
      <c r="H79" s="58">
        <v>240</v>
      </c>
      <c r="I79" s="12">
        <v>98.4</v>
      </c>
      <c r="J79" s="57">
        <v>49.649007960666381</v>
      </c>
      <c r="K79" s="57">
        <v>54.168346236001803</v>
      </c>
      <c r="L79" s="57">
        <v>1.0555875266080521</v>
      </c>
      <c r="M79" s="57" t="s">
        <v>54</v>
      </c>
      <c r="N79" s="57">
        <v>12.321</v>
      </c>
      <c r="O79" s="57">
        <v>5530.4565040220414</v>
      </c>
      <c r="P79" s="57">
        <v>2405.2068537714035</v>
      </c>
      <c r="Q79" s="57">
        <v>2.2993683455334395</v>
      </c>
      <c r="R79" s="56" t="s">
        <v>53</v>
      </c>
      <c r="S79" s="56" t="s">
        <v>54</v>
      </c>
      <c r="T79" s="56" t="s">
        <v>54</v>
      </c>
      <c r="U79" s="59" t="s">
        <v>54</v>
      </c>
      <c r="V79" s="59" t="s">
        <v>61</v>
      </c>
      <c r="W79" s="78">
        <f>IF(I79&lt;'DATA fan'!$C$4,'DATA fan'!C$6,IF(I79&lt;'DATA fan'!$D$4,'DATA fan'!D$6,'DATA fan'!E$6))</f>
        <v>10</v>
      </c>
    </row>
    <row r="80" spans="2:23" ht="15.75" thickBot="1" x14ac:dyDescent="0.3">
      <c r="B80" s="54">
        <v>43588</v>
      </c>
      <c r="C80" s="20" t="s">
        <v>49</v>
      </c>
      <c r="D80" s="21" t="s">
        <v>50</v>
      </c>
      <c r="E80" s="21" t="s">
        <v>51</v>
      </c>
      <c r="F80" s="10" t="s">
        <v>52</v>
      </c>
      <c r="G80" s="22">
        <v>980</v>
      </c>
      <c r="H80" s="22">
        <v>180</v>
      </c>
      <c r="I80" s="23">
        <v>68.400000000000006</v>
      </c>
      <c r="J80" s="10">
        <v>49.450396148265057</v>
      </c>
      <c r="K80" s="10">
        <v>53.036055643533132</v>
      </c>
      <c r="L80" s="10">
        <v>1.0555363869610945</v>
      </c>
      <c r="M80" s="10" t="s">
        <v>54</v>
      </c>
      <c r="N80" s="10">
        <v>8.702</v>
      </c>
      <c r="O80" s="10">
        <v>4387.6718130172749</v>
      </c>
      <c r="P80" s="10">
        <v>1713.6533585699256</v>
      </c>
      <c r="Q80" s="10">
        <v>2.5604196969443489</v>
      </c>
      <c r="R80" s="21" t="s">
        <v>53</v>
      </c>
      <c r="S80" s="21" t="s">
        <v>54</v>
      </c>
      <c r="T80" s="21" t="s">
        <v>54</v>
      </c>
      <c r="U80" s="52" t="s">
        <v>54</v>
      </c>
      <c r="V80" s="52" t="s">
        <v>61</v>
      </c>
      <c r="W80" s="78">
        <f>IF(I80&lt;'DATA fan'!$C$4,'DATA fan'!C$6,IF(I80&lt;'DATA fan'!$D$4,'DATA fan'!D$6,'DATA fan'!E$6))</f>
        <v>10</v>
      </c>
    </row>
    <row r="81" spans="2:23" ht="15.75" thickBot="1" x14ac:dyDescent="0.3"/>
    <row r="82" spans="2:23" ht="15.75" thickBot="1" x14ac:dyDescent="0.3">
      <c r="B82" s="25" t="s">
        <v>38</v>
      </c>
      <c r="W82" s="78" t="s">
        <v>133</v>
      </c>
    </row>
    <row r="83" spans="2:23" x14ac:dyDescent="0.25">
      <c r="B83" s="26" t="s">
        <v>21</v>
      </c>
      <c r="C83" s="27" t="s">
        <v>31</v>
      </c>
      <c r="D83" s="27" t="s">
        <v>22</v>
      </c>
      <c r="E83" s="27" t="s">
        <v>23</v>
      </c>
      <c r="F83" s="9" t="s">
        <v>25</v>
      </c>
      <c r="G83" s="28" t="s">
        <v>24</v>
      </c>
      <c r="H83" s="28" t="s">
        <v>0</v>
      </c>
      <c r="I83" s="29" t="s">
        <v>32</v>
      </c>
      <c r="J83" s="9" t="s">
        <v>1</v>
      </c>
      <c r="K83" s="9" t="s">
        <v>2</v>
      </c>
      <c r="L83" s="9" t="s">
        <v>3</v>
      </c>
      <c r="M83" s="9" t="s">
        <v>58</v>
      </c>
      <c r="N83" s="9" t="s">
        <v>57</v>
      </c>
      <c r="O83" s="9" t="s">
        <v>4</v>
      </c>
      <c r="P83" s="9" t="s">
        <v>5</v>
      </c>
      <c r="Q83" s="9" t="s">
        <v>6</v>
      </c>
      <c r="R83" s="27" t="s">
        <v>20</v>
      </c>
      <c r="S83" s="27" t="s">
        <v>18</v>
      </c>
      <c r="T83" s="27" t="s">
        <v>17</v>
      </c>
      <c r="U83" s="50" t="s">
        <v>44</v>
      </c>
      <c r="V83" s="50" t="s">
        <v>19</v>
      </c>
      <c r="W83" s="78" t="s">
        <v>134</v>
      </c>
    </row>
    <row r="84" spans="2:23" ht="15.75" thickBot="1" x14ac:dyDescent="0.3">
      <c r="B84" s="30" t="s">
        <v>7</v>
      </c>
      <c r="C84" s="31" t="s">
        <v>7</v>
      </c>
      <c r="D84" s="31" t="s">
        <v>7</v>
      </c>
      <c r="E84" s="31" t="s">
        <v>7</v>
      </c>
      <c r="F84" s="32" t="s">
        <v>26</v>
      </c>
      <c r="G84" s="33" t="s">
        <v>11</v>
      </c>
      <c r="H84" s="33" t="s">
        <v>7</v>
      </c>
      <c r="I84" s="34" t="s">
        <v>33</v>
      </c>
      <c r="J84" s="32" t="s">
        <v>8</v>
      </c>
      <c r="K84" s="32" t="s">
        <v>8</v>
      </c>
      <c r="L84" s="32" t="s">
        <v>9</v>
      </c>
      <c r="M84" s="37" t="s">
        <v>16</v>
      </c>
      <c r="N84" s="37" t="s">
        <v>56</v>
      </c>
      <c r="O84" s="32" t="s">
        <v>10</v>
      </c>
      <c r="P84" s="32" t="s">
        <v>10</v>
      </c>
      <c r="Q84" s="32" t="s">
        <v>7</v>
      </c>
      <c r="R84" s="31" t="s">
        <v>16</v>
      </c>
      <c r="S84" s="31" t="s">
        <v>16</v>
      </c>
      <c r="T84" s="31" t="s">
        <v>16</v>
      </c>
      <c r="U84" s="31" t="s">
        <v>16</v>
      </c>
      <c r="V84" s="79" t="s">
        <v>7</v>
      </c>
      <c r="W84" s="78" t="s">
        <v>135</v>
      </c>
    </row>
    <row r="85" spans="2:23" x14ac:dyDescent="0.25">
      <c r="B85" s="13">
        <v>43571</v>
      </c>
      <c r="C85" s="24" t="s">
        <v>49</v>
      </c>
      <c r="D85" s="14" t="s">
        <v>50</v>
      </c>
      <c r="E85" s="14" t="s">
        <v>51</v>
      </c>
      <c r="F85" s="15" t="s">
        <v>52</v>
      </c>
      <c r="G85" s="16">
        <v>980</v>
      </c>
      <c r="H85" s="16">
        <v>254</v>
      </c>
      <c r="I85" s="17">
        <v>105.6</v>
      </c>
      <c r="J85" s="15">
        <v>29.261806884336067</v>
      </c>
      <c r="K85" s="15">
        <v>34.332506035788413</v>
      </c>
      <c r="L85" s="15">
        <v>1.1574857334024911</v>
      </c>
      <c r="M85" s="15" t="s">
        <v>53</v>
      </c>
      <c r="N85" s="15">
        <v>10.930999999999999</v>
      </c>
      <c r="O85" s="15">
        <v>6804.1733977027006</v>
      </c>
      <c r="P85" s="15">
        <v>2157.9948796680501</v>
      </c>
      <c r="Q85" s="15">
        <v>3.1530072021066804</v>
      </c>
      <c r="R85" s="14" t="s">
        <v>53</v>
      </c>
      <c r="S85" s="14" t="s">
        <v>54</v>
      </c>
      <c r="T85" s="14" t="s">
        <v>54</v>
      </c>
      <c r="U85" s="14" t="s">
        <v>54</v>
      </c>
      <c r="V85" s="51"/>
      <c r="W85" s="78">
        <f>IF(I85&lt;'DATA fan'!$C$4,'DATA fan'!C$7,IF(I85&lt;'DATA fan'!$D$4,'DATA fan'!D$7,'DATA fan'!E$7))</f>
        <v>11.666666666666666</v>
      </c>
    </row>
    <row r="86" spans="2:23" x14ac:dyDescent="0.25">
      <c r="B86" s="63">
        <v>43572</v>
      </c>
      <c r="C86" s="64" t="s">
        <v>49</v>
      </c>
      <c r="D86" s="65" t="s">
        <v>50</v>
      </c>
      <c r="E86" s="65" t="s">
        <v>51</v>
      </c>
      <c r="F86" s="66" t="s">
        <v>52</v>
      </c>
      <c r="G86" s="67">
        <v>980</v>
      </c>
      <c r="H86" s="67">
        <v>220</v>
      </c>
      <c r="I86" s="68">
        <v>88.2</v>
      </c>
      <c r="J86" s="66">
        <v>28.963485108383534</v>
      </c>
      <c r="K86" s="66">
        <v>33.669565315423803</v>
      </c>
      <c r="L86" s="66">
        <v>1.1565934877258002</v>
      </c>
      <c r="M86" s="66" t="s">
        <v>53</v>
      </c>
      <c r="N86" s="66">
        <v>8.4410000000000007</v>
      </c>
      <c r="O86" s="66">
        <v>6310.0376260842686</v>
      </c>
      <c r="P86" s="66">
        <v>1753.9105141269131</v>
      </c>
      <c r="Q86" s="66">
        <v>3.5976964476009026</v>
      </c>
      <c r="R86" s="65" t="s">
        <v>53</v>
      </c>
      <c r="S86" s="65" t="s">
        <v>54</v>
      </c>
      <c r="T86" s="65" t="s">
        <v>54</v>
      </c>
      <c r="U86" s="65" t="s">
        <v>54</v>
      </c>
      <c r="V86" s="60" t="s">
        <v>60</v>
      </c>
      <c r="W86" s="78">
        <f>IF(I86&lt;'DATA fan'!$C$4,'DATA fan'!C$7,IF(I86&lt;'DATA fan'!$D$4,'DATA fan'!D$7,'DATA fan'!E$7))</f>
        <v>11.666666666666666</v>
      </c>
    </row>
    <row r="87" spans="2:23" x14ac:dyDescent="0.25">
      <c r="B87" s="18">
        <v>43572</v>
      </c>
      <c r="C87" s="6" t="s">
        <v>49</v>
      </c>
      <c r="D87" s="7" t="s">
        <v>50</v>
      </c>
      <c r="E87" s="7" t="s">
        <v>51</v>
      </c>
      <c r="F87" s="8" t="s">
        <v>52</v>
      </c>
      <c r="G87" s="11">
        <v>980</v>
      </c>
      <c r="H87" s="11">
        <v>180</v>
      </c>
      <c r="I87" s="12">
        <v>68.400000000000006</v>
      </c>
      <c r="J87" s="8">
        <v>31.333422191577984</v>
      </c>
      <c r="K87" s="8">
        <v>34.500531657565915</v>
      </c>
      <c r="L87" s="8">
        <v>1.1558559083757518</v>
      </c>
      <c r="M87" s="8" t="s">
        <v>53</v>
      </c>
      <c r="N87" s="8">
        <v>6.9740000000000002</v>
      </c>
      <c r="O87" s="8">
        <v>4243.8365924439586</v>
      </c>
      <c r="P87" s="8">
        <v>1252.1499143914868</v>
      </c>
      <c r="Q87" s="8">
        <v>3.3892400132506144</v>
      </c>
      <c r="R87" s="7" t="s">
        <v>53</v>
      </c>
      <c r="S87" s="7" t="s">
        <v>54</v>
      </c>
      <c r="T87" s="7" t="s">
        <v>54</v>
      </c>
      <c r="U87" s="7" t="s">
        <v>54</v>
      </c>
      <c r="V87" s="60" t="s">
        <v>60</v>
      </c>
      <c r="W87" s="78">
        <f>IF(I87&lt;'DATA fan'!$C$4,'DATA fan'!C$7,IF(I87&lt;'DATA fan'!$D$4,'DATA fan'!D$7,'DATA fan'!E$7))</f>
        <v>11.666666666666666</v>
      </c>
    </row>
    <row r="88" spans="2:23" x14ac:dyDescent="0.25">
      <c r="B88" s="18">
        <v>43572</v>
      </c>
      <c r="C88" s="6" t="s">
        <v>49</v>
      </c>
      <c r="D88" s="7" t="s">
        <v>50</v>
      </c>
      <c r="E88" s="7" t="s">
        <v>51</v>
      </c>
      <c r="F88" s="8" t="s">
        <v>52</v>
      </c>
      <c r="G88" s="11">
        <v>980</v>
      </c>
      <c r="H88" s="11">
        <v>140</v>
      </c>
      <c r="I88" s="12">
        <v>48</v>
      </c>
      <c r="J88" s="8">
        <v>32.070146014354052</v>
      </c>
      <c r="K88" s="8">
        <v>34.665041342902654</v>
      </c>
      <c r="L88" s="8">
        <v>1.1553501347687412</v>
      </c>
      <c r="M88" s="8" t="s">
        <v>59</v>
      </c>
      <c r="N88" s="8">
        <v>4.9829999999999997</v>
      </c>
      <c r="O88" s="8">
        <v>3475.5644398007566</v>
      </c>
      <c r="P88" s="8">
        <v>892.69593301435555</v>
      </c>
      <c r="Q88" s="8">
        <v>3.8933351337950652</v>
      </c>
      <c r="R88" s="7" t="s">
        <v>53</v>
      </c>
      <c r="S88" s="7" t="s">
        <v>54</v>
      </c>
      <c r="T88" s="7" t="s">
        <v>54</v>
      </c>
      <c r="U88" s="7" t="s">
        <v>54</v>
      </c>
      <c r="V88" s="60" t="s">
        <v>62</v>
      </c>
      <c r="W88" s="78">
        <f>IF(I88&lt;'DATA fan'!$C$4,'DATA fan'!C$7,IF(I88&lt;'DATA fan'!$D$4,'DATA fan'!D$7,'DATA fan'!E$7))</f>
        <v>11.666666666666666</v>
      </c>
    </row>
    <row r="89" spans="2:23" ht="15.75" thickBot="1" x14ac:dyDescent="0.3">
      <c r="B89" s="19">
        <v>43572</v>
      </c>
      <c r="C89" s="20" t="s">
        <v>49</v>
      </c>
      <c r="D89" s="21" t="s">
        <v>50</v>
      </c>
      <c r="E89" s="21" t="s">
        <v>51</v>
      </c>
      <c r="F89" s="10" t="s">
        <v>52</v>
      </c>
      <c r="G89" s="22">
        <v>980</v>
      </c>
      <c r="H89" s="22">
        <v>100</v>
      </c>
      <c r="I89" s="23">
        <v>28.8</v>
      </c>
      <c r="J89" s="10">
        <v>33.387534456050972</v>
      </c>
      <c r="K89" s="10">
        <v>34.67438274522295</v>
      </c>
      <c r="L89" s="10">
        <v>1.1543329414012726</v>
      </c>
      <c r="M89" s="10" t="s">
        <v>59</v>
      </c>
      <c r="N89" s="10">
        <v>2.9209999999999998</v>
      </c>
      <c r="O89" s="10">
        <v>1722.0680943774048</v>
      </c>
      <c r="P89" s="10">
        <v>499.37259872611514</v>
      </c>
      <c r="Q89" s="10">
        <v>3.4484633293263385</v>
      </c>
      <c r="R89" s="21" t="s">
        <v>53</v>
      </c>
      <c r="S89" s="21" t="s">
        <v>54</v>
      </c>
      <c r="T89" s="21" t="s">
        <v>54</v>
      </c>
      <c r="U89" s="21" t="s">
        <v>54</v>
      </c>
      <c r="V89" s="52" t="s">
        <v>62</v>
      </c>
      <c r="W89" s="78">
        <f>IF(I89&lt;'DATA fan'!$C$4,'DATA fan'!C$7,IF(I89&lt;'DATA fan'!$D$4,'DATA fan'!D$7,'DATA fan'!E$7))</f>
        <v>10</v>
      </c>
    </row>
    <row r="90" spans="2:23" ht="15.75" thickBot="1" x14ac:dyDescent="0.3">
      <c r="C90" s="40"/>
    </row>
    <row r="91" spans="2:23" ht="15.75" thickBot="1" x14ac:dyDescent="0.3">
      <c r="B91" s="25" t="s">
        <v>39</v>
      </c>
      <c r="W91" s="78" t="s">
        <v>133</v>
      </c>
    </row>
    <row r="92" spans="2:23" x14ac:dyDescent="0.25">
      <c r="B92" s="26" t="s">
        <v>21</v>
      </c>
      <c r="C92" s="27" t="s">
        <v>31</v>
      </c>
      <c r="D92" s="27" t="s">
        <v>22</v>
      </c>
      <c r="E92" s="27" t="s">
        <v>23</v>
      </c>
      <c r="F92" s="9" t="s">
        <v>25</v>
      </c>
      <c r="G92" s="28" t="s">
        <v>24</v>
      </c>
      <c r="H92" s="28" t="s">
        <v>0</v>
      </c>
      <c r="I92" s="29" t="s">
        <v>32</v>
      </c>
      <c r="J92" s="9" t="s">
        <v>1</v>
      </c>
      <c r="K92" s="9" t="s">
        <v>2</v>
      </c>
      <c r="L92" s="9" t="s">
        <v>3</v>
      </c>
      <c r="M92" s="9" t="s">
        <v>58</v>
      </c>
      <c r="N92" s="9" t="s">
        <v>57</v>
      </c>
      <c r="O92" s="9" t="s">
        <v>4</v>
      </c>
      <c r="P92" s="9" t="s">
        <v>5</v>
      </c>
      <c r="Q92" s="9" t="s">
        <v>6</v>
      </c>
      <c r="R92" s="27" t="s">
        <v>20</v>
      </c>
      <c r="S92" s="27" t="s">
        <v>18</v>
      </c>
      <c r="T92" s="27" t="s">
        <v>17</v>
      </c>
      <c r="U92" s="50" t="s">
        <v>44</v>
      </c>
      <c r="V92" s="50" t="s">
        <v>19</v>
      </c>
      <c r="W92" s="78" t="s">
        <v>134</v>
      </c>
    </row>
    <row r="93" spans="2:23" ht="15.75" thickBot="1" x14ac:dyDescent="0.3">
      <c r="B93" s="30" t="s">
        <v>7</v>
      </c>
      <c r="C93" s="31" t="s">
        <v>7</v>
      </c>
      <c r="D93" s="31" t="s">
        <v>7</v>
      </c>
      <c r="E93" s="31" t="s">
        <v>7</v>
      </c>
      <c r="F93" s="32" t="s">
        <v>26</v>
      </c>
      <c r="G93" s="33" t="s">
        <v>11</v>
      </c>
      <c r="H93" s="33" t="s">
        <v>7</v>
      </c>
      <c r="I93" s="34" t="s">
        <v>33</v>
      </c>
      <c r="J93" s="32" t="s">
        <v>8</v>
      </c>
      <c r="K93" s="32" t="s">
        <v>8</v>
      </c>
      <c r="L93" s="32" t="s">
        <v>9</v>
      </c>
      <c r="M93" s="37" t="s">
        <v>16</v>
      </c>
      <c r="N93" s="37" t="s">
        <v>56</v>
      </c>
      <c r="O93" s="32" t="s">
        <v>10</v>
      </c>
      <c r="P93" s="32" t="s">
        <v>10</v>
      </c>
      <c r="Q93" s="32" t="s">
        <v>7</v>
      </c>
      <c r="R93" s="31" t="s">
        <v>16</v>
      </c>
      <c r="S93" s="31" t="s">
        <v>16</v>
      </c>
      <c r="T93" s="31" t="s">
        <v>16</v>
      </c>
      <c r="U93" s="31" t="s">
        <v>16</v>
      </c>
      <c r="V93" s="79" t="s">
        <v>7</v>
      </c>
      <c r="W93" s="78" t="s">
        <v>135</v>
      </c>
    </row>
    <row r="94" spans="2:23" x14ac:dyDescent="0.25">
      <c r="B94" s="13">
        <v>43572</v>
      </c>
      <c r="C94" s="24" t="s">
        <v>49</v>
      </c>
      <c r="D94" s="14" t="s">
        <v>50</v>
      </c>
      <c r="E94" s="14" t="s">
        <v>51</v>
      </c>
      <c r="F94" s="15" t="s">
        <v>52</v>
      </c>
      <c r="G94" s="16">
        <v>980</v>
      </c>
      <c r="H94" s="16">
        <v>254</v>
      </c>
      <c r="I94" s="17">
        <v>105.6</v>
      </c>
      <c r="J94" s="15">
        <v>40.387163168903356</v>
      </c>
      <c r="K94" s="15">
        <v>45.212706546043577</v>
      </c>
      <c r="L94" s="15">
        <v>1.0830493692734859</v>
      </c>
      <c r="M94" s="15" t="s">
        <v>53</v>
      </c>
      <c r="N94" s="15">
        <v>12.395</v>
      </c>
      <c r="O94" s="15">
        <v>6058.7964070599637</v>
      </c>
      <c r="P94" s="15">
        <v>2511.6478445164312</v>
      </c>
      <c r="Q94" s="15">
        <v>2.4122794205755653</v>
      </c>
      <c r="R94" s="14" t="s">
        <v>53</v>
      </c>
      <c r="S94" s="14" t="s">
        <v>54</v>
      </c>
      <c r="T94" s="14" t="s">
        <v>54</v>
      </c>
      <c r="U94" s="14" t="s">
        <v>54</v>
      </c>
      <c r="V94" s="51" t="s">
        <v>60</v>
      </c>
      <c r="W94" s="78">
        <f>IF(I94&lt;'DATA fan'!$C$4,'DATA fan'!C$7,IF(I94&lt;'DATA fan'!$D$4,'DATA fan'!D$7,'DATA fan'!E$7))</f>
        <v>11.666666666666666</v>
      </c>
    </row>
    <row r="95" spans="2:23" x14ac:dyDescent="0.25">
      <c r="B95" s="63">
        <v>43572</v>
      </c>
      <c r="C95" s="64" t="s">
        <v>49</v>
      </c>
      <c r="D95" s="65" t="s">
        <v>50</v>
      </c>
      <c r="E95" s="65" t="s">
        <v>51</v>
      </c>
      <c r="F95" s="66" t="s">
        <v>52</v>
      </c>
      <c r="G95" s="67">
        <v>980</v>
      </c>
      <c r="H95" s="67">
        <v>220</v>
      </c>
      <c r="I95" s="68">
        <v>88.2</v>
      </c>
      <c r="J95" s="66">
        <v>40.204045892179572</v>
      </c>
      <c r="K95" s="66">
        <v>44.30725944886624</v>
      </c>
      <c r="L95" s="66">
        <v>1.0928782873669598</v>
      </c>
      <c r="M95" s="66" t="s">
        <v>53</v>
      </c>
      <c r="N95" s="66">
        <v>10.167999999999999</v>
      </c>
      <c r="O95" s="66">
        <v>5198.6167317396157</v>
      </c>
      <c r="P95" s="66">
        <v>2031.8337565941688</v>
      </c>
      <c r="Q95" s="66">
        <v>2.5585837004961074</v>
      </c>
      <c r="R95" s="65" t="s">
        <v>53</v>
      </c>
      <c r="S95" s="65" t="s">
        <v>54</v>
      </c>
      <c r="T95" s="65" t="s">
        <v>54</v>
      </c>
      <c r="U95" s="65" t="s">
        <v>54</v>
      </c>
      <c r="V95" s="80" t="s">
        <v>60</v>
      </c>
      <c r="W95" s="78">
        <f>IF(I95&lt;'DATA fan'!$C$4,'DATA fan'!C$7,IF(I95&lt;'DATA fan'!$D$4,'DATA fan'!D$7,'DATA fan'!E$7))</f>
        <v>11.666666666666666</v>
      </c>
    </row>
    <row r="96" spans="2:23" x14ac:dyDescent="0.25">
      <c r="B96" s="18">
        <v>43573</v>
      </c>
      <c r="C96" s="6" t="s">
        <v>49</v>
      </c>
      <c r="D96" s="7" t="s">
        <v>50</v>
      </c>
      <c r="E96" s="7" t="s">
        <v>51</v>
      </c>
      <c r="F96" s="8" t="s">
        <v>52</v>
      </c>
      <c r="G96" s="11">
        <v>980</v>
      </c>
      <c r="H96" s="11">
        <v>180</v>
      </c>
      <c r="I96" s="12">
        <v>68.400000000000006</v>
      </c>
      <c r="J96" s="8">
        <v>40.228709527996422</v>
      </c>
      <c r="K96" s="8">
        <v>43.444370883387307</v>
      </c>
      <c r="L96" s="8">
        <v>1.0922638903285502</v>
      </c>
      <c r="M96" s="8" t="s">
        <v>53</v>
      </c>
      <c r="N96" s="8">
        <v>7.282</v>
      </c>
      <c r="O96" s="8">
        <v>4071.8311867801526</v>
      </c>
      <c r="P96" s="8">
        <v>1516.4585839888969</v>
      </c>
      <c r="Q96" s="8">
        <v>2.6850922470098699</v>
      </c>
      <c r="R96" s="7" t="s">
        <v>53</v>
      </c>
      <c r="S96" s="7" t="s">
        <v>54</v>
      </c>
      <c r="T96" s="7" t="s">
        <v>54</v>
      </c>
      <c r="U96" s="7" t="s">
        <v>54</v>
      </c>
      <c r="V96" s="60" t="s">
        <v>60</v>
      </c>
      <c r="W96" s="78">
        <f>IF(I96&lt;'DATA fan'!$C$4,'DATA fan'!C$7,IF(I96&lt;'DATA fan'!$D$4,'DATA fan'!D$7,'DATA fan'!E$7))</f>
        <v>11.666666666666666</v>
      </c>
    </row>
    <row r="97" spans="2:23" x14ac:dyDescent="0.25">
      <c r="B97" s="18">
        <v>43573</v>
      </c>
      <c r="C97" s="6" t="s">
        <v>49</v>
      </c>
      <c r="D97" s="7" t="s">
        <v>50</v>
      </c>
      <c r="E97" s="7" t="s">
        <v>51</v>
      </c>
      <c r="F97" s="8" t="s">
        <v>52</v>
      </c>
      <c r="G97" s="11">
        <v>980</v>
      </c>
      <c r="H97" s="11">
        <v>140</v>
      </c>
      <c r="I97" s="12">
        <v>48</v>
      </c>
      <c r="J97" s="8">
        <v>40.466982755668631</v>
      </c>
      <c r="K97" s="8">
        <v>42.938804091161508</v>
      </c>
      <c r="L97" s="8">
        <v>1.0933169625173527</v>
      </c>
      <c r="M97" s="8" t="s">
        <v>54</v>
      </c>
      <c r="N97" s="8">
        <v>6.0529999999999999</v>
      </c>
      <c r="O97" s="8">
        <v>3132.9614003535862</v>
      </c>
      <c r="P97" s="8">
        <v>1063.8925497454902</v>
      </c>
      <c r="Q97" s="8">
        <v>2.9448099820823717</v>
      </c>
      <c r="R97" s="7" t="s">
        <v>53</v>
      </c>
      <c r="S97" s="7" t="s">
        <v>54</v>
      </c>
      <c r="T97" s="7" t="s">
        <v>54</v>
      </c>
      <c r="U97" s="7" t="s">
        <v>54</v>
      </c>
      <c r="V97" s="60"/>
      <c r="W97" s="78">
        <f>IF(I97&lt;'DATA fan'!$C$4,'DATA fan'!C$7,IF(I97&lt;'DATA fan'!$D$4,'DATA fan'!D$7,'DATA fan'!E$7))</f>
        <v>11.666666666666666</v>
      </c>
    </row>
    <row r="98" spans="2:23" ht="15.75" thickBot="1" x14ac:dyDescent="0.3">
      <c r="B98" s="19">
        <v>43573</v>
      </c>
      <c r="C98" s="20" t="s">
        <v>49</v>
      </c>
      <c r="D98" s="21" t="s">
        <v>50</v>
      </c>
      <c r="E98" s="21" t="s">
        <v>51</v>
      </c>
      <c r="F98" s="10" t="s">
        <v>52</v>
      </c>
      <c r="G98" s="22">
        <v>980</v>
      </c>
      <c r="H98" s="22">
        <v>100</v>
      </c>
      <c r="I98" s="23">
        <v>28.8</v>
      </c>
      <c r="J98" s="10">
        <v>43.50579693906603</v>
      </c>
      <c r="K98" s="10">
        <v>44.645176026765412</v>
      </c>
      <c r="L98" s="10">
        <v>1.0932068633257406</v>
      </c>
      <c r="M98" s="10" t="s">
        <v>54</v>
      </c>
      <c r="N98" s="10">
        <v>3.57</v>
      </c>
      <c r="O98" s="10">
        <v>1443.984313094579</v>
      </c>
      <c r="P98" s="10">
        <v>633.00493166287049</v>
      </c>
      <c r="Q98" s="10">
        <v>2.2811580777124569</v>
      </c>
      <c r="R98" s="21" t="s">
        <v>53</v>
      </c>
      <c r="S98" s="21" t="s">
        <v>54</v>
      </c>
      <c r="T98" s="21" t="s">
        <v>54</v>
      </c>
      <c r="U98" s="21" t="s">
        <v>54</v>
      </c>
      <c r="V98" s="52"/>
      <c r="W98" s="78">
        <f>IF(I98&lt;'DATA fan'!$C$4,'DATA fan'!C$7,IF(I98&lt;'DATA fan'!$D$4,'DATA fan'!D$7,'DATA fan'!E$7))</f>
        <v>10</v>
      </c>
    </row>
    <row r="99" spans="2:23" ht="15.75" thickBot="1" x14ac:dyDescent="0.3"/>
    <row r="100" spans="2:23" ht="15.75" thickBot="1" x14ac:dyDescent="0.3">
      <c r="B100" s="25" t="s">
        <v>40</v>
      </c>
      <c r="W100" s="78" t="s">
        <v>133</v>
      </c>
    </row>
    <row r="101" spans="2:23" x14ac:dyDescent="0.25">
      <c r="B101" s="26" t="s">
        <v>21</v>
      </c>
      <c r="C101" s="27" t="s">
        <v>31</v>
      </c>
      <c r="D101" s="27" t="s">
        <v>22</v>
      </c>
      <c r="E101" s="27" t="s">
        <v>23</v>
      </c>
      <c r="F101" s="9" t="s">
        <v>25</v>
      </c>
      <c r="G101" s="28" t="s">
        <v>24</v>
      </c>
      <c r="H101" s="28" t="s">
        <v>0</v>
      </c>
      <c r="I101" s="29" t="s">
        <v>32</v>
      </c>
      <c r="J101" s="9" t="s">
        <v>1</v>
      </c>
      <c r="K101" s="9" t="s">
        <v>2</v>
      </c>
      <c r="L101" s="9" t="s">
        <v>3</v>
      </c>
      <c r="M101" s="9" t="s">
        <v>58</v>
      </c>
      <c r="N101" s="9" t="s">
        <v>57</v>
      </c>
      <c r="O101" s="9" t="s">
        <v>4</v>
      </c>
      <c r="P101" s="9" t="s">
        <v>5</v>
      </c>
      <c r="Q101" s="9" t="s">
        <v>6</v>
      </c>
      <c r="R101" s="27" t="s">
        <v>20</v>
      </c>
      <c r="S101" s="27" t="s">
        <v>18</v>
      </c>
      <c r="T101" s="27" t="s">
        <v>17</v>
      </c>
      <c r="U101" s="50" t="s">
        <v>44</v>
      </c>
      <c r="V101" s="50" t="s">
        <v>19</v>
      </c>
      <c r="W101" s="78" t="s">
        <v>134</v>
      </c>
    </row>
    <row r="102" spans="2:23" ht="15.75" thickBot="1" x14ac:dyDescent="0.3">
      <c r="B102" s="30" t="s">
        <v>7</v>
      </c>
      <c r="C102" s="31" t="s">
        <v>7</v>
      </c>
      <c r="D102" s="31" t="s">
        <v>7</v>
      </c>
      <c r="E102" s="31" t="s">
        <v>7</v>
      </c>
      <c r="F102" s="32" t="s">
        <v>26</v>
      </c>
      <c r="G102" s="33" t="s">
        <v>11</v>
      </c>
      <c r="H102" s="33" t="s">
        <v>7</v>
      </c>
      <c r="I102" s="34" t="s">
        <v>33</v>
      </c>
      <c r="J102" s="32" t="s">
        <v>8</v>
      </c>
      <c r="K102" s="32" t="s">
        <v>8</v>
      </c>
      <c r="L102" s="32" t="s">
        <v>9</v>
      </c>
      <c r="M102" s="37" t="s">
        <v>16</v>
      </c>
      <c r="N102" s="37" t="s">
        <v>56</v>
      </c>
      <c r="O102" s="32" t="s">
        <v>10</v>
      </c>
      <c r="P102" s="32" t="s">
        <v>10</v>
      </c>
      <c r="Q102" s="32" t="s">
        <v>7</v>
      </c>
      <c r="R102" s="31" t="s">
        <v>16</v>
      </c>
      <c r="S102" s="31" t="s">
        <v>16</v>
      </c>
      <c r="T102" s="31" t="s">
        <v>16</v>
      </c>
      <c r="U102" s="31" t="s">
        <v>16</v>
      </c>
      <c r="V102" s="79" t="s">
        <v>7</v>
      </c>
      <c r="W102" s="78" t="s">
        <v>135</v>
      </c>
    </row>
    <row r="103" spans="2:23" x14ac:dyDescent="0.25">
      <c r="B103" s="13">
        <v>43578</v>
      </c>
      <c r="C103" s="24" t="s">
        <v>49</v>
      </c>
      <c r="D103" s="14" t="s">
        <v>50</v>
      </c>
      <c r="E103" s="14" t="s">
        <v>51</v>
      </c>
      <c r="F103" s="15" t="s">
        <v>52</v>
      </c>
      <c r="G103" s="16">
        <v>980</v>
      </c>
      <c r="H103" s="16">
        <v>254</v>
      </c>
      <c r="I103" s="17">
        <v>105.6</v>
      </c>
      <c r="J103" s="15">
        <v>48.693214807007614</v>
      </c>
      <c r="K103" s="15">
        <v>54.302392557151158</v>
      </c>
      <c r="L103" s="15">
        <v>0.68326950488225113</v>
      </c>
      <c r="M103" s="15" t="s">
        <v>53</v>
      </c>
      <c r="N103" s="15">
        <v>12.231999999999999</v>
      </c>
      <c r="O103" s="15">
        <v>4443.0696597139513</v>
      </c>
      <c r="P103" s="15">
        <v>2414.3846036760488</v>
      </c>
      <c r="Q103" s="15">
        <v>1.8402493343227524</v>
      </c>
      <c r="R103" s="14" t="s">
        <v>53</v>
      </c>
      <c r="S103" s="14" t="s">
        <v>54</v>
      </c>
      <c r="T103" s="14" t="s">
        <v>54</v>
      </c>
      <c r="U103" s="14" t="s">
        <v>54</v>
      </c>
      <c r="V103" s="51" t="s">
        <v>64</v>
      </c>
      <c r="W103" s="78">
        <f>IF(I103&lt;'DATA fan'!$C$4,'DATA fan'!C$7,IF(I103&lt;'DATA fan'!$D$4,'DATA fan'!D$7,'DATA fan'!E$7))</f>
        <v>11.666666666666666</v>
      </c>
    </row>
    <row r="104" spans="2:23" x14ac:dyDescent="0.25">
      <c r="B104" s="63">
        <v>43578</v>
      </c>
      <c r="C104" s="64" t="s">
        <v>49</v>
      </c>
      <c r="D104" s="65" t="s">
        <v>50</v>
      </c>
      <c r="E104" s="65" t="s">
        <v>51</v>
      </c>
      <c r="F104" s="66" t="s">
        <v>52</v>
      </c>
      <c r="G104" s="67">
        <v>980</v>
      </c>
      <c r="H104" s="67">
        <v>220</v>
      </c>
      <c r="I104" s="68">
        <v>88.2</v>
      </c>
      <c r="J104" s="66">
        <v>48.540853977787997</v>
      </c>
      <c r="K104" s="66">
        <v>53.979734775104085</v>
      </c>
      <c r="L104" s="66">
        <v>0.68091956177695567</v>
      </c>
      <c r="M104" s="66" t="s">
        <v>53</v>
      </c>
      <c r="N104" s="66">
        <v>11.675000000000001</v>
      </c>
      <c r="O104" s="66">
        <v>4293.359281615576</v>
      </c>
      <c r="P104" s="66">
        <v>2294.2293651087484</v>
      </c>
      <c r="Q104" s="66">
        <v>1.8713731708390313</v>
      </c>
      <c r="R104" s="65" t="s">
        <v>53</v>
      </c>
      <c r="S104" s="65" t="s">
        <v>54</v>
      </c>
      <c r="T104" s="65" t="s">
        <v>54</v>
      </c>
      <c r="U104" s="65" t="s">
        <v>54</v>
      </c>
      <c r="V104" s="60" t="s">
        <v>63</v>
      </c>
      <c r="W104" s="78">
        <f>IF(I104&lt;'DATA fan'!$C$4,'DATA fan'!C$7,IF(I104&lt;'DATA fan'!$D$4,'DATA fan'!D$7,'DATA fan'!E$7))</f>
        <v>11.666666666666666</v>
      </c>
    </row>
    <row r="105" spans="2:23" x14ac:dyDescent="0.25">
      <c r="B105" s="18">
        <v>43579</v>
      </c>
      <c r="C105" s="6" t="s">
        <v>49</v>
      </c>
      <c r="D105" s="7" t="s">
        <v>50</v>
      </c>
      <c r="E105" s="7" t="s">
        <v>51</v>
      </c>
      <c r="F105" s="8" t="s">
        <v>52</v>
      </c>
      <c r="G105" s="11">
        <v>980</v>
      </c>
      <c r="H105" s="11">
        <v>180</v>
      </c>
      <c r="I105" s="12">
        <v>68.400000000000006</v>
      </c>
      <c r="J105" s="8">
        <v>48.610411324030927</v>
      </c>
      <c r="K105" s="8">
        <v>53.521102302842323</v>
      </c>
      <c r="L105" s="8">
        <v>0.68139393023255856</v>
      </c>
      <c r="M105" s="8" t="s">
        <v>53</v>
      </c>
      <c r="N105" s="8">
        <v>8.7739999999999991</v>
      </c>
      <c r="O105" s="8">
        <v>3879.115829782043</v>
      </c>
      <c r="P105" s="8">
        <v>1835.9497157622759</v>
      </c>
      <c r="Q105" s="8">
        <v>2.1128660531813401</v>
      </c>
      <c r="R105" s="7" t="s">
        <v>53</v>
      </c>
      <c r="S105" s="7" t="s">
        <v>54</v>
      </c>
      <c r="T105" s="7" t="s">
        <v>54</v>
      </c>
      <c r="U105" s="7" t="s">
        <v>54</v>
      </c>
      <c r="V105" s="77" t="s">
        <v>55</v>
      </c>
      <c r="W105" s="78">
        <f>IF(I105&lt;'DATA fan'!$C$4,'DATA fan'!C$7,IF(I105&lt;'DATA fan'!$D$4,'DATA fan'!D$7,'DATA fan'!E$7))</f>
        <v>11.666666666666666</v>
      </c>
    </row>
    <row r="106" spans="2:23" x14ac:dyDescent="0.25">
      <c r="B106" s="18">
        <v>43579</v>
      </c>
      <c r="C106" s="6" t="s">
        <v>49</v>
      </c>
      <c r="D106" s="7" t="s">
        <v>50</v>
      </c>
      <c r="E106" s="7" t="s">
        <v>51</v>
      </c>
      <c r="F106" s="8" t="s">
        <v>52</v>
      </c>
      <c r="G106" s="11">
        <v>980</v>
      </c>
      <c r="H106" s="11">
        <v>140</v>
      </c>
      <c r="I106" s="12">
        <v>48</v>
      </c>
      <c r="J106" s="8">
        <v>48.616341309330728</v>
      </c>
      <c r="K106" s="8">
        <v>52.204283117647059</v>
      </c>
      <c r="L106" s="8">
        <v>0.67999651470588152</v>
      </c>
      <c r="M106" s="8" t="s">
        <v>54</v>
      </c>
      <c r="N106" s="8">
        <v>6.2359999999999998</v>
      </c>
      <c r="O106" s="8">
        <v>2828.4203876980241</v>
      </c>
      <c r="P106" s="8">
        <v>1260.9778904665363</v>
      </c>
      <c r="Q106" s="8">
        <v>2.2430372563087255</v>
      </c>
      <c r="R106" s="7" t="s">
        <v>53</v>
      </c>
      <c r="S106" s="7" t="s">
        <v>54</v>
      </c>
      <c r="T106" s="7" t="s">
        <v>54</v>
      </c>
      <c r="U106" s="7" t="s">
        <v>54</v>
      </c>
      <c r="V106" s="77" t="s">
        <v>55</v>
      </c>
      <c r="W106" s="78">
        <f>IF(I106&lt;'DATA fan'!$C$4,'DATA fan'!C$7,IF(I106&lt;'DATA fan'!$D$4,'DATA fan'!D$7,'DATA fan'!E$7))</f>
        <v>11.666666666666666</v>
      </c>
    </row>
    <row r="107" spans="2:23" ht="15.75" thickBot="1" x14ac:dyDescent="0.3">
      <c r="B107" s="19">
        <v>43579</v>
      </c>
      <c r="C107" s="20" t="s">
        <v>49</v>
      </c>
      <c r="D107" s="21" t="s">
        <v>50</v>
      </c>
      <c r="E107" s="21" t="s">
        <v>51</v>
      </c>
      <c r="F107" s="10" t="s">
        <v>52</v>
      </c>
      <c r="G107" s="22">
        <v>980</v>
      </c>
      <c r="H107" s="22">
        <v>100</v>
      </c>
      <c r="I107" s="23">
        <v>28.8</v>
      </c>
      <c r="J107" s="10">
        <v>48.649689763535385</v>
      </c>
      <c r="K107" s="10">
        <v>50.329326263766696</v>
      </c>
      <c r="L107" s="10">
        <v>0.68062768949560426</v>
      </c>
      <c r="M107" s="10" t="s">
        <v>54</v>
      </c>
      <c r="N107" s="10">
        <v>4.2320000000000002</v>
      </c>
      <c r="O107" s="10">
        <v>1325.3079358367013</v>
      </c>
      <c r="P107" s="10">
        <v>752.91506247107884</v>
      </c>
      <c r="Q107" s="10">
        <v>1.7602356519300066</v>
      </c>
      <c r="R107" s="21" t="s">
        <v>53</v>
      </c>
      <c r="S107" s="21" t="s">
        <v>54</v>
      </c>
      <c r="T107" s="21" t="s">
        <v>54</v>
      </c>
      <c r="U107" s="21" t="s">
        <v>54</v>
      </c>
      <c r="V107" s="52" t="s">
        <v>55</v>
      </c>
      <c r="W107" s="78">
        <f>IF(I107&lt;'DATA fan'!$C$4,'DATA fan'!C$7,IF(I107&lt;'DATA fan'!$D$4,'DATA fan'!D$7,'DATA fan'!E$7))</f>
        <v>10</v>
      </c>
    </row>
    <row r="108" spans="2:23" ht="15.75" thickBot="1" x14ac:dyDescent="0.3"/>
    <row r="109" spans="2:23" ht="15.75" thickBot="1" x14ac:dyDescent="0.3">
      <c r="B109" s="25" t="s">
        <v>41</v>
      </c>
      <c r="W109" s="78" t="s">
        <v>133</v>
      </c>
    </row>
    <row r="110" spans="2:23" x14ac:dyDescent="0.25">
      <c r="B110" s="26" t="s">
        <v>21</v>
      </c>
      <c r="C110" s="27" t="s">
        <v>31</v>
      </c>
      <c r="D110" s="27" t="s">
        <v>22</v>
      </c>
      <c r="E110" s="27" t="s">
        <v>23</v>
      </c>
      <c r="F110" s="9" t="s">
        <v>25</v>
      </c>
      <c r="G110" s="28" t="s">
        <v>24</v>
      </c>
      <c r="H110" s="28" t="s">
        <v>0</v>
      </c>
      <c r="I110" s="29" t="s">
        <v>32</v>
      </c>
      <c r="J110" s="9" t="s">
        <v>1</v>
      </c>
      <c r="K110" s="9" t="s">
        <v>2</v>
      </c>
      <c r="L110" s="9" t="s">
        <v>3</v>
      </c>
      <c r="M110" s="9" t="s">
        <v>58</v>
      </c>
      <c r="N110" s="9" t="s">
        <v>57</v>
      </c>
      <c r="O110" s="9" t="s">
        <v>4</v>
      </c>
      <c r="P110" s="9" t="s">
        <v>5</v>
      </c>
      <c r="Q110" s="9" t="s">
        <v>6</v>
      </c>
      <c r="R110" s="27" t="s">
        <v>20</v>
      </c>
      <c r="S110" s="27" t="s">
        <v>18</v>
      </c>
      <c r="T110" s="27" t="s">
        <v>17</v>
      </c>
      <c r="U110" s="50" t="s">
        <v>44</v>
      </c>
      <c r="V110" s="50" t="s">
        <v>19</v>
      </c>
      <c r="W110" s="78" t="s">
        <v>134</v>
      </c>
    </row>
    <row r="111" spans="2:23" ht="15.75" thickBot="1" x14ac:dyDescent="0.3">
      <c r="B111" s="30" t="s">
        <v>7</v>
      </c>
      <c r="C111" s="31" t="s">
        <v>7</v>
      </c>
      <c r="D111" s="31" t="s">
        <v>7</v>
      </c>
      <c r="E111" s="31" t="s">
        <v>7</v>
      </c>
      <c r="F111" s="32" t="s">
        <v>26</v>
      </c>
      <c r="G111" s="33" t="s">
        <v>11</v>
      </c>
      <c r="H111" s="33" t="s">
        <v>7</v>
      </c>
      <c r="I111" s="34" t="s">
        <v>33</v>
      </c>
      <c r="J111" s="32" t="s">
        <v>8</v>
      </c>
      <c r="K111" s="32" t="s">
        <v>8</v>
      </c>
      <c r="L111" s="32" t="s">
        <v>9</v>
      </c>
      <c r="M111" s="37" t="s">
        <v>16</v>
      </c>
      <c r="N111" s="37" t="s">
        <v>56</v>
      </c>
      <c r="O111" s="32" t="s">
        <v>10</v>
      </c>
      <c r="P111" s="32" t="s">
        <v>10</v>
      </c>
      <c r="Q111" s="32" t="s">
        <v>7</v>
      </c>
      <c r="R111" s="31" t="s">
        <v>16</v>
      </c>
      <c r="S111" s="31" t="s">
        <v>16</v>
      </c>
      <c r="T111" s="31" t="s">
        <v>16</v>
      </c>
      <c r="U111" s="31" t="s">
        <v>16</v>
      </c>
      <c r="V111" s="79" t="s">
        <v>7</v>
      </c>
      <c r="W111" s="78" t="s">
        <v>135</v>
      </c>
    </row>
    <row r="112" spans="2:23" x14ac:dyDescent="0.25">
      <c r="B112" s="13">
        <v>43579</v>
      </c>
      <c r="C112" s="24" t="s">
        <v>49</v>
      </c>
      <c r="D112" s="14" t="s">
        <v>50</v>
      </c>
      <c r="E112" s="14" t="s">
        <v>51</v>
      </c>
      <c r="F112" s="15" t="s">
        <v>52</v>
      </c>
      <c r="G112" s="16">
        <v>980</v>
      </c>
      <c r="H112" s="16">
        <v>254</v>
      </c>
      <c r="I112" s="17">
        <v>105.6</v>
      </c>
      <c r="J112" s="15">
        <v>30.576214326248692</v>
      </c>
      <c r="K112" s="15">
        <v>34.250201116896882</v>
      </c>
      <c r="L112" s="15">
        <v>1.1556646865037181</v>
      </c>
      <c r="M112" s="15" t="s">
        <v>53</v>
      </c>
      <c r="N112" s="15">
        <v>10.259</v>
      </c>
      <c r="O112" s="15">
        <v>4922.2233339002387</v>
      </c>
      <c r="P112" s="15">
        <v>1958.989877789588</v>
      </c>
      <c r="Q112" s="15">
        <v>2.5126333676895736</v>
      </c>
      <c r="R112" s="14" t="s">
        <v>53</v>
      </c>
      <c r="S112" s="14" t="s">
        <v>54</v>
      </c>
      <c r="T112" s="14" t="s">
        <v>54</v>
      </c>
      <c r="U112" s="14" t="s">
        <v>54</v>
      </c>
      <c r="V112" s="51" t="s">
        <v>66</v>
      </c>
      <c r="W112" s="78">
        <f>IF(I112&lt;'DATA fan'!$C$4,'DATA fan'!C$8,IF(I112&lt;'DATA fan'!$D$4,'DATA fan'!D$8,'DATA fan'!E$8))</f>
        <v>11.666666666666666</v>
      </c>
    </row>
    <row r="113" spans="2:23" x14ac:dyDescent="0.25">
      <c r="B113" s="18">
        <v>43579</v>
      </c>
      <c r="C113" s="64" t="s">
        <v>49</v>
      </c>
      <c r="D113" s="65" t="s">
        <v>50</v>
      </c>
      <c r="E113" s="65" t="s">
        <v>51</v>
      </c>
      <c r="F113" s="66" t="s">
        <v>52</v>
      </c>
      <c r="G113" s="67">
        <v>980</v>
      </c>
      <c r="H113" s="67">
        <v>220</v>
      </c>
      <c r="I113" s="12">
        <v>88.2</v>
      </c>
      <c r="J113" s="8">
        <v>30.664948202341108</v>
      </c>
      <c r="K113" s="8">
        <v>33.873905933110365</v>
      </c>
      <c r="L113" s="8">
        <v>1.1552908152173913</v>
      </c>
      <c r="M113" s="8" t="s">
        <v>53</v>
      </c>
      <c r="N113" s="8">
        <v>8.1010000000000009</v>
      </c>
      <c r="O113" s="8">
        <v>4297.8098676545997</v>
      </c>
      <c r="P113" s="8">
        <v>1599.1469757525088</v>
      </c>
      <c r="Q113" s="8">
        <v>2.6875640155791087</v>
      </c>
      <c r="R113" s="65" t="s">
        <v>53</v>
      </c>
      <c r="S113" s="65" t="s">
        <v>54</v>
      </c>
      <c r="T113" s="65" t="s">
        <v>54</v>
      </c>
      <c r="U113" s="65" t="s">
        <v>54</v>
      </c>
      <c r="V113" s="60"/>
      <c r="W113" s="78">
        <f>IF(I113&lt;'DATA fan'!$C$4,'DATA fan'!C$8,IF(I113&lt;'DATA fan'!$D$4,'DATA fan'!D$8,'DATA fan'!E$8))</f>
        <v>11.666666666666666</v>
      </c>
    </row>
    <row r="114" spans="2:23" x14ac:dyDescent="0.25">
      <c r="B114" s="47">
        <v>43579</v>
      </c>
      <c r="C114" s="6" t="s">
        <v>49</v>
      </c>
      <c r="D114" s="7" t="s">
        <v>50</v>
      </c>
      <c r="E114" s="7" t="s">
        <v>51</v>
      </c>
      <c r="F114" s="8" t="s">
        <v>52</v>
      </c>
      <c r="G114" s="11">
        <v>980</v>
      </c>
      <c r="H114" s="11">
        <v>180</v>
      </c>
      <c r="I114" s="49">
        <v>68.400000000000006</v>
      </c>
      <c r="J114" s="48">
        <v>30.514337448891617</v>
      </c>
      <c r="K114" s="48">
        <v>32.98419620258624</v>
      </c>
      <c r="L114" s="48">
        <v>1.1552171871921175</v>
      </c>
      <c r="M114" s="8" t="s">
        <v>53</v>
      </c>
      <c r="N114" s="48">
        <v>6.7060000000000004</v>
      </c>
      <c r="O114" s="48">
        <v>3307.7116337033103</v>
      </c>
      <c r="P114" s="48">
        <v>1187.6682075123147</v>
      </c>
      <c r="Q114" s="48">
        <v>2.7850468782284157</v>
      </c>
      <c r="R114" s="7" t="s">
        <v>53</v>
      </c>
      <c r="S114" s="7" t="s">
        <v>54</v>
      </c>
      <c r="T114" s="7" t="s">
        <v>54</v>
      </c>
      <c r="U114" s="7" t="s">
        <v>54</v>
      </c>
      <c r="V114" s="77"/>
      <c r="W114" s="78">
        <f>IF(I114&lt;'DATA fan'!$C$4,'DATA fan'!C$8,IF(I114&lt;'DATA fan'!$D$4,'DATA fan'!D$8,'DATA fan'!E$8))</f>
        <v>11.666666666666666</v>
      </c>
    </row>
    <row r="115" spans="2:23" x14ac:dyDescent="0.25">
      <c r="B115" s="47">
        <v>43580</v>
      </c>
      <c r="C115" s="6" t="s">
        <v>49</v>
      </c>
      <c r="D115" s="7" t="s">
        <v>50</v>
      </c>
      <c r="E115" s="7" t="s">
        <v>51</v>
      </c>
      <c r="F115" s="8" t="s">
        <v>52</v>
      </c>
      <c r="G115" s="11">
        <v>980</v>
      </c>
      <c r="H115" s="11">
        <v>140</v>
      </c>
      <c r="I115" s="49">
        <v>48</v>
      </c>
      <c r="J115" s="48">
        <v>30.603507240477583</v>
      </c>
      <c r="K115" s="48">
        <v>32.442189864695834</v>
      </c>
      <c r="L115" s="48">
        <v>1.1554617822626501</v>
      </c>
      <c r="M115" s="8" t="s">
        <v>53</v>
      </c>
      <c r="N115" s="48">
        <v>7.13</v>
      </c>
      <c r="O115" s="48">
        <v>2462.9423074942479</v>
      </c>
      <c r="P115" s="48">
        <v>822.45111824900312</v>
      </c>
      <c r="Q115" s="48">
        <v>2.9946367058723777</v>
      </c>
      <c r="R115" s="7" t="s">
        <v>53</v>
      </c>
      <c r="S115" s="7" t="s">
        <v>54</v>
      </c>
      <c r="T115" s="7" t="s">
        <v>54</v>
      </c>
      <c r="U115" s="7" t="s">
        <v>54</v>
      </c>
      <c r="V115" s="77" t="s">
        <v>65</v>
      </c>
      <c r="W115" s="78">
        <f>IF(I115&lt;'DATA fan'!$C$4,'DATA fan'!C$8,IF(I115&lt;'DATA fan'!$D$4,'DATA fan'!D$8,'DATA fan'!E$8))</f>
        <v>11.666666666666666</v>
      </c>
    </row>
    <row r="116" spans="2:23" ht="15.75" thickBot="1" x14ac:dyDescent="0.3">
      <c r="B116" s="19">
        <v>43580</v>
      </c>
      <c r="C116" s="20" t="s">
        <v>49</v>
      </c>
      <c r="D116" s="21" t="s">
        <v>50</v>
      </c>
      <c r="E116" s="21" t="s">
        <v>51</v>
      </c>
      <c r="F116" s="10" t="s">
        <v>52</v>
      </c>
      <c r="G116" s="22">
        <v>980</v>
      </c>
      <c r="H116" s="22">
        <v>100</v>
      </c>
      <c r="I116" s="23">
        <v>28.8</v>
      </c>
      <c r="J116" s="10">
        <v>30.596976831436347</v>
      </c>
      <c r="K116" s="10">
        <v>31.602297429810349</v>
      </c>
      <c r="L116" s="10">
        <v>1.1551399734417345</v>
      </c>
      <c r="M116" s="10" t="s">
        <v>53</v>
      </c>
      <c r="N116" s="10">
        <v>6.8479999999999999</v>
      </c>
      <c r="O116" s="10">
        <v>1346.2666125696596</v>
      </c>
      <c r="P116" s="10">
        <v>531.33082005420033</v>
      </c>
      <c r="Q116" s="10">
        <v>2.5337634516144365</v>
      </c>
      <c r="R116" s="21" t="s">
        <v>53</v>
      </c>
      <c r="S116" s="21" t="s">
        <v>54</v>
      </c>
      <c r="T116" s="21" t="s">
        <v>54</v>
      </c>
      <c r="U116" s="21" t="s">
        <v>54</v>
      </c>
      <c r="V116" s="52"/>
      <c r="W116" s="78">
        <f>IF(I116&lt;'DATA fan'!$C$4,'DATA fan'!C$8,IF(I116&lt;'DATA fan'!$D$4,'DATA fan'!D$8,'DATA fan'!E$8))</f>
        <v>11.666666666666666</v>
      </c>
    </row>
    <row r="117" spans="2:23" ht="15.75" thickBot="1" x14ac:dyDescent="0.3"/>
    <row r="118" spans="2:23" ht="15.75" thickBot="1" x14ac:dyDescent="0.3">
      <c r="B118" s="25" t="s">
        <v>42</v>
      </c>
      <c r="W118" s="78" t="s">
        <v>133</v>
      </c>
    </row>
    <row r="119" spans="2:23" x14ac:dyDescent="0.25">
      <c r="B119" s="26" t="s">
        <v>21</v>
      </c>
      <c r="C119" s="27" t="s">
        <v>31</v>
      </c>
      <c r="D119" s="27" t="s">
        <v>22</v>
      </c>
      <c r="E119" s="27" t="s">
        <v>23</v>
      </c>
      <c r="F119" s="9" t="s">
        <v>25</v>
      </c>
      <c r="G119" s="28" t="s">
        <v>24</v>
      </c>
      <c r="H119" s="28" t="s">
        <v>0</v>
      </c>
      <c r="I119" s="29" t="s">
        <v>32</v>
      </c>
      <c r="J119" s="9" t="s">
        <v>1</v>
      </c>
      <c r="K119" s="9" t="s">
        <v>2</v>
      </c>
      <c r="L119" s="9" t="s">
        <v>3</v>
      </c>
      <c r="M119" s="9" t="s">
        <v>58</v>
      </c>
      <c r="N119" s="9" t="s">
        <v>57</v>
      </c>
      <c r="O119" s="9" t="s">
        <v>4</v>
      </c>
      <c r="P119" s="9" t="s">
        <v>5</v>
      </c>
      <c r="Q119" s="9" t="s">
        <v>6</v>
      </c>
      <c r="R119" s="27" t="s">
        <v>20</v>
      </c>
      <c r="S119" s="27" t="s">
        <v>18</v>
      </c>
      <c r="T119" s="27" t="s">
        <v>17</v>
      </c>
      <c r="U119" s="50" t="s">
        <v>44</v>
      </c>
      <c r="V119" s="50" t="s">
        <v>19</v>
      </c>
      <c r="W119" s="78" t="s">
        <v>134</v>
      </c>
    </row>
    <row r="120" spans="2:23" ht="15.75" thickBot="1" x14ac:dyDescent="0.3">
      <c r="B120" s="30" t="s">
        <v>7</v>
      </c>
      <c r="C120" s="31" t="s">
        <v>7</v>
      </c>
      <c r="D120" s="31" t="s">
        <v>7</v>
      </c>
      <c r="E120" s="31" t="s">
        <v>7</v>
      </c>
      <c r="F120" s="32" t="s">
        <v>26</v>
      </c>
      <c r="G120" s="33" t="s">
        <v>11</v>
      </c>
      <c r="H120" s="33" t="s">
        <v>7</v>
      </c>
      <c r="I120" s="34" t="s">
        <v>33</v>
      </c>
      <c r="J120" s="32" t="s">
        <v>8</v>
      </c>
      <c r="K120" s="32" t="s">
        <v>8</v>
      </c>
      <c r="L120" s="32" t="s">
        <v>9</v>
      </c>
      <c r="M120" s="37" t="s">
        <v>16</v>
      </c>
      <c r="N120" s="37" t="s">
        <v>56</v>
      </c>
      <c r="O120" s="32" t="s">
        <v>10</v>
      </c>
      <c r="P120" s="32" t="s">
        <v>10</v>
      </c>
      <c r="Q120" s="32" t="s">
        <v>7</v>
      </c>
      <c r="R120" s="31" t="s">
        <v>16</v>
      </c>
      <c r="S120" s="31" t="s">
        <v>16</v>
      </c>
      <c r="T120" s="31" t="s">
        <v>16</v>
      </c>
      <c r="U120" s="31" t="s">
        <v>16</v>
      </c>
      <c r="V120" s="79" t="s">
        <v>7</v>
      </c>
      <c r="W120" s="78" t="s">
        <v>135</v>
      </c>
    </row>
    <row r="121" spans="2:23" x14ac:dyDescent="0.25">
      <c r="B121" s="13">
        <v>43580</v>
      </c>
      <c r="C121" s="24" t="s">
        <v>49</v>
      </c>
      <c r="D121" s="14" t="s">
        <v>50</v>
      </c>
      <c r="E121" s="14" t="s">
        <v>51</v>
      </c>
      <c r="F121" s="15" t="s">
        <v>52</v>
      </c>
      <c r="G121" s="16">
        <v>980</v>
      </c>
      <c r="H121" s="16">
        <v>254</v>
      </c>
      <c r="I121" s="17">
        <v>105.6</v>
      </c>
      <c r="J121" s="15">
        <v>40.982179696136598</v>
      </c>
      <c r="K121" s="15">
        <v>44.667113492570593</v>
      </c>
      <c r="L121" s="15">
        <v>1.1041607838038621</v>
      </c>
      <c r="M121" s="15" t="s">
        <v>53</v>
      </c>
      <c r="N121" s="15">
        <v>12.173999999999999</v>
      </c>
      <c r="O121" s="15">
        <v>4716.8698115776178</v>
      </c>
      <c r="P121" s="15">
        <v>2380.2042503714733</v>
      </c>
      <c r="Q121" s="15">
        <v>1.9817080029335574</v>
      </c>
      <c r="R121" s="14" t="s">
        <v>53</v>
      </c>
      <c r="S121" s="14" t="s">
        <v>54</v>
      </c>
      <c r="T121" s="14" t="s">
        <v>54</v>
      </c>
      <c r="U121" s="14" t="s">
        <v>54</v>
      </c>
      <c r="V121" s="51"/>
      <c r="W121" s="78">
        <f>IF(I121&lt;'DATA fan'!$C$4,'DATA fan'!C$8,IF(I121&lt;'DATA fan'!$D$4,'DATA fan'!D$8,'DATA fan'!E$8))</f>
        <v>11.666666666666666</v>
      </c>
    </row>
    <row r="122" spans="2:23" x14ac:dyDescent="0.25">
      <c r="B122" s="18">
        <v>43580</v>
      </c>
      <c r="C122" s="64" t="s">
        <v>49</v>
      </c>
      <c r="D122" s="65" t="s">
        <v>50</v>
      </c>
      <c r="E122" s="65" t="s">
        <v>51</v>
      </c>
      <c r="F122" s="66" t="s">
        <v>52</v>
      </c>
      <c r="G122" s="67">
        <v>980</v>
      </c>
      <c r="H122" s="67">
        <v>220</v>
      </c>
      <c r="I122" s="12">
        <v>88.2</v>
      </c>
      <c r="J122" s="8">
        <v>40.664470166482928</v>
      </c>
      <c r="K122" s="8">
        <v>43.785856848401295</v>
      </c>
      <c r="L122" s="8">
        <v>1.0930042309812549</v>
      </c>
      <c r="M122" s="8" t="s">
        <v>53</v>
      </c>
      <c r="N122" s="8">
        <v>9.6059999999999999</v>
      </c>
      <c r="O122" s="8">
        <v>3955.1348713776661</v>
      </c>
      <c r="P122" s="8">
        <v>1911.4087646085986</v>
      </c>
      <c r="Q122" s="8">
        <v>2.0692250368473974</v>
      </c>
      <c r="R122" s="65" t="s">
        <v>53</v>
      </c>
      <c r="S122" s="65" t="s">
        <v>54</v>
      </c>
      <c r="T122" s="65" t="s">
        <v>54</v>
      </c>
      <c r="U122" s="65" t="s">
        <v>54</v>
      </c>
      <c r="V122" s="60"/>
      <c r="W122" s="78">
        <f>IF(I122&lt;'DATA fan'!$C$4,'DATA fan'!C$8,IF(I122&lt;'DATA fan'!$D$4,'DATA fan'!D$8,'DATA fan'!E$8))</f>
        <v>11.666666666666666</v>
      </c>
    </row>
    <row r="123" spans="2:23" x14ac:dyDescent="0.25">
      <c r="B123" s="47">
        <v>43581</v>
      </c>
      <c r="C123" s="6" t="s">
        <v>49</v>
      </c>
      <c r="D123" s="7" t="s">
        <v>50</v>
      </c>
      <c r="E123" s="7" t="s">
        <v>51</v>
      </c>
      <c r="F123" s="8" t="s">
        <v>52</v>
      </c>
      <c r="G123" s="11">
        <v>980</v>
      </c>
      <c r="H123" s="11">
        <v>180</v>
      </c>
      <c r="I123" s="49">
        <v>68.400000000000006</v>
      </c>
      <c r="J123" s="48">
        <v>40.752994070430063</v>
      </c>
      <c r="K123" s="48">
        <v>43.211421511290318</v>
      </c>
      <c r="L123" s="48">
        <v>1.0930724408602159</v>
      </c>
      <c r="M123" s="8" t="s">
        <v>53</v>
      </c>
      <c r="N123" s="48">
        <v>7.2030000000000003</v>
      </c>
      <c r="O123" s="48">
        <v>3115.288136010302</v>
      </c>
      <c r="P123" s="48">
        <v>1436.1388897849488</v>
      </c>
      <c r="Q123" s="48">
        <v>2.1692109016536647</v>
      </c>
      <c r="R123" s="7" t="s">
        <v>53</v>
      </c>
      <c r="S123" s="7" t="s">
        <v>54</v>
      </c>
      <c r="T123" s="7" t="s">
        <v>54</v>
      </c>
      <c r="U123" s="7" t="s">
        <v>54</v>
      </c>
      <c r="V123" s="77"/>
      <c r="W123" s="78">
        <f>IF(I123&lt;'DATA fan'!$C$4,'DATA fan'!C$8,IF(I123&lt;'DATA fan'!$D$4,'DATA fan'!D$8,'DATA fan'!E$8))</f>
        <v>11.666666666666666</v>
      </c>
    </row>
    <row r="124" spans="2:23" x14ac:dyDescent="0.25">
      <c r="B124" s="47">
        <v>43581</v>
      </c>
      <c r="C124" s="6" t="s">
        <v>49</v>
      </c>
      <c r="D124" s="7" t="s">
        <v>50</v>
      </c>
      <c r="E124" s="7" t="s">
        <v>51</v>
      </c>
      <c r="F124" s="8" t="s">
        <v>52</v>
      </c>
      <c r="G124" s="11">
        <v>980</v>
      </c>
      <c r="H124" s="11">
        <v>140</v>
      </c>
      <c r="I124" s="49">
        <v>48</v>
      </c>
      <c r="J124" s="48">
        <v>40.770044050324628</v>
      </c>
      <c r="K124" s="48">
        <v>42.475468351190479</v>
      </c>
      <c r="L124" s="48">
        <v>1.0927120043290053</v>
      </c>
      <c r="M124" s="8" t="s">
        <v>53</v>
      </c>
      <c r="N124" s="48">
        <v>6.718</v>
      </c>
      <c r="O124" s="48">
        <v>2160.3794759964467</v>
      </c>
      <c r="P124" s="48">
        <v>1009.1906298701299</v>
      </c>
      <c r="Q124" s="48">
        <v>2.140705048236982</v>
      </c>
      <c r="R124" s="7" t="s">
        <v>53</v>
      </c>
      <c r="S124" s="7" t="s">
        <v>54</v>
      </c>
      <c r="T124" s="7" t="s">
        <v>54</v>
      </c>
      <c r="U124" s="7" t="s">
        <v>54</v>
      </c>
      <c r="V124" s="77"/>
      <c r="W124" s="78">
        <f>IF(I124&lt;'DATA fan'!$C$4,'DATA fan'!C$8,IF(I124&lt;'DATA fan'!$D$4,'DATA fan'!D$8,'DATA fan'!E$8))</f>
        <v>11.666666666666666</v>
      </c>
    </row>
    <row r="125" spans="2:23" ht="15.75" thickBot="1" x14ac:dyDescent="0.3">
      <c r="B125" s="19">
        <v>43581</v>
      </c>
      <c r="C125" s="20" t="s">
        <v>49</v>
      </c>
      <c r="D125" s="21" t="s">
        <v>50</v>
      </c>
      <c r="E125" s="21" t="s">
        <v>51</v>
      </c>
      <c r="F125" s="10" t="s">
        <v>52</v>
      </c>
      <c r="G125" s="22">
        <v>980</v>
      </c>
      <c r="H125" s="22">
        <v>100</v>
      </c>
      <c r="I125" s="23">
        <v>28.8</v>
      </c>
      <c r="J125" s="10">
        <v>40.724446044211739</v>
      </c>
      <c r="K125" s="10">
        <v>41.454305126236171</v>
      </c>
      <c r="L125" s="10">
        <v>1.0928493269342641</v>
      </c>
      <c r="M125" s="10" t="s">
        <v>53</v>
      </c>
      <c r="N125" s="10">
        <v>6.93</v>
      </c>
      <c r="O125" s="10">
        <v>924.67941000461531</v>
      </c>
      <c r="P125" s="10">
        <v>633.0723659104126</v>
      </c>
      <c r="Q125" s="10">
        <v>1.4606219759329515</v>
      </c>
      <c r="R125" s="21" t="s">
        <v>53</v>
      </c>
      <c r="S125" s="21" t="s">
        <v>54</v>
      </c>
      <c r="T125" s="21" t="s">
        <v>54</v>
      </c>
      <c r="U125" s="21" t="s">
        <v>54</v>
      </c>
      <c r="V125" s="52" t="s">
        <v>65</v>
      </c>
      <c r="W125" s="78">
        <f>IF(I125&lt;'DATA fan'!$C$4,'DATA fan'!C$8,IF(I125&lt;'DATA fan'!$D$4,'DATA fan'!D$8,'DATA fan'!E$8))</f>
        <v>11.666666666666666</v>
      </c>
    </row>
    <row r="126" spans="2:23" ht="15.75" thickBot="1" x14ac:dyDescent="0.3"/>
    <row r="127" spans="2:23" ht="15.75" thickBot="1" x14ac:dyDescent="0.3">
      <c r="B127" s="25" t="s">
        <v>43</v>
      </c>
      <c r="W127" s="78" t="s">
        <v>133</v>
      </c>
    </row>
    <row r="128" spans="2:23" x14ac:dyDescent="0.25">
      <c r="B128" s="26" t="s">
        <v>21</v>
      </c>
      <c r="C128" s="27" t="s">
        <v>31</v>
      </c>
      <c r="D128" s="27" t="s">
        <v>22</v>
      </c>
      <c r="E128" s="27" t="s">
        <v>23</v>
      </c>
      <c r="F128" s="9" t="s">
        <v>25</v>
      </c>
      <c r="G128" s="28" t="s">
        <v>24</v>
      </c>
      <c r="H128" s="28" t="s">
        <v>0</v>
      </c>
      <c r="I128" s="29" t="s">
        <v>32</v>
      </c>
      <c r="J128" s="9" t="s">
        <v>1</v>
      </c>
      <c r="K128" s="9" t="s">
        <v>2</v>
      </c>
      <c r="L128" s="9" t="s">
        <v>3</v>
      </c>
      <c r="M128" s="9" t="s">
        <v>58</v>
      </c>
      <c r="N128" s="9" t="s">
        <v>57</v>
      </c>
      <c r="O128" s="9" t="s">
        <v>4</v>
      </c>
      <c r="P128" s="9" t="s">
        <v>5</v>
      </c>
      <c r="Q128" s="9" t="s">
        <v>6</v>
      </c>
      <c r="R128" s="27" t="s">
        <v>20</v>
      </c>
      <c r="S128" s="27" t="s">
        <v>18</v>
      </c>
      <c r="T128" s="27" t="s">
        <v>17</v>
      </c>
      <c r="U128" s="50" t="s">
        <v>44</v>
      </c>
      <c r="V128" s="50" t="s">
        <v>19</v>
      </c>
      <c r="W128" s="78" t="s">
        <v>134</v>
      </c>
    </row>
    <row r="129" spans="2:23" ht="15.75" thickBot="1" x14ac:dyDescent="0.3">
      <c r="B129" s="35" t="s">
        <v>7</v>
      </c>
      <c r="C129" s="36" t="s">
        <v>7</v>
      </c>
      <c r="D129" s="36" t="s">
        <v>7</v>
      </c>
      <c r="E129" s="36" t="s">
        <v>7</v>
      </c>
      <c r="F129" s="37" t="s">
        <v>26</v>
      </c>
      <c r="G129" s="38" t="s">
        <v>11</v>
      </c>
      <c r="H129" s="38" t="s">
        <v>7</v>
      </c>
      <c r="I129" s="39" t="s">
        <v>33</v>
      </c>
      <c r="J129" s="37" t="s">
        <v>8</v>
      </c>
      <c r="K129" s="37" t="s">
        <v>8</v>
      </c>
      <c r="L129" s="37" t="s">
        <v>9</v>
      </c>
      <c r="M129" s="37" t="s">
        <v>16</v>
      </c>
      <c r="N129" s="37" t="s">
        <v>56</v>
      </c>
      <c r="O129" s="37" t="s">
        <v>10</v>
      </c>
      <c r="P129" s="37" t="s">
        <v>10</v>
      </c>
      <c r="Q129" s="37" t="s">
        <v>7</v>
      </c>
      <c r="R129" s="36" t="s">
        <v>16</v>
      </c>
      <c r="S129" s="36" t="s">
        <v>16</v>
      </c>
      <c r="T129" s="36" t="s">
        <v>16</v>
      </c>
      <c r="U129" s="31" t="s">
        <v>16</v>
      </c>
      <c r="V129" s="76" t="s">
        <v>7</v>
      </c>
      <c r="W129" s="78" t="s">
        <v>135</v>
      </c>
    </row>
    <row r="130" spans="2:23" x14ac:dyDescent="0.25">
      <c r="B130" s="13">
        <v>43585</v>
      </c>
      <c r="C130" s="24" t="s">
        <v>49</v>
      </c>
      <c r="D130" s="14" t="s">
        <v>50</v>
      </c>
      <c r="E130" s="14" t="s">
        <v>51</v>
      </c>
      <c r="F130" s="15" t="s">
        <v>52</v>
      </c>
      <c r="G130" s="16">
        <v>980</v>
      </c>
      <c r="H130" s="16">
        <v>254</v>
      </c>
      <c r="I130" s="17">
        <v>105.6</v>
      </c>
      <c r="J130" s="15">
        <v>49.644141733456614</v>
      </c>
      <c r="K130" s="15">
        <v>54.203022958815318</v>
      </c>
      <c r="L130" s="15">
        <v>0.66588680703377989</v>
      </c>
      <c r="M130" s="15" t="s">
        <v>53</v>
      </c>
      <c r="N130" s="15">
        <v>12.391999999999999</v>
      </c>
      <c r="O130" s="15">
        <v>3519.2536481564534</v>
      </c>
      <c r="P130" s="15">
        <v>2367.0037542804271</v>
      </c>
      <c r="Q130" s="15">
        <v>1.4867968171965626</v>
      </c>
      <c r="R130" s="14" t="s">
        <v>53</v>
      </c>
      <c r="S130" s="14" t="s">
        <v>54</v>
      </c>
      <c r="T130" s="14" t="s">
        <v>54</v>
      </c>
      <c r="U130" s="14" t="s">
        <v>54</v>
      </c>
      <c r="V130" s="51" t="s">
        <v>68</v>
      </c>
      <c r="W130" s="78">
        <f>IF(I130&lt;'DATA fan'!$C$4,'DATA fan'!C$8,IF(I130&lt;'DATA fan'!$D$4,'DATA fan'!D$8,'DATA fan'!E$8))</f>
        <v>11.666666666666666</v>
      </c>
    </row>
    <row r="131" spans="2:23" x14ac:dyDescent="0.25">
      <c r="B131" s="18">
        <v>43586</v>
      </c>
      <c r="C131" s="64" t="s">
        <v>49</v>
      </c>
      <c r="D131" s="65" t="s">
        <v>50</v>
      </c>
      <c r="E131" s="65" t="s">
        <v>51</v>
      </c>
      <c r="F131" s="66" t="s">
        <v>52</v>
      </c>
      <c r="G131" s="67">
        <v>980</v>
      </c>
      <c r="H131" s="67">
        <v>220</v>
      </c>
      <c r="I131" s="12">
        <v>88.2</v>
      </c>
      <c r="J131" s="8">
        <v>49.644145772923501</v>
      </c>
      <c r="K131" s="8">
        <v>54.241624110571706</v>
      </c>
      <c r="L131" s="8">
        <v>0.66524803937432586</v>
      </c>
      <c r="M131" s="8" t="s">
        <v>53</v>
      </c>
      <c r="N131" s="8">
        <v>11.693</v>
      </c>
      <c r="O131" s="8">
        <v>3545.6443940202339</v>
      </c>
      <c r="P131" s="8">
        <v>2262.5517195253487</v>
      </c>
      <c r="Q131" s="8">
        <v>1.5670998207121911</v>
      </c>
      <c r="R131" s="65" t="s">
        <v>53</v>
      </c>
      <c r="S131" s="65" t="s">
        <v>54</v>
      </c>
      <c r="T131" s="65" t="s">
        <v>54</v>
      </c>
      <c r="U131" s="65" t="s">
        <v>54</v>
      </c>
      <c r="V131" s="60" t="s">
        <v>69</v>
      </c>
      <c r="W131" s="78">
        <f>IF(I131&lt;'DATA fan'!$C$4,'DATA fan'!C$8,IF(I131&lt;'DATA fan'!$D$4,'DATA fan'!D$8,'DATA fan'!E$8))</f>
        <v>11.666666666666666</v>
      </c>
    </row>
    <row r="132" spans="2:23" x14ac:dyDescent="0.25">
      <c r="B132" s="47">
        <v>43586</v>
      </c>
      <c r="C132" s="6" t="s">
        <v>49</v>
      </c>
      <c r="D132" s="7" t="s">
        <v>50</v>
      </c>
      <c r="E132" s="7" t="s">
        <v>51</v>
      </c>
      <c r="F132" s="8" t="s">
        <v>52</v>
      </c>
      <c r="G132" s="11">
        <v>980</v>
      </c>
      <c r="H132" s="11">
        <v>180</v>
      </c>
      <c r="I132" s="49">
        <v>68.400000000000006</v>
      </c>
      <c r="J132" s="48">
        <v>49.610202923411059</v>
      </c>
      <c r="K132" s="48">
        <v>53.182449991308943</v>
      </c>
      <c r="L132" s="48">
        <v>0.66574982781097036</v>
      </c>
      <c r="M132" s="8" t="s">
        <v>53</v>
      </c>
      <c r="N132" s="48">
        <v>8.3849999999999998</v>
      </c>
      <c r="O132" s="48">
        <v>2757.0486701345844</v>
      </c>
      <c r="P132" s="48">
        <v>1684.5234861488341</v>
      </c>
      <c r="Q132" s="48">
        <v>1.636693517665202</v>
      </c>
      <c r="R132" s="7" t="s">
        <v>53</v>
      </c>
      <c r="S132" s="7" t="s">
        <v>54</v>
      </c>
      <c r="T132" s="7" t="s">
        <v>54</v>
      </c>
      <c r="U132" s="7" t="s">
        <v>54</v>
      </c>
      <c r="V132" s="77" t="s">
        <v>70</v>
      </c>
      <c r="W132" s="78">
        <f>IF(I132&lt;'DATA fan'!$C$4,'DATA fan'!C$8,IF(I132&lt;'DATA fan'!$D$4,'DATA fan'!D$8,'DATA fan'!E$8))</f>
        <v>11.666666666666666</v>
      </c>
    </row>
    <row r="133" spans="2:23" x14ac:dyDescent="0.25">
      <c r="B133" s="47">
        <v>43586</v>
      </c>
      <c r="C133" s="6" t="s">
        <v>49</v>
      </c>
      <c r="D133" s="7" t="s">
        <v>50</v>
      </c>
      <c r="E133" s="7" t="s">
        <v>51</v>
      </c>
      <c r="F133" s="8" t="s">
        <v>52</v>
      </c>
      <c r="G133" s="11">
        <v>980</v>
      </c>
      <c r="H133" s="11">
        <v>140</v>
      </c>
      <c r="I133" s="49">
        <v>48</v>
      </c>
      <c r="J133" s="48">
        <v>49.58236460021724</v>
      </c>
      <c r="K133" s="48">
        <v>51.688952468766999</v>
      </c>
      <c r="L133" s="48">
        <v>0.66589303585008119</v>
      </c>
      <c r="M133" s="8" t="s">
        <v>53</v>
      </c>
      <c r="N133" s="48">
        <v>7.298</v>
      </c>
      <c r="O133" s="48">
        <v>1626.2074011773286</v>
      </c>
      <c r="P133" s="48">
        <v>1171.6960038022762</v>
      </c>
      <c r="Q133" s="48">
        <v>1.3879089763045325</v>
      </c>
      <c r="R133" s="7" t="s">
        <v>53</v>
      </c>
      <c r="S133" s="7" t="s">
        <v>54</v>
      </c>
      <c r="T133" s="7" t="s">
        <v>54</v>
      </c>
      <c r="U133" s="7" t="s">
        <v>54</v>
      </c>
      <c r="V133" s="77" t="s">
        <v>70</v>
      </c>
      <c r="W133" s="78">
        <f>IF(I133&lt;'DATA fan'!$C$4,'DATA fan'!C$8,IF(I133&lt;'DATA fan'!$D$4,'DATA fan'!D$8,'DATA fan'!E$8))</f>
        <v>11.666666666666666</v>
      </c>
    </row>
    <row r="134" spans="2:23" ht="15.75" thickBot="1" x14ac:dyDescent="0.3">
      <c r="B134" s="19">
        <v>43586</v>
      </c>
      <c r="C134" s="20" t="s">
        <v>49</v>
      </c>
      <c r="D134" s="21" t="s">
        <v>50</v>
      </c>
      <c r="E134" s="21" t="s">
        <v>51</v>
      </c>
      <c r="F134" s="10" t="s">
        <v>52</v>
      </c>
      <c r="G134" s="22">
        <v>980</v>
      </c>
      <c r="H134" s="22">
        <v>100</v>
      </c>
      <c r="I134" s="23">
        <v>28.8</v>
      </c>
      <c r="J134" s="10">
        <v>48.848729961202217</v>
      </c>
      <c r="K134" s="10">
        <v>49.027759377049208</v>
      </c>
      <c r="L134" s="10">
        <v>0.66669842568305804</v>
      </c>
      <c r="M134" s="10" t="s">
        <v>53</v>
      </c>
      <c r="N134" s="10">
        <v>6.4889999999999999</v>
      </c>
      <c r="O134" s="10">
        <v>138.37119951009535</v>
      </c>
      <c r="P134" s="10">
        <v>735.99219672130937</v>
      </c>
      <c r="Q134" s="10">
        <v>0.18800634045647494</v>
      </c>
      <c r="R134" s="21" t="s">
        <v>53</v>
      </c>
      <c r="S134" s="21" t="s">
        <v>54</v>
      </c>
      <c r="T134" s="21" t="s">
        <v>54</v>
      </c>
      <c r="U134" s="21" t="s">
        <v>54</v>
      </c>
      <c r="V134" s="52" t="s">
        <v>67</v>
      </c>
      <c r="W134" s="78">
        <f>IF(I134&lt;'DATA fan'!$C$4,'DATA fan'!C$8,IF(I134&lt;'DATA fan'!$D$4,'DATA fan'!D$8,'DATA fan'!E$8))</f>
        <v>11.666666666666666</v>
      </c>
    </row>
  </sheetData>
  <conditionalFormatting sqref="O85:O89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:P89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:O9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:P98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5:Q8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:Q9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:O56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:P56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4:Q56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1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:Q1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:O26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26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6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72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72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:Q72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7:O8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:P8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7:Q8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3:O10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:P10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3:Q10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2:O116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2:P11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2:Q116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1:O1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1:P12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1:Q1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0:O1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0:P13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0:Q13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:N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1:N7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7:N8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:N8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:N9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3:N10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2:N1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1:N1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0:N1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O39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:P39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9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9"/>
  <sheetViews>
    <sheetView zoomScale="70" zoomScaleNormal="70" workbookViewId="0">
      <selection activeCell="B90" sqref="B90"/>
    </sheetView>
  </sheetViews>
  <sheetFormatPr baseColWidth="10" defaultRowHeight="15" x14ac:dyDescent="0.25"/>
  <cols>
    <col min="7" max="7" width="21.140625" bestFit="1" customWidth="1"/>
    <col min="8" max="8" width="15.28515625" bestFit="1" customWidth="1"/>
    <col min="12" max="12" width="15.5703125" bestFit="1" customWidth="1"/>
    <col min="17" max="17" width="15.5703125" bestFit="1" customWidth="1"/>
    <col min="27" max="27" width="19.140625" customWidth="1"/>
    <col min="33" max="33" width="13.5703125" bestFit="1" customWidth="1"/>
    <col min="34" max="34" width="13" bestFit="1" customWidth="1"/>
  </cols>
  <sheetData>
    <row r="1" spans="1:36" x14ac:dyDescent="0.25">
      <c r="K1" t="s">
        <v>147</v>
      </c>
      <c r="L1">
        <v>10</v>
      </c>
      <c r="M1" t="s">
        <v>148</v>
      </c>
    </row>
    <row r="2" spans="1:36" ht="15.75" x14ac:dyDescent="0.25">
      <c r="A2" s="99" t="s">
        <v>151</v>
      </c>
      <c r="B2" s="99"/>
      <c r="C2" s="99"/>
      <c r="D2" s="99"/>
      <c r="E2" s="99"/>
      <c r="F2" s="100" t="s">
        <v>152</v>
      </c>
      <c r="G2" s="100"/>
      <c r="H2" s="100"/>
      <c r="K2" t="s">
        <v>149</v>
      </c>
      <c r="L2">
        <v>0</v>
      </c>
      <c r="M2" t="s">
        <v>148</v>
      </c>
      <c r="AG2" t="s">
        <v>140</v>
      </c>
      <c r="AH2" t="s">
        <v>141</v>
      </c>
    </row>
    <row r="3" spans="1:36" ht="15.75" x14ac:dyDescent="0.25">
      <c r="K3" s="101" t="s">
        <v>137</v>
      </c>
      <c r="L3" s="101"/>
      <c r="M3" s="101"/>
      <c r="N3" s="101"/>
      <c r="P3" s="101" t="s">
        <v>138</v>
      </c>
      <c r="Q3" s="101"/>
      <c r="R3" s="101"/>
      <c r="S3" s="101"/>
      <c r="U3" s="101" t="s">
        <v>150</v>
      </c>
      <c r="V3" s="101"/>
      <c r="W3" s="101"/>
      <c r="X3" s="101"/>
      <c r="Z3" s="101" t="s">
        <v>142</v>
      </c>
      <c r="AA3" s="101"/>
      <c r="AB3" s="101"/>
      <c r="AC3" s="101"/>
      <c r="AD3" s="101"/>
    </row>
    <row r="4" spans="1:36" ht="15.75" thickBot="1" x14ac:dyDescent="0.3">
      <c r="A4" s="90" t="s">
        <v>136</v>
      </c>
      <c r="B4" s="90" t="s">
        <v>153</v>
      </c>
      <c r="C4" s="90" t="s">
        <v>138</v>
      </c>
      <c r="D4" s="90" t="s">
        <v>150</v>
      </c>
      <c r="E4" s="90" t="s">
        <v>142</v>
      </c>
      <c r="F4" s="90" t="s">
        <v>136</v>
      </c>
      <c r="G4" t="s">
        <v>154</v>
      </c>
      <c r="H4" t="s">
        <v>155</v>
      </c>
    </row>
    <row r="5" spans="1:36" x14ac:dyDescent="0.25">
      <c r="A5" s="90" t="s">
        <v>148</v>
      </c>
      <c r="B5" s="90" t="s">
        <v>135</v>
      </c>
      <c r="C5" s="90" t="s">
        <v>145</v>
      </c>
      <c r="D5" s="90" t="s">
        <v>145</v>
      </c>
      <c r="E5" s="90" t="s">
        <v>143</v>
      </c>
      <c r="F5" s="90" t="s">
        <v>148</v>
      </c>
      <c r="G5" s="90" t="s">
        <v>156</v>
      </c>
      <c r="H5" s="90" t="s">
        <v>156</v>
      </c>
      <c r="K5" s="85" t="s">
        <v>136</v>
      </c>
      <c r="L5" s="85" t="s">
        <v>135</v>
      </c>
      <c r="M5" s="85"/>
      <c r="N5" s="25" t="s">
        <v>46</v>
      </c>
      <c r="O5" s="85"/>
      <c r="P5" s="85" t="s">
        <v>136</v>
      </c>
      <c r="Q5" s="85" t="s">
        <v>145</v>
      </c>
      <c r="U5" s="85" t="s">
        <v>136</v>
      </c>
      <c r="V5" s="85" t="s">
        <v>145</v>
      </c>
      <c r="Z5" s="85" t="s">
        <v>136</v>
      </c>
      <c r="AA5" s="85" t="s">
        <v>143</v>
      </c>
      <c r="AC5" s="85" t="s">
        <v>143</v>
      </c>
      <c r="AD5" s="85" t="s">
        <v>144</v>
      </c>
      <c r="AF5" t="s">
        <v>136</v>
      </c>
      <c r="AG5" t="s">
        <v>138</v>
      </c>
    </row>
    <row r="6" spans="1:36" x14ac:dyDescent="0.25">
      <c r="A6">
        <f>K6</f>
        <v>0</v>
      </c>
      <c r="B6" s="91">
        <f>L6</f>
        <v>88.2</v>
      </c>
      <c r="C6" s="91">
        <f>Q6</f>
        <v>12</v>
      </c>
      <c r="D6" s="91">
        <f>V6</f>
        <v>30.081215469613287</v>
      </c>
      <c r="E6" s="92">
        <f>AA6</f>
        <v>3.700322283609583E-4</v>
      </c>
      <c r="F6">
        <f>A6</f>
        <v>0</v>
      </c>
      <c r="G6" s="91">
        <f>AG6</f>
        <v>7641.7973066308496</v>
      </c>
      <c r="H6" s="91">
        <f>AH6</f>
        <v>1748.7237569060801</v>
      </c>
      <c r="K6" s="85">
        <f>L2</f>
        <v>0</v>
      </c>
      <c r="L6" s="86">
        <f>N6</f>
        <v>88.2</v>
      </c>
      <c r="N6" s="68">
        <v>88.2</v>
      </c>
      <c r="P6" s="85">
        <f>L2</f>
        <v>0</v>
      </c>
      <c r="Q6" s="86">
        <f>S6</f>
        <v>12</v>
      </c>
      <c r="S6" s="66">
        <v>12</v>
      </c>
      <c r="U6" s="85">
        <f>L2</f>
        <v>0</v>
      </c>
      <c r="V6" s="86">
        <f>X6</f>
        <v>30.081215469613287</v>
      </c>
      <c r="X6" s="66">
        <v>30.081215469613287</v>
      </c>
      <c r="Y6" s="84"/>
      <c r="Z6" s="85">
        <f>L2</f>
        <v>0</v>
      </c>
      <c r="AA6" s="87">
        <f>AC6</f>
        <v>3.700322283609583E-4</v>
      </c>
      <c r="AC6" s="66">
        <f t="shared" ref="AC6:AC12" si="0">AD6/60/60</f>
        <v>3.700322283609583E-4</v>
      </c>
      <c r="AD6" s="66">
        <v>1.3321160220994499</v>
      </c>
      <c r="AF6" s="85">
        <f>L2</f>
        <v>0</v>
      </c>
      <c r="AG6" s="86">
        <f>AI6</f>
        <v>7641.7973066308496</v>
      </c>
      <c r="AH6" s="86">
        <f>AJ6</f>
        <v>1748.7237569060801</v>
      </c>
      <c r="AI6" s="89">
        <v>7641.7973066308496</v>
      </c>
      <c r="AJ6" s="66">
        <v>1748.7237569060801</v>
      </c>
    </row>
    <row r="7" spans="1:36" x14ac:dyDescent="0.25">
      <c r="A7">
        <f t="shared" ref="A7:B69" si="1">K7</f>
        <v>10</v>
      </c>
      <c r="B7" s="91">
        <f t="shared" si="1"/>
        <v>88.2</v>
      </c>
      <c r="C7" s="91">
        <f t="shared" ref="C7:C69" si="2">Q7</f>
        <v>12</v>
      </c>
      <c r="D7" s="91">
        <f t="shared" ref="D7:D69" si="3">V7</f>
        <v>30.081215469613287</v>
      </c>
      <c r="E7" s="92">
        <f t="shared" ref="E7:E69" si="4">AA7</f>
        <v>3.700322283609583E-4</v>
      </c>
      <c r="F7">
        <f t="shared" ref="F7:F69" si="5">A7</f>
        <v>10</v>
      </c>
      <c r="G7" s="91">
        <f t="shared" ref="G7:H69" si="6">AG7</f>
        <v>7641.7973066308496</v>
      </c>
      <c r="H7" s="91">
        <f t="shared" si="6"/>
        <v>1748.7237569060801</v>
      </c>
      <c r="K7" s="85">
        <f>K6+$L$1</f>
        <v>10</v>
      </c>
      <c r="L7" s="86">
        <f>L6</f>
        <v>88.2</v>
      </c>
      <c r="N7" s="68">
        <v>78</v>
      </c>
      <c r="P7" s="85">
        <f>P6+$L$1</f>
        <v>10</v>
      </c>
      <c r="Q7" s="86">
        <f>Q6</f>
        <v>12</v>
      </c>
      <c r="S7" s="66">
        <v>12</v>
      </c>
      <c r="U7" s="85">
        <f>U6+$L$1</f>
        <v>10</v>
      </c>
      <c r="V7" s="86">
        <f>V6</f>
        <v>30.081215469613287</v>
      </c>
      <c r="X7" s="66">
        <v>30.209723756906058</v>
      </c>
      <c r="Y7" s="84"/>
      <c r="Z7" s="85">
        <f>Z6+$L$1</f>
        <v>10</v>
      </c>
      <c r="AA7" s="87">
        <f>AA6</f>
        <v>3.700322283609583E-4</v>
      </c>
      <c r="AC7" s="66">
        <f t="shared" si="0"/>
        <v>3.3553253529772779E-4</v>
      </c>
      <c r="AD7" s="66">
        <v>1.2079171270718201</v>
      </c>
      <c r="AF7" s="85">
        <f>AF6+$L$1</f>
        <v>10</v>
      </c>
      <c r="AG7" s="86">
        <f>AG6</f>
        <v>7641.7973066308496</v>
      </c>
      <c r="AH7" s="86">
        <f>AH6</f>
        <v>1748.7237569060801</v>
      </c>
      <c r="AI7" s="89">
        <v>6873.7837417258497</v>
      </c>
      <c r="AJ7" s="66">
        <v>1477.2596685082899</v>
      </c>
    </row>
    <row r="8" spans="1:36" x14ac:dyDescent="0.25">
      <c r="A8">
        <f t="shared" si="1"/>
        <v>10</v>
      </c>
      <c r="B8" s="91">
        <f t="shared" si="1"/>
        <v>78</v>
      </c>
      <c r="C8" s="91">
        <f t="shared" si="2"/>
        <v>12</v>
      </c>
      <c r="D8" s="91">
        <f t="shared" si="3"/>
        <v>30.209723756906058</v>
      </c>
      <c r="E8" s="92">
        <f t="shared" si="4"/>
        <v>3.3553253529772779E-4</v>
      </c>
      <c r="F8">
        <f t="shared" si="5"/>
        <v>10</v>
      </c>
      <c r="G8" s="91">
        <f t="shared" si="6"/>
        <v>6873.7837417258497</v>
      </c>
      <c r="H8" s="91">
        <f t="shared" si="6"/>
        <v>1477.2596685082899</v>
      </c>
      <c r="K8" s="85">
        <f>K7</f>
        <v>10</v>
      </c>
      <c r="L8" s="86">
        <f>N7</f>
        <v>78</v>
      </c>
      <c r="N8" s="68">
        <v>68.400000000000006</v>
      </c>
      <c r="P8" s="85">
        <f>P7</f>
        <v>10</v>
      </c>
      <c r="Q8" s="86">
        <f>S7</f>
        <v>12</v>
      </c>
      <c r="S8" s="66">
        <v>12</v>
      </c>
      <c r="U8" s="85">
        <f>U7</f>
        <v>10</v>
      </c>
      <c r="V8" s="86">
        <f>X7</f>
        <v>30.209723756906058</v>
      </c>
      <c r="X8" s="66">
        <v>30.096077348066309</v>
      </c>
      <c r="Y8" s="84"/>
      <c r="Z8" s="85">
        <f>Z7</f>
        <v>10</v>
      </c>
      <c r="AA8" s="87">
        <f>AC7</f>
        <v>3.3553253529772779E-4</v>
      </c>
      <c r="AC8" s="66">
        <f t="shared" si="0"/>
        <v>2.9189533456108052E-4</v>
      </c>
      <c r="AD8" s="66">
        <v>1.05082320441989</v>
      </c>
      <c r="AF8" s="85">
        <f>AF7</f>
        <v>10</v>
      </c>
      <c r="AG8" s="86">
        <f>AI7</f>
        <v>6873.7837417258497</v>
      </c>
      <c r="AH8" s="86">
        <f>AJ7</f>
        <v>1477.2596685082899</v>
      </c>
      <c r="AI8" s="66">
        <v>6035.4402494205297</v>
      </c>
      <c r="AJ8" s="66">
        <v>1248.49723756906</v>
      </c>
    </row>
    <row r="9" spans="1:36" x14ac:dyDescent="0.25">
      <c r="A9">
        <f t="shared" si="1"/>
        <v>20</v>
      </c>
      <c r="B9" s="91">
        <f t="shared" si="1"/>
        <v>78</v>
      </c>
      <c r="C9" s="91">
        <f t="shared" si="2"/>
        <v>12</v>
      </c>
      <c r="D9" s="91">
        <f t="shared" si="3"/>
        <v>30.209723756906058</v>
      </c>
      <c r="E9" s="92">
        <f t="shared" si="4"/>
        <v>3.3553253529772779E-4</v>
      </c>
      <c r="F9">
        <f t="shared" si="5"/>
        <v>20</v>
      </c>
      <c r="G9" s="91">
        <f t="shared" si="6"/>
        <v>6873.7837417258497</v>
      </c>
      <c r="H9" s="91">
        <f t="shared" si="6"/>
        <v>1477.2596685082899</v>
      </c>
      <c r="K9" s="85">
        <f>K8+$L$1</f>
        <v>20</v>
      </c>
      <c r="L9" s="86">
        <f>L8</f>
        <v>78</v>
      </c>
      <c r="N9" s="68">
        <v>58.2</v>
      </c>
      <c r="P9" s="85">
        <f>P8+$L$1</f>
        <v>20</v>
      </c>
      <c r="Q9" s="86">
        <f>Q8</f>
        <v>12</v>
      </c>
      <c r="S9" s="66">
        <v>12</v>
      </c>
      <c r="U9" s="85">
        <f>U8+$L$1</f>
        <v>20</v>
      </c>
      <c r="V9" s="86">
        <f>V8</f>
        <v>30.209723756906058</v>
      </c>
      <c r="X9" s="66">
        <v>30.127182320442021</v>
      </c>
      <c r="Y9" s="84"/>
      <c r="Z9" s="85">
        <f>Z8+$L$1</f>
        <v>20</v>
      </c>
      <c r="AA9" s="87">
        <f>AA8</f>
        <v>3.3553253529772779E-4</v>
      </c>
      <c r="AC9" s="66">
        <f t="shared" si="0"/>
        <v>2.711632903621853E-4</v>
      </c>
      <c r="AD9" s="66">
        <v>0.97618784530386704</v>
      </c>
      <c r="AF9" s="85">
        <f>AF8+$L$1</f>
        <v>20</v>
      </c>
      <c r="AG9" s="86">
        <f>AG8</f>
        <v>6873.7837417258497</v>
      </c>
      <c r="AH9" s="86">
        <f>AH8</f>
        <v>1477.2596685082899</v>
      </c>
      <c r="AI9" s="66">
        <v>5577.8223341205303</v>
      </c>
      <c r="AJ9" s="66">
        <v>1050.59668508287</v>
      </c>
    </row>
    <row r="10" spans="1:36" x14ac:dyDescent="0.25">
      <c r="A10">
        <f t="shared" si="1"/>
        <v>20</v>
      </c>
      <c r="B10" s="91">
        <f t="shared" si="1"/>
        <v>68.400000000000006</v>
      </c>
      <c r="C10" s="91">
        <f t="shared" si="2"/>
        <v>12</v>
      </c>
      <c r="D10" s="91">
        <f t="shared" si="3"/>
        <v>30.096077348066309</v>
      </c>
      <c r="E10" s="92">
        <f t="shared" si="4"/>
        <v>2.9189533456108052E-4</v>
      </c>
      <c r="F10">
        <f t="shared" si="5"/>
        <v>20</v>
      </c>
      <c r="G10" s="91">
        <f t="shared" si="6"/>
        <v>6035.4402494205297</v>
      </c>
      <c r="H10" s="91">
        <f t="shared" si="6"/>
        <v>1248.49723756906</v>
      </c>
      <c r="K10" s="85">
        <f>K9</f>
        <v>20</v>
      </c>
      <c r="L10" s="86">
        <f>N8</f>
        <v>68.400000000000006</v>
      </c>
      <c r="N10" s="68">
        <v>48</v>
      </c>
      <c r="P10" s="85">
        <f>P9</f>
        <v>20</v>
      </c>
      <c r="Q10" s="86">
        <f>S8</f>
        <v>12</v>
      </c>
      <c r="S10" s="66">
        <v>12</v>
      </c>
      <c r="U10" s="85">
        <f>U9</f>
        <v>20</v>
      </c>
      <c r="V10" s="86">
        <f>X8</f>
        <v>30.096077348066309</v>
      </c>
      <c r="X10" s="66">
        <v>30.125801104972368</v>
      </c>
      <c r="Y10" s="84"/>
      <c r="Z10" s="85">
        <f>Z9</f>
        <v>20</v>
      </c>
      <c r="AA10" s="87">
        <f>AC8</f>
        <v>2.9189533456108052E-4</v>
      </c>
      <c r="AC10" s="66">
        <f t="shared" si="0"/>
        <v>2.2043891958256612E-4</v>
      </c>
      <c r="AD10" s="66">
        <v>0.79358011049723798</v>
      </c>
      <c r="AF10" s="85">
        <f>AF9</f>
        <v>20</v>
      </c>
      <c r="AG10" s="86">
        <f>AI8</f>
        <v>6035.4402494205297</v>
      </c>
      <c r="AH10" s="86">
        <f>AJ8</f>
        <v>1248.49723756906</v>
      </c>
      <c r="AI10" s="66">
        <v>4599.0188843823498</v>
      </c>
      <c r="AJ10" s="66">
        <v>834.983425414365</v>
      </c>
    </row>
    <row r="11" spans="1:36" x14ac:dyDescent="0.25">
      <c r="A11">
        <f t="shared" si="1"/>
        <v>30</v>
      </c>
      <c r="B11" s="91">
        <f t="shared" si="1"/>
        <v>68.400000000000006</v>
      </c>
      <c r="C11" s="91">
        <f t="shared" si="2"/>
        <v>12</v>
      </c>
      <c r="D11" s="91">
        <f t="shared" si="3"/>
        <v>30.096077348066309</v>
      </c>
      <c r="E11" s="92">
        <f t="shared" si="4"/>
        <v>2.9189533456108052E-4</v>
      </c>
      <c r="F11">
        <f t="shared" si="5"/>
        <v>30</v>
      </c>
      <c r="G11" s="91">
        <f t="shared" si="6"/>
        <v>6035.4402494205297</v>
      </c>
      <c r="H11" s="91">
        <f t="shared" si="6"/>
        <v>1248.49723756906</v>
      </c>
      <c r="K11" s="85">
        <f>K10+$L$1</f>
        <v>30</v>
      </c>
      <c r="L11" s="86">
        <f>L10</f>
        <v>68.400000000000006</v>
      </c>
      <c r="N11" s="12">
        <v>42</v>
      </c>
      <c r="P11" s="85">
        <f>P10+$L$1</f>
        <v>30</v>
      </c>
      <c r="Q11" s="86">
        <f>Q10</f>
        <v>12</v>
      </c>
      <c r="S11" s="8">
        <v>12</v>
      </c>
      <c r="U11" s="85">
        <f>U10+$L$1</f>
        <v>30</v>
      </c>
      <c r="V11" s="86">
        <f>V10</f>
        <v>30.096077348066309</v>
      </c>
      <c r="X11" s="8">
        <v>30.070220994475143</v>
      </c>
      <c r="Y11" s="84"/>
      <c r="Z11" s="85">
        <f>Z10+$L$1</f>
        <v>30</v>
      </c>
      <c r="AA11" s="87">
        <f>AA10</f>
        <v>2.9189533456108052E-4</v>
      </c>
      <c r="AC11" s="8">
        <f t="shared" si="0"/>
        <v>1.7487722529159E-4</v>
      </c>
      <c r="AD11" s="8">
        <v>0.62955801104972398</v>
      </c>
      <c r="AF11" s="85">
        <f>AF10+$L$1</f>
        <v>30</v>
      </c>
      <c r="AG11" s="86">
        <f>AG10</f>
        <v>6035.4402494205297</v>
      </c>
      <c r="AH11" s="86">
        <f>AH10</f>
        <v>1248.49723756906</v>
      </c>
      <c r="AI11" s="8">
        <v>3688.4309718157501</v>
      </c>
      <c r="AJ11" s="8">
        <v>632.29281767955797</v>
      </c>
    </row>
    <row r="12" spans="1:36" ht="15.75" thickBot="1" x14ac:dyDescent="0.3">
      <c r="A12">
        <f t="shared" si="1"/>
        <v>30</v>
      </c>
      <c r="B12" s="91">
        <f t="shared" si="1"/>
        <v>58.2</v>
      </c>
      <c r="C12" s="91">
        <f t="shared" si="2"/>
        <v>12</v>
      </c>
      <c r="D12" s="91">
        <f t="shared" si="3"/>
        <v>30.127182320442021</v>
      </c>
      <c r="E12" s="92">
        <f t="shared" si="4"/>
        <v>2.711632903621853E-4</v>
      </c>
      <c r="F12">
        <f t="shared" si="5"/>
        <v>30</v>
      </c>
      <c r="G12" s="91">
        <f t="shared" si="6"/>
        <v>5577.8223341205303</v>
      </c>
      <c r="H12" s="91">
        <f t="shared" si="6"/>
        <v>1050.59668508287</v>
      </c>
      <c r="K12" s="85">
        <f>K11</f>
        <v>30</v>
      </c>
      <c r="L12" s="86">
        <f>N9</f>
        <v>58.2</v>
      </c>
      <c r="N12" s="23">
        <v>28.8</v>
      </c>
      <c r="P12" s="85">
        <f>P11</f>
        <v>30</v>
      </c>
      <c r="Q12" s="86">
        <f>S9</f>
        <v>12</v>
      </c>
      <c r="S12" s="10">
        <v>12</v>
      </c>
      <c r="U12" s="85">
        <f>U11</f>
        <v>30</v>
      </c>
      <c r="V12" s="86">
        <f>X9</f>
        <v>30.127182320442021</v>
      </c>
      <c r="X12" s="10">
        <v>30.08281767955804</v>
      </c>
      <c r="Y12" s="84"/>
      <c r="Z12" s="85">
        <f>Z11</f>
        <v>30</v>
      </c>
      <c r="AA12" s="87">
        <f>AC9</f>
        <v>2.711632903621853E-4</v>
      </c>
      <c r="AC12" s="10">
        <f t="shared" si="0"/>
        <v>1.2753069367710251E-4</v>
      </c>
      <c r="AD12" s="10">
        <v>0.45911049723756903</v>
      </c>
      <c r="AF12" s="85">
        <f>AF11</f>
        <v>30</v>
      </c>
      <c r="AG12" s="86">
        <f>AI9</f>
        <v>5577.8223341205303</v>
      </c>
      <c r="AH12" s="86">
        <f>AJ9</f>
        <v>1050.59668508287</v>
      </c>
      <c r="AI12" s="10">
        <v>2697.5201208868598</v>
      </c>
      <c r="AJ12" s="10">
        <v>467.27624309392297</v>
      </c>
    </row>
    <row r="13" spans="1:36" x14ac:dyDescent="0.25">
      <c r="A13">
        <f t="shared" si="1"/>
        <v>40</v>
      </c>
      <c r="B13" s="91">
        <f t="shared" si="1"/>
        <v>58.2</v>
      </c>
      <c r="C13" s="91">
        <f t="shared" si="2"/>
        <v>12</v>
      </c>
      <c r="D13" s="91">
        <f t="shared" si="3"/>
        <v>30.127182320442021</v>
      </c>
      <c r="E13" s="92">
        <f t="shared" si="4"/>
        <v>2.711632903621853E-4</v>
      </c>
      <c r="F13">
        <f t="shared" si="5"/>
        <v>40</v>
      </c>
      <c r="G13" s="91">
        <f t="shared" si="6"/>
        <v>5577.8223341205303</v>
      </c>
      <c r="H13" s="91">
        <f t="shared" si="6"/>
        <v>1050.59668508287</v>
      </c>
      <c r="K13" s="85">
        <f>K12+$L$1</f>
        <v>40</v>
      </c>
      <c r="L13" s="86">
        <f>L12</f>
        <v>58.2</v>
      </c>
      <c r="P13" s="85">
        <f>P12+$L$1</f>
        <v>40</v>
      </c>
      <c r="Q13" s="86">
        <f>Q12</f>
        <v>12</v>
      </c>
      <c r="U13" s="85">
        <f>U12+$L$1</f>
        <v>40</v>
      </c>
      <c r="V13" s="86">
        <f>V12</f>
        <v>30.127182320442021</v>
      </c>
      <c r="Z13" s="85">
        <f>Z12+$L$1</f>
        <v>40</v>
      </c>
      <c r="AA13" s="87">
        <f>AA12</f>
        <v>2.711632903621853E-4</v>
      </c>
      <c r="AF13" s="85">
        <f>AF12+$L$1</f>
        <v>40</v>
      </c>
      <c r="AG13" s="86">
        <f>AG12</f>
        <v>5577.8223341205303</v>
      </c>
      <c r="AH13" s="86">
        <f>AH12</f>
        <v>1050.59668508287</v>
      </c>
    </row>
    <row r="14" spans="1:36" x14ac:dyDescent="0.25">
      <c r="A14">
        <f t="shared" si="1"/>
        <v>40</v>
      </c>
      <c r="B14" s="91">
        <f t="shared" si="1"/>
        <v>48</v>
      </c>
      <c r="C14" s="91">
        <f t="shared" si="2"/>
        <v>12</v>
      </c>
      <c r="D14" s="91">
        <f t="shared" si="3"/>
        <v>30.125801104972368</v>
      </c>
      <c r="E14" s="92">
        <f t="shared" si="4"/>
        <v>2.2043891958256612E-4</v>
      </c>
      <c r="F14">
        <f t="shared" si="5"/>
        <v>40</v>
      </c>
      <c r="G14" s="91">
        <f t="shared" si="6"/>
        <v>4599.0188843823498</v>
      </c>
      <c r="H14" s="91">
        <f t="shared" si="6"/>
        <v>834.983425414365</v>
      </c>
      <c r="K14" s="85">
        <f>K13</f>
        <v>40</v>
      </c>
      <c r="L14" s="86">
        <f>N10</f>
        <v>48</v>
      </c>
      <c r="P14" s="85">
        <f>P13</f>
        <v>40</v>
      </c>
      <c r="Q14" s="86">
        <f>S10</f>
        <v>12</v>
      </c>
      <c r="U14" s="85">
        <f>U13</f>
        <v>40</v>
      </c>
      <c r="V14" s="86">
        <f>X10</f>
        <v>30.125801104972368</v>
      </c>
      <c r="Z14" s="85">
        <f>Z13</f>
        <v>40</v>
      </c>
      <c r="AA14" s="87">
        <f>AC10</f>
        <v>2.2043891958256612E-4</v>
      </c>
      <c r="AF14" s="85">
        <f>AF13</f>
        <v>40</v>
      </c>
      <c r="AG14" s="86">
        <f>AI10</f>
        <v>4599.0188843823498</v>
      </c>
      <c r="AH14" s="86">
        <f>AJ10</f>
        <v>834.983425414365</v>
      </c>
    </row>
    <row r="15" spans="1:36" x14ac:dyDescent="0.25">
      <c r="A15">
        <f t="shared" si="1"/>
        <v>50</v>
      </c>
      <c r="B15" s="91">
        <f t="shared" si="1"/>
        <v>48</v>
      </c>
      <c r="C15" s="91">
        <f t="shared" si="2"/>
        <v>12</v>
      </c>
      <c r="D15" s="91">
        <f t="shared" si="3"/>
        <v>30.125801104972368</v>
      </c>
      <c r="E15" s="92">
        <f t="shared" si="4"/>
        <v>2.2043891958256612E-4</v>
      </c>
      <c r="F15">
        <f t="shared" si="5"/>
        <v>50</v>
      </c>
      <c r="G15" s="91">
        <f t="shared" si="6"/>
        <v>4599.0188843823498</v>
      </c>
      <c r="H15" s="91">
        <f t="shared" si="6"/>
        <v>834.983425414365</v>
      </c>
      <c r="K15" s="85">
        <f>K14+$L$1</f>
        <v>50</v>
      </c>
      <c r="L15" s="86">
        <f>L14</f>
        <v>48</v>
      </c>
      <c r="P15" s="85">
        <f>P14+$L$1</f>
        <v>50</v>
      </c>
      <c r="Q15" s="86">
        <f>Q14</f>
        <v>12</v>
      </c>
      <c r="U15" s="85">
        <f>U14+$L$1</f>
        <v>50</v>
      </c>
      <c r="V15" s="86">
        <f>V14</f>
        <v>30.125801104972368</v>
      </c>
      <c r="Z15" s="85">
        <f>Z14+$L$1</f>
        <v>50</v>
      </c>
      <c r="AA15" s="87">
        <f>AA14</f>
        <v>2.2043891958256612E-4</v>
      </c>
      <c r="AF15" s="85">
        <f>AF14+$L$1</f>
        <v>50</v>
      </c>
      <c r="AG15" s="86">
        <f>AG14</f>
        <v>4599.0188843823498</v>
      </c>
      <c r="AH15" s="86">
        <f>AH14</f>
        <v>834.983425414365</v>
      </c>
    </row>
    <row r="16" spans="1:36" x14ac:dyDescent="0.25">
      <c r="A16">
        <f t="shared" si="1"/>
        <v>50</v>
      </c>
      <c r="B16" s="91">
        <f t="shared" si="1"/>
        <v>42</v>
      </c>
      <c r="C16" s="91">
        <f t="shared" si="2"/>
        <v>12</v>
      </c>
      <c r="D16" s="91">
        <f t="shared" si="3"/>
        <v>30.070220994475143</v>
      </c>
      <c r="E16" s="92">
        <f t="shared" si="4"/>
        <v>1.7487722529159E-4</v>
      </c>
      <c r="F16">
        <f t="shared" si="5"/>
        <v>50</v>
      </c>
      <c r="G16" s="91">
        <f t="shared" si="6"/>
        <v>3688.4309718157501</v>
      </c>
      <c r="H16" s="91">
        <f t="shared" si="6"/>
        <v>632.29281767955797</v>
      </c>
      <c r="K16" s="85">
        <f>K15</f>
        <v>50</v>
      </c>
      <c r="L16" s="86">
        <f>N11</f>
        <v>42</v>
      </c>
      <c r="P16" s="85">
        <f>P15</f>
        <v>50</v>
      </c>
      <c r="Q16" s="86">
        <f>S11</f>
        <v>12</v>
      </c>
      <c r="U16" s="85">
        <f>U15</f>
        <v>50</v>
      </c>
      <c r="V16" s="86">
        <f>X11</f>
        <v>30.070220994475143</v>
      </c>
      <c r="Z16" s="85">
        <f>Z15</f>
        <v>50</v>
      </c>
      <c r="AA16" s="87">
        <f>AC11</f>
        <v>1.7487722529159E-4</v>
      </c>
      <c r="AF16" s="85">
        <f>AF15</f>
        <v>50</v>
      </c>
      <c r="AG16" s="86">
        <f>AI11</f>
        <v>3688.4309718157501</v>
      </c>
      <c r="AH16" s="86">
        <f>AJ11</f>
        <v>632.29281767955797</v>
      </c>
    </row>
    <row r="17" spans="1:36" x14ac:dyDescent="0.25">
      <c r="A17">
        <f t="shared" si="1"/>
        <v>60</v>
      </c>
      <c r="B17" s="91">
        <f t="shared" si="1"/>
        <v>42</v>
      </c>
      <c r="C17" s="91">
        <f t="shared" si="2"/>
        <v>12</v>
      </c>
      <c r="D17" s="91">
        <f t="shared" si="3"/>
        <v>30.070220994475143</v>
      </c>
      <c r="E17" s="92">
        <f t="shared" si="4"/>
        <v>1.7487722529159E-4</v>
      </c>
      <c r="F17">
        <f t="shared" si="5"/>
        <v>60</v>
      </c>
      <c r="G17" s="91">
        <f t="shared" si="6"/>
        <v>3688.4309718157501</v>
      </c>
      <c r="H17" s="91">
        <f t="shared" si="6"/>
        <v>632.29281767955797</v>
      </c>
      <c r="K17" s="85">
        <f>K16+$L$1</f>
        <v>60</v>
      </c>
      <c r="L17" s="86">
        <f>L16</f>
        <v>42</v>
      </c>
      <c r="P17" s="85">
        <f>P16+$L$1</f>
        <v>60</v>
      </c>
      <c r="Q17" s="86">
        <f>Q16</f>
        <v>12</v>
      </c>
      <c r="U17" s="85">
        <f>U16+$L$1</f>
        <v>60</v>
      </c>
      <c r="V17" s="86">
        <f>V16</f>
        <v>30.070220994475143</v>
      </c>
      <c r="Z17" s="85">
        <f>Z16+$L$1</f>
        <v>60</v>
      </c>
      <c r="AA17" s="87">
        <f>AA16</f>
        <v>1.7487722529159E-4</v>
      </c>
      <c r="AF17" s="85">
        <f>AF16+$L$1</f>
        <v>60</v>
      </c>
      <c r="AG17" s="86">
        <f>AG16</f>
        <v>3688.4309718157501</v>
      </c>
      <c r="AH17" s="86">
        <f>AH16</f>
        <v>632.29281767955797</v>
      </c>
    </row>
    <row r="18" spans="1:36" ht="15.75" thickBot="1" x14ac:dyDescent="0.3">
      <c r="A18">
        <f t="shared" si="1"/>
        <v>60</v>
      </c>
      <c r="B18" s="91">
        <f t="shared" si="1"/>
        <v>28.8</v>
      </c>
      <c r="C18" s="91">
        <f t="shared" si="2"/>
        <v>12</v>
      </c>
      <c r="D18" s="91">
        <f t="shared" si="3"/>
        <v>30.08281767955804</v>
      </c>
      <c r="E18" s="92">
        <f t="shared" si="4"/>
        <v>1.2753069367710251E-4</v>
      </c>
      <c r="F18">
        <f t="shared" si="5"/>
        <v>60</v>
      </c>
      <c r="G18" s="91">
        <f t="shared" si="6"/>
        <v>2697.5201208868598</v>
      </c>
      <c r="H18" s="91">
        <f t="shared" si="6"/>
        <v>467.27624309392297</v>
      </c>
      <c r="K18" s="85">
        <f>K17</f>
        <v>60</v>
      </c>
      <c r="L18" s="86">
        <f>N12</f>
        <v>28.8</v>
      </c>
      <c r="P18" s="85">
        <f>P17</f>
        <v>60</v>
      </c>
      <c r="Q18" s="86">
        <f>S12</f>
        <v>12</v>
      </c>
      <c r="U18" s="85">
        <f>U17</f>
        <v>60</v>
      </c>
      <c r="V18" s="86">
        <f>X12</f>
        <v>30.08281767955804</v>
      </c>
      <c r="Z18" s="85">
        <f>Z17</f>
        <v>60</v>
      </c>
      <c r="AA18" s="87">
        <f>AC12</f>
        <v>1.2753069367710251E-4</v>
      </c>
      <c r="AF18" s="85">
        <f>AF17</f>
        <v>60</v>
      </c>
      <c r="AG18" s="86">
        <f>AI12</f>
        <v>2697.5201208868598</v>
      </c>
      <c r="AH18" s="86">
        <f>AJ12</f>
        <v>467.27624309392297</v>
      </c>
    </row>
    <row r="19" spans="1:36" x14ac:dyDescent="0.25">
      <c r="A19">
        <f t="shared" si="1"/>
        <v>70</v>
      </c>
      <c r="B19" s="91">
        <f t="shared" si="1"/>
        <v>28.8</v>
      </c>
      <c r="C19" s="91">
        <f t="shared" si="2"/>
        <v>12</v>
      </c>
      <c r="D19" s="91">
        <f t="shared" si="3"/>
        <v>30.08281767955804</v>
      </c>
      <c r="E19" s="92">
        <f t="shared" si="4"/>
        <v>1.2753069367710251E-4</v>
      </c>
      <c r="F19">
        <f t="shared" si="5"/>
        <v>70</v>
      </c>
      <c r="G19" s="91">
        <f t="shared" si="6"/>
        <v>2697.5201208868598</v>
      </c>
      <c r="H19" s="91">
        <f t="shared" si="6"/>
        <v>467.27624309392297</v>
      </c>
      <c r="K19" s="85">
        <f>K18+$L$1</f>
        <v>70</v>
      </c>
      <c r="L19" s="86">
        <f>L18</f>
        <v>28.8</v>
      </c>
      <c r="N19" s="25" t="s">
        <v>47</v>
      </c>
      <c r="P19" s="85">
        <f>P18+$L$1</f>
        <v>70</v>
      </c>
      <c r="Q19" s="86">
        <f>Q18</f>
        <v>12</v>
      </c>
      <c r="U19" s="85">
        <f>U18+$L$1</f>
        <v>70</v>
      </c>
      <c r="V19" s="86">
        <f>V18</f>
        <v>30.08281767955804</v>
      </c>
      <c r="Z19" s="85">
        <f>Z18+$L$1</f>
        <v>70</v>
      </c>
      <c r="AA19" s="87">
        <f>AA18</f>
        <v>1.2753069367710251E-4</v>
      </c>
      <c r="AF19" s="85">
        <f>AF18+$L$1</f>
        <v>70</v>
      </c>
      <c r="AG19" s="86">
        <f>AG18</f>
        <v>2697.5201208868598</v>
      </c>
      <c r="AH19" s="86">
        <f>AH18</f>
        <v>467.27624309392297</v>
      </c>
    </row>
    <row r="20" spans="1:36" x14ac:dyDescent="0.25">
      <c r="A20">
        <f t="shared" si="1"/>
        <v>70</v>
      </c>
      <c r="B20" s="91">
        <f t="shared" si="1"/>
        <v>78</v>
      </c>
      <c r="C20" s="91">
        <f t="shared" si="2"/>
        <v>12</v>
      </c>
      <c r="D20" s="91">
        <f t="shared" si="3"/>
        <v>40.068232044198908</v>
      </c>
      <c r="E20" s="92">
        <f t="shared" si="4"/>
        <v>3.2240178023327224E-4</v>
      </c>
      <c r="F20">
        <f t="shared" si="5"/>
        <v>70</v>
      </c>
      <c r="G20" s="91">
        <f t="shared" si="6"/>
        <v>6699.1561297607504</v>
      </c>
      <c r="H20" s="91">
        <f t="shared" si="6"/>
        <v>1829.7900552486201</v>
      </c>
      <c r="K20" s="85">
        <f>K19</f>
        <v>70</v>
      </c>
      <c r="L20" s="86">
        <f>N20</f>
        <v>78</v>
      </c>
      <c r="N20" s="68">
        <v>78</v>
      </c>
      <c r="P20" s="85">
        <f>P19</f>
        <v>70</v>
      </c>
      <c r="Q20" s="86">
        <f>S20</f>
        <v>12</v>
      </c>
      <c r="S20" s="66">
        <v>12</v>
      </c>
      <c r="U20" s="85">
        <f>U19</f>
        <v>70</v>
      </c>
      <c r="V20" s="86">
        <f>X20</f>
        <v>40.068232044198908</v>
      </c>
      <c r="X20" s="66">
        <v>40.068232044198908</v>
      </c>
      <c r="Y20" s="84"/>
      <c r="Z20" s="85">
        <f>Z19</f>
        <v>70</v>
      </c>
      <c r="AA20" s="87">
        <f>AC20</f>
        <v>3.2240178023327224E-4</v>
      </c>
      <c r="AC20" s="66">
        <f t="shared" ref="AC20:AC25" si="7">AD20/60/60</f>
        <v>3.2240178023327224E-4</v>
      </c>
      <c r="AD20" s="66">
        <v>1.1606464088397801</v>
      </c>
      <c r="AF20" s="85">
        <f>AF19</f>
        <v>70</v>
      </c>
      <c r="AG20" s="86">
        <f>AI20</f>
        <v>6699.1561297607504</v>
      </c>
      <c r="AH20" s="86">
        <f>AJ20</f>
        <v>1829.7900552486201</v>
      </c>
      <c r="AI20" s="66">
        <v>6699.1561297607504</v>
      </c>
      <c r="AJ20" s="66">
        <v>1829.7900552486201</v>
      </c>
    </row>
    <row r="21" spans="1:36" x14ac:dyDescent="0.25">
      <c r="A21">
        <f t="shared" si="1"/>
        <v>80</v>
      </c>
      <c r="B21" s="91">
        <f t="shared" si="1"/>
        <v>78</v>
      </c>
      <c r="C21" s="91">
        <f t="shared" si="2"/>
        <v>12</v>
      </c>
      <c r="D21" s="91">
        <f t="shared" si="3"/>
        <v>40.068232044198908</v>
      </c>
      <c r="E21" s="92">
        <f t="shared" si="4"/>
        <v>3.2240178023327224E-4</v>
      </c>
      <c r="F21">
        <f t="shared" si="5"/>
        <v>80</v>
      </c>
      <c r="G21" s="91">
        <f t="shared" si="6"/>
        <v>6699.1561297607504</v>
      </c>
      <c r="H21" s="91">
        <f t="shared" si="6"/>
        <v>1829.7900552486201</v>
      </c>
      <c r="K21" s="85">
        <f>K20+$L$1</f>
        <v>80</v>
      </c>
      <c r="L21" s="86">
        <f>L20</f>
        <v>78</v>
      </c>
      <c r="N21" s="68">
        <v>68.400000000000006</v>
      </c>
      <c r="P21" s="85">
        <f>P20+$L$1</f>
        <v>80</v>
      </c>
      <c r="Q21" s="86">
        <f>Q20</f>
        <v>12</v>
      </c>
      <c r="S21" s="66">
        <v>12</v>
      </c>
      <c r="U21" s="85">
        <f>U20+$L$1</f>
        <v>80</v>
      </c>
      <c r="V21" s="86">
        <f>V20</f>
        <v>40.068232044198908</v>
      </c>
      <c r="X21" s="66">
        <v>40.112596685082877</v>
      </c>
      <c r="Y21" s="84"/>
      <c r="Z21" s="85">
        <f>Z20+$L$1</f>
        <v>80</v>
      </c>
      <c r="AA21" s="87">
        <f>AA20</f>
        <v>3.2240178023327224E-4</v>
      </c>
      <c r="AC21" s="66">
        <f t="shared" si="7"/>
        <v>2.7956875383670834E-4</v>
      </c>
      <c r="AD21" s="66">
        <v>1.00644751381215</v>
      </c>
      <c r="AF21" s="85">
        <f>AF20+$L$1</f>
        <v>80</v>
      </c>
      <c r="AG21" s="86">
        <f>AG20</f>
        <v>6699.1561297607504</v>
      </c>
      <c r="AH21" s="86">
        <f>AH20</f>
        <v>1829.7900552486201</v>
      </c>
      <c r="AI21" s="66">
        <v>5769.34956802345</v>
      </c>
      <c r="AJ21" s="66">
        <v>1543.0276243093899</v>
      </c>
    </row>
    <row r="22" spans="1:36" x14ac:dyDescent="0.25">
      <c r="A22">
        <f t="shared" si="1"/>
        <v>80</v>
      </c>
      <c r="B22" s="91">
        <f t="shared" si="1"/>
        <v>68.400000000000006</v>
      </c>
      <c r="C22" s="91">
        <f t="shared" si="2"/>
        <v>12</v>
      </c>
      <c r="D22" s="91">
        <f t="shared" si="3"/>
        <v>40.112596685082877</v>
      </c>
      <c r="E22" s="92">
        <f t="shared" si="4"/>
        <v>2.7956875383670834E-4</v>
      </c>
      <c r="F22">
        <f t="shared" si="5"/>
        <v>80</v>
      </c>
      <c r="G22" s="91">
        <f t="shared" si="6"/>
        <v>5769.34956802345</v>
      </c>
      <c r="H22" s="91">
        <f t="shared" si="6"/>
        <v>1543.0276243093899</v>
      </c>
      <c r="K22" s="85">
        <f>K21</f>
        <v>80</v>
      </c>
      <c r="L22" s="86">
        <f>N21</f>
        <v>68.400000000000006</v>
      </c>
      <c r="N22" s="68">
        <v>58.2</v>
      </c>
      <c r="P22" s="85">
        <f>P21</f>
        <v>80</v>
      </c>
      <c r="Q22" s="86">
        <f>S21</f>
        <v>12</v>
      </c>
      <c r="S22" s="66">
        <v>12</v>
      </c>
      <c r="U22" s="85">
        <f>U21</f>
        <v>80</v>
      </c>
      <c r="V22" s="86">
        <f>X21</f>
        <v>40.112596685082877</v>
      </c>
      <c r="X22" s="66">
        <v>40.089558011049725</v>
      </c>
      <c r="Y22" s="84"/>
      <c r="Z22" s="85">
        <f>Z21</f>
        <v>80</v>
      </c>
      <c r="AA22" s="87">
        <f>AC21</f>
        <v>2.7956875383670834E-4</v>
      </c>
      <c r="AC22" s="66">
        <f t="shared" si="7"/>
        <v>2.5498004910988334E-4</v>
      </c>
      <c r="AD22" s="66">
        <v>0.91792817679558003</v>
      </c>
      <c r="AF22" s="85">
        <f>AF21</f>
        <v>80</v>
      </c>
      <c r="AG22" s="86">
        <f>AI21</f>
        <v>5769.34956802345</v>
      </c>
      <c r="AH22" s="86">
        <f>AJ21</f>
        <v>1543.0276243093899</v>
      </c>
      <c r="AI22" s="66">
        <v>5336.9387684398098</v>
      </c>
      <c r="AJ22" s="66">
        <v>1301.1767955801099</v>
      </c>
    </row>
    <row r="23" spans="1:36" x14ac:dyDescent="0.25">
      <c r="A23">
        <f t="shared" si="1"/>
        <v>90</v>
      </c>
      <c r="B23" s="91">
        <f t="shared" si="1"/>
        <v>68.400000000000006</v>
      </c>
      <c r="C23" s="91">
        <f t="shared" si="2"/>
        <v>12</v>
      </c>
      <c r="D23" s="91">
        <f t="shared" si="3"/>
        <v>40.112596685082877</v>
      </c>
      <c r="E23" s="92">
        <f t="shared" si="4"/>
        <v>2.7956875383670834E-4</v>
      </c>
      <c r="F23">
        <f t="shared" si="5"/>
        <v>90</v>
      </c>
      <c r="G23" s="91">
        <f t="shared" si="6"/>
        <v>5769.34956802345</v>
      </c>
      <c r="H23" s="91">
        <f t="shared" si="6"/>
        <v>1543.0276243093899</v>
      </c>
      <c r="K23" s="85">
        <f>K22+$L$1</f>
        <v>90</v>
      </c>
      <c r="L23" s="86">
        <f>L22</f>
        <v>68.400000000000006</v>
      </c>
      <c r="N23" s="68">
        <v>48</v>
      </c>
      <c r="P23" s="85">
        <f>P22+$L$1</f>
        <v>90</v>
      </c>
      <c r="Q23" s="86">
        <f>Q22</f>
        <v>12</v>
      </c>
      <c r="S23" s="66">
        <v>12</v>
      </c>
      <c r="U23" s="85">
        <f>U22+$L$1</f>
        <v>90</v>
      </c>
      <c r="V23" s="86">
        <f>V22</f>
        <v>40.112596685082877</v>
      </c>
      <c r="X23" s="66">
        <v>40.043535911602255</v>
      </c>
      <c r="Y23" s="84"/>
      <c r="Z23" s="85">
        <f>Z22+$L$1</f>
        <v>90</v>
      </c>
      <c r="AA23" s="87">
        <f>AA22</f>
        <v>2.7956875383670834E-4</v>
      </c>
      <c r="AC23" s="66">
        <f t="shared" si="7"/>
        <v>2.0553100061387362E-4</v>
      </c>
      <c r="AD23" s="66">
        <v>0.73991160220994501</v>
      </c>
      <c r="AF23" s="85">
        <f>AF22+$L$1</f>
        <v>90</v>
      </c>
      <c r="AG23" s="86">
        <f>AG22</f>
        <v>5769.34956802345</v>
      </c>
      <c r="AH23" s="86">
        <f>AH22</f>
        <v>1543.0276243093899</v>
      </c>
      <c r="AI23" s="66">
        <v>4219.4372250277502</v>
      </c>
      <c r="AJ23" s="66">
        <v>1060.1436464088399</v>
      </c>
    </row>
    <row r="24" spans="1:36" x14ac:dyDescent="0.25">
      <c r="A24">
        <f t="shared" si="1"/>
        <v>90</v>
      </c>
      <c r="B24" s="91">
        <f t="shared" si="1"/>
        <v>58.2</v>
      </c>
      <c r="C24" s="91">
        <f t="shared" si="2"/>
        <v>12</v>
      </c>
      <c r="D24" s="91">
        <f t="shared" si="3"/>
        <v>40.089558011049725</v>
      </c>
      <c r="E24" s="92">
        <f t="shared" si="4"/>
        <v>2.5498004910988334E-4</v>
      </c>
      <c r="F24">
        <f t="shared" si="5"/>
        <v>90</v>
      </c>
      <c r="G24" s="91">
        <f t="shared" si="6"/>
        <v>5336.9387684398098</v>
      </c>
      <c r="H24" s="91">
        <f t="shared" si="6"/>
        <v>1301.1767955801099</v>
      </c>
      <c r="K24" s="85">
        <f>K23</f>
        <v>90</v>
      </c>
      <c r="L24" s="86">
        <f>N22</f>
        <v>58.2</v>
      </c>
      <c r="N24" s="12">
        <v>42</v>
      </c>
      <c r="P24" s="85">
        <f>P23</f>
        <v>90</v>
      </c>
      <c r="Q24" s="86">
        <f>S22</f>
        <v>12</v>
      </c>
      <c r="S24" s="8">
        <v>12</v>
      </c>
      <c r="U24" s="85">
        <f>U23</f>
        <v>90</v>
      </c>
      <c r="V24" s="86">
        <f>X22</f>
        <v>40.089558011049725</v>
      </c>
      <c r="X24" s="8">
        <v>40.077513812154628</v>
      </c>
      <c r="Y24" s="84"/>
      <c r="Z24" s="85">
        <f>Z23</f>
        <v>90</v>
      </c>
      <c r="AA24" s="87">
        <f>AC22</f>
        <v>2.5498004910988334E-4</v>
      </c>
      <c r="AC24" s="8">
        <f t="shared" si="7"/>
        <v>1.6259515039901778E-4</v>
      </c>
      <c r="AD24" s="8">
        <v>0.58534254143646403</v>
      </c>
      <c r="AF24" s="85">
        <f>AF23</f>
        <v>90</v>
      </c>
      <c r="AG24" s="86">
        <f>AI22</f>
        <v>5336.9387684398098</v>
      </c>
      <c r="AH24" s="86">
        <f>AJ22</f>
        <v>1301.1767955801099</v>
      </c>
      <c r="AI24" s="8">
        <v>3290.2775596102802</v>
      </c>
      <c r="AJ24" s="8">
        <v>815.01657458563295</v>
      </c>
    </row>
    <row r="25" spans="1:36" ht="15.75" thickBot="1" x14ac:dyDescent="0.3">
      <c r="A25">
        <f t="shared" si="1"/>
        <v>100</v>
      </c>
      <c r="B25" s="91">
        <f t="shared" si="1"/>
        <v>58.2</v>
      </c>
      <c r="C25" s="91">
        <f t="shared" si="2"/>
        <v>12</v>
      </c>
      <c r="D25" s="91">
        <f t="shared" si="3"/>
        <v>40.089558011049725</v>
      </c>
      <c r="E25" s="92">
        <f t="shared" si="4"/>
        <v>2.5498004910988334E-4</v>
      </c>
      <c r="F25">
        <f t="shared" si="5"/>
        <v>100</v>
      </c>
      <c r="G25" s="91">
        <f t="shared" si="6"/>
        <v>5336.9387684398098</v>
      </c>
      <c r="H25" s="91">
        <f t="shared" si="6"/>
        <v>1301.1767955801099</v>
      </c>
      <c r="K25" s="85">
        <f>K24+$L$1</f>
        <v>100</v>
      </c>
      <c r="L25" s="86">
        <f>L24</f>
        <v>58.2</v>
      </c>
      <c r="N25" s="23">
        <v>28.8</v>
      </c>
      <c r="P25" s="85">
        <f>P24+$L$1</f>
        <v>100</v>
      </c>
      <c r="Q25" s="86">
        <f>Q24</f>
        <v>12</v>
      </c>
      <c r="S25" s="10">
        <v>12</v>
      </c>
      <c r="U25" s="85">
        <f>U24+$L$1</f>
        <v>100</v>
      </c>
      <c r="V25" s="86">
        <f>V24</f>
        <v>40.089558011049725</v>
      </c>
      <c r="X25" s="10">
        <v>39.924033149171265</v>
      </c>
      <c r="Y25" s="84"/>
      <c r="Z25" s="85">
        <f>Z24+$L$1</f>
        <v>100</v>
      </c>
      <c r="AA25" s="87">
        <f>AA24</f>
        <v>2.5498004910988334E-4</v>
      </c>
      <c r="AC25" s="10">
        <f t="shared" si="7"/>
        <v>1.6400705954573361E-4</v>
      </c>
      <c r="AD25" s="10">
        <v>0.59042541436464102</v>
      </c>
      <c r="AF25" s="85">
        <f>AF24+$L$1</f>
        <v>100</v>
      </c>
      <c r="AG25" s="86">
        <f>AG24</f>
        <v>5336.9387684398098</v>
      </c>
      <c r="AH25" s="86">
        <f>AH24</f>
        <v>1301.1767955801099</v>
      </c>
      <c r="AI25" s="10">
        <v>2338.7101742636601</v>
      </c>
      <c r="AJ25" s="10">
        <v>589.72375690607703</v>
      </c>
    </row>
    <row r="26" spans="1:36" ht="15.75" thickBot="1" x14ac:dyDescent="0.3">
      <c r="A26">
        <f t="shared" si="1"/>
        <v>100</v>
      </c>
      <c r="B26" s="91">
        <f t="shared" si="1"/>
        <v>48</v>
      </c>
      <c r="C26" s="91">
        <f t="shared" si="2"/>
        <v>12</v>
      </c>
      <c r="D26" s="91">
        <f t="shared" si="3"/>
        <v>40.043535911602255</v>
      </c>
      <c r="E26" s="92">
        <f t="shared" si="4"/>
        <v>2.0553100061387362E-4</v>
      </c>
      <c r="F26">
        <f t="shared" si="5"/>
        <v>100</v>
      </c>
      <c r="G26" s="91">
        <f t="shared" si="6"/>
        <v>4219.4372250277502</v>
      </c>
      <c r="H26" s="91">
        <f t="shared" si="6"/>
        <v>1060.1436464088399</v>
      </c>
      <c r="K26" s="85">
        <f>K25</f>
        <v>100</v>
      </c>
      <c r="L26" s="86">
        <f>N23</f>
        <v>48</v>
      </c>
      <c r="P26" s="85">
        <f>P25</f>
        <v>100</v>
      </c>
      <c r="Q26" s="86">
        <f>S23</f>
        <v>12</v>
      </c>
      <c r="S26" s="10"/>
      <c r="U26" s="85">
        <f>U25</f>
        <v>100</v>
      </c>
      <c r="V26" s="86">
        <f>X23</f>
        <v>40.043535911602255</v>
      </c>
      <c r="X26" s="10"/>
      <c r="Y26" s="84"/>
      <c r="Z26" s="85">
        <f>Z25</f>
        <v>100</v>
      </c>
      <c r="AA26" s="87">
        <f>AC23</f>
        <v>2.0553100061387362E-4</v>
      </c>
      <c r="AC26" s="10"/>
      <c r="AD26" s="10"/>
      <c r="AF26" s="85">
        <f>AF25</f>
        <v>100</v>
      </c>
      <c r="AG26" s="86">
        <f>AI23</f>
        <v>4219.4372250277502</v>
      </c>
      <c r="AH26" s="86">
        <f>AJ23</f>
        <v>1060.1436464088399</v>
      </c>
      <c r="AI26" s="10"/>
      <c r="AJ26" s="10"/>
    </row>
    <row r="27" spans="1:36" x14ac:dyDescent="0.25">
      <c r="A27">
        <f t="shared" si="1"/>
        <v>110</v>
      </c>
      <c r="B27" s="91">
        <f t="shared" si="1"/>
        <v>48</v>
      </c>
      <c r="C27" s="91">
        <f t="shared" si="2"/>
        <v>12</v>
      </c>
      <c r="D27" s="91">
        <f t="shared" si="3"/>
        <v>40.043535911602255</v>
      </c>
      <c r="E27" s="92">
        <f t="shared" si="4"/>
        <v>2.0553100061387362E-4</v>
      </c>
      <c r="F27">
        <f t="shared" si="5"/>
        <v>110</v>
      </c>
      <c r="G27" s="91">
        <f t="shared" si="6"/>
        <v>4219.4372250277502</v>
      </c>
      <c r="H27" s="91">
        <f t="shared" si="6"/>
        <v>1060.1436464088399</v>
      </c>
      <c r="K27" s="85">
        <f>K26+$L$1</f>
        <v>110</v>
      </c>
      <c r="L27" s="86">
        <f>L26</f>
        <v>48</v>
      </c>
      <c r="P27" s="85">
        <f>P26+$L$1</f>
        <v>110</v>
      </c>
      <c r="Q27" s="86">
        <f>Q26</f>
        <v>12</v>
      </c>
      <c r="U27" s="85">
        <f>U26+$L$1</f>
        <v>110</v>
      </c>
      <c r="V27" s="86">
        <f>V26</f>
        <v>40.043535911602255</v>
      </c>
      <c r="Z27" s="85">
        <f>Z26+$L$1</f>
        <v>110</v>
      </c>
      <c r="AA27" s="87">
        <f>AA26</f>
        <v>2.0553100061387362E-4</v>
      </c>
      <c r="AF27" s="85">
        <f>AF26+$L$1</f>
        <v>110</v>
      </c>
      <c r="AG27" s="86">
        <f>AG26</f>
        <v>4219.4372250277502</v>
      </c>
      <c r="AH27" s="86">
        <f>AH26</f>
        <v>1060.1436464088399</v>
      </c>
    </row>
    <row r="28" spans="1:36" x14ac:dyDescent="0.25">
      <c r="A28">
        <f t="shared" si="1"/>
        <v>110</v>
      </c>
      <c r="B28" s="91">
        <f t="shared" si="1"/>
        <v>42</v>
      </c>
      <c r="C28" s="91">
        <f t="shared" si="2"/>
        <v>12</v>
      </c>
      <c r="D28" s="91">
        <f t="shared" si="3"/>
        <v>40.077513812154628</v>
      </c>
      <c r="E28" s="92">
        <f t="shared" si="4"/>
        <v>1.6259515039901778E-4</v>
      </c>
      <c r="F28">
        <f t="shared" si="5"/>
        <v>110</v>
      </c>
      <c r="G28" s="91">
        <f t="shared" si="6"/>
        <v>3290.2775596102802</v>
      </c>
      <c r="H28" s="91">
        <f t="shared" si="6"/>
        <v>815.01657458563295</v>
      </c>
      <c r="K28" s="85">
        <f>K27</f>
        <v>110</v>
      </c>
      <c r="L28" s="86">
        <f>N24</f>
        <v>42</v>
      </c>
      <c r="P28" s="85">
        <f>P27</f>
        <v>110</v>
      </c>
      <c r="Q28" s="86">
        <f>S24</f>
        <v>12</v>
      </c>
      <c r="U28" s="85">
        <f>U27</f>
        <v>110</v>
      </c>
      <c r="V28" s="86">
        <f>X24</f>
        <v>40.077513812154628</v>
      </c>
      <c r="Z28" s="85">
        <f>Z27</f>
        <v>110</v>
      </c>
      <c r="AA28" s="87">
        <f>AC24</f>
        <v>1.6259515039901778E-4</v>
      </c>
      <c r="AF28" s="85">
        <f>AF27</f>
        <v>110</v>
      </c>
      <c r="AG28" s="86">
        <f>AI24</f>
        <v>3290.2775596102802</v>
      </c>
      <c r="AH28" s="86">
        <f>AJ24</f>
        <v>815.01657458563295</v>
      </c>
    </row>
    <row r="29" spans="1:36" x14ac:dyDescent="0.25">
      <c r="A29">
        <f t="shared" si="1"/>
        <v>120</v>
      </c>
      <c r="B29" s="91">
        <f t="shared" si="1"/>
        <v>42</v>
      </c>
      <c r="C29" s="91">
        <f t="shared" si="2"/>
        <v>12</v>
      </c>
      <c r="D29" s="91">
        <f t="shared" si="3"/>
        <v>40.077513812154628</v>
      </c>
      <c r="E29" s="92">
        <f t="shared" si="4"/>
        <v>1.6259515039901778E-4</v>
      </c>
      <c r="F29">
        <f t="shared" si="5"/>
        <v>120</v>
      </c>
      <c r="G29" s="91">
        <f t="shared" si="6"/>
        <v>3290.2775596102802</v>
      </c>
      <c r="H29" s="91">
        <f t="shared" si="6"/>
        <v>815.01657458563295</v>
      </c>
      <c r="K29" s="85">
        <f>K28+$L$1</f>
        <v>120</v>
      </c>
      <c r="L29" s="86">
        <f>L28</f>
        <v>42</v>
      </c>
      <c r="P29" s="85">
        <f>P28+$L$1</f>
        <v>120</v>
      </c>
      <c r="Q29" s="86">
        <f>Q28</f>
        <v>12</v>
      </c>
      <c r="U29" s="85">
        <f>U28+$L$1</f>
        <v>120</v>
      </c>
      <c r="V29" s="86">
        <f>V28</f>
        <v>40.077513812154628</v>
      </c>
      <c r="Z29" s="85">
        <f>Z28+$L$1</f>
        <v>120</v>
      </c>
      <c r="AA29" s="87">
        <f>AA28</f>
        <v>1.6259515039901778E-4</v>
      </c>
      <c r="AF29" s="85">
        <f>AF28+$L$1</f>
        <v>120</v>
      </c>
      <c r="AG29" s="86">
        <f>AG28</f>
        <v>3290.2775596102802</v>
      </c>
      <c r="AH29" s="86">
        <f>AH28</f>
        <v>815.01657458563295</v>
      </c>
    </row>
    <row r="30" spans="1:36" ht="15.75" thickBot="1" x14ac:dyDescent="0.3">
      <c r="A30">
        <f t="shared" si="1"/>
        <v>120</v>
      </c>
      <c r="B30" s="91">
        <f t="shared" si="1"/>
        <v>28.8</v>
      </c>
      <c r="C30" s="91">
        <f t="shared" si="2"/>
        <v>12</v>
      </c>
      <c r="D30" s="91">
        <f t="shared" si="3"/>
        <v>39.924033149171265</v>
      </c>
      <c r="E30" s="92">
        <f t="shared" si="4"/>
        <v>1.6400705954573361E-4</v>
      </c>
      <c r="F30">
        <f t="shared" si="5"/>
        <v>120</v>
      </c>
      <c r="G30" s="91">
        <f t="shared" si="6"/>
        <v>2338.7101742636601</v>
      </c>
      <c r="H30" s="91">
        <f t="shared" si="6"/>
        <v>589.72375690607703</v>
      </c>
      <c r="K30" s="85">
        <f>K29</f>
        <v>120</v>
      </c>
      <c r="L30" s="86">
        <f>N25</f>
        <v>28.8</v>
      </c>
      <c r="P30" s="85">
        <f>P29</f>
        <v>120</v>
      </c>
      <c r="Q30" s="86">
        <f>S25</f>
        <v>12</v>
      </c>
      <c r="U30" s="85">
        <f>U29</f>
        <v>120</v>
      </c>
      <c r="V30" s="86">
        <f>X25</f>
        <v>39.924033149171265</v>
      </c>
      <c r="Z30" s="85">
        <f>Z29</f>
        <v>120</v>
      </c>
      <c r="AA30" s="87">
        <f>AC25</f>
        <v>1.6400705954573361E-4</v>
      </c>
      <c r="AF30" s="85">
        <f>AF29</f>
        <v>120</v>
      </c>
      <c r="AG30" s="86">
        <f>AI25</f>
        <v>2338.7101742636601</v>
      </c>
      <c r="AH30" s="86">
        <f>AJ25</f>
        <v>589.72375690607703</v>
      </c>
    </row>
    <row r="31" spans="1:36" ht="15.75" thickBot="1" x14ac:dyDescent="0.3">
      <c r="A31">
        <f t="shared" si="1"/>
        <v>130</v>
      </c>
      <c r="B31" s="91">
        <f t="shared" si="1"/>
        <v>28.8</v>
      </c>
      <c r="C31" s="91">
        <f t="shared" si="2"/>
        <v>12</v>
      </c>
      <c r="D31" s="91">
        <f t="shared" si="3"/>
        <v>39.924033149171265</v>
      </c>
      <c r="E31" s="92">
        <f t="shared" si="4"/>
        <v>1.6400705954573361E-4</v>
      </c>
      <c r="F31">
        <f t="shared" si="5"/>
        <v>130</v>
      </c>
      <c r="G31" s="91">
        <f t="shared" si="6"/>
        <v>2338.7101742636601</v>
      </c>
      <c r="H31" s="91">
        <f t="shared" si="6"/>
        <v>589.72375690607703</v>
      </c>
      <c r="K31" s="85">
        <f>K30+$L$1</f>
        <v>130</v>
      </c>
      <c r="L31" s="86">
        <f>L30</f>
        <v>28.8</v>
      </c>
      <c r="N31" s="25" t="s">
        <v>14</v>
      </c>
      <c r="P31" s="85">
        <f>P30+$L$1</f>
        <v>130</v>
      </c>
      <c r="Q31" s="86">
        <f>Q30</f>
        <v>12</v>
      </c>
      <c r="U31" s="85">
        <f>U30+$L$1</f>
        <v>130</v>
      </c>
      <c r="V31" s="86">
        <f>V30</f>
        <v>39.924033149171265</v>
      </c>
      <c r="Z31" s="85">
        <f>Z30+$L$1</f>
        <v>130</v>
      </c>
      <c r="AA31" s="87">
        <f>AA30</f>
        <v>1.6400705954573361E-4</v>
      </c>
      <c r="AF31" s="85">
        <f>AF30+$L$1</f>
        <v>130</v>
      </c>
      <c r="AG31" s="86">
        <f>AG30</f>
        <v>2338.7101742636601</v>
      </c>
      <c r="AH31" s="86">
        <f>AH30</f>
        <v>589.72375690607703</v>
      </c>
    </row>
    <row r="32" spans="1:36" x14ac:dyDescent="0.25">
      <c r="A32">
        <f t="shared" si="1"/>
        <v>130</v>
      </c>
      <c r="B32" s="91">
        <f t="shared" si="1"/>
        <v>86.4</v>
      </c>
      <c r="C32" s="91">
        <f t="shared" si="2"/>
        <v>7</v>
      </c>
      <c r="D32" s="91">
        <f t="shared" si="3"/>
        <v>29.734907005090239</v>
      </c>
      <c r="E32" s="92">
        <f t="shared" si="4"/>
        <v>3.2274250694123052E-4</v>
      </c>
      <c r="F32">
        <f t="shared" si="5"/>
        <v>130</v>
      </c>
      <c r="G32" s="91">
        <f t="shared" si="6"/>
        <v>6462.114492145326</v>
      </c>
      <c r="H32" s="91">
        <f t="shared" si="6"/>
        <v>1508.1757015270755</v>
      </c>
      <c r="K32" s="85">
        <f>K31</f>
        <v>130</v>
      </c>
      <c r="L32" s="86">
        <f>N32</f>
        <v>86.4</v>
      </c>
      <c r="N32" s="12">
        <v>86.4</v>
      </c>
      <c r="P32" s="85">
        <f>P31</f>
        <v>130</v>
      </c>
      <c r="Q32" s="86">
        <f>S32</f>
        <v>7</v>
      </c>
      <c r="S32" s="15">
        <v>7</v>
      </c>
      <c r="U32" s="85">
        <f>U31</f>
        <v>130</v>
      </c>
      <c r="V32" s="86">
        <f>X32</f>
        <v>29.734907005090239</v>
      </c>
      <c r="X32" s="8">
        <v>29.734907005090239</v>
      </c>
      <c r="Z32" s="85">
        <f>Z31</f>
        <v>130</v>
      </c>
      <c r="AA32" s="88">
        <f>AC32</f>
        <v>3.2274250694123052E-4</v>
      </c>
      <c r="AC32" s="15">
        <f>AD32/60/60</f>
        <v>3.2274250694123052E-4</v>
      </c>
      <c r="AD32" s="8">
        <v>1.1618730249884299</v>
      </c>
      <c r="AF32" s="85">
        <f>AF31</f>
        <v>130</v>
      </c>
      <c r="AG32" s="86">
        <f>AI32</f>
        <v>6462.114492145326</v>
      </c>
      <c r="AH32" s="86">
        <f>AJ32</f>
        <v>1508.1757015270755</v>
      </c>
      <c r="AI32" s="8">
        <v>6462.114492145326</v>
      </c>
      <c r="AJ32" s="8">
        <v>1508.1757015270755</v>
      </c>
    </row>
    <row r="33" spans="1:36" x14ac:dyDescent="0.25">
      <c r="A33">
        <f t="shared" si="1"/>
        <v>140</v>
      </c>
      <c r="B33" s="91">
        <f t="shared" si="1"/>
        <v>86.4</v>
      </c>
      <c r="C33" s="91">
        <f t="shared" si="2"/>
        <v>7</v>
      </c>
      <c r="D33" s="91">
        <f t="shared" si="3"/>
        <v>29.734907005090239</v>
      </c>
      <c r="E33" s="92">
        <f t="shared" si="4"/>
        <v>3.2274250694123052E-4</v>
      </c>
      <c r="F33">
        <f t="shared" si="5"/>
        <v>140</v>
      </c>
      <c r="G33" s="91">
        <f t="shared" si="6"/>
        <v>6462.114492145326</v>
      </c>
      <c r="H33" s="91">
        <f t="shared" si="6"/>
        <v>1508.1757015270755</v>
      </c>
      <c r="K33" s="85">
        <f>K32+$L$1</f>
        <v>140</v>
      </c>
      <c r="L33" s="86">
        <f>L32</f>
        <v>86.4</v>
      </c>
      <c r="N33" s="12">
        <v>78</v>
      </c>
      <c r="P33" s="85">
        <f>P32+$L$1</f>
        <v>140</v>
      </c>
      <c r="Q33" s="86">
        <f>Q32</f>
        <v>7</v>
      </c>
      <c r="S33" s="66">
        <v>7</v>
      </c>
      <c r="U33" s="85">
        <f>U32+$L$1</f>
        <v>140</v>
      </c>
      <c r="V33" s="86">
        <f>V32</f>
        <v>29.734907005090239</v>
      </c>
      <c r="X33" s="8">
        <v>29.757621123553896</v>
      </c>
      <c r="Z33" s="85">
        <f>Z32+$L$1</f>
        <v>140</v>
      </c>
      <c r="AA33" s="88">
        <f>AA32</f>
        <v>3.2274250694123052E-4</v>
      </c>
      <c r="AC33" s="66">
        <f t="shared" ref="AC33:AC38" si="8">AD33/60/60</f>
        <v>3.2272714201244231E-4</v>
      </c>
      <c r="AD33" s="8">
        <v>1.1618177112447923</v>
      </c>
      <c r="AF33" s="85">
        <f>AF32+$L$1</f>
        <v>140</v>
      </c>
      <c r="AG33" s="86">
        <f>AG32</f>
        <v>6462.114492145326</v>
      </c>
      <c r="AH33" s="86">
        <f>AH32</f>
        <v>1508.1757015270755</v>
      </c>
      <c r="AI33" s="8">
        <v>6298.4762114316027</v>
      </c>
      <c r="AJ33" s="8">
        <v>1433.1705969458624</v>
      </c>
    </row>
    <row r="34" spans="1:36" x14ac:dyDescent="0.25">
      <c r="A34">
        <f t="shared" si="1"/>
        <v>140</v>
      </c>
      <c r="B34" s="91">
        <f t="shared" si="1"/>
        <v>78</v>
      </c>
      <c r="C34" s="91">
        <f t="shared" si="2"/>
        <v>7</v>
      </c>
      <c r="D34" s="91">
        <f t="shared" si="3"/>
        <v>29.757621123553896</v>
      </c>
      <c r="E34" s="92">
        <f t="shared" si="4"/>
        <v>3.2272714201244231E-4</v>
      </c>
      <c r="F34">
        <f t="shared" si="5"/>
        <v>140</v>
      </c>
      <c r="G34" s="91">
        <f t="shared" si="6"/>
        <v>6298.4762114316027</v>
      </c>
      <c r="H34" s="91">
        <f t="shared" si="6"/>
        <v>1433.1705969458624</v>
      </c>
      <c r="K34" s="85">
        <f>K33</f>
        <v>140</v>
      </c>
      <c r="L34" s="86">
        <f>N33</f>
        <v>78</v>
      </c>
      <c r="N34" s="12">
        <v>68.400000000000006</v>
      </c>
      <c r="P34" s="85">
        <f>P33</f>
        <v>140</v>
      </c>
      <c r="Q34" s="86">
        <f>S33</f>
        <v>7</v>
      </c>
      <c r="S34" s="66">
        <v>7</v>
      </c>
      <c r="U34" s="85">
        <f>U33</f>
        <v>140</v>
      </c>
      <c r="V34" s="86">
        <f>X33</f>
        <v>29.757621123553896</v>
      </c>
      <c r="X34" s="8">
        <v>29.742692557149432</v>
      </c>
      <c r="Z34" s="85">
        <f>Z33</f>
        <v>140</v>
      </c>
      <c r="AA34" s="88">
        <f>AC33</f>
        <v>3.2272714201244231E-4</v>
      </c>
      <c r="AC34" s="66">
        <f t="shared" si="8"/>
        <v>3.2257344902051504E-4</v>
      </c>
      <c r="AD34" s="8">
        <v>1.1612644164738541</v>
      </c>
      <c r="AF34" s="85">
        <f>AF33</f>
        <v>140</v>
      </c>
      <c r="AG34" s="86">
        <f>AI33</f>
        <v>6298.4762114316027</v>
      </c>
      <c r="AH34" s="86">
        <f>AJ33</f>
        <v>1433.1705969458624</v>
      </c>
      <c r="AI34" s="8">
        <v>5556.921915562607</v>
      </c>
      <c r="AJ34" s="8">
        <v>1202.3305256825552</v>
      </c>
    </row>
    <row r="35" spans="1:36" x14ac:dyDescent="0.25">
      <c r="A35">
        <f t="shared" si="1"/>
        <v>150</v>
      </c>
      <c r="B35" s="91">
        <f t="shared" si="1"/>
        <v>78</v>
      </c>
      <c r="C35" s="91">
        <f t="shared" si="2"/>
        <v>7</v>
      </c>
      <c r="D35" s="91">
        <f t="shared" si="3"/>
        <v>29.757621123553896</v>
      </c>
      <c r="E35" s="92">
        <f t="shared" si="4"/>
        <v>3.2272714201244231E-4</v>
      </c>
      <c r="F35">
        <f t="shared" si="5"/>
        <v>150</v>
      </c>
      <c r="G35" s="91">
        <f t="shared" si="6"/>
        <v>6298.4762114316027</v>
      </c>
      <c r="H35" s="91">
        <f t="shared" si="6"/>
        <v>1433.1705969458624</v>
      </c>
      <c r="K35" s="85">
        <f>K34+$L$1</f>
        <v>150</v>
      </c>
      <c r="L35" s="86">
        <f>L34</f>
        <v>78</v>
      </c>
      <c r="N35" s="12">
        <v>58.2</v>
      </c>
      <c r="P35" s="85">
        <f>P34+$L$1</f>
        <v>150</v>
      </c>
      <c r="Q35" s="86">
        <f>Q34</f>
        <v>7</v>
      </c>
      <c r="S35" s="66">
        <v>7</v>
      </c>
      <c r="U35" s="85">
        <f>U34+$L$1</f>
        <v>150</v>
      </c>
      <c r="V35" s="86">
        <f>V34</f>
        <v>29.757621123553896</v>
      </c>
      <c r="X35" s="8">
        <v>30.446405469935247</v>
      </c>
      <c r="Z35" s="85">
        <f>Z34+$L$1</f>
        <v>150</v>
      </c>
      <c r="AA35" s="88">
        <f>AA34</f>
        <v>3.2272714201244231E-4</v>
      </c>
      <c r="AC35" s="66">
        <f t="shared" si="8"/>
        <v>3.216143873984992E-4</v>
      </c>
      <c r="AD35" s="8">
        <v>1.1578117946345972</v>
      </c>
      <c r="AF35" s="85">
        <f>AF34+$L$1</f>
        <v>150</v>
      </c>
      <c r="AG35" s="86">
        <f>AG34</f>
        <v>6298.4762114316027</v>
      </c>
      <c r="AH35" s="86">
        <f>AH34</f>
        <v>1433.1705969458624</v>
      </c>
      <c r="AI35" s="8">
        <v>5038.1028605211586</v>
      </c>
      <c r="AJ35" s="8">
        <v>1046.0134135060141</v>
      </c>
    </row>
    <row r="36" spans="1:36" x14ac:dyDescent="0.25">
      <c r="A36">
        <f t="shared" si="1"/>
        <v>150</v>
      </c>
      <c r="B36" s="91">
        <f t="shared" si="1"/>
        <v>68.400000000000006</v>
      </c>
      <c r="C36" s="91">
        <f t="shared" si="2"/>
        <v>7</v>
      </c>
      <c r="D36" s="91">
        <f t="shared" si="3"/>
        <v>29.742692557149432</v>
      </c>
      <c r="E36" s="92">
        <f t="shared" si="4"/>
        <v>3.2257344902051504E-4</v>
      </c>
      <c r="F36">
        <f t="shared" si="5"/>
        <v>150</v>
      </c>
      <c r="G36" s="91">
        <f t="shared" si="6"/>
        <v>5556.921915562607</v>
      </c>
      <c r="H36" s="91">
        <f t="shared" si="6"/>
        <v>1202.3305256825552</v>
      </c>
      <c r="K36" s="85">
        <f>K35</f>
        <v>150</v>
      </c>
      <c r="L36" s="86">
        <f>N34</f>
        <v>68.400000000000006</v>
      </c>
      <c r="N36" s="12">
        <v>48</v>
      </c>
      <c r="P36" s="85">
        <f>P35</f>
        <v>150</v>
      </c>
      <c r="Q36" s="86">
        <f>S34</f>
        <v>7</v>
      </c>
      <c r="S36" s="66">
        <v>7</v>
      </c>
      <c r="U36" s="85">
        <f>U35</f>
        <v>150</v>
      </c>
      <c r="V36" s="86">
        <f>X34</f>
        <v>29.742692557149432</v>
      </c>
      <c r="X36" s="8">
        <v>30.459496151711352</v>
      </c>
      <c r="Z36" s="85">
        <f>Z35</f>
        <v>150</v>
      </c>
      <c r="AA36" s="88">
        <f>AC34</f>
        <v>3.2257344902051504E-4</v>
      </c>
      <c r="AC36" s="66">
        <f t="shared" si="8"/>
        <v>3.2162207729468571E-4</v>
      </c>
      <c r="AD36" s="8">
        <v>1.1578394782608685</v>
      </c>
      <c r="AF36" s="85">
        <f>AF35</f>
        <v>150</v>
      </c>
      <c r="AG36" s="86">
        <f>AI34</f>
        <v>5556.921915562607</v>
      </c>
      <c r="AH36" s="86">
        <f>AJ34</f>
        <v>1202.3305256825552</v>
      </c>
      <c r="AI36" s="8">
        <v>4132.5818526379626</v>
      </c>
      <c r="AJ36" s="8">
        <v>823.54986123959316</v>
      </c>
    </row>
    <row r="37" spans="1:36" x14ac:dyDescent="0.25">
      <c r="A37">
        <f t="shared" si="1"/>
        <v>160</v>
      </c>
      <c r="B37" s="91">
        <f t="shared" si="1"/>
        <v>68.400000000000006</v>
      </c>
      <c r="C37" s="91">
        <f t="shared" si="2"/>
        <v>7</v>
      </c>
      <c r="D37" s="91">
        <f t="shared" si="3"/>
        <v>29.742692557149432</v>
      </c>
      <c r="E37" s="92">
        <f t="shared" si="4"/>
        <v>3.2257344902051504E-4</v>
      </c>
      <c r="F37">
        <f t="shared" si="5"/>
        <v>160</v>
      </c>
      <c r="G37" s="91">
        <f t="shared" si="6"/>
        <v>5556.921915562607</v>
      </c>
      <c r="H37" s="91">
        <f t="shared" si="6"/>
        <v>1202.3305256825552</v>
      </c>
      <c r="K37" s="85">
        <f>K36+$L$1</f>
        <v>160</v>
      </c>
      <c r="L37" s="86">
        <f>L36</f>
        <v>68.400000000000006</v>
      </c>
      <c r="N37" s="12">
        <v>42</v>
      </c>
      <c r="P37" s="85">
        <f>P36+$L$1</f>
        <v>160</v>
      </c>
      <c r="Q37" s="86">
        <f>Q36</f>
        <v>7</v>
      </c>
      <c r="S37" s="66">
        <v>7</v>
      </c>
      <c r="U37" s="85">
        <f>U36+$L$1</f>
        <v>160</v>
      </c>
      <c r="V37" s="86">
        <f>V36</f>
        <v>29.742692557149432</v>
      </c>
      <c r="X37" s="8">
        <v>30.486769087881616</v>
      </c>
      <c r="Z37" s="85">
        <f>Z36+$L$1</f>
        <v>160</v>
      </c>
      <c r="AA37" s="88">
        <f>AA36</f>
        <v>3.2257344902051504E-4</v>
      </c>
      <c r="AC37" s="66">
        <f t="shared" si="8"/>
        <v>3.2148732937609261E-4</v>
      </c>
      <c r="AD37" s="8">
        <v>1.1573543857539332</v>
      </c>
      <c r="AF37" s="85">
        <f>AF36+$L$1</f>
        <v>160</v>
      </c>
      <c r="AG37" s="86">
        <f>AG36</f>
        <v>5556.921915562607</v>
      </c>
      <c r="AH37" s="86">
        <f>AH36</f>
        <v>1202.3305256825552</v>
      </c>
      <c r="AI37" s="8">
        <v>3660.7586448007855</v>
      </c>
      <c r="AJ37" s="8">
        <v>706.1910730804816</v>
      </c>
    </row>
    <row r="38" spans="1:36" ht="15.75" thickBot="1" x14ac:dyDescent="0.3">
      <c r="A38">
        <f t="shared" si="1"/>
        <v>160</v>
      </c>
      <c r="B38" s="91">
        <f t="shared" si="1"/>
        <v>58.2</v>
      </c>
      <c r="C38" s="91">
        <f t="shared" si="2"/>
        <v>7</v>
      </c>
      <c r="D38" s="91">
        <f t="shared" si="3"/>
        <v>30.446405469935247</v>
      </c>
      <c r="E38" s="92">
        <f t="shared" si="4"/>
        <v>3.216143873984992E-4</v>
      </c>
      <c r="F38">
        <f t="shared" si="5"/>
        <v>160</v>
      </c>
      <c r="G38" s="91">
        <f t="shared" si="6"/>
        <v>5038.1028605211586</v>
      </c>
      <c r="H38" s="91">
        <f t="shared" si="6"/>
        <v>1046.0134135060141</v>
      </c>
      <c r="K38" s="85">
        <f>K37</f>
        <v>160</v>
      </c>
      <c r="L38" s="86">
        <f>N35</f>
        <v>58.2</v>
      </c>
      <c r="N38" s="23">
        <v>28.8</v>
      </c>
      <c r="P38" s="85">
        <f>P37</f>
        <v>160</v>
      </c>
      <c r="Q38" s="86">
        <f>S35</f>
        <v>7</v>
      </c>
      <c r="S38" s="66">
        <v>7</v>
      </c>
      <c r="U38" s="85">
        <f>U37</f>
        <v>160</v>
      </c>
      <c r="V38" s="86">
        <f>X35</f>
        <v>30.446405469935247</v>
      </c>
      <c r="X38" s="10">
        <v>30.533614195697421</v>
      </c>
      <c r="Z38" s="85">
        <f>Z37</f>
        <v>160</v>
      </c>
      <c r="AA38" s="88">
        <f>AC35</f>
        <v>3.216143873984992E-4</v>
      </c>
      <c r="AC38" s="66">
        <f t="shared" si="8"/>
        <v>3.2132692748091583E-4</v>
      </c>
      <c r="AD38" s="10">
        <v>1.156776938931297</v>
      </c>
      <c r="AF38" s="85">
        <f>AF37</f>
        <v>160</v>
      </c>
      <c r="AG38" s="86">
        <f>AI35</f>
        <v>5038.1028605211586</v>
      </c>
      <c r="AH38" s="86">
        <f>AJ35</f>
        <v>1046.0134135060141</v>
      </c>
      <c r="AI38" s="10">
        <v>2528.7338649346843</v>
      </c>
      <c r="AJ38" s="10">
        <v>461.19956974323361</v>
      </c>
    </row>
    <row r="39" spans="1:36" x14ac:dyDescent="0.25">
      <c r="A39">
        <f t="shared" si="1"/>
        <v>170</v>
      </c>
      <c r="B39" s="91">
        <f t="shared" si="1"/>
        <v>58.2</v>
      </c>
      <c r="C39" s="91">
        <f t="shared" si="2"/>
        <v>7</v>
      </c>
      <c r="D39" s="91">
        <f t="shared" si="3"/>
        <v>30.446405469935247</v>
      </c>
      <c r="E39" s="92">
        <f t="shared" si="4"/>
        <v>3.216143873984992E-4</v>
      </c>
      <c r="F39">
        <f t="shared" si="5"/>
        <v>170</v>
      </c>
      <c r="G39" s="91">
        <f t="shared" si="6"/>
        <v>5038.1028605211586</v>
      </c>
      <c r="H39" s="91">
        <f t="shared" si="6"/>
        <v>1046.0134135060141</v>
      </c>
      <c r="K39" s="85">
        <f>K38+$L$1</f>
        <v>170</v>
      </c>
      <c r="L39" s="86">
        <f>L38</f>
        <v>58.2</v>
      </c>
      <c r="P39" s="85">
        <f>P38+$L$1</f>
        <v>170</v>
      </c>
      <c r="Q39" s="86">
        <f>Q38</f>
        <v>7</v>
      </c>
      <c r="U39" s="85">
        <f>U38+$L$1</f>
        <v>170</v>
      </c>
      <c r="V39" s="86">
        <f>V38</f>
        <v>30.446405469935247</v>
      </c>
      <c r="Z39" s="85">
        <f>Z38+$L$1</f>
        <v>170</v>
      </c>
      <c r="AA39" s="88">
        <f>AA38</f>
        <v>3.216143873984992E-4</v>
      </c>
      <c r="AF39" s="85">
        <f>AF38+$L$1</f>
        <v>170</v>
      </c>
      <c r="AG39" s="86">
        <f>AG38</f>
        <v>5038.1028605211586</v>
      </c>
      <c r="AH39" s="86">
        <f>AH38</f>
        <v>1046.0134135060141</v>
      </c>
    </row>
    <row r="40" spans="1:36" x14ac:dyDescent="0.25">
      <c r="A40">
        <f t="shared" si="1"/>
        <v>170</v>
      </c>
      <c r="B40" s="91">
        <f t="shared" si="1"/>
        <v>48</v>
      </c>
      <c r="C40" s="91">
        <f t="shared" si="2"/>
        <v>7</v>
      </c>
      <c r="D40" s="91">
        <f t="shared" si="3"/>
        <v>30.459496151711352</v>
      </c>
      <c r="E40" s="92">
        <f t="shared" si="4"/>
        <v>3.2162207729468571E-4</v>
      </c>
      <c r="F40">
        <f t="shared" si="5"/>
        <v>170</v>
      </c>
      <c r="G40" s="91">
        <f t="shared" si="6"/>
        <v>4132.5818526379626</v>
      </c>
      <c r="H40" s="91">
        <f t="shared" si="6"/>
        <v>823.54986123959316</v>
      </c>
      <c r="K40" s="85">
        <f>K39</f>
        <v>170</v>
      </c>
      <c r="L40" s="86">
        <f>N36</f>
        <v>48</v>
      </c>
      <c r="P40" s="85">
        <f>P39</f>
        <v>170</v>
      </c>
      <c r="Q40" s="86">
        <f>S36</f>
        <v>7</v>
      </c>
      <c r="U40" s="85">
        <f>U39</f>
        <v>170</v>
      </c>
      <c r="V40" s="86">
        <f>X36</f>
        <v>30.459496151711352</v>
      </c>
      <c r="Z40" s="85">
        <f>Z39</f>
        <v>170</v>
      </c>
      <c r="AA40" s="88">
        <f>AC36</f>
        <v>3.2162207729468571E-4</v>
      </c>
      <c r="AF40" s="85">
        <f>AF39</f>
        <v>170</v>
      </c>
      <c r="AG40" s="86">
        <f>AI36</f>
        <v>4132.5818526379626</v>
      </c>
      <c r="AH40" s="86">
        <f>AJ36</f>
        <v>823.54986123959316</v>
      </c>
    </row>
    <row r="41" spans="1:36" x14ac:dyDescent="0.25">
      <c r="A41">
        <f t="shared" si="1"/>
        <v>180</v>
      </c>
      <c r="B41" s="91">
        <f t="shared" si="1"/>
        <v>48</v>
      </c>
      <c r="C41" s="91">
        <f t="shared" si="2"/>
        <v>7</v>
      </c>
      <c r="D41" s="91">
        <f t="shared" si="3"/>
        <v>30.459496151711352</v>
      </c>
      <c r="E41" s="92">
        <f t="shared" si="4"/>
        <v>3.2162207729468571E-4</v>
      </c>
      <c r="F41">
        <f t="shared" si="5"/>
        <v>180</v>
      </c>
      <c r="G41" s="91">
        <f t="shared" si="6"/>
        <v>4132.5818526379626</v>
      </c>
      <c r="H41" s="91">
        <f t="shared" si="6"/>
        <v>823.54986123959316</v>
      </c>
      <c r="K41" s="85">
        <f>K40+$L$1</f>
        <v>180</v>
      </c>
      <c r="L41" s="86">
        <f>L40</f>
        <v>48</v>
      </c>
      <c r="P41" s="85">
        <f>P40+$L$1</f>
        <v>180</v>
      </c>
      <c r="Q41" s="86">
        <f>Q40</f>
        <v>7</v>
      </c>
      <c r="U41" s="85">
        <f>U40+$L$1</f>
        <v>180</v>
      </c>
      <c r="V41" s="86">
        <f>V40</f>
        <v>30.459496151711352</v>
      </c>
      <c r="Z41" s="85">
        <f>Z40+$L$1</f>
        <v>180</v>
      </c>
      <c r="AA41" s="88">
        <f>AA40</f>
        <v>3.2162207729468571E-4</v>
      </c>
      <c r="AF41" s="85">
        <f>AF40+$L$1</f>
        <v>180</v>
      </c>
      <c r="AG41" s="86">
        <f>AG40</f>
        <v>4132.5818526379626</v>
      </c>
      <c r="AH41" s="86">
        <f>AH40</f>
        <v>823.54986123959316</v>
      </c>
    </row>
    <row r="42" spans="1:36" x14ac:dyDescent="0.25">
      <c r="A42">
        <f t="shared" si="1"/>
        <v>180</v>
      </c>
      <c r="B42" s="91">
        <f t="shared" si="1"/>
        <v>42</v>
      </c>
      <c r="C42" s="91">
        <f t="shared" si="2"/>
        <v>7</v>
      </c>
      <c r="D42" s="91">
        <f t="shared" si="3"/>
        <v>30.486769087881616</v>
      </c>
      <c r="E42" s="92">
        <f t="shared" si="4"/>
        <v>3.2148732937609261E-4</v>
      </c>
      <c r="F42">
        <f t="shared" si="5"/>
        <v>180</v>
      </c>
      <c r="G42" s="91">
        <f t="shared" si="6"/>
        <v>3660.7586448007855</v>
      </c>
      <c r="H42" s="91">
        <f t="shared" si="6"/>
        <v>706.1910730804816</v>
      </c>
      <c r="K42" s="85">
        <f>K41</f>
        <v>180</v>
      </c>
      <c r="L42" s="86">
        <f>N37</f>
        <v>42</v>
      </c>
      <c r="P42" s="85">
        <f>P41</f>
        <v>180</v>
      </c>
      <c r="Q42" s="86">
        <f>S37</f>
        <v>7</v>
      </c>
      <c r="U42" s="85">
        <f>U41</f>
        <v>180</v>
      </c>
      <c r="V42" s="86">
        <f>X37</f>
        <v>30.486769087881616</v>
      </c>
      <c r="Z42" s="85">
        <f>Z41</f>
        <v>180</v>
      </c>
      <c r="AA42" s="88">
        <f>AC37</f>
        <v>3.2148732937609261E-4</v>
      </c>
      <c r="AF42" s="85">
        <f>AF41</f>
        <v>180</v>
      </c>
      <c r="AG42" s="86">
        <f>AI37</f>
        <v>3660.7586448007855</v>
      </c>
      <c r="AH42" s="86">
        <f>AJ37</f>
        <v>706.1910730804816</v>
      </c>
    </row>
    <row r="43" spans="1:36" x14ac:dyDescent="0.25">
      <c r="A43">
        <f t="shared" si="1"/>
        <v>190</v>
      </c>
      <c r="B43" s="91">
        <f t="shared" si="1"/>
        <v>42</v>
      </c>
      <c r="C43" s="91">
        <f t="shared" si="2"/>
        <v>7</v>
      </c>
      <c r="D43" s="91">
        <f t="shared" si="3"/>
        <v>30.486769087881616</v>
      </c>
      <c r="E43" s="92">
        <f t="shared" si="4"/>
        <v>3.2148732937609261E-4</v>
      </c>
      <c r="F43">
        <f t="shared" si="5"/>
        <v>190</v>
      </c>
      <c r="G43" s="91">
        <f t="shared" si="6"/>
        <v>3660.7586448007855</v>
      </c>
      <c r="H43" s="91">
        <f t="shared" si="6"/>
        <v>706.1910730804816</v>
      </c>
      <c r="K43" s="85">
        <f>K42+$L$1</f>
        <v>190</v>
      </c>
      <c r="L43" s="86">
        <f>L42</f>
        <v>42</v>
      </c>
      <c r="P43" s="85">
        <f>P42+$L$1</f>
        <v>190</v>
      </c>
      <c r="Q43" s="86">
        <f>Q42</f>
        <v>7</v>
      </c>
      <c r="U43" s="85">
        <f>U42+$L$1</f>
        <v>190</v>
      </c>
      <c r="V43" s="86">
        <f>V42</f>
        <v>30.486769087881616</v>
      </c>
      <c r="Z43" s="85">
        <f>Z42+$L$1</f>
        <v>190</v>
      </c>
      <c r="AA43" s="88">
        <f>AA42</f>
        <v>3.2148732937609261E-4</v>
      </c>
      <c r="AF43" s="85">
        <f>AF42+$L$1</f>
        <v>190</v>
      </c>
      <c r="AG43" s="86">
        <f>AG42</f>
        <v>3660.7586448007855</v>
      </c>
      <c r="AH43" s="86">
        <f>AH42</f>
        <v>706.1910730804816</v>
      </c>
    </row>
    <row r="44" spans="1:36" ht="15.75" thickBot="1" x14ac:dyDescent="0.3">
      <c r="A44">
        <f t="shared" si="1"/>
        <v>190</v>
      </c>
      <c r="B44" s="91">
        <f t="shared" si="1"/>
        <v>28.8</v>
      </c>
      <c r="C44" s="91">
        <f t="shared" si="2"/>
        <v>7</v>
      </c>
      <c r="D44" s="91">
        <f t="shared" si="3"/>
        <v>30.533614195697421</v>
      </c>
      <c r="E44" s="92">
        <f t="shared" si="4"/>
        <v>3.2132692748091583E-4</v>
      </c>
      <c r="F44">
        <f t="shared" si="5"/>
        <v>190</v>
      </c>
      <c r="G44" s="91">
        <f t="shared" si="6"/>
        <v>2528.7338649346843</v>
      </c>
      <c r="H44" s="91">
        <f t="shared" si="6"/>
        <v>461.19956974323361</v>
      </c>
      <c r="K44" s="85">
        <f>K43</f>
        <v>190</v>
      </c>
      <c r="L44" s="86">
        <f>N38</f>
        <v>28.8</v>
      </c>
      <c r="P44" s="85">
        <f>P43</f>
        <v>190</v>
      </c>
      <c r="Q44" s="86">
        <f>S38</f>
        <v>7</v>
      </c>
      <c r="U44" s="85">
        <f>U43</f>
        <v>190</v>
      </c>
      <c r="V44" s="86">
        <f>X38</f>
        <v>30.533614195697421</v>
      </c>
      <c r="Z44" s="85">
        <f>Z43</f>
        <v>190</v>
      </c>
      <c r="AA44" s="88">
        <f>AC38</f>
        <v>3.2132692748091583E-4</v>
      </c>
      <c r="AF44" s="85">
        <f>AF43</f>
        <v>190</v>
      </c>
      <c r="AG44" s="86">
        <f>AI38</f>
        <v>2528.7338649346843</v>
      </c>
      <c r="AH44" s="86">
        <f>AJ38</f>
        <v>461.19956974323361</v>
      </c>
    </row>
    <row r="45" spans="1:36" ht="15.75" thickBot="1" x14ac:dyDescent="0.3">
      <c r="A45">
        <f t="shared" si="1"/>
        <v>200</v>
      </c>
      <c r="B45" s="91">
        <f t="shared" si="1"/>
        <v>28.8</v>
      </c>
      <c r="C45" s="91">
        <f t="shared" si="2"/>
        <v>7</v>
      </c>
      <c r="D45" s="91">
        <f t="shared" si="3"/>
        <v>30.533614195697421</v>
      </c>
      <c r="E45" s="92">
        <f t="shared" si="4"/>
        <v>3.2132692748091583E-4</v>
      </c>
      <c r="F45">
        <f t="shared" si="5"/>
        <v>200</v>
      </c>
      <c r="G45" s="91">
        <f t="shared" si="6"/>
        <v>2528.7338649346843</v>
      </c>
      <c r="H45" s="91">
        <f t="shared" si="6"/>
        <v>461.19956974323361</v>
      </c>
      <c r="K45" s="85">
        <f>K44+$L$1</f>
        <v>200</v>
      </c>
      <c r="L45" s="86">
        <f>L44</f>
        <v>28.8</v>
      </c>
      <c r="N45" s="25" t="s">
        <v>36</v>
      </c>
      <c r="P45" s="85">
        <f>P44+$L$1</f>
        <v>200</v>
      </c>
      <c r="Q45" s="86">
        <f>Q44</f>
        <v>7</v>
      </c>
      <c r="U45" s="85">
        <f>U44+$L$1</f>
        <v>200</v>
      </c>
      <c r="V45" s="86">
        <f>V44</f>
        <v>30.533614195697421</v>
      </c>
      <c r="Z45" s="85">
        <f>Z44+$L$1</f>
        <v>200</v>
      </c>
      <c r="AA45" s="88">
        <f>AA44</f>
        <v>3.2132692748091583E-4</v>
      </c>
      <c r="AF45" s="85">
        <f>AF44+$L$1</f>
        <v>200</v>
      </c>
      <c r="AG45" s="86">
        <f>AG44</f>
        <v>2528.7338649346843</v>
      </c>
      <c r="AH45" s="86">
        <f>AH44</f>
        <v>461.19956974323361</v>
      </c>
    </row>
    <row r="46" spans="1:36" x14ac:dyDescent="0.25">
      <c r="A46">
        <f t="shared" si="1"/>
        <v>200</v>
      </c>
      <c r="B46" s="91">
        <f t="shared" si="1"/>
        <v>93</v>
      </c>
      <c r="C46" s="91">
        <f t="shared" si="2"/>
        <v>7</v>
      </c>
      <c r="D46" s="91">
        <f t="shared" si="3"/>
        <v>39.721029675225559</v>
      </c>
      <c r="E46" s="92">
        <f t="shared" si="4"/>
        <v>3.0122917322075699E-4</v>
      </c>
      <c r="F46">
        <f t="shared" si="5"/>
        <v>200</v>
      </c>
      <c r="G46" s="91">
        <f t="shared" si="6"/>
        <v>7136.804829325567</v>
      </c>
      <c r="H46" s="91">
        <f t="shared" si="6"/>
        <v>2350.8678001387939</v>
      </c>
      <c r="K46" s="85">
        <f>K45</f>
        <v>200</v>
      </c>
      <c r="L46" s="86">
        <f>N46</f>
        <v>93</v>
      </c>
      <c r="N46" s="12">
        <v>93</v>
      </c>
      <c r="P46" s="85">
        <f>P45</f>
        <v>200</v>
      </c>
      <c r="Q46" s="86">
        <f>S46</f>
        <v>7</v>
      </c>
      <c r="S46" s="15">
        <v>7</v>
      </c>
      <c r="U46" s="85">
        <f>U45</f>
        <v>200</v>
      </c>
      <c r="V46" s="86">
        <f>X46</f>
        <v>39.721029675225559</v>
      </c>
      <c r="X46" s="8">
        <v>39.721029675225559</v>
      </c>
      <c r="Z46" s="85">
        <f>Z45</f>
        <v>200</v>
      </c>
      <c r="AA46" s="87">
        <f>AC46</f>
        <v>3.0122917322075699E-4</v>
      </c>
      <c r="AC46" s="15">
        <f>AD46/60/60</f>
        <v>3.0122917322075699E-4</v>
      </c>
      <c r="AD46" s="8">
        <v>1.084425023594725</v>
      </c>
      <c r="AF46" s="85">
        <f>AF45</f>
        <v>200</v>
      </c>
      <c r="AG46" s="86">
        <f>AI46</f>
        <v>7136.804829325567</v>
      </c>
      <c r="AH46" s="86">
        <f>AJ46</f>
        <v>2350.8678001387939</v>
      </c>
      <c r="AI46" s="8">
        <v>7136.804829325567</v>
      </c>
      <c r="AJ46" s="8">
        <v>2350.8678001387939</v>
      </c>
    </row>
    <row r="47" spans="1:36" x14ac:dyDescent="0.25">
      <c r="A47">
        <f t="shared" si="1"/>
        <v>210</v>
      </c>
      <c r="B47" s="91">
        <f t="shared" si="1"/>
        <v>93</v>
      </c>
      <c r="C47" s="91">
        <f t="shared" si="2"/>
        <v>7</v>
      </c>
      <c r="D47" s="91">
        <f t="shared" si="3"/>
        <v>39.721029675225559</v>
      </c>
      <c r="E47" s="92">
        <f t="shared" si="4"/>
        <v>3.0122917322075699E-4</v>
      </c>
      <c r="F47">
        <f t="shared" si="5"/>
        <v>210</v>
      </c>
      <c r="G47" s="91">
        <f t="shared" si="6"/>
        <v>7136.804829325567</v>
      </c>
      <c r="H47" s="91">
        <f t="shared" si="6"/>
        <v>2350.8678001387939</v>
      </c>
      <c r="K47" s="85">
        <f>K46+$L$1</f>
        <v>210</v>
      </c>
      <c r="L47" s="86">
        <f>L46</f>
        <v>93</v>
      </c>
      <c r="N47" s="12">
        <v>88.2</v>
      </c>
      <c r="P47" s="85">
        <f>P46+$L$1</f>
        <v>210</v>
      </c>
      <c r="Q47" s="86">
        <f>Q46</f>
        <v>7</v>
      </c>
      <c r="S47" s="66">
        <v>7</v>
      </c>
      <c r="U47" s="85">
        <f>U46+$L$1</f>
        <v>210</v>
      </c>
      <c r="V47" s="86">
        <f>V46</f>
        <v>39.721029675225559</v>
      </c>
      <c r="X47" s="8">
        <v>39.645003679389298</v>
      </c>
      <c r="Z47" s="85">
        <f>Z46+$L$1</f>
        <v>210</v>
      </c>
      <c r="AA47" s="87">
        <f>AA46</f>
        <v>3.0122917322075699E-4</v>
      </c>
      <c r="AC47" s="66">
        <f t="shared" ref="AC47:AC54" si="9">AD47/60/60</f>
        <v>3.0411902980183493E-4</v>
      </c>
      <c r="AD47" s="8">
        <v>1.0948285072866057</v>
      </c>
      <c r="AF47" s="85">
        <f>AF46+$L$1</f>
        <v>210</v>
      </c>
      <c r="AG47" s="86">
        <f>AG46</f>
        <v>7136.804829325567</v>
      </c>
      <c r="AH47" s="86">
        <f>AH46</f>
        <v>2350.8678001387939</v>
      </c>
      <c r="AI47" s="8">
        <v>6722.4482156942013</v>
      </c>
      <c r="AJ47" s="8">
        <v>2149.2013185287956</v>
      </c>
    </row>
    <row r="48" spans="1:36" x14ac:dyDescent="0.25">
      <c r="A48">
        <f t="shared" si="1"/>
        <v>210</v>
      </c>
      <c r="B48" s="91">
        <f t="shared" si="1"/>
        <v>88.2</v>
      </c>
      <c r="C48" s="91">
        <f t="shared" si="2"/>
        <v>7</v>
      </c>
      <c r="D48" s="91">
        <f t="shared" si="3"/>
        <v>39.645003679389298</v>
      </c>
      <c r="E48" s="92">
        <f t="shared" si="4"/>
        <v>3.0411902980183493E-4</v>
      </c>
      <c r="F48">
        <f t="shared" si="5"/>
        <v>210</v>
      </c>
      <c r="G48" s="91">
        <f t="shared" si="6"/>
        <v>6722.4482156942013</v>
      </c>
      <c r="H48" s="91">
        <f t="shared" si="6"/>
        <v>2149.2013185287956</v>
      </c>
      <c r="K48" s="85">
        <f>K47</f>
        <v>210</v>
      </c>
      <c r="L48" s="86">
        <f>N47</f>
        <v>88.2</v>
      </c>
      <c r="N48" s="12">
        <v>86.4</v>
      </c>
      <c r="P48" s="85">
        <f>P47</f>
        <v>210</v>
      </c>
      <c r="Q48" s="86">
        <f>S47</f>
        <v>7</v>
      </c>
      <c r="S48" s="66">
        <v>7</v>
      </c>
      <c r="U48" s="85">
        <f>U47</f>
        <v>210</v>
      </c>
      <c r="V48" s="86">
        <f>X47</f>
        <v>39.645003679389298</v>
      </c>
      <c r="X48" s="8">
        <v>39.745492029146476</v>
      </c>
      <c r="Z48" s="85">
        <f>Z47</f>
        <v>210</v>
      </c>
      <c r="AA48" s="87">
        <f>AC47</f>
        <v>3.0411902980183493E-4</v>
      </c>
      <c r="AC48" s="66">
        <f t="shared" si="9"/>
        <v>3.0425589097077651E-4</v>
      </c>
      <c r="AD48" s="8">
        <v>1.0953212074947956</v>
      </c>
      <c r="AF48" s="85">
        <f>AF47</f>
        <v>210</v>
      </c>
      <c r="AG48" s="86">
        <f>AI47</f>
        <v>6722.4482156942013</v>
      </c>
      <c r="AH48" s="86">
        <f>AJ47</f>
        <v>2149.2013185287956</v>
      </c>
      <c r="AI48" s="8">
        <v>6610.7236837004275</v>
      </c>
      <c r="AJ48" s="8">
        <v>2102.8201943095096</v>
      </c>
    </row>
    <row r="49" spans="1:36" x14ac:dyDescent="0.25">
      <c r="A49">
        <f t="shared" si="1"/>
        <v>220</v>
      </c>
      <c r="B49" s="91">
        <f t="shared" si="1"/>
        <v>88.2</v>
      </c>
      <c r="C49" s="91">
        <f t="shared" si="2"/>
        <v>7</v>
      </c>
      <c r="D49" s="91">
        <f t="shared" si="3"/>
        <v>39.645003679389298</v>
      </c>
      <c r="E49" s="92">
        <f t="shared" si="4"/>
        <v>3.0411902980183493E-4</v>
      </c>
      <c r="F49">
        <f t="shared" si="5"/>
        <v>220</v>
      </c>
      <c r="G49" s="91">
        <f t="shared" si="6"/>
        <v>6722.4482156942013</v>
      </c>
      <c r="H49" s="91">
        <f t="shared" si="6"/>
        <v>2149.2013185287956</v>
      </c>
      <c r="K49" s="85">
        <f>K48+$L$1</f>
        <v>220</v>
      </c>
      <c r="L49" s="86">
        <f>L48</f>
        <v>88.2</v>
      </c>
      <c r="N49" s="12">
        <v>78</v>
      </c>
      <c r="P49" s="85">
        <f>P48+$L$1</f>
        <v>220</v>
      </c>
      <c r="Q49" s="86">
        <f>Q48</f>
        <v>7</v>
      </c>
      <c r="S49" s="66">
        <v>7</v>
      </c>
      <c r="U49" s="85">
        <f>U48+$L$1</f>
        <v>220</v>
      </c>
      <c r="V49" s="86">
        <f>V48</f>
        <v>39.645003679389298</v>
      </c>
      <c r="X49" s="8">
        <v>39.682782925051946</v>
      </c>
      <c r="Z49" s="85">
        <f>Z48+$L$1</f>
        <v>220</v>
      </c>
      <c r="AA49" s="87">
        <f>AA48</f>
        <v>3.0411902980183493E-4</v>
      </c>
      <c r="AC49" s="66">
        <f t="shared" si="9"/>
        <v>3.042483907780086E-4</v>
      </c>
      <c r="AD49" s="8">
        <v>1.0952942068008309</v>
      </c>
      <c r="AF49" s="85">
        <f>AF48+$L$1</f>
        <v>220</v>
      </c>
      <c r="AG49" s="86">
        <f>AG48</f>
        <v>6722.4482156942013</v>
      </c>
      <c r="AH49" s="86">
        <f>AH48</f>
        <v>2149.2013185287956</v>
      </c>
      <c r="AI49" s="8">
        <v>6001.9396342916534</v>
      </c>
      <c r="AJ49" s="8">
        <v>1816.7682165163058</v>
      </c>
    </row>
    <row r="50" spans="1:36" x14ac:dyDescent="0.25">
      <c r="A50">
        <f t="shared" si="1"/>
        <v>220</v>
      </c>
      <c r="B50" s="91">
        <f t="shared" si="1"/>
        <v>86.4</v>
      </c>
      <c r="C50" s="91">
        <f t="shared" si="2"/>
        <v>7</v>
      </c>
      <c r="D50" s="91">
        <f t="shared" si="3"/>
        <v>39.745492029146476</v>
      </c>
      <c r="E50" s="92">
        <f t="shared" si="4"/>
        <v>3.0425589097077651E-4</v>
      </c>
      <c r="F50">
        <f t="shared" si="5"/>
        <v>220</v>
      </c>
      <c r="G50" s="91">
        <f t="shared" si="6"/>
        <v>6610.7236837004275</v>
      </c>
      <c r="H50" s="91">
        <f t="shared" si="6"/>
        <v>2102.8201943095096</v>
      </c>
      <c r="K50" s="85">
        <f>K49</f>
        <v>220</v>
      </c>
      <c r="L50" s="86">
        <f>N48</f>
        <v>86.4</v>
      </c>
      <c r="N50" s="12">
        <v>68.400000000000006</v>
      </c>
      <c r="P50" s="85">
        <f>P49</f>
        <v>220</v>
      </c>
      <c r="Q50" s="86">
        <f>S48</f>
        <v>7</v>
      </c>
      <c r="S50" s="66">
        <v>7</v>
      </c>
      <c r="U50" s="85">
        <f>U49</f>
        <v>220</v>
      </c>
      <c r="V50" s="86">
        <f>X48</f>
        <v>39.745492029146476</v>
      </c>
      <c r="X50" s="8">
        <v>39.789748917668881</v>
      </c>
      <c r="Z50" s="85">
        <f>Z49</f>
        <v>220</v>
      </c>
      <c r="AA50" s="87">
        <f>AC48</f>
        <v>3.0425589097077651E-4</v>
      </c>
      <c r="AC50" s="66">
        <f t="shared" si="9"/>
        <v>3.0424204928564103E-4</v>
      </c>
      <c r="AD50" s="8">
        <v>1.0952713774283076</v>
      </c>
      <c r="AF50" s="85">
        <f>AF49</f>
        <v>220</v>
      </c>
      <c r="AG50" s="86">
        <f>AI48</f>
        <v>6610.7236837004275</v>
      </c>
      <c r="AH50" s="86">
        <f>AJ48</f>
        <v>2102.8201943095096</v>
      </c>
      <c r="AI50" s="8">
        <v>4935.1709609872187</v>
      </c>
      <c r="AJ50" s="8">
        <v>1524.3450508788176</v>
      </c>
    </row>
    <row r="51" spans="1:36" x14ac:dyDescent="0.25">
      <c r="A51">
        <f t="shared" si="1"/>
        <v>230</v>
      </c>
      <c r="B51" s="91">
        <f t="shared" si="1"/>
        <v>86.4</v>
      </c>
      <c r="C51" s="91">
        <f t="shared" si="2"/>
        <v>7</v>
      </c>
      <c r="D51" s="91">
        <f t="shared" si="3"/>
        <v>39.745492029146476</v>
      </c>
      <c r="E51" s="92">
        <f t="shared" si="4"/>
        <v>3.0425589097077651E-4</v>
      </c>
      <c r="F51">
        <f t="shared" si="5"/>
        <v>230</v>
      </c>
      <c r="G51" s="91">
        <f t="shared" si="6"/>
        <v>6610.7236837004275</v>
      </c>
      <c r="H51" s="91">
        <f t="shared" si="6"/>
        <v>2102.8201943095096</v>
      </c>
      <c r="K51" s="85">
        <f>K50+$L$1</f>
        <v>230</v>
      </c>
      <c r="L51" s="86">
        <f>L50</f>
        <v>86.4</v>
      </c>
      <c r="N51" s="12">
        <v>58.2</v>
      </c>
      <c r="P51" s="85">
        <f>P50+$L$1</f>
        <v>230</v>
      </c>
      <c r="Q51" s="86">
        <f>Q50</f>
        <v>7</v>
      </c>
      <c r="S51" s="66">
        <v>7</v>
      </c>
      <c r="U51" s="85">
        <f>U50+$L$1</f>
        <v>230</v>
      </c>
      <c r="V51" s="86">
        <f>V50</f>
        <v>39.745492029146476</v>
      </c>
      <c r="X51" s="8">
        <v>39.607380116558652</v>
      </c>
      <c r="Z51" s="85">
        <f>Z50+$L$1</f>
        <v>230</v>
      </c>
      <c r="AA51" s="87">
        <f>AA50</f>
        <v>3.0425589097077651E-4</v>
      </c>
      <c r="AC51" s="66">
        <f t="shared" si="9"/>
        <v>3.0418712483297364E-4</v>
      </c>
      <c r="AD51" s="8">
        <v>1.095073649398705</v>
      </c>
      <c r="AF51" s="85">
        <f>AF50+$L$1</f>
        <v>230</v>
      </c>
      <c r="AG51" s="86">
        <f>AG50</f>
        <v>6610.7236837004275</v>
      </c>
      <c r="AH51" s="86">
        <f>AH50</f>
        <v>2102.8201943095096</v>
      </c>
      <c r="AI51" s="8">
        <v>4404.4839434058222</v>
      </c>
      <c r="AJ51" s="8">
        <v>1264.1502312673483</v>
      </c>
    </row>
    <row r="52" spans="1:36" x14ac:dyDescent="0.25">
      <c r="A52">
        <f t="shared" si="1"/>
        <v>230</v>
      </c>
      <c r="B52" s="91">
        <f t="shared" si="1"/>
        <v>78</v>
      </c>
      <c r="C52" s="91">
        <f t="shared" si="2"/>
        <v>7</v>
      </c>
      <c r="D52" s="91">
        <f t="shared" si="3"/>
        <v>39.682782925051946</v>
      </c>
      <c r="E52" s="92">
        <f t="shared" si="4"/>
        <v>3.042483907780086E-4</v>
      </c>
      <c r="F52">
        <f t="shared" si="5"/>
        <v>230</v>
      </c>
      <c r="G52" s="91">
        <f t="shared" si="6"/>
        <v>6001.9396342916534</v>
      </c>
      <c r="H52" s="91">
        <f t="shared" si="6"/>
        <v>1816.7682165163058</v>
      </c>
      <c r="K52" s="85">
        <f>K51</f>
        <v>230</v>
      </c>
      <c r="L52" s="86">
        <f>N49</f>
        <v>78</v>
      </c>
      <c r="N52" s="12">
        <v>48</v>
      </c>
      <c r="P52" s="85">
        <f>P51</f>
        <v>230</v>
      </c>
      <c r="Q52" s="86">
        <f>S49</f>
        <v>7</v>
      </c>
      <c r="S52" s="66">
        <v>7</v>
      </c>
      <c r="U52" s="85">
        <f>U51</f>
        <v>230</v>
      </c>
      <c r="V52" s="86">
        <f>X49</f>
        <v>39.682782925051946</v>
      </c>
      <c r="X52" s="8">
        <v>39.653063298797456</v>
      </c>
      <c r="Z52" s="85">
        <f>Z51</f>
        <v>230</v>
      </c>
      <c r="AA52" s="87">
        <f>AC49</f>
        <v>3.042483907780086E-4</v>
      </c>
      <c r="AC52" s="66">
        <f t="shared" si="9"/>
        <v>3.0402378147805496E-4</v>
      </c>
      <c r="AD52" s="8">
        <v>1.0944856133209979</v>
      </c>
      <c r="AF52" s="85">
        <f>AF51</f>
        <v>230</v>
      </c>
      <c r="AG52" s="86">
        <f>AI49</f>
        <v>6001.9396342916534</v>
      </c>
      <c r="AH52" s="86">
        <f>AJ49</f>
        <v>1816.7682165163058</v>
      </c>
      <c r="AI52" s="8">
        <v>3474.6750280418755</v>
      </c>
      <c r="AJ52" s="8">
        <v>979.82847086031393</v>
      </c>
    </row>
    <row r="53" spans="1:36" x14ac:dyDescent="0.25">
      <c r="A53">
        <f t="shared" si="1"/>
        <v>240</v>
      </c>
      <c r="B53" s="91">
        <f t="shared" si="1"/>
        <v>78</v>
      </c>
      <c r="C53" s="91">
        <f t="shared" si="2"/>
        <v>7</v>
      </c>
      <c r="D53" s="91">
        <f t="shared" si="3"/>
        <v>39.682782925051946</v>
      </c>
      <c r="E53" s="92">
        <f t="shared" si="4"/>
        <v>3.042483907780086E-4</v>
      </c>
      <c r="F53">
        <f t="shared" si="5"/>
        <v>240</v>
      </c>
      <c r="G53" s="91">
        <f t="shared" si="6"/>
        <v>6001.9396342916534</v>
      </c>
      <c r="H53" s="91">
        <f t="shared" si="6"/>
        <v>1816.7682165163058</v>
      </c>
      <c r="K53" s="85">
        <f>K52+$L$1</f>
        <v>240</v>
      </c>
      <c r="L53" s="86">
        <f>L52</f>
        <v>78</v>
      </c>
      <c r="N53" s="12">
        <v>42</v>
      </c>
      <c r="P53" s="85">
        <f>P52+$L$1</f>
        <v>240</v>
      </c>
      <c r="Q53" s="86">
        <f>Q52</f>
        <v>7</v>
      </c>
      <c r="S53" s="66">
        <v>7</v>
      </c>
      <c r="U53" s="85">
        <f>U52+$L$1</f>
        <v>240</v>
      </c>
      <c r="V53" s="86">
        <f>V52</f>
        <v>39.682782925051946</v>
      </c>
      <c r="X53" s="8">
        <v>39.815831835337697</v>
      </c>
      <c r="Z53" s="85">
        <f>Z52+$L$1</f>
        <v>240</v>
      </c>
      <c r="AA53" s="87">
        <f>AA52</f>
        <v>3.042483907780086E-4</v>
      </c>
      <c r="AC53" s="8">
        <f t="shared" si="9"/>
        <v>3.0422927433446399E-4</v>
      </c>
      <c r="AD53" s="8">
        <v>1.0952253876040705</v>
      </c>
      <c r="AF53" s="85">
        <f>AF52+$L$1</f>
        <v>240</v>
      </c>
      <c r="AG53" s="86">
        <f>AG52</f>
        <v>6001.9396342916534</v>
      </c>
      <c r="AH53" s="86">
        <f>AH52</f>
        <v>1816.7682165163058</v>
      </c>
      <c r="AI53" s="8">
        <v>3122.8470749400108</v>
      </c>
      <c r="AJ53" s="8">
        <v>883.6211748381121</v>
      </c>
    </row>
    <row r="54" spans="1:36" ht="15.75" thickBot="1" x14ac:dyDescent="0.3">
      <c r="A54">
        <f t="shared" si="1"/>
        <v>240</v>
      </c>
      <c r="B54" s="91">
        <f t="shared" si="1"/>
        <v>68.400000000000006</v>
      </c>
      <c r="C54" s="91">
        <f t="shared" si="2"/>
        <v>7</v>
      </c>
      <c r="D54" s="91">
        <f t="shared" si="3"/>
        <v>39.789748917668881</v>
      </c>
      <c r="E54" s="92">
        <f t="shared" si="4"/>
        <v>3.0424204928564103E-4</v>
      </c>
      <c r="F54">
        <f t="shared" si="5"/>
        <v>240</v>
      </c>
      <c r="G54" s="91">
        <f t="shared" si="6"/>
        <v>4935.1709609872187</v>
      </c>
      <c r="H54" s="91">
        <f t="shared" si="6"/>
        <v>1524.3450508788176</v>
      </c>
      <c r="K54" s="85">
        <f>K53</f>
        <v>240</v>
      </c>
      <c r="L54" s="86">
        <f>N50</f>
        <v>68.400000000000006</v>
      </c>
      <c r="N54" s="23">
        <v>28.8</v>
      </c>
      <c r="P54" s="85">
        <f>P53</f>
        <v>240</v>
      </c>
      <c r="Q54" s="86">
        <f>S50</f>
        <v>7</v>
      </c>
      <c r="S54" s="10">
        <v>7</v>
      </c>
      <c r="U54" s="85">
        <f>U53</f>
        <v>240</v>
      </c>
      <c r="V54" s="86">
        <f>X50</f>
        <v>39.789748917668881</v>
      </c>
      <c r="X54" s="10">
        <v>39.755952081887571</v>
      </c>
      <c r="Z54" s="85">
        <f>Z53</f>
        <v>240</v>
      </c>
      <c r="AA54" s="87">
        <f>AC50</f>
        <v>3.0424204928564103E-4</v>
      </c>
      <c r="AC54" s="10">
        <f t="shared" si="9"/>
        <v>3.0425491248361499E-4</v>
      </c>
      <c r="AD54" s="10">
        <v>1.095317684941014</v>
      </c>
      <c r="AF54" s="85">
        <f>AF53</f>
        <v>240</v>
      </c>
      <c r="AG54" s="86">
        <f>AI50</f>
        <v>4935.1709609872187</v>
      </c>
      <c r="AH54" s="86">
        <f>AJ50</f>
        <v>1524.3450508788176</v>
      </c>
      <c r="AI54" s="10">
        <v>1835.2917546026208</v>
      </c>
      <c r="AJ54" s="10">
        <v>575.46788341429522</v>
      </c>
    </row>
    <row r="55" spans="1:36" x14ac:dyDescent="0.25">
      <c r="A55">
        <f t="shared" si="1"/>
        <v>250</v>
      </c>
      <c r="B55" s="91">
        <f t="shared" si="1"/>
        <v>68.400000000000006</v>
      </c>
      <c r="C55" s="91">
        <f t="shared" si="2"/>
        <v>7</v>
      </c>
      <c r="D55" s="91">
        <f t="shared" si="3"/>
        <v>39.789748917668881</v>
      </c>
      <c r="E55" s="92">
        <f t="shared" si="4"/>
        <v>3.0424204928564103E-4</v>
      </c>
      <c r="F55">
        <f t="shared" si="5"/>
        <v>250</v>
      </c>
      <c r="G55" s="91">
        <f t="shared" si="6"/>
        <v>4935.1709609872187</v>
      </c>
      <c r="H55" s="91">
        <f t="shared" si="6"/>
        <v>1524.3450508788176</v>
      </c>
      <c r="K55" s="85">
        <f>K54+$L$1</f>
        <v>250</v>
      </c>
      <c r="L55" s="86">
        <f>L54</f>
        <v>68.400000000000006</v>
      </c>
      <c r="P55" s="85">
        <f>P54+$L$1</f>
        <v>250</v>
      </c>
      <c r="Q55" s="86">
        <f>Q54</f>
        <v>7</v>
      </c>
      <c r="U55" s="85">
        <f>U54+$L$1</f>
        <v>250</v>
      </c>
      <c r="V55" s="86">
        <f>V54</f>
        <v>39.789748917668881</v>
      </c>
      <c r="Z55" s="85">
        <f>Z54+$L$1</f>
        <v>250</v>
      </c>
      <c r="AA55" s="87">
        <f>AA54</f>
        <v>3.0424204928564103E-4</v>
      </c>
      <c r="AF55" s="85">
        <f>AF54+$L$1</f>
        <v>250</v>
      </c>
      <c r="AG55" s="86">
        <f>AG54</f>
        <v>4935.1709609872187</v>
      </c>
      <c r="AH55" s="86">
        <f>AH54</f>
        <v>1524.3450508788176</v>
      </c>
    </row>
    <row r="56" spans="1:36" x14ac:dyDescent="0.25">
      <c r="A56">
        <f t="shared" si="1"/>
        <v>250</v>
      </c>
      <c r="B56" s="91">
        <f t="shared" si="1"/>
        <v>58.2</v>
      </c>
      <c r="C56" s="91">
        <f t="shared" si="2"/>
        <v>7</v>
      </c>
      <c r="D56" s="91">
        <f t="shared" si="3"/>
        <v>39.607380116558652</v>
      </c>
      <c r="E56" s="92">
        <f t="shared" si="4"/>
        <v>3.0418712483297364E-4</v>
      </c>
      <c r="F56">
        <f t="shared" si="5"/>
        <v>250</v>
      </c>
      <c r="G56" s="91">
        <f t="shared" si="6"/>
        <v>4404.4839434058222</v>
      </c>
      <c r="H56" s="91">
        <f t="shared" si="6"/>
        <v>1264.1502312673483</v>
      </c>
      <c r="K56" s="85">
        <f>K55</f>
        <v>250</v>
      </c>
      <c r="L56" s="86">
        <f>N51</f>
        <v>58.2</v>
      </c>
      <c r="P56" s="85">
        <f>P55</f>
        <v>250</v>
      </c>
      <c r="Q56" s="86">
        <f>S51</f>
        <v>7</v>
      </c>
      <c r="U56" s="85">
        <f>U55</f>
        <v>250</v>
      </c>
      <c r="V56" s="86">
        <f>X51</f>
        <v>39.607380116558652</v>
      </c>
      <c r="Z56" s="85">
        <f>Z55</f>
        <v>250</v>
      </c>
      <c r="AA56" s="87">
        <f>AC51</f>
        <v>3.0418712483297364E-4</v>
      </c>
      <c r="AF56" s="85">
        <f>AF55</f>
        <v>250</v>
      </c>
      <c r="AG56" s="86">
        <f>AI51</f>
        <v>4404.4839434058222</v>
      </c>
      <c r="AH56" s="86">
        <f>AJ51</f>
        <v>1264.1502312673483</v>
      </c>
    </row>
    <row r="57" spans="1:36" x14ac:dyDescent="0.25">
      <c r="A57">
        <f t="shared" si="1"/>
        <v>260</v>
      </c>
      <c r="B57" s="91">
        <f t="shared" si="1"/>
        <v>58.2</v>
      </c>
      <c r="C57" s="91">
        <f t="shared" si="2"/>
        <v>7</v>
      </c>
      <c r="D57" s="91">
        <f t="shared" si="3"/>
        <v>39.607380116558652</v>
      </c>
      <c r="E57" s="92">
        <f t="shared" si="4"/>
        <v>3.0418712483297364E-4</v>
      </c>
      <c r="F57">
        <f t="shared" si="5"/>
        <v>260</v>
      </c>
      <c r="G57" s="91">
        <f t="shared" si="6"/>
        <v>4404.4839434058222</v>
      </c>
      <c r="H57" s="91">
        <f t="shared" si="6"/>
        <v>1264.1502312673483</v>
      </c>
      <c r="K57" s="85">
        <f>K56+$L$1</f>
        <v>260</v>
      </c>
      <c r="L57" s="86">
        <f>L56</f>
        <v>58.2</v>
      </c>
      <c r="P57" s="85">
        <f>P56+$L$1</f>
        <v>260</v>
      </c>
      <c r="Q57" s="86">
        <f>Q56</f>
        <v>7</v>
      </c>
      <c r="U57" s="85">
        <f>U56+$L$1</f>
        <v>260</v>
      </c>
      <c r="V57" s="86">
        <f>V56</f>
        <v>39.607380116558652</v>
      </c>
      <c r="Z57" s="85">
        <f>Z56+$L$1</f>
        <v>260</v>
      </c>
      <c r="AA57" s="87">
        <f>AA56</f>
        <v>3.0418712483297364E-4</v>
      </c>
      <c r="AF57" s="85">
        <f>AF56+$L$1</f>
        <v>260</v>
      </c>
      <c r="AG57" s="86">
        <f>AG56</f>
        <v>4404.4839434058222</v>
      </c>
      <c r="AH57" s="86">
        <f>AH56</f>
        <v>1264.1502312673483</v>
      </c>
    </row>
    <row r="58" spans="1:36" x14ac:dyDescent="0.25">
      <c r="A58">
        <f t="shared" si="1"/>
        <v>260</v>
      </c>
      <c r="B58" s="91">
        <f t="shared" si="1"/>
        <v>48</v>
      </c>
      <c r="C58" s="91">
        <f t="shared" si="2"/>
        <v>7</v>
      </c>
      <c r="D58" s="91">
        <f t="shared" si="3"/>
        <v>39.653063298797456</v>
      </c>
      <c r="E58" s="92">
        <f t="shared" si="4"/>
        <v>3.0402378147805496E-4</v>
      </c>
      <c r="F58">
        <f t="shared" si="5"/>
        <v>260</v>
      </c>
      <c r="G58" s="91">
        <f t="shared" si="6"/>
        <v>3474.6750280418755</v>
      </c>
      <c r="H58" s="91">
        <f t="shared" si="6"/>
        <v>979.82847086031393</v>
      </c>
      <c r="K58" s="85">
        <f>K57</f>
        <v>260</v>
      </c>
      <c r="L58" s="86">
        <f>N52</f>
        <v>48</v>
      </c>
      <c r="P58" s="85">
        <f>P57</f>
        <v>260</v>
      </c>
      <c r="Q58" s="86">
        <f>S52</f>
        <v>7</v>
      </c>
      <c r="U58" s="85">
        <f>U57</f>
        <v>260</v>
      </c>
      <c r="V58" s="86">
        <f>X52</f>
        <v>39.653063298797456</v>
      </c>
      <c r="Z58" s="85">
        <f>Z57</f>
        <v>260</v>
      </c>
      <c r="AA58" s="87">
        <f>AC52</f>
        <v>3.0402378147805496E-4</v>
      </c>
      <c r="AF58" s="85">
        <f>AF57</f>
        <v>260</v>
      </c>
      <c r="AG58" s="86">
        <f>AI52</f>
        <v>3474.6750280418755</v>
      </c>
      <c r="AH58" s="86">
        <f>AJ52</f>
        <v>979.82847086031393</v>
      </c>
    </row>
    <row r="59" spans="1:36" x14ac:dyDescent="0.25">
      <c r="A59">
        <f t="shared" si="1"/>
        <v>270</v>
      </c>
      <c r="B59" s="91">
        <f t="shared" si="1"/>
        <v>48</v>
      </c>
      <c r="C59" s="91">
        <f t="shared" si="2"/>
        <v>7</v>
      </c>
      <c r="D59" s="91">
        <f t="shared" si="3"/>
        <v>39.653063298797456</v>
      </c>
      <c r="E59" s="92">
        <f t="shared" si="4"/>
        <v>3.0402378147805496E-4</v>
      </c>
      <c r="F59">
        <f t="shared" si="5"/>
        <v>270</v>
      </c>
      <c r="G59" s="91">
        <f t="shared" si="6"/>
        <v>3474.6750280418755</v>
      </c>
      <c r="H59" s="91">
        <f t="shared" si="6"/>
        <v>979.82847086031393</v>
      </c>
      <c r="K59" s="85">
        <f>K58+$L$1</f>
        <v>270</v>
      </c>
      <c r="L59" s="86">
        <f>L58</f>
        <v>48</v>
      </c>
      <c r="P59" s="85">
        <f>P58+$L$1</f>
        <v>270</v>
      </c>
      <c r="Q59" s="86">
        <f>Q58</f>
        <v>7</v>
      </c>
      <c r="U59" s="85">
        <f>U58+$L$1</f>
        <v>270</v>
      </c>
      <c r="V59" s="86">
        <f>V58</f>
        <v>39.653063298797456</v>
      </c>
      <c r="Z59" s="85">
        <f>Z58+$L$1</f>
        <v>270</v>
      </c>
      <c r="AA59" s="87">
        <f>AA58</f>
        <v>3.0402378147805496E-4</v>
      </c>
      <c r="AF59" s="85">
        <f>AF58+$L$1</f>
        <v>270</v>
      </c>
      <c r="AG59" s="86">
        <f>AG58</f>
        <v>3474.6750280418755</v>
      </c>
      <c r="AH59" s="86">
        <f>AH58</f>
        <v>979.82847086031393</v>
      </c>
    </row>
    <row r="60" spans="1:36" x14ac:dyDescent="0.25">
      <c r="A60">
        <f t="shared" si="1"/>
        <v>270</v>
      </c>
      <c r="B60" s="91">
        <f t="shared" si="1"/>
        <v>42</v>
      </c>
      <c r="C60" s="91">
        <f t="shared" si="2"/>
        <v>7</v>
      </c>
      <c r="D60" s="91">
        <f t="shared" si="3"/>
        <v>39.815831835337697</v>
      </c>
      <c r="E60" s="92">
        <f t="shared" si="4"/>
        <v>3.0422927433446399E-4</v>
      </c>
      <c r="F60">
        <f t="shared" si="5"/>
        <v>270</v>
      </c>
      <c r="G60" s="91">
        <f t="shared" si="6"/>
        <v>3122.8470749400108</v>
      </c>
      <c r="H60" s="91">
        <f t="shared" si="6"/>
        <v>883.6211748381121</v>
      </c>
      <c r="K60" s="85">
        <f>K59</f>
        <v>270</v>
      </c>
      <c r="L60" s="86">
        <f>N53</f>
        <v>42</v>
      </c>
      <c r="P60" s="85">
        <f>P59</f>
        <v>270</v>
      </c>
      <c r="Q60" s="86">
        <f>S53</f>
        <v>7</v>
      </c>
      <c r="U60" s="85">
        <f>U59</f>
        <v>270</v>
      </c>
      <c r="V60" s="86">
        <f>X53</f>
        <v>39.815831835337697</v>
      </c>
      <c r="Z60" s="85">
        <f>Z59</f>
        <v>270</v>
      </c>
      <c r="AA60" s="87">
        <f>AC53</f>
        <v>3.0422927433446399E-4</v>
      </c>
      <c r="AF60" s="85">
        <f>AF59</f>
        <v>270</v>
      </c>
      <c r="AG60" s="86">
        <f>AI53</f>
        <v>3122.8470749400108</v>
      </c>
      <c r="AH60" s="86">
        <f>AJ53</f>
        <v>883.6211748381121</v>
      </c>
    </row>
    <row r="61" spans="1:36" x14ac:dyDescent="0.25">
      <c r="A61">
        <f t="shared" si="1"/>
        <v>280</v>
      </c>
      <c r="B61" s="91">
        <f t="shared" si="1"/>
        <v>42</v>
      </c>
      <c r="C61" s="91">
        <f t="shared" si="2"/>
        <v>7</v>
      </c>
      <c r="D61" s="91">
        <f t="shared" si="3"/>
        <v>39.815831835337697</v>
      </c>
      <c r="E61" s="92">
        <f t="shared" si="4"/>
        <v>3.0422927433446399E-4</v>
      </c>
      <c r="F61">
        <f t="shared" si="5"/>
        <v>280</v>
      </c>
      <c r="G61" s="91">
        <f t="shared" si="6"/>
        <v>3122.8470749400108</v>
      </c>
      <c r="H61" s="91">
        <f t="shared" si="6"/>
        <v>883.6211748381121</v>
      </c>
      <c r="K61" s="85">
        <f>K60+$L$1</f>
        <v>280</v>
      </c>
      <c r="L61" s="86">
        <f>L60</f>
        <v>42</v>
      </c>
      <c r="P61" s="85">
        <f>P60+$L$1</f>
        <v>280</v>
      </c>
      <c r="Q61" s="86">
        <f>Q60</f>
        <v>7</v>
      </c>
      <c r="U61" s="85">
        <f>U60+$L$1</f>
        <v>280</v>
      </c>
      <c r="V61" s="86">
        <f>V60</f>
        <v>39.815831835337697</v>
      </c>
      <c r="Z61" s="85">
        <f>Z60+$L$1</f>
        <v>280</v>
      </c>
      <c r="AA61" s="87">
        <f>AA60</f>
        <v>3.0422927433446399E-4</v>
      </c>
      <c r="AF61" s="85">
        <f>AF60+$L$1</f>
        <v>280</v>
      </c>
      <c r="AG61" s="86">
        <f>AG60</f>
        <v>3122.8470749400108</v>
      </c>
      <c r="AH61" s="86">
        <f>AH60</f>
        <v>883.6211748381121</v>
      </c>
    </row>
    <row r="62" spans="1:36" x14ac:dyDescent="0.25">
      <c r="A62">
        <f t="shared" si="1"/>
        <v>280</v>
      </c>
      <c r="B62" s="91">
        <f t="shared" si="1"/>
        <v>28.8</v>
      </c>
      <c r="C62" s="91">
        <f t="shared" si="2"/>
        <v>7</v>
      </c>
      <c r="D62" s="91">
        <f t="shared" si="3"/>
        <v>39.755952081887571</v>
      </c>
      <c r="E62" s="92">
        <f t="shared" si="4"/>
        <v>3.0425491248361499E-4</v>
      </c>
      <c r="F62">
        <f t="shared" si="5"/>
        <v>280</v>
      </c>
      <c r="G62" s="91">
        <f t="shared" si="6"/>
        <v>1835.2917546026208</v>
      </c>
      <c r="H62" s="91">
        <f t="shared" si="6"/>
        <v>575.46788341429522</v>
      </c>
      <c r="K62" s="85">
        <f>K61</f>
        <v>280</v>
      </c>
      <c r="L62" s="86">
        <f>N54</f>
        <v>28.8</v>
      </c>
      <c r="P62" s="85">
        <f>P61</f>
        <v>280</v>
      </c>
      <c r="Q62" s="86">
        <f>S54</f>
        <v>7</v>
      </c>
      <c r="U62" s="85">
        <f>U61</f>
        <v>280</v>
      </c>
      <c r="V62" s="86">
        <f>X54</f>
        <v>39.755952081887571</v>
      </c>
      <c r="Z62" s="85">
        <f>Z61</f>
        <v>280</v>
      </c>
      <c r="AA62" s="87">
        <f>AC54</f>
        <v>3.0425491248361499E-4</v>
      </c>
      <c r="AF62" s="85">
        <f>AF61</f>
        <v>280</v>
      </c>
      <c r="AG62" s="86">
        <f>AI54</f>
        <v>1835.2917546026208</v>
      </c>
      <c r="AH62" s="86">
        <f>AJ54</f>
        <v>575.46788341429522</v>
      </c>
    </row>
    <row r="63" spans="1:36" ht="15.75" thickBot="1" x14ac:dyDescent="0.3">
      <c r="A63">
        <f t="shared" si="1"/>
        <v>290</v>
      </c>
      <c r="B63" s="91">
        <f t="shared" si="1"/>
        <v>28.8</v>
      </c>
      <c r="C63" s="91">
        <f t="shared" si="2"/>
        <v>7</v>
      </c>
      <c r="D63" s="91">
        <f t="shared" si="3"/>
        <v>39.755952081887571</v>
      </c>
      <c r="E63" s="92">
        <f t="shared" si="4"/>
        <v>3.0425491248361499E-4</v>
      </c>
      <c r="F63">
        <f t="shared" si="5"/>
        <v>290</v>
      </c>
      <c r="G63" s="91">
        <f t="shared" si="6"/>
        <v>1835.2917546026208</v>
      </c>
      <c r="H63" s="91">
        <f t="shared" si="6"/>
        <v>575.46788341429522</v>
      </c>
      <c r="K63" s="85">
        <f>K62+$L$1</f>
        <v>290</v>
      </c>
      <c r="L63" s="86">
        <f>L62</f>
        <v>28.8</v>
      </c>
      <c r="P63" s="85">
        <f>P62+$L$1</f>
        <v>290</v>
      </c>
      <c r="Q63" s="86">
        <f>Q62</f>
        <v>7</v>
      </c>
      <c r="U63" s="85">
        <f>U62+$L$1</f>
        <v>290</v>
      </c>
      <c r="V63" s="86">
        <f>V62</f>
        <v>39.755952081887571</v>
      </c>
      <c r="Z63" s="85">
        <f>Z62+$L$1</f>
        <v>290</v>
      </c>
      <c r="AA63" s="87">
        <f>AA62</f>
        <v>3.0425491248361499E-4</v>
      </c>
      <c r="AF63" s="85">
        <f>AF62+$L$1</f>
        <v>290</v>
      </c>
      <c r="AG63" s="86">
        <f>AG62</f>
        <v>1835.2917546026208</v>
      </c>
      <c r="AH63" s="86">
        <f>AH62</f>
        <v>575.46788341429522</v>
      </c>
    </row>
    <row r="64" spans="1:36" ht="15.75" thickBot="1" x14ac:dyDescent="0.3">
      <c r="A64">
        <f t="shared" si="1"/>
        <v>290</v>
      </c>
      <c r="B64" s="91">
        <f t="shared" si="1"/>
        <v>105.6</v>
      </c>
      <c r="C64" s="91">
        <f t="shared" si="2"/>
        <v>7</v>
      </c>
      <c r="D64" s="91">
        <f t="shared" si="3"/>
        <v>49.366752010643182</v>
      </c>
      <c r="E64" s="92">
        <f t="shared" si="4"/>
        <v>2.7814152565684637E-4</v>
      </c>
      <c r="F64">
        <f t="shared" si="5"/>
        <v>290</v>
      </c>
      <c r="G64" s="91">
        <f t="shared" si="6"/>
        <v>5803.6858273305388</v>
      </c>
      <c r="H64" s="91">
        <f t="shared" si="6"/>
        <v>2558.6460897732559</v>
      </c>
      <c r="K64" s="85">
        <f>K63</f>
        <v>290</v>
      </c>
      <c r="L64" s="86">
        <f>N65</f>
        <v>105.6</v>
      </c>
      <c r="N64" s="25" t="s">
        <v>37</v>
      </c>
      <c r="P64" s="85">
        <f>P63</f>
        <v>290</v>
      </c>
      <c r="Q64" s="86">
        <f>S65</f>
        <v>7</v>
      </c>
      <c r="U64" s="85">
        <f>U63</f>
        <v>290</v>
      </c>
      <c r="V64" s="86">
        <f>X65</f>
        <v>49.366752010643182</v>
      </c>
      <c r="Z64" s="85">
        <f>Z63</f>
        <v>290</v>
      </c>
      <c r="AA64" s="87">
        <f>AC65</f>
        <v>2.7814152565684637E-4</v>
      </c>
      <c r="AF64" s="85">
        <f>AF63</f>
        <v>290</v>
      </c>
      <c r="AG64" s="86">
        <f>AI65</f>
        <v>5803.6858273305388</v>
      </c>
      <c r="AH64" s="86">
        <f>AJ65</f>
        <v>2558.6460897732559</v>
      </c>
    </row>
    <row r="65" spans="1:36" x14ac:dyDescent="0.25">
      <c r="A65">
        <f t="shared" si="1"/>
        <v>300</v>
      </c>
      <c r="B65" s="91">
        <f t="shared" si="1"/>
        <v>105.6</v>
      </c>
      <c r="C65" s="91">
        <f t="shared" si="2"/>
        <v>7</v>
      </c>
      <c r="D65" s="91">
        <f t="shared" si="3"/>
        <v>49.366752010643182</v>
      </c>
      <c r="E65" s="92">
        <f t="shared" si="4"/>
        <v>2.7814152565684637E-4</v>
      </c>
      <c r="F65">
        <f t="shared" si="5"/>
        <v>300</v>
      </c>
      <c r="G65" s="91">
        <f t="shared" si="6"/>
        <v>5803.6858273305388</v>
      </c>
      <c r="H65" s="91">
        <f t="shared" si="6"/>
        <v>2558.6460897732559</v>
      </c>
      <c r="K65" s="85">
        <f>K64+$L$1</f>
        <v>300</v>
      </c>
      <c r="L65" s="86">
        <f>L64</f>
        <v>105.6</v>
      </c>
      <c r="N65" s="17">
        <v>105.6</v>
      </c>
      <c r="P65" s="85">
        <f>P64+$L$1</f>
        <v>300</v>
      </c>
      <c r="Q65" s="86">
        <f>Q64</f>
        <v>7</v>
      </c>
      <c r="S65" s="15">
        <v>7</v>
      </c>
      <c r="U65" s="85">
        <f>U64+$L$1</f>
        <v>300</v>
      </c>
      <c r="V65" s="86">
        <f>V64</f>
        <v>49.366752010643182</v>
      </c>
      <c r="X65" s="15">
        <v>49.366752010643182</v>
      </c>
      <c r="Z65" s="85">
        <f>Z64+$L$1</f>
        <v>300</v>
      </c>
      <c r="AA65" s="87">
        <f>AA64</f>
        <v>2.7814152565684637E-4</v>
      </c>
      <c r="AC65" s="15">
        <f>AD65/60/60</f>
        <v>2.7814152565684637E-4</v>
      </c>
      <c r="AD65" s="15">
        <v>1.0013094923646471</v>
      </c>
      <c r="AF65" s="85">
        <f>AF64+$L$1</f>
        <v>300</v>
      </c>
      <c r="AG65" s="86">
        <f>AG64</f>
        <v>5803.6858273305388</v>
      </c>
      <c r="AH65" s="86">
        <f>AH64</f>
        <v>2558.6460897732559</v>
      </c>
      <c r="AI65" s="15">
        <v>5803.6858273305388</v>
      </c>
      <c r="AJ65" s="15">
        <v>2558.6460897732559</v>
      </c>
    </row>
    <row r="66" spans="1:36" x14ac:dyDescent="0.25">
      <c r="A66">
        <f t="shared" si="1"/>
        <v>300</v>
      </c>
      <c r="B66" s="91">
        <f t="shared" si="1"/>
        <v>98.4</v>
      </c>
      <c r="C66" s="91">
        <f t="shared" si="2"/>
        <v>7</v>
      </c>
      <c r="D66" s="91">
        <f t="shared" si="3"/>
        <v>49.662738047663034</v>
      </c>
      <c r="E66" s="92">
        <f t="shared" si="4"/>
        <v>2.9318234485063509E-4</v>
      </c>
      <c r="F66">
        <f t="shared" si="5"/>
        <v>300</v>
      </c>
      <c r="G66" s="91">
        <f t="shared" si="6"/>
        <v>5530.4565040220414</v>
      </c>
      <c r="H66" s="91">
        <f t="shared" si="6"/>
        <v>2405.2068537714035</v>
      </c>
      <c r="K66" s="85">
        <f>K65</f>
        <v>300</v>
      </c>
      <c r="L66" s="86">
        <f>N66</f>
        <v>98.4</v>
      </c>
      <c r="N66" s="12">
        <v>98.4</v>
      </c>
      <c r="P66" s="85">
        <f>P65</f>
        <v>300</v>
      </c>
      <c r="Q66" s="86">
        <f>S66</f>
        <v>7</v>
      </c>
      <c r="S66" s="66">
        <v>7</v>
      </c>
      <c r="U66" s="85">
        <f>U65</f>
        <v>300</v>
      </c>
      <c r="V66" s="86">
        <f>X66</f>
        <v>49.662738047663034</v>
      </c>
      <c r="X66" s="8">
        <v>49.662738047663034</v>
      </c>
      <c r="Z66" s="85">
        <f>Z65</f>
        <v>300</v>
      </c>
      <c r="AA66" s="87">
        <f>AC66</f>
        <v>2.9318234485063509E-4</v>
      </c>
      <c r="AC66" s="66">
        <f t="shared" ref="AC66:AC67" si="10">AD66/60/60</f>
        <v>2.9318234485063509E-4</v>
      </c>
      <c r="AD66" s="8">
        <v>1.0554564414622862</v>
      </c>
      <c r="AF66" s="85">
        <f>AF65</f>
        <v>300</v>
      </c>
      <c r="AG66" s="86">
        <f>AI66</f>
        <v>5530.4565040220414</v>
      </c>
      <c r="AH66" s="86">
        <f>AJ66</f>
        <v>2405.2068537714035</v>
      </c>
      <c r="AI66" s="57">
        <v>5530.4565040220414</v>
      </c>
      <c r="AJ66" s="57">
        <v>2405.2068537714035</v>
      </c>
    </row>
    <row r="67" spans="1:36" ht="15.75" thickBot="1" x14ac:dyDescent="0.3">
      <c r="A67">
        <f t="shared" si="1"/>
        <v>310</v>
      </c>
      <c r="B67" s="91">
        <f t="shared" si="1"/>
        <v>98.4</v>
      </c>
      <c r="C67" s="91">
        <f t="shared" si="2"/>
        <v>7</v>
      </c>
      <c r="D67" s="91">
        <f t="shared" si="3"/>
        <v>49.662738047663034</v>
      </c>
      <c r="E67" s="92">
        <f t="shared" si="4"/>
        <v>2.9318234485063509E-4</v>
      </c>
      <c r="F67">
        <f t="shared" si="5"/>
        <v>310</v>
      </c>
      <c r="G67" s="91">
        <f t="shared" si="6"/>
        <v>5530.4565040220414</v>
      </c>
      <c r="H67" s="91">
        <f t="shared" si="6"/>
        <v>2405.2068537714035</v>
      </c>
      <c r="K67" s="85">
        <f>K66+$L$1</f>
        <v>310</v>
      </c>
      <c r="L67" s="86">
        <f>L66</f>
        <v>98.4</v>
      </c>
      <c r="N67" s="23">
        <v>68.400000000000006</v>
      </c>
      <c r="P67" s="85">
        <f>P66+$L$1</f>
        <v>310</v>
      </c>
      <c r="Q67" s="86">
        <f>Q66</f>
        <v>7</v>
      </c>
      <c r="S67" s="66">
        <v>7</v>
      </c>
      <c r="U67" s="85">
        <f>U66+$L$1</f>
        <v>310</v>
      </c>
      <c r="V67" s="86">
        <f>V66</f>
        <v>49.662738047663034</v>
      </c>
      <c r="X67" s="57">
        <v>49.649007960666381</v>
      </c>
      <c r="Z67" s="85">
        <f>Z66+$L$1</f>
        <v>310</v>
      </c>
      <c r="AA67" s="87">
        <f>AA66</f>
        <v>2.9318234485063509E-4</v>
      </c>
      <c r="AC67" s="66">
        <f t="shared" si="10"/>
        <v>2.932187573911256E-4</v>
      </c>
      <c r="AD67" s="57">
        <v>1.0555875266080521</v>
      </c>
      <c r="AF67" s="85">
        <f>AF66+$L$1</f>
        <v>310</v>
      </c>
      <c r="AG67" s="86">
        <f>AG66</f>
        <v>5530.4565040220414</v>
      </c>
      <c r="AH67" s="86">
        <f>AH66</f>
        <v>2405.2068537714035</v>
      </c>
      <c r="AI67" s="10">
        <v>4387.6718130172749</v>
      </c>
      <c r="AJ67" s="10">
        <v>1713.6533585699256</v>
      </c>
    </row>
    <row r="68" spans="1:36" x14ac:dyDescent="0.25">
      <c r="A68">
        <f t="shared" si="1"/>
        <v>310</v>
      </c>
      <c r="B68" s="91">
        <f t="shared" si="1"/>
        <v>68.400000000000006</v>
      </c>
      <c r="C68" s="91">
        <f t="shared" si="2"/>
        <v>7</v>
      </c>
      <c r="D68" s="91">
        <f t="shared" si="3"/>
        <v>49.649007960666381</v>
      </c>
      <c r="E68" s="92">
        <f t="shared" si="4"/>
        <v>2.932187573911256E-4</v>
      </c>
      <c r="F68">
        <f t="shared" si="5"/>
        <v>310</v>
      </c>
      <c r="G68" s="91">
        <f t="shared" si="6"/>
        <v>4387.6718130172749</v>
      </c>
      <c r="H68" s="91">
        <f t="shared" si="6"/>
        <v>1713.6533585699256</v>
      </c>
      <c r="K68" s="85">
        <f>K67</f>
        <v>310</v>
      </c>
      <c r="L68" s="86">
        <f>N67</f>
        <v>68.400000000000006</v>
      </c>
      <c r="P68" s="85">
        <f>P67</f>
        <v>310</v>
      </c>
      <c r="Q68" s="86">
        <f>S67</f>
        <v>7</v>
      </c>
      <c r="U68" s="85">
        <f>U67</f>
        <v>310</v>
      </c>
      <c r="V68" s="86">
        <f>X67</f>
        <v>49.649007960666381</v>
      </c>
      <c r="Z68" s="85">
        <f>Z67</f>
        <v>310</v>
      </c>
      <c r="AA68" s="87">
        <f>AC67</f>
        <v>2.932187573911256E-4</v>
      </c>
      <c r="AF68" s="85">
        <f>AF67</f>
        <v>310</v>
      </c>
      <c r="AG68" s="86">
        <f>AI67</f>
        <v>4387.6718130172749</v>
      </c>
      <c r="AH68" s="86">
        <f>AJ67</f>
        <v>1713.6533585699256</v>
      </c>
    </row>
    <row r="69" spans="1:36" ht="15.75" thickBot="1" x14ac:dyDescent="0.3">
      <c r="A69">
        <f t="shared" si="1"/>
        <v>320</v>
      </c>
      <c r="B69" s="91">
        <f t="shared" si="1"/>
        <v>68.400000000000006</v>
      </c>
      <c r="C69" s="91">
        <f t="shared" si="2"/>
        <v>7</v>
      </c>
      <c r="D69" s="91">
        <f t="shared" si="3"/>
        <v>49.649007960666381</v>
      </c>
      <c r="E69" s="92">
        <f t="shared" si="4"/>
        <v>2.932187573911256E-4</v>
      </c>
      <c r="F69">
        <f t="shared" si="5"/>
        <v>320</v>
      </c>
      <c r="G69" s="91">
        <f t="shared" si="6"/>
        <v>4387.6718130172749</v>
      </c>
      <c r="H69" s="91">
        <f t="shared" si="6"/>
        <v>1713.6533585699256</v>
      </c>
      <c r="K69" s="85">
        <f>K68+$L$1</f>
        <v>320</v>
      </c>
      <c r="L69" s="86">
        <f>L68</f>
        <v>68.400000000000006</v>
      </c>
      <c r="P69" s="85">
        <f>P68+$L$1</f>
        <v>320</v>
      </c>
      <c r="Q69" s="86">
        <f>Q68</f>
        <v>7</v>
      </c>
      <c r="U69" s="85">
        <f>U68+$L$1</f>
        <v>320</v>
      </c>
      <c r="V69" s="86">
        <f>V68</f>
        <v>49.649007960666381</v>
      </c>
      <c r="Z69" s="85">
        <f>Z68+$L$1</f>
        <v>320</v>
      </c>
      <c r="AA69" s="87">
        <f>AA68</f>
        <v>2.932187573911256E-4</v>
      </c>
      <c r="AF69" s="85">
        <f>AF68+$L$1</f>
        <v>320</v>
      </c>
      <c r="AG69" s="86">
        <f>AG68</f>
        <v>4387.6718130172749</v>
      </c>
      <c r="AH69" s="86">
        <f>AH68</f>
        <v>1713.6533585699256</v>
      </c>
    </row>
    <row r="70" spans="1:36" s="93" customFormat="1" ht="15.75" thickBot="1" x14ac:dyDescent="0.3">
      <c r="A70" s="93">
        <f t="shared" ref="A70:A79" si="11">K70</f>
        <v>320</v>
      </c>
      <c r="B70" s="94">
        <f t="shared" ref="B70:B79" si="12">L70</f>
        <v>105.6</v>
      </c>
      <c r="C70" s="94">
        <f t="shared" ref="C70:C79" si="13">Q70</f>
        <v>2</v>
      </c>
      <c r="D70" s="94">
        <f t="shared" ref="D70:D79" si="14">V70</f>
        <v>29.261806884336067</v>
      </c>
      <c r="E70" s="95">
        <f t="shared" ref="E70:E79" si="15">AA70</f>
        <v>3.2152381483402533E-4</v>
      </c>
      <c r="F70" s="93">
        <f t="shared" ref="F70:F79" si="16">A70</f>
        <v>320</v>
      </c>
      <c r="G70" s="94">
        <f t="shared" ref="G70:G79" si="17">AG70</f>
        <v>6804.1733977027006</v>
      </c>
      <c r="H70" s="94">
        <f t="shared" ref="H70:H79" si="18">AH70</f>
        <v>2157.9948796680501</v>
      </c>
      <c r="K70" s="96">
        <f>K69</f>
        <v>320</v>
      </c>
      <c r="L70" s="97">
        <f>N71</f>
        <v>105.6</v>
      </c>
      <c r="N70" s="98" t="s">
        <v>38</v>
      </c>
      <c r="P70" s="96">
        <f>P69</f>
        <v>320</v>
      </c>
      <c r="Q70" s="97">
        <f>S71</f>
        <v>2</v>
      </c>
      <c r="S70" s="98" t="s">
        <v>38</v>
      </c>
      <c r="U70" s="96">
        <f>U69</f>
        <v>320</v>
      </c>
      <c r="V70" s="97">
        <f>X71</f>
        <v>29.261806884336067</v>
      </c>
      <c r="Z70" s="96">
        <f>Z69</f>
        <v>320</v>
      </c>
      <c r="AA70" s="97">
        <f>AC71</f>
        <v>3.2152381483402533E-4</v>
      </c>
      <c r="AF70" s="96">
        <f>AF69+$L$1</f>
        <v>330</v>
      </c>
      <c r="AG70" s="97">
        <f>AI71</f>
        <v>6804.1733977027006</v>
      </c>
      <c r="AH70" s="97">
        <f>AJ71</f>
        <v>2157.9948796680501</v>
      </c>
    </row>
    <row r="71" spans="1:36" x14ac:dyDescent="0.25">
      <c r="A71">
        <f t="shared" si="11"/>
        <v>330</v>
      </c>
      <c r="B71" s="91">
        <f t="shared" si="12"/>
        <v>105.6</v>
      </c>
      <c r="C71" s="91">
        <f t="shared" si="13"/>
        <v>2</v>
      </c>
      <c r="D71" s="91">
        <f t="shared" si="14"/>
        <v>29.261806884336067</v>
      </c>
      <c r="E71" s="92">
        <f t="shared" si="15"/>
        <v>3.2152381483402533E-4</v>
      </c>
      <c r="F71">
        <f t="shared" si="16"/>
        <v>330</v>
      </c>
      <c r="G71" s="91">
        <f t="shared" si="17"/>
        <v>6804.1733977027006</v>
      </c>
      <c r="H71" s="91">
        <f t="shared" si="18"/>
        <v>2157.9948796680501</v>
      </c>
      <c r="K71" s="85">
        <f>K70+$L$1</f>
        <v>330</v>
      </c>
      <c r="L71" s="86">
        <f>L70</f>
        <v>105.6</v>
      </c>
      <c r="N71" s="17">
        <v>105.6</v>
      </c>
      <c r="P71" s="85">
        <f>P70+$L$1</f>
        <v>330</v>
      </c>
      <c r="Q71" s="86">
        <f>Q70</f>
        <v>2</v>
      </c>
      <c r="S71" s="66">
        <v>2</v>
      </c>
      <c r="U71" s="85">
        <f>U70+$L$1</f>
        <v>330</v>
      </c>
      <c r="V71" s="86">
        <f>V70</f>
        <v>29.261806884336067</v>
      </c>
      <c r="X71" s="15">
        <v>29.261806884336067</v>
      </c>
      <c r="Y71" s="84"/>
      <c r="Z71" s="85">
        <f>Z70+$L$1</f>
        <v>330</v>
      </c>
      <c r="AA71" s="86">
        <f>AA70</f>
        <v>3.2152381483402533E-4</v>
      </c>
      <c r="AC71" s="66">
        <f t="shared" ref="AC71:AC75" si="19">AD71/60/60</f>
        <v>3.2152381483402533E-4</v>
      </c>
      <c r="AD71" s="15">
        <v>1.1574857334024911</v>
      </c>
      <c r="AF71" s="85">
        <f>AF70</f>
        <v>330</v>
      </c>
      <c r="AG71" s="86">
        <f>AG70</f>
        <v>6804.1733977027006</v>
      </c>
      <c r="AH71" s="86">
        <f>AH70</f>
        <v>2157.9948796680501</v>
      </c>
      <c r="AI71" s="15">
        <v>6804.1733977027006</v>
      </c>
      <c r="AJ71" s="15">
        <v>2157.9948796680501</v>
      </c>
    </row>
    <row r="72" spans="1:36" x14ac:dyDescent="0.25">
      <c r="A72">
        <f t="shared" si="11"/>
        <v>330</v>
      </c>
      <c r="B72" s="91">
        <f t="shared" si="12"/>
        <v>88.2</v>
      </c>
      <c r="C72" s="91">
        <f t="shared" si="13"/>
        <v>2</v>
      </c>
      <c r="D72" s="91">
        <f t="shared" si="14"/>
        <v>28.963485108383534</v>
      </c>
      <c r="E72" s="92">
        <f t="shared" si="15"/>
        <v>3.2127596881272226E-4</v>
      </c>
      <c r="F72">
        <f t="shared" si="16"/>
        <v>330</v>
      </c>
      <c r="G72" s="91">
        <f t="shared" si="17"/>
        <v>6310.0376260842686</v>
      </c>
      <c r="H72" s="91">
        <f t="shared" si="18"/>
        <v>1753.9105141269131</v>
      </c>
      <c r="K72" s="85">
        <f>K71</f>
        <v>330</v>
      </c>
      <c r="L72" s="86">
        <f>N72</f>
        <v>88.2</v>
      </c>
      <c r="N72" s="68">
        <v>88.2</v>
      </c>
      <c r="P72" s="85">
        <f>P71</f>
        <v>330</v>
      </c>
      <c r="Q72" s="86">
        <f>S72</f>
        <v>2</v>
      </c>
      <c r="S72" s="66">
        <v>2</v>
      </c>
      <c r="U72" s="85">
        <f>U71</f>
        <v>330</v>
      </c>
      <c r="V72" s="86">
        <f>X72</f>
        <v>28.963485108383534</v>
      </c>
      <c r="X72" s="66">
        <v>28.963485108383534</v>
      </c>
      <c r="Y72" s="84"/>
      <c r="Z72" s="85">
        <f>Z71</f>
        <v>330</v>
      </c>
      <c r="AA72" s="86">
        <f>AC72</f>
        <v>3.2127596881272226E-4</v>
      </c>
      <c r="AC72" s="66">
        <f t="shared" si="19"/>
        <v>3.2127596881272226E-4</v>
      </c>
      <c r="AD72" s="66">
        <v>1.1565934877258002</v>
      </c>
      <c r="AF72" s="85">
        <f>AF71+$L$1</f>
        <v>340</v>
      </c>
      <c r="AG72" s="86">
        <f>AI72</f>
        <v>6310.0376260842686</v>
      </c>
      <c r="AH72" s="86">
        <f>AJ72</f>
        <v>1753.9105141269131</v>
      </c>
      <c r="AI72" s="66">
        <v>6310.0376260842686</v>
      </c>
      <c r="AJ72" s="66">
        <v>1753.9105141269131</v>
      </c>
    </row>
    <row r="73" spans="1:36" x14ac:dyDescent="0.25">
      <c r="A73">
        <f t="shared" si="11"/>
        <v>340</v>
      </c>
      <c r="B73" s="91">
        <f t="shared" si="12"/>
        <v>88.2</v>
      </c>
      <c r="C73" s="91">
        <f t="shared" si="13"/>
        <v>2</v>
      </c>
      <c r="D73" s="91">
        <f t="shared" si="14"/>
        <v>28.963485108383534</v>
      </c>
      <c r="E73" s="92">
        <f t="shared" si="15"/>
        <v>3.2127596881272226E-4</v>
      </c>
      <c r="F73">
        <f t="shared" si="16"/>
        <v>340</v>
      </c>
      <c r="G73" s="91">
        <f t="shared" si="17"/>
        <v>6310.0376260842686</v>
      </c>
      <c r="H73" s="91">
        <f t="shared" si="18"/>
        <v>1753.9105141269131</v>
      </c>
      <c r="K73" s="85">
        <f>K72+$L$1</f>
        <v>340</v>
      </c>
      <c r="L73" s="86">
        <f>L72</f>
        <v>88.2</v>
      </c>
      <c r="N73" s="12">
        <v>68.400000000000006</v>
      </c>
      <c r="P73" s="85">
        <f>P72+$L$1</f>
        <v>340</v>
      </c>
      <c r="Q73" s="86">
        <f>Q72</f>
        <v>2</v>
      </c>
      <c r="S73" s="66">
        <v>2</v>
      </c>
      <c r="U73" s="85">
        <f>U72+$L$1</f>
        <v>340</v>
      </c>
      <c r="V73" s="86">
        <f>V72</f>
        <v>28.963485108383534</v>
      </c>
      <c r="X73" s="8">
        <v>31.333422191577984</v>
      </c>
      <c r="Y73" s="84"/>
      <c r="Z73" s="85">
        <f>Z72+$L$1</f>
        <v>340</v>
      </c>
      <c r="AA73" s="86">
        <f>AA72</f>
        <v>3.2127596881272226E-4</v>
      </c>
      <c r="AC73" s="66">
        <f t="shared" si="19"/>
        <v>3.2107108565993106E-4</v>
      </c>
      <c r="AD73" s="8">
        <v>1.1558559083757518</v>
      </c>
      <c r="AF73" s="85">
        <f>AF72</f>
        <v>340</v>
      </c>
      <c r="AG73" s="86">
        <f>AG72</f>
        <v>6310.0376260842686</v>
      </c>
      <c r="AH73" s="86">
        <f>AH72</f>
        <v>1753.9105141269131</v>
      </c>
      <c r="AI73" s="8">
        <v>4243.8365924439586</v>
      </c>
      <c r="AJ73" s="8">
        <v>1252.1499143914868</v>
      </c>
    </row>
    <row r="74" spans="1:36" x14ac:dyDescent="0.25">
      <c r="A74">
        <f t="shared" si="11"/>
        <v>340</v>
      </c>
      <c r="B74" s="91">
        <f t="shared" si="12"/>
        <v>68.400000000000006</v>
      </c>
      <c r="C74" s="91">
        <f t="shared" si="13"/>
        <v>2</v>
      </c>
      <c r="D74" s="91">
        <f t="shared" si="14"/>
        <v>31.333422191577984</v>
      </c>
      <c r="E74" s="92">
        <f t="shared" si="15"/>
        <v>3.2107108565993106E-4</v>
      </c>
      <c r="F74">
        <f t="shared" si="16"/>
        <v>340</v>
      </c>
      <c r="G74" s="91">
        <f t="shared" si="17"/>
        <v>4243.8365924439586</v>
      </c>
      <c r="H74" s="91">
        <f t="shared" si="18"/>
        <v>1252.1499143914868</v>
      </c>
      <c r="K74" s="85">
        <f>K73</f>
        <v>340</v>
      </c>
      <c r="L74" s="86">
        <f>N73</f>
        <v>68.400000000000006</v>
      </c>
      <c r="N74" s="12">
        <v>48</v>
      </c>
      <c r="P74" s="85">
        <f>P73</f>
        <v>340</v>
      </c>
      <c r="Q74" s="86">
        <f>S73</f>
        <v>2</v>
      </c>
      <c r="S74" s="66">
        <v>2</v>
      </c>
      <c r="U74" s="85">
        <f>U73</f>
        <v>340</v>
      </c>
      <c r="V74" s="86">
        <f>X73</f>
        <v>31.333422191577984</v>
      </c>
      <c r="X74" s="8">
        <v>32.070146014354052</v>
      </c>
      <c r="Y74" s="84"/>
      <c r="Z74" s="85">
        <f>Z73</f>
        <v>340</v>
      </c>
      <c r="AA74" s="86">
        <f>AC73</f>
        <v>3.2107108565993106E-4</v>
      </c>
      <c r="AC74" s="66">
        <f t="shared" si="19"/>
        <v>3.20930592991317E-4</v>
      </c>
      <c r="AD74" s="8">
        <v>1.1553501347687412</v>
      </c>
      <c r="AF74" s="85">
        <f>AF73+$L$1</f>
        <v>350</v>
      </c>
      <c r="AG74" s="86">
        <f>AI73</f>
        <v>4243.8365924439586</v>
      </c>
      <c r="AH74" s="86">
        <f>AJ73</f>
        <v>1252.1499143914868</v>
      </c>
      <c r="AI74" s="8">
        <v>3475.5644398007566</v>
      </c>
      <c r="AJ74" s="8">
        <v>892.69593301435555</v>
      </c>
    </row>
    <row r="75" spans="1:36" ht="15.75" thickBot="1" x14ac:dyDescent="0.3">
      <c r="A75">
        <f t="shared" si="11"/>
        <v>350</v>
      </c>
      <c r="B75" s="91">
        <f t="shared" si="12"/>
        <v>68.400000000000006</v>
      </c>
      <c r="C75" s="91">
        <f t="shared" si="13"/>
        <v>2</v>
      </c>
      <c r="D75" s="91">
        <f t="shared" si="14"/>
        <v>31.333422191577984</v>
      </c>
      <c r="E75" s="92">
        <f t="shared" si="15"/>
        <v>3.2107108565993106E-4</v>
      </c>
      <c r="F75">
        <f t="shared" si="16"/>
        <v>350</v>
      </c>
      <c r="G75" s="91">
        <f t="shared" si="17"/>
        <v>4243.8365924439586</v>
      </c>
      <c r="H75" s="91">
        <f t="shared" si="18"/>
        <v>1252.1499143914868</v>
      </c>
      <c r="K75" s="85">
        <f>K74+$L$1</f>
        <v>350</v>
      </c>
      <c r="L75" s="86">
        <f>L74</f>
        <v>68.400000000000006</v>
      </c>
      <c r="N75" s="23">
        <v>28.8</v>
      </c>
      <c r="P75" s="85">
        <f>P74+$L$1</f>
        <v>350</v>
      </c>
      <c r="Q75" s="86">
        <f>Q74</f>
        <v>2</v>
      </c>
      <c r="S75" s="8">
        <v>2</v>
      </c>
      <c r="U75" s="85">
        <f>U74+$L$1</f>
        <v>350</v>
      </c>
      <c r="V75" s="86">
        <f>V74</f>
        <v>31.333422191577984</v>
      </c>
      <c r="X75" s="10">
        <v>33.387534456050972</v>
      </c>
      <c r="Y75" s="84"/>
      <c r="Z75" s="85">
        <f>Z74+$L$1</f>
        <v>350</v>
      </c>
      <c r="AA75" s="86">
        <f>AA74</f>
        <v>3.2107108565993106E-4</v>
      </c>
      <c r="AC75" s="8">
        <f t="shared" si="19"/>
        <v>3.2064803927813124E-4</v>
      </c>
      <c r="AD75" s="10">
        <v>1.1543329414012726</v>
      </c>
      <c r="AF75" s="85">
        <f>AF74</f>
        <v>350</v>
      </c>
      <c r="AG75" s="86">
        <f>AG74</f>
        <v>4243.8365924439586</v>
      </c>
      <c r="AH75" s="86">
        <f>AH74</f>
        <v>1252.1499143914868</v>
      </c>
      <c r="AI75" s="10">
        <v>1722.0680943774048</v>
      </c>
      <c r="AJ75" s="10">
        <v>499.37259872611514</v>
      </c>
    </row>
    <row r="76" spans="1:36" x14ac:dyDescent="0.25">
      <c r="A76">
        <f t="shared" si="11"/>
        <v>350</v>
      </c>
      <c r="B76" s="91">
        <f t="shared" si="12"/>
        <v>48</v>
      </c>
      <c r="C76" s="91">
        <f t="shared" si="13"/>
        <v>2</v>
      </c>
      <c r="D76" s="91">
        <f t="shared" si="14"/>
        <v>32.070146014354052</v>
      </c>
      <c r="E76" s="92">
        <f t="shared" si="15"/>
        <v>3.20930592991317E-4</v>
      </c>
      <c r="F76">
        <f t="shared" si="16"/>
        <v>350</v>
      </c>
      <c r="G76" s="91">
        <f t="shared" si="17"/>
        <v>3475.5644398007566</v>
      </c>
      <c r="H76" s="91">
        <f t="shared" si="18"/>
        <v>892.69593301435555</v>
      </c>
      <c r="K76" s="85">
        <f>K75</f>
        <v>350</v>
      </c>
      <c r="L76" s="86">
        <f>N74</f>
        <v>48</v>
      </c>
      <c r="P76" s="85">
        <f>P75</f>
        <v>350</v>
      </c>
      <c r="Q76" s="86">
        <f>S74</f>
        <v>2</v>
      </c>
      <c r="U76" s="85">
        <f>U75</f>
        <v>350</v>
      </c>
      <c r="V76" s="86">
        <f>X74</f>
        <v>32.070146014354052</v>
      </c>
      <c r="Y76" s="84"/>
      <c r="Z76" s="85">
        <f>Z75</f>
        <v>350</v>
      </c>
      <c r="AA76" s="86">
        <f>AC74</f>
        <v>3.20930592991317E-4</v>
      </c>
      <c r="AF76" s="85">
        <f>AF75+$L$1</f>
        <v>360</v>
      </c>
      <c r="AG76" s="86">
        <f>AI74</f>
        <v>3475.5644398007566</v>
      </c>
      <c r="AH76" s="86">
        <f>AJ74</f>
        <v>892.69593301435555</v>
      </c>
    </row>
    <row r="77" spans="1:36" x14ac:dyDescent="0.25">
      <c r="A77">
        <f t="shared" si="11"/>
        <v>360</v>
      </c>
      <c r="B77" s="91">
        <f t="shared" si="12"/>
        <v>48</v>
      </c>
      <c r="C77" s="91">
        <f t="shared" si="13"/>
        <v>2</v>
      </c>
      <c r="D77" s="91">
        <f t="shared" si="14"/>
        <v>32.070146014354052</v>
      </c>
      <c r="E77" s="92">
        <f t="shared" si="15"/>
        <v>3.20930592991317E-4</v>
      </c>
      <c r="F77">
        <f t="shared" si="16"/>
        <v>360</v>
      </c>
      <c r="G77" s="91">
        <f t="shared" si="17"/>
        <v>3475.5644398007566</v>
      </c>
      <c r="H77" s="91">
        <f t="shared" si="18"/>
        <v>892.69593301435555</v>
      </c>
      <c r="K77" s="85">
        <f>K76+$L$1</f>
        <v>360</v>
      </c>
      <c r="L77" s="86">
        <f>L76</f>
        <v>48</v>
      </c>
      <c r="P77" s="85">
        <f>P76+$L$1</f>
        <v>360</v>
      </c>
      <c r="Q77" s="86">
        <f>Q76</f>
        <v>2</v>
      </c>
      <c r="U77" s="85">
        <f>U76+$L$1</f>
        <v>360</v>
      </c>
      <c r="V77" s="86">
        <f>V76</f>
        <v>32.070146014354052</v>
      </c>
      <c r="Y77" s="84"/>
      <c r="Z77" s="85">
        <f>Z76+$L$1</f>
        <v>360</v>
      </c>
      <c r="AA77" s="86">
        <f>AA76</f>
        <v>3.20930592991317E-4</v>
      </c>
      <c r="AF77" s="85">
        <f>AF76</f>
        <v>360</v>
      </c>
      <c r="AG77" s="86">
        <f>AG76</f>
        <v>3475.5644398007566</v>
      </c>
      <c r="AH77" s="86">
        <f>AH76</f>
        <v>892.69593301435555</v>
      </c>
    </row>
    <row r="78" spans="1:36" x14ac:dyDescent="0.25">
      <c r="A78">
        <f t="shared" si="11"/>
        <v>360</v>
      </c>
      <c r="B78" s="91">
        <f t="shared" si="12"/>
        <v>28.8</v>
      </c>
      <c r="C78" s="91">
        <f t="shared" si="13"/>
        <v>2</v>
      </c>
      <c r="D78" s="91">
        <f t="shared" si="14"/>
        <v>33.387534456050972</v>
      </c>
      <c r="E78" s="92">
        <f t="shared" si="15"/>
        <v>3.2064803927813124E-4</v>
      </c>
      <c r="F78">
        <f t="shared" si="16"/>
        <v>360</v>
      </c>
      <c r="G78" s="91">
        <f t="shared" si="17"/>
        <v>1722.0680943774048</v>
      </c>
      <c r="H78" s="91">
        <f t="shared" si="18"/>
        <v>499.37259872611514</v>
      </c>
      <c r="K78" s="85">
        <f>K77</f>
        <v>360</v>
      </c>
      <c r="L78" s="86">
        <f>N75</f>
        <v>28.8</v>
      </c>
      <c r="P78" s="85">
        <f>P77</f>
        <v>360</v>
      </c>
      <c r="Q78" s="86">
        <f>S75</f>
        <v>2</v>
      </c>
      <c r="U78" s="85">
        <f>U77</f>
        <v>360</v>
      </c>
      <c r="V78" s="86">
        <f>X75</f>
        <v>33.387534456050972</v>
      </c>
      <c r="Z78" s="85">
        <f>Z77</f>
        <v>360</v>
      </c>
      <c r="AA78" s="86">
        <f>AC75</f>
        <v>3.2064803927813124E-4</v>
      </c>
      <c r="AF78" s="85">
        <f>AF77+$L$1</f>
        <v>370</v>
      </c>
      <c r="AG78" s="86">
        <f>AI75</f>
        <v>1722.0680943774048</v>
      </c>
      <c r="AH78" s="86">
        <f>AJ75</f>
        <v>499.37259872611514</v>
      </c>
    </row>
    <row r="79" spans="1:36" ht="15.75" thickBot="1" x14ac:dyDescent="0.3">
      <c r="A79">
        <f t="shared" si="11"/>
        <v>370</v>
      </c>
      <c r="B79" s="91">
        <f t="shared" si="12"/>
        <v>28.8</v>
      </c>
      <c r="C79" s="91">
        <f t="shared" si="13"/>
        <v>2</v>
      </c>
      <c r="D79" s="91">
        <f t="shared" si="14"/>
        <v>33.387534456050972</v>
      </c>
      <c r="E79" s="92">
        <f t="shared" si="15"/>
        <v>3.2064803927813124E-4</v>
      </c>
      <c r="F79">
        <f t="shared" si="16"/>
        <v>370</v>
      </c>
      <c r="G79" s="91">
        <f t="shared" si="17"/>
        <v>1722.0680943774048</v>
      </c>
      <c r="H79" s="91">
        <f t="shared" si="18"/>
        <v>499.37259872611514</v>
      </c>
      <c r="K79" s="85">
        <f>K78+$L$1</f>
        <v>370</v>
      </c>
      <c r="L79" s="86">
        <f>L78</f>
        <v>28.8</v>
      </c>
      <c r="P79" s="85">
        <f>P78+$L$1</f>
        <v>370</v>
      </c>
      <c r="Q79" s="86">
        <f>Q78</f>
        <v>2</v>
      </c>
      <c r="U79" s="85">
        <f>U78+$L$1</f>
        <v>370</v>
      </c>
      <c r="V79" s="86">
        <f>V78</f>
        <v>33.387534456050972</v>
      </c>
      <c r="Z79" s="85">
        <f>Z78+$L$1</f>
        <v>370</v>
      </c>
      <c r="AA79" s="86">
        <f>AA78</f>
        <v>3.2064803927813124E-4</v>
      </c>
      <c r="AF79" s="85">
        <f>AF78</f>
        <v>370</v>
      </c>
      <c r="AG79" s="86">
        <f>AG78</f>
        <v>1722.0680943774048</v>
      </c>
      <c r="AH79" s="86">
        <f>AH78</f>
        <v>499.37259872611514</v>
      </c>
    </row>
    <row r="80" spans="1:36" s="93" customFormat="1" ht="15.75" thickBot="1" x14ac:dyDescent="0.3">
      <c r="A80" s="93">
        <f t="shared" ref="A80:A109" si="20">K80</f>
        <v>370</v>
      </c>
      <c r="B80" s="94">
        <f t="shared" ref="B80:B109" si="21">L80</f>
        <v>105.6</v>
      </c>
      <c r="C80" s="94">
        <f t="shared" ref="C80:C109" si="22">Q80</f>
        <v>2</v>
      </c>
      <c r="D80" s="94">
        <f t="shared" ref="D80:D109" si="23">V80</f>
        <v>40.387163168903356</v>
      </c>
      <c r="E80" s="95">
        <f t="shared" ref="E80:E109" si="24">AA80</f>
        <v>3.0084704702041277E-4</v>
      </c>
      <c r="F80" s="93">
        <f t="shared" ref="F80:F109" si="25">A80</f>
        <v>370</v>
      </c>
      <c r="G80" s="94">
        <f t="shared" ref="G80:G109" si="26">AG80</f>
        <v>6058.7964070599637</v>
      </c>
      <c r="H80" s="94">
        <f t="shared" ref="H80:H109" si="27">AH80</f>
        <v>2511.6478445164312</v>
      </c>
      <c r="K80" s="96">
        <f>K79</f>
        <v>370</v>
      </c>
      <c r="L80" s="97">
        <f>N81</f>
        <v>105.6</v>
      </c>
      <c r="N80" s="25" t="s">
        <v>39</v>
      </c>
      <c r="P80" s="96">
        <f>P79</f>
        <v>370</v>
      </c>
      <c r="Q80" s="97">
        <f>S81</f>
        <v>2</v>
      </c>
      <c r="S80" s="25" t="s">
        <v>39</v>
      </c>
      <c r="U80" s="96">
        <f>U79</f>
        <v>370</v>
      </c>
      <c r="V80" s="97">
        <f>X81</f>
        <v>40.387163168903356</v>
      </c>
      <c r="Z80" s="96">
        <f>Z79</f>
        <v>370</v>
      </c>
      <c r="AA80" s="97">
        <f>AC81</f>
        <v>3.0084704702041277E-4</v>
      </c>
      <c r="AF80" s="96">
        <f>AF79+$L$1</f>
        <v>380</v>
      </c>
      <c r="AG80" s="97">
        <f>AI81</f>
        <v>6058.7964070599637</v>
      </c>
      <c r="AH80" s="97">
        <f>AJ81</f>
        <v>2511.6478445164312</v>
      </c>
    </row>
    <row r="81" spans="1:36" x14ac:dyDescent="0.25">
      <c r="A81">
        <f t="shared" si="20"/>
        <v>380</v>
      </c>
      <c r="B81" s="91">
        <f t="shared" si="21"/>
        <v>105.6</v>
      </c>
      <c r="C81" s="91">
        <f t="shared" si="22"/>
        <v>2</v>
      </c>
      <c r="D81" s="91">
        <f t="shared" si="23"/>
        <v>40.387163168903356</v>
      </c>
      <c r="E81" s="92">
        <f t="shared" si="24"/>
        <v>3.0084704702041277E-4</v>
      </c>
      <c r="F81">
        <f t="shared" si="25"/>
        <v>380</v>
      </c>
      <c r="G81" s="91">
        <f t="shared" si="26"/>
        <v>6058.7964070599637</v>
      </c>
      <c r="H81" s="91">
        <f t="shared" si="27"/>
        <v>2511.6478445164312</v>
      </c>
      <c r="K81" s="85">
        <f>K80+$L$1</f>
        <v>380</v>
      </c>
      <c r="L81" s="86">
        <f>L80</f>
        <v>105.6</v>
      </c>
      <c r="N81" s="17">
        <v>105.6</v>
      </c>
      <c r="P81" s="85">
        <f>P80+$L$1</f>
        <v>380</v>
      </c>
      <c r="Q81" s="86">
        <f>Q80</f>
        <v>2</v>
      </c>
      <c r="S81" s="66">
        <v>2</v>
      </c>
      <c r="U81" s="85">
        <f>U80+$L$1</f>
        <v>380</v>
      </c>
      <c r="V81" s="86">
        <f>V80</f>
        <v>40.387163168903356</v>
      </c>
      <c r="X81" s="15">
        <v>40.387163168903356</v>
      </c>
      <c r="Y81" s="84"/>
      <c r="Z81" s="85">
        <f>Z80+$L$1</f>
        <v>380</v>
      </c>
      <c r="AA81" s="86">
        <f>AA80</f>
        <v>3.0084704702041277E-4</v>
      </c>
      <c r="AC81" s="66">
        <f t="shared" ref="AC81:AC85" si="28">AD81/60/60</f>
        <v>3.0084704702041277E-4</v>
      </c>
      <c r="AD81" s="15">
        <v>1.0830493692734859</v>
      </c>
      <c r="AF81" s="85">
        <f>AF80</f>
        <v>380</v>
      </c>
      <c r="AG81" s="86">
        <f>AG80</f>
        <v>6058.7964070599637</v>
      </c>
      <c r="AH81" s="86">
        <f>AH80</f>
        <v>2511.6478445164312</v>
      </c>
      <c r="AI81" s="15">
        <v>6058.7964070599637</v>
      </c>
      <c r="AJ81" s="15">
        <v>2511.6478445164312</v>
      </c>
    </row>
    <row r="82" spans="1:36" x14ac:dyDescent="0.25">
      <c r="A82">
        <f t="shared" si="20"/>
        <v>380</v>
      </c>
      <c r="B82" s="91">
        <f t="shared" si="21"/>
        <v>88.2</v>
      </c>
      <c r="C82" s="91">
        <f t="shared" si="22"/>
        <v>2</v>
      </c>
      <c r="D82" s="91">
        <f t="shared" si="23"/>
        <v>40.204045892179572</v>
      </c>
      <c r="E82" s="92">
        <f t="shared" si="24"/>
        <v>3.0357730204637773E-4</v>
      </c>
      <c r="F82">
        <f t="shared" si="25"/>
        <v>380</v>
      </c>
      <c r="G82" s="91">
        <f t="shared" si="26"/>
        <v>5198.6167317396157</v>
      </c>
      <c r="H82" s="91">
        <f t="shared" si="27"/>
        <v>2031.8337565941688</v>
      </c>
      <c r="K82" s="85">
        <f>K81</f>
        <v>380</v>
      </c>
      <c r="L82" s="86">
        <f>N82</f>
        <v>88.2</v>
      </c>
      <c r="N82" s="68">
        <v>88.2</v>
      </c>
      <c r="P82" s="85">
        <f>P81</f>
        <v>380</v>
      </c>
      <c r="Q82" s="86">
        <f>S82</f>
        <v>2</v>
      </c>
      <c r="S82" s="66">
        <v>2</v>
      </c>
      <c r="U82" s="85">
        <f>U81</f>
        <v>380</v>
      </c>
      <c r="V82" s="86">
        <f>X82</f>
        <v>40.204045892179572</v>
      </c>
      <c r="X82" s="66">
        <v>40.204045892179572</v>
      </c>
      <c r="Y82" s="84"/>
      <c r="Z82" s="85">
        <f>Z81</f>
        <v>380</v>
      </c>
      <c r="AA82" s="86">
        <f>AC82</f>
        <v>3.0357730204637773E-4</v>
      </c>
      <c r="AC82" s="66">
        <f t="shared" si="28"/>
        <v>3.0357730204637773E-4</v>
      </c>
      <c r="AD82" s="66">
        <v>1.0928782873669598</v>
      </c>
      <c r="AF82" s="85">
        <f>AF81+$L$1</f>
        <v>390</v>
      </c>
      <c r="AG82" s="86">
        <f>AI82</f>
        <v>5198.6167317396157</v>
      </c>
      <c r="AH82" s="86">
        <f>AJ82</f>
        <v>2031.8337565941688</v>
      </c>
      <c r="AI82" s="66">
        <v>5198.6167317396157</v>
      </c>
      <c r="AJ82" s="66">
        <v>2031.8337565941688</v>
      </c>
    </row>
    <row r="83" spans="1:36" x14ac:dyDescent="0.25">
      <c r="A83">
        <f t="shared" si="20"/>
        <v>390</v>
      </c>
      <c r="B83" s="91">
        <f t="shared" si="21"/>
        <v>88.2</v>
      </c>
      <c r="C83" s="91">
        <f t="shared" si="22"/>
        <v>2</v>
      </c>
      <c r="D83" s="91">
        <f t="shared" si="23"/>
        <v>40.204045892179572</v>
      </c>
      <c r="E83" s="92">
        <f t="shared" si="24"/>
        <v>3.0357730204637773E-4</v>
      </c>
      <c r="F83">
        <f t="shared" si="25"/>
        <v>390</v>
      </c>
      <c r="G83" s="91">
        <f t="shared" si="26"/>
        <v>5198.6167317396157</v>
      </c>
      <c r="H83" s="91">
        <f t="shared" si="27"/>
        <v>2031.8337565941688</v>
      </c>
      <c r="K83" s="85">
        <f>K82+$L$1</f>
        <v>390</v>
      </c>
      <c r="L83" s="86">
        <f>L82</f>
        <v>88.2</v>
      </c>
      <c r="N83" s="12">
        <v>68.400000000000006</v>
      </c>
      <c r="P83" s="85">
        <f>P82+$L$1</f>
        <v>390</v>
      </c>
      <c r="Q83" s="86">
        <f>Q82</f>
        <v>2</v>
      </c>
      <c r="S83" s="66">
        <v>2</v>
      </c>
      <c r="U83" s="85">
        <f>U82+$L$1</f>
        <v>390</v>
      </c>
      <c r="V83" s="86">
        <f>V82</f>
        <v>40.204045892179572</v>
      </c>
      <c r="X83" s="8">
        <v>40.228709527996422</v>
      </c>
      <c r="Y83" s="84"/>
      <c r="Z83" s="85">
        <f>Z82+$L$1</f>
        <v>390</v>
      </c>
      <c r="AA83" s="86">
        <f>AA82</f>
        <v>3.0357730204637773E-4</v>
      </c>
      <c r="AC83" s="66">
        <f t="shared" si="28"/>
        <v>3.03406636202375E-4</v>
      </c>
      <c r="AD83" s="8">
        <v>1.0922638903285502</v>
      </c>
      <c r="AF83" s="85">
        <f>AF82</f>
        <v>390</v>
      </c>
      <c r="AG83" s="86">
        <f>AG82</f>
        <v>5198.6167317396157</v>
      </c>
      <c r="AH83" s="86">
        <f>AH82</f>
        <v>2031.8337565941688</v>
      </c>
      <c r="AI83" s="8">
        <v>4071.8311867801526</v>
      </c>
      <c r="AJ83" s="8">
        <v>1516.4585839888969</v>
      </c>
    </row>
    <row r="84" spans="1:36" x14ac:dyDescent="0.25">
      <c r="A84">
        <f t="shared" si="20"/>
        <v>390</v>
      </c>
      <c r="B84" s="91">
        <f t="shared" si="21"/>
        <v>68.400000000000006</v>
      </c>
      <c r="C84" s="91">
        <f t="shared" si="22"/>
        <v>2</v>
      </c>
      <c r="D84" s="91">
        <f t="shared" si="23"/>
        <v>40.228709527996422</v>
      </c>
      <c r="E84" s="92">
        <f t="shared" si="24"/>
        <v>3.03406636202375E-4</v>
      </c>
      <c r="F84">
        <f t="shared" si="25"/>
        <v>390</v>
      </c>
      <c r="G84" s="91">
        <f t="shared" si="26"/>
        <v>4071.8311867801526</v>
      </c>
      <c r="H84" s="91">
        <f t="shared" si="27"/>
        <v>1516.4585839888969</v>
      </c>
      <c r="K84" s="85">
        <f>K83</f>
        <v>390</v>
      </c>
      <c r="L84" s="86">
        <f>N83</f>
        <v>68.400000000000006</v>
      </c>
      <c r="N84" s="12">
        <v>48</v>
      </c>
      <c r="P84" s="85">
        <f>P83</f>
        <v>390</v>
      </c>
      <c r="Q84" s="86">
        <f>S83</f>
        <v>2</v>
      </c>
      <c r="S84" s="66">
        <v>2</v>
      </c>
      <c r="U84" s="85">
        <f>U83</f>
        <v>390</v>
      </c>
      <c r="V84" s="86">
        <f>X83</f>
        <v>40.228709527996422</v>
      </c>
      <c r="X84" s="8">
        <v>40.466982755668631</v>
      </c>
      <c r="Y84" s="84"/>
      <c r="Z84" s="85">
        <f>Z83</f>
        <v>390</v>
      </c>
      <c r="AA84" s="86">
        <f>AC83</f>
        <v>3.03406636202375E-4</v>
      </c>
      <c r="AC84" s="66">
        <f t="shared" si="28"/>
        <v>3.0369915625482017E-4</v>
      </c>
      <c r="AD84" s="8">
        <v>1.0933169625173527</v>
      </c>
      <c r="AF84" s="85">
        <f>AF83+$L$1</f>
        <v>400</v>
      </c>
      <c r="AG84" s="86">
        <f>AI83</f>
        <v>4071.8311867801526</v>
      </c>
      <c r="AH84" s="86">
        <f>AJ83</f>
        <v>1516.4585839888969</v>
      </c>
      <c r="AI84" s="8">
        <v>3132.9614003535862</v>
      </c>
      <c r="AJ84" s="8">
        <v>1063.8925497454902</v>
      </c>
    </row>
    <row r="85" spans="1:36" ht="15.75" thickBot="1" x14ac:dyDescent="0.3">
      <c r="A85">
        <f t="shared" si="20"/>
        <v>400</v>
      </c>
      <c r="B85" s="91">
        <f t="shared" si="21"/>
        <v>68.400000000000006</v>
      </c>
      <c r="C85" s="91">
        <f t="shared" si="22"/>
        <v>2</v>
      </c>
      <c r="D85" s="91">
        <f t="shared" si="23"/>
        <v>40.228709527996422</v>
      </c>
      <c r="E85" s="92">
        <f t="shared" si="24"/>
        <v>3.03406636202375E-4</v>
      </c>
      <c r="F85">
        <f t="shared" si="25"/>
        <v>400</v>
      </c>
      <c r="G85" s="91">
        <f t="shared" si="26"/>
        <v>4071.8311867801526</v>
      </c>
      <c r="H85" s="91">
        <f t="shared" si="27"/>
        <v>1516.4585839888969</v>
      </c>
      <c r="K85" s="85">
        <f>K84+$L$1</f>
        <v>400</v>
      </c>
      <c r="L85" s="86">
        <f>L84</f>
        <v>68.400000000000006</v>
      </c>
      <c r="N85" s="23">
        <v>28.8</v>
      </c>
      <c r="P85" s="85">
        <f>P84+$L$1</f>
        <v>400</v>
      </c>
      <c r="Q85" s="86">
        <f>Q84</f>
        <v>2</v>
      </c>
      <c r="S85" s="8">
        <v>2</v>
      </c>
      <c r="U85" s="85">
        <f>U84+$L$1</f>
        <v>400</v>
      </c>
      <c r="V85" s="86">
        <f>V84</f>
        <v>40.228709527996422</v>
      </c>
      <c r="X85" s="10">
        <v>43.50579693906603</v>
      </c>
      <c r="Y85" s="84"/>
      <c r="Z85" s="85">
        <f>Z84+$L$1</f>
        <v>400</v>
      </c>
      <c r="AA85" s="86">
        <f>AA84</f>
        <v>3.03406636202375E-4</v>
      </c>
      <c r="AC85" s="8">
        <f t="shared" si="28"/>
        <v>3.0366857314603909E-4</v>
      </c>
      <c r="AD85" s="10">
        <v>1.0932068633257406</v>
      </c>
      <c r="AF85" s="85">
        <f>AF84</f>
        <v>400</v>
      </c>
      <c r="AG85" s="86">
        <f>AG84</f>
        <v>4071.8311867801526</v>
      </c>
      <c r="AH85" s="86">
        <f>AH84</f>
        <v>1516.4585839888969</v>
      </c>
      <c r="AI85" s="10">
        <v>1443.984313094579</v>
      </c>
      <c r="AJ85" s="10">
        <v>633.00493166287049</v>
      </c>
    </row>
    <row r="86" spans="1:36" x14ac:dyDescent="0.25">
      <c r="A86">
        <f t="shared" si="20"/>
        <v>400</v>
      </c>
      <c r="B86" s="91">
        <f t="shared" si="21"/>
        <v>48</v>
      </c>
      <c r="C86" s="91">
        <f t="shared" si="22"/>
        <v>2</v>
      </c>
      <c r="D86" s="91">
        <f t="shared" si="23"/>
        <v>40.466982755668631</v>
      </c>
      <c r="E86" s="92">
        <f t="shared" si="24"/>
        <v>3.0369915625482017E-4</v>
      </c>
      <c r="F86">
        <f t="shared" si="25"/>
        <v>400</v>
      </c>
      <c r="G86" s="91">
        <f t="shared" si="26"/>
        <v>3132.9614003535862</v>
      </c>
      <c r="H86" s="91">
        <f t="shared" si="27"/>
        <v>1063.8925497454902</v>
      </c>
      <c r="K86" s="85">
        <f>K85</f>
        <v>400</v>
      </c>
      <c r="L86" s="86">
        <f>N84</f>
        <v>48</v>
      </c>
      <c r="P86" s="85">
        <f>P85</f>
        <v>400</v>
      </c>
      <c r="Q86" s="86">
        <f>S84</f>
        <v>2</v>
      </c>
      <c r="U86" s="85">
        <f>U85</f>
        <v>400</v>
      </c>
      <c r="V86" s="86">
        <f>X84</f>
        <v>40.466982755668631</v>
      </c>
      <c r="Y86" s="84"/>
      <c r="Z86" s="85">
        <f>Z85</f>
        <v>400</v>
      </c>
      <c r="AA86" s="86">
        <f>AC84</f>
        <v>3.0369915625482017E-4</v>
      </c>
      <c r="AF86" s="85">
        <f>AF85+$L$1</f>
        <v>410</v>
      </c>
      <c r="AG86" s="86">
        <f>AI84</f>
        <v>3132.9614003535862</v>
      </c>
      <c r="AH86" s="86">
        <f>AJ84</f>
        <v>1063.8925497454902</v>
      </c>
    </row>
    <row r="87" spans="1:36" x14ac:dyDescent="0.25">
      <c r="A87">
        <f t="shared" si="20"/>
        <v>410</v>
      </c>
      <c r="B87" s="91">
        <f t="shared" si="21"/>
        <v>48</v>
      </c>
      <c r="C87" s="91">
        <f t="shared" si="22"/>
        <v>2</v>
      </c>
      <c r="D87" s="91">
        <f t="shared" si="23"/>
        <v>40.466982755668631</v>
      </c>
      <c r="E87" s="92">
        <f t="shared" si="24"/>
        <v>3.0369915625482017E-4</v>
      </c>
      <c r="F87">
        <f t="shared" si="25"/>
        <v>410</v>
      </c>
      <c r="G87" s="91">
        <f t="shared" si="26"/>
        <v>3132.9614003535862</v>
      </c>
      <c r="H87" s="91">
        <f t="shared" si="27"/>
        <v>1063.8925497454902</v>
      </c>
      <c r="K87" s="85">
        <f>K86+$L$1</f>
        <v>410</v>
      </c>
      <c r="L87" s="86">
        <f>L86</f>
        <v>48</v>
      </c>
      <c r="P87" s="85">
        <f>P86+$L$1</f>
        <v>410</v>
      </c>
      <c r="Q87" s="86">
        <f>Q86</f>
        <v>2</v>
      </c>
      <c r="U87" s="85">
        <f>U86+$L$1</f>
        <v>410</v>
      </c>
      <c r="V87" s="86">
        <f>V86</f>
        <v>40.466982755668631</v>
      </c>
      <c r="Y87" s="84"/>
      <c r="Z87" s="85">
        <f>Z86+$L$1</f>
        <v>410</v>
      </c>
      <c r="AA87" s="86">
        <f>AA86</f>
        <v>3.0369915625482017E-4</v>
      </c>
      <c r="AF87" s="85">
        <f>AF86</f>
        <v>410</v>
      </c>
      <c r="AG87" s="86">
        <f>AG86</f>
        <v>3132.9614003535862</v>
      </c>
      <c r="AH87" s="86">
        <f>AH86</f>
        <v>1063.8925497454902</v>
      </c>
    </row>
    <row r="88" spans="1:36" x14ac:dyDescent="0.25">
      <c r="A88">
        <f t="shared" si="20"/>
        <v>410</v>
      </c>
      <c r="B88" s="91">
        <f t="shared" si="21"/>
        <v>28.8</v>
      </c>
      <c r="C88" s="91">
        <f t="shared" si="22"/>
        <v>2</v>
      </c>
      <c r="D88" s="91">
        <f t="shared" si="23"/>
        <v>43.50579693906603</v>
      </c>
      <c r="E88" s="92">
        <f t="shared" si="24"/>
        <v>3.0366857314603909E-4</v>
      </c>
      <c r="F88">
        <f t="shared" si="25"/>
        <v>410</v>
      </c>
      <c r="G88" s="91">
        <f t="shared" si="26"/>
        <v>1443.984313094579</v>
      </c>
      <c r="H88" s="91">
        <f t="shared" si="27"/>
        <v>633.00493166287049</v>
      </c>
      <c r="K88" s="85">
        <f>K87</f>
        <v>410</v>
      </c>
      <c r="L88" s="86">
        <f>N85</f>
        <v>28.8</v>
      </c>
      <c r="P88" s="85">
        <f>P87</f>
        <v>410</v>
      </c>
      <c r="Q88" s="86">
        <f>S85</f>
        <v>2</v>
      </c>
      <c r="U88" s="85">
        <f>U87</f>
        <v>410</v>
      </c>
      <c r="V88" s="86">
        <f>X85</f>
        <v>43.50579693906603</v>
      </c>
      <c r="Z88" s="85">
        <f>Z87</f>
        <v>410</v>
      </c>
      <c r="AA88" s="86">
        <f>AC85</f>
        <v>3.0366857314603909E-4</v>
      </c>
      <c r="AF88" s="85">
        <f>AF87+$L$1</f>
        <v>420</v>
      </c>
      <c r="AG88" s="86">
        <f>AI85</f>
        <v>1443.984313094579</v>
      </c>
      <c r="AH88" s="86">
        <f>AJ85</f>
        <v>633.00493166287049</v>
      </c>
    </row>
    <row r="89" spans="1:36" ht="15.75" thickBot="1" x14ac:dyDescent="0.3">
      <c r="A89">
        <f t="shared" si="20"/>
        <v>420</v>
      </c>
      <c r="B89" s="91">
        <f t="shared" si="21"/>
        <v>28.8</v>
      </c>
      <c r="C89" s="91">
        <f t="shared" si="22"/>
        <v>2</v>
      </c>
      <c r="D89" s="91">
        <f t="shared" si="23"/>
        <v>43.50579693906603</v>
      </c>
      <c r="E89" s="92">
        <f t="shared" si="24"/>
        <v>3.0366857314603909E-4</v>
      </c>
      <c r="F89">
        <f t="shared" si="25"/>
        <v>420</v>
      </c>
      <c r="G89" s="91">
        <f t="shared" si="26"/>
        <v>1443.984313094579</v>
      </c>
      <c r="H89" s="91">
        <f t="shared" si="27"/>
        <v>633.00493166287049</v>
      </c>
      <c r="K89" s="85">
        <f>K88+$L$1</f>
        <v>420</v>
      </c>
      <c r="L89" s="86">
        <f>L88</f>
        <v>28.8</v>
      </c>
      <c r="P89" s="85">
        <f>P88+$L$1</f>
        <v>420</v>
      </c>
      <c r="Q89" s="86">
        <f>Q88</f>
        <v>2</v>
      </c>
      <c r="U89" s="85">
        <f>U88+$L$1</f>
        <v>420</v>
      </c>
      <c r="V89" s="86">
        <f>V88</f>
        <v>43.50579693906603</v>
      </c>
      <c r="Z89" s="85">
        <f>Z88+$L$1</f>
        <v>420</v>
      </c>
      <c r="AA89" s="86">
        <f>AA88</f>
        <v>3.0366857314603909E-4</v>
      </c>
      <c r="AF89" s="85">
        <f>AF88</f>
        <v>420</v>
      </c>
      <c r="AG89" s="86">
        <f>AG88</f>
        <v>1443.984313094579</v>
      </c>
      <c r="AH89" s="86">
        <f>AH88</f>
        <v>633.00493166287049</v>
      </c>
    </row>
    <row r="90" spans="1:36" s="93" customFormat="1" ht="15.75" thickBot="1" x14ac:dyDescent="0.3">
      <c r="A90" s="93">
        <f t="shared" si="20"/>
        <v>420</v>
      </c>
      <c r="B90" s="94">
        <f t="shared" si="21"/>
        <v>105.6</v>
      </c>
      <c r="C90" s="94">
        <f t="shared" si="22"/>
        <v>2</v>
      </c>
      <c r="D90" s="94">
        <f t="shared" si="23"/>
        <v>48.693214807007614</v>
      </c>
      <c r="E90" s="95">
        <f t="shared" si="24"/>
        <v>1.897970846895142E-4</v>
      </c>
      <c r="F90" s="93">
        <f t="shared" si="25"/>
        <v>420</v>
      </c>
      <c r="G90" s="94">
        <f t="shared" si="26"/>
        <v>4443.0696597139513</v>
      </c>
      <c r="H90" s="94">
        <f t="shared" si="27"/>
        <v>2414.3846036760488</v>
      </c>
      <c r="K90" s="96">
        <f>K89</f>
        <v>420</v>
      </c>
      <c r="L90" s="97">
        <f>N91</f>
        <v>105.6</v>
      </c>
      <c r="N90" s="25" t="s">
        <v>40</v>
      </c>
      <c r="P90" s="96">
        <f>P89</f>
        <v>420</v>
      </c>
      <c r="Q90" s="97">
        <f>S91</f>
        <v>2</v>
      </c>
      <c r="S90" s="25" t="s">
        <v>40</v>
      </c>
      <c r="U90" s="96">
        <f>U89</f>
        <v>420</v>
      </c>
      <c r="V90" s="97">
        <f>X91</f>
        <v>48.693214807007614</v>
      </c>
      <c r="Z90" s="96">
        <f>Z89</f>
        <v>420</v>
      </c>
      <c r="AA90" s="97">
        <f>AC91</f>
        <v>1.897970846895142E-4</v>
      </c>
      <c r="AF90" s="96">
        <f>AF89+$L$1</f>
        <v>430</v>
      </c>
      <c r="AG90" s="97">
        <f>AI91</f>
        <v>4443.0696597139513</v>
      </c>
      <c r="AH90" s="97">
        <f>AJ91</f>
        <v>2414.3846036760488</v>
      </c>
    </row>
    <row r="91" spans="1:36" x14ac:dyDescent="0.25">
      <c r="A91">
        <f t="shared" si="20"/>
        <v>430</v>
      </c>
      <c r="B91" s="91">
        <f t="shared" si="21"/>
        <v>105.6</v>
      </c>
      <c r="C91" s="91">
        <f t="shared" si="22"/>
        <v>2</v>
      </c>
      <c r="D91" s="91">
        <f t="shared" si="23"/>
        <v>48.693214807007614</v>
      </c>
      <c r="E91" s="92">
        <f t="shared" si="24"/>
        <v>1.897970846895142E-4</v>
      </c>
      <c r="F91">
        <f t="shared" si="25"/>
        <v>430</v>
      </c>
      <c r="G91" s="91">
        <f t="shared" si="26"/>
        <v>4443.0696597139513</v>
      </c>
      <c r="H91" s="91">
        <f t="shared" si="27"/>
        <v>2414.3846036760488</v>
      </c>
      <c r="K91" s="85">
        <f>K90+$L$1</f>
        <v>430</v>
      </c>
      <c r="L91" s="86">
        <f>L90</f>
        <v>105.6</v>
      </c>
      <c r="N91" s="17">
        <v>105.6</v>
      </c>
      <c r="P91" s="85">
        <f>P90+$L$1</f>
        <v>430</v>
      </c>
      <c r="Q91" s="86">
        <f>Q90</f>
        <v>2</v>
      </c>
      <c r="S91" s="66">
        <v>2</v>
      </c>
      <c r="U91" s="85">
        <f>U90+$L$1</f>
        <v>430</v>
      </c>
      <c r="V91" s="86">
        <f>V90</f>
        <v>48.693214807007614</v>
      </c>
      <c r="X91" s="15">
        <v>48.693214807007614</v>
      </c>
      <c r="Y91" s="84"/>
      <c r="Z91" s="85">
        <f>Z90+$L$1</f>
        <v>430</v>
      </c>
      <c r="AA91" s="86">
        <f>AA90</f>
        <v>1.897970846895142E-4</v>
      </c>
      <c r="AC91" s="66">
        <f t="shared" ref="AC91:AC95" si="29">AD91/60/60</f>
        <v>1.897970846895142E-4</v>
      </c>
      <c r="AD91" s="15">
        <v>0.68326950488225113</v>
      </c>
      <c r="AF91" s="85">
        <f>AF90</f>
        <v>430</v>
      </c>
      <c r="AG91" s="86">
        <f>AG90</f>
        <v>4443.0696597139513</v>
      </c>
      <c r="AH91" s="86">
        <f>AH90</f>
        <v>2414.3846036760488</v>
      </c>
      <c r="AI91" s="15">
        <v>4443.0696597139513</v>
      </c>
      <c r="AJ91" s="15">
        <v>2414.3846036760488</v>
      </c>
    </row>
    <row r="92" spans="1:36" x14ac:dyDescent="0.25">
      <c r="A92">
        <f t="shared" si="20"/>
        <v>430</v>
      </c>
      <c r="B92" s="91">
        <f t="shared" si="21"/>
        <v>88.2</v>
      </c>
      <c r="C92" s="91">
        <f t="shared" si="22"/>
        <v>2</v>
      </c>
      <c r="D92" s="91">
        <f t="shared" si="23"/>
        <v>48.540853977787997</v>
      </c>
      <c r="E92" s="92">
        <f t="shared" si="24"/>
        <v>1.8914432271582103E-4</v>
      </c>
      <c r="F92">
        <f t="shared" si="25"/>
        <v>430</v>
      </c>
      <c r="G92" s="91">
        <f t="shared" si="26"/>
        <v>4293.359281615576</v>
      </c>
      <c r="H92" s="91">
        <f t="shared" si="27"/>
        <v>2294.2293651087484</v>
      </c>
      <c r="K92" s="85">
        <f>K91</f>
        <v>430</v>
      </c>
      <c r="L92" s="86">
        <f>N92</f>
        <v>88.2</v>
      </c>
      <c r="N92" s="68">
        <v>88.2</v>
      </c>
      <c r="P92" s="85">
        <f>P91</f>
        <v>430</v>
      </c>
      <c r="Q92" s="86">
        <f>S92</f>
        <v>2</v>
      </c>
      <c r="S92" s="66">
        <v>2</v>
      </c>
      <c r="U92" s="85">
        <f>U91</f>
        <v>430</v>
      </c>
      <c r="V92" s="86">
        <f>X92</f>
        <v>48.540853977787997</v>
      </c>
      <c r="X92" s="66">
        <v>48.540853977787997</v>
      </c>
      <c r="Y92" s="84"/>
      <c r="Z92" s="85">
        <f>Z91</f>
        <v>430</v>
      </c>
      <c r="AA92" s="86">
        <f>AC92</f>
        <v>1.8914432271582103E-4</v>
      </c>
      <c r="AC92" s="66">
        <f t="shared" si="29"/>
        <v>1.8914432271582103E-4</v>
      </c>
      <c r="AD92" s="66">
        <v>0.68091956177695567</v>
      </c>
      <c r="AF92" s="85">
        <f>AF91+$L$1</f>
        <v>440</v>
      </c>
      <c r="AG92" s="86">
        <f>AI92</f>
        <v>4293.359281615576</v>
      </c>
      <c r="AH92" s="86">
        <f>AJ92</f>
        <v>2294.2293651087484</v>
      </c>
      <c r="AI92" s="66">
        <v>4293.359281615576</v>
      </c>
      <c r="AJ92" s="66">
        <v>2294.2293651087484</v>
      </c>
    </row>
    <row r="93" spans="1:36" x14ac:dyDescent="0.25">
      <c r="A93">
        <f t="shared" si="20"/>
        <v>440</v>
      </c>
      <c r="B93" s="91">
        <f t="shared" si="21"/>
        <v>88.2</v>
      </c>
      <c r="C93" s="91">
        <f t="shared" si="22"/>
        <v>2</v>
      </c>
      <c r="D93" s="91">
        <f t="shared" si="23"/>
        <v>48.540853977787997</v>
      </c>
      <c r="E93" s="92">
        <f t="shared" si="24"/>
        <v>1.8914432271582103E-4</v>
      </c>
      <c r="F93">
        <f t="shared" si="25"/>
        <v>440</v>
      </c>
      <c r="G93" s="91">
        <f t="shared" si="26"/>
        <v>4293.359281615576</v>
      </c>
      <c r="H93" s="91">
        <f t="shared" si="27"/>
        <v>2294.2293651087484</v>
      </c>
      <c r="K93" s="85">
        <f>K92+$L$1</f>
        <v>440</v>
      </c>
      <c r="L93" s="86">
        <f>L92</f>
        <v>88.2</v>
      </c>
      <c r="N93" s="12">
        <v>68.400000000000006</v>
      </c>
      <c r="P93" s="85">
        <f>P92+$L$1</f>
        <v>440</v>
      </c>
      <c r="Q93" s="86">
        <f>Q92</f>
        <v>2</v>
      </c>
      <c r="S93" s="66">
        <v>2</v>
      </c>
      <c r="U93" s="85">
        <f>U92+$L$1</f>
        <v>440</v>
      </c>
      <c r="V93" s="86">
        <f>V92</f>
        <v>48.540853977787997</v>
      </c>
      <c r="X93" s="8">
        <v>48.610411324030927</v>
      </c>
      <c r="Y93" s="84"/>
      <c r="Z93" s="85">
        <f>Z92+$L$1</f>
        <v>440</v>
      </c>
      <c r="AA93" s="86">
        <f>AA92</f>
        <v>1.8914432271582103E-4</v>
      </c>
      <c r="AC93" s="66">
        <f t="shared" si="29"/>
        <v>1.8927609173126627E-4</v>
      </c>
      <c r="AD93" s="8">
        <v>0.68139393023255856</v>
      </c>
      <c r="AF93" s="85">
        <f>AF92</f>
        <v>440</v>
      </c>
      <c r="AG93" s="86">
        <f>AG92</f>
        <v>4293.359281615576</v>
      </c>
      <c r="AH93" s="86">
        <f>AH92</f>
        <v>2294.2293651087484</v>
      </c>
      <c r="AI93" s="8">
        <v>3879.115829782043</v>
      </c>
      <c r="AJ93" s="8">
        <v>1835.9497157622759</v>
      </c>
    </row>
    <row r="94" spans="1:36" x14ac:dyDescent="0.25">
      <c r="A94">
        <f t="shared" si="20"/>
        <v>440</v>
      </c>
      <c r="B94" s="91">
        <f t="shared" si="21"/>
        <v>68.400000000000006</v>
      </c>
      <c r="C94" s="91">
        <f t="shared" si="22"/>
        <v>2</v>
      </c>
      <c r="D94" s="91">
        <f t="shared" si="23"/>
        <v>48.610411324030927</v>
      </c>
      <c r="E94" s="92">
        <f t="shared" si="24"/>
        <v>1.8927609173126627E-4</v>
      </c>
      <c r="F94">
        <f t="shared" si="25"/>
        <v>440</v>
      </c>
      <c r="G94" s="91">
        <f t="shared" si="26"/>
        <v>3879.115829782043</v>
      </c>
      <c r="H94" s="91">
        <f t="shared" si="27"/>
        <v>1835.9497157622759</v>
      </c>
      <c r="K94" s="85">
        <f>K93</f>
        <v>440</v>
      </c>
      <c r="L94" s="86">
        <f>N93</f>
        <v>68.400000000000006</v>
      </c>
      <c r="N94" s="12">
        <v>48</v>
      </c>
      <c r="P94" s="85">
        <f>P93</f>
        <v>440</v>
      </c>
      <c r="Q94" s="86">
        <f>S93</f>
        <v>2</v>
      </c>
      <c r="S94" s="66">
        <v>2</v>
      </c>
      <c r="U94" s="85">
        <f>U93</f>
        <v>440</v>
      </c>
      <c r="V94" s="86">
        <f>X93</f>
        <v>48.610411324030927</v>
      </c>
      <c r="X94" s="8">
        <v>48.616341309330728</v>
      </c>
      <c r="Y94" s="84"/>
      <c r="Z94" s="85">
        <f>Z93</f>
        <v>440</v>
      </c>
      <c r="AA94" s="86">
        <f>AC93</f>
        <v>1.8927609173126627E-4</v>
      </c>
      <c r="AC94" s="66">
        <f t="shared" si="29"/>
        <v>1.8888792075163376E-4</v>
      </c>
      <c r="AD94" s="8">
        <v>0.67999651470588152</v>
      </c>
      <c r="AF94" s="85">
        <f>AF93+$L$1</f>
        <v>450</v>
      </c>
      <c r="AG94" s="86">
        <f>AI93</f>
        <v>3879.115829782043</v>
      </c>
      <c r="AH94" s="86">
        <f>AJ93</f>
        <v>1835.9497157622759</v>
      </c>
      <c r="AI94" s="8">
        <v>2828.4203876980241</v>
      </c>
      <c r="AJ94" s="8">
        <v>1260.9778904665363</v>
      </c>
    </row>
    <row r="95" spans="1:36" ht="15.75" thickBot="1" x14ac:dyDescent="0.3">
      <c r="A95">
        <f t="shared" si="20"/>
        <v>450</v>
      </c>
      <c r="B95" s="91">
        <f t="shared" si="21"/>
        <v>68.400000000000006</v>
      </c>
      <c r="C95" s="91">
        <f t="shared" si="22"/>
        <v>2</v>
      </c>
      <c r="D95" s="91">
        <f t="shared" si="23"/>
        <v>48.610411324030927</v>
      </c>
      <c r="E95" s="92">
        <f t="shared" si="24"/>
        <v>1.8927609173126627E-4</v>
      </c>
      <c r="F95">
        <f t="shared" si="25"/>
        <v>450</v>
      </c>
      <c r="G95" s="91">
        <f t="shared" si="26"/>
        <v>3879.115829782043</v>
      </c>
      <c r="H95" s="91">
        <f t="shared" si="27"/>
        <v>1835.9497157622759</v>
      </c>
      <c r="K95" s="85">
        <f>K94+$L$1</f>
        <v>450</v>
      </c>
      <c r="L95" s="86">
        <f>L94</f>
        <v>68.400000000000006</v>
      </c>
      <c r="N95" s="23">
        <v>28.8</v>
      </c>
      <c r="P95" s="85">
        <f>P94+$L$1</f>
        <v>450</v>
      </c>
      <c r="Q95" s="86">
        <f>Q94</f>
        <v>2</v>
      </c>
      <c r="S95" s="8">
        <v>2</v>
      </c>
      <c r="U95" s="85">
        <f>U94+$L$1</f>
        <v>450</v>
      </c>
      <c r="V95" s="86">
        <f>V94</f>
        <v>48.610411324030927</v>
      </c>
      <c r="X95" s="10">
        <v>48.649689763535385</v>
      </c>
      <c r="Y95" s="84"/>
      <c r="Z95" s="85">
        <f>Z94+$L$1</f>
        <v>450</v>
      </c>
      <c r="AA95" s="86">
        <f>AA94</f>
        <v>1.8927609173126627E-4</v>
      </c>
      <c r="AC95" s="8">
        <f t="shared" si="29"/>
        <v>1.8906324708211229E-4</v>
      </c>
      <c r="AD95" s="10">
        <v>0.68062768949560426</v>
      </c>
      <c r="AF95" s="85">
        <f>AF94</f>
        <v>450</v>
      </c>
      <c r="AG95" s="86">
        <f>AG94</f>
        <v>3879.115829782043</v>
      </c>
      <c r="AH95" s="86">
        <f>AH94</f>
        <v>1835.9497157622759</v>
      </c>
      <c r="AI95" s="10">
        <v>1325.3079358367013</v>
      </c>
      <c r="AJ95" s="10">
        <v>752.91506247107884</v>
      </c>
    </row>
    <row r="96" spans="1:36" x14ac:dyDescent="0.25">
      <c r="A96">
        <f t="shared" si="20"/>
        <v>450</v>
      </c>
      <c r="B96" s="91">
        <f t="shared" si="21"/>
        <v>48</v>
      </c>
      <c r="C96" s="91">
        <f t="shared" si="22"/>
        <v>2</v>
      </c>
      <c r="D96" s="91">
        <f t="shared" si="23"/>
        <v>48.616341309330728</v>
      </c>
      <c r="E96" s="92">
        <f t="shared" si="24"/>
        <v>1.8888792075163376E-4</v>
      </c>
      <c r="F96">
        <f t="shared" si="25"/>
        <v>450</v>
      </c>
      <c r="G96" s="91">
        <f t="shared" si="26"/>
        <v>2828.4203876980241</v>
      </c>
      <c r="H96" s="91">
        <f t="shared" si="27"/>
        <v>1260.9778904665363</v>
      </c>
      <c r="K96" s="85">
        <f>K95</f>
        <v>450</v>
      </c>
      <c r="L96" s="86">
        <f>N94</f>
        <v>48</v>
      </c>
      <c r="P96" s="85">
        <f>P95</f>
        <v>450</v>
      </c>
      <c r="Q96" s="86">
        <f>S94</f>
        <v>2</v>
      </c>
      <c r="U96" s="85">
        <f>U95</f>
        <v>450</v>
      </c>
      <c r="V96" s="86">
        <f>X94</f>
        <v>48.616341309330728</v>
      </c>
      <c r="Y96" s="84"/>
      <c r="Z96" s="85">
        <f>Z95</f>
        <v>450</v>
      </c>
      <c r="AA96" s="86">
        <f>AC94</f>
        <v>1.8888792075163376E-4</v>
      </c>
      <c r="AF96" s="85">
        <f>AF95+$L$1</f>
        <v>460</v>
      </c>
      <c r="AG96" s="86">
        <f>AI94</f>
        <v>2828.4203876980241</v>
      </c>
      <c r="AH96" s="86">
        <f>AJ94</f>
        <v>1260.9778904665363</v>
      </c>
    </row>
    <row r="97" spans="1:36" x14ac:dyDescent="0.25">
      <c r="A97">
        <f t="shared" si="20"/>
        <v>460</v>
      </c>
      <c r="B97" s="91">
        <f t="shared" si="21"/>
        <v>48</v>
      </c>
      <c r="C97" s="91">
        <f t="shared" si="22"/>
        <v>2</v>
      </c>
      <c r="D97" s="91">
        <f t="shared" si="23"/>
        <v>48.616341309330728</v>
      </c>
      <c r="E97" s="92">
        <f t="shared" si="24"/>
        <v>1.8888792075163376E-4</v>
      </c>
      <c r="F97">
        <f t="shared" si="25"/>
        <v>460</v>
      </c>
      <c r="G97" s="91">
        <f t="shared" si="26"/>
        <v>2828.4203876980241</v>
      </c>
      <c r="H97" s="91">
        <f t="shared" si="27"/>
        <v>1260.9778904665363</v>
      </c>
      <c r="K97" s="85">
        <f>K96+$L$1</f>
        <v>460</v>
      </c>
      <c r="L97" s="86">
        <f>L96</f>
        <v>48</v>
      </c>
      <c r="P97" s="85">
        <f>P96+$L$1</f>
        <v>460</v>
      </c>
      <c r="Q97" s="86">
        <f>Q96</f>
        <v>2</v>
      </c>
      <c r="U97" s="85">
        <f>U96+$L$1</f>
        <v>460</v>
      </c>
      <c r="V97" s="86">
        <f>V96</f>
        <v>48.616341309330728</v>
      </c>
      <c r="Y97" s="84"/>
      <c r="Z97" s="85">
        <f>Z96+$L$1</f>
        <v>460</v>
      </c>
      <c r="AA97" s="86">
        <f>AA96</f>
        <v>1.8888792075163376E-4</v>
      </c>
      <c r="AF97" s="85">
        <f>AF96</f>
        <v>460</v>
      </c>
      <c r="AG97" s="86">
        <f>AG96</f>
        <v>2828.4203876980241</v>
      </c>
      <c r="AH97" s="86">
        <f>AH96</f>
        <v>1260.9778904665363</v>
      </c>
    </row>
    <row r="98" spans="1:36" x14ac:dyDescent="0.25">
      <c r="A98">
        <f t="shared" si="20"/>
        <v>460</v>
      </c>
      <c r="B98" s="91">
        <f t="shared" si="21"/>
        <v>28.8</v>
      </c>
      <c r="C98" s="91">
        <f t="shared" si="22"/>
        <v>2</v>
      </c>
      <c r="D98" s="91">
        <f t="shared" si="23"/>
        <v>48.649689763535385</v>
      </c>
      <c r="E98" s="92">
        <f t="shared" si="24"/>
        <v>1.8906324708211229E-4</v>
      </c>
      <c r="F98">
        <f t="shared" si="25"/>
        <v>460</v>
      </c>
      <c r="G98" s="91">
        <f t="shared" si="26"/>
        <v>1325.3079358367013</v>
      </c>
      <c r="H98" s="91">
        <f t="shared" si="27"/>
        <v>752.91506247107884</v>
      </c>
      <c r="K98" s="85">
        <f>K97</f>
        <v>460</v>
      </c>
      <c r="L98" s="86">
        <f>N95</f>
        <v>28.8</v>
      </c>
      <c r="P98" s="85">
        <f>P97</f>
        <v>460</v>
      </c>
      <c r="Q98" s="86">
        <f>S95</f>
        <v>2</v>
      </c>
      <c r="U98" s="85">
        <f>U97</f>
        <v>460</v>
      </c>
      <c r="V98" s="86">
        <f>X95</f>
        <v>48.649689763535385</v>
      </c>
      <c r="Z98" s="85">
        <f>Z97</f>
        <v>460</v>
      </c>
      <c r="AA98" s="86">
        <f>AC95</f>
        <v>1.8906324708211229E-4</v>
      </c>
      <c r="AF98" s="85">
        <f>AF97+$L$1</f>
        <v>470</v>
      </c>
      <c r="AG98" s="86">
        <f>AI95</f>
        <v>1325.3079358367013</v>
      </c>
      <c r="AH98" s="86">
        <f>AJ95</f>
        <v>752.91506247107884</v>
      </c>
    </row>
    <row r="99" spans="1:36" ht="15.75" thickBot="1" x14ac:dyDescent="0.3">
      <c r="A99">
        <f t="shared" si="20"/>
        <v>470</v>
      </c>
      <c r="B99" s="91">
        <f t="shared" si="21"/>
        <v>28.8</v>
      </c>
      <c r="C99" s="91">
        <f t="shared" si="22"/>
        <v>2</v>
      </c>
      <c r="D99" s="91">
        <f t="shared" si="23"/>
        <v>48.649689763535385</v>
      </c>
      <c r="E99" s="92">
        <f t="shared" si="24"/>
        <v>1.8906324708211229E-4</v>
      </c>
      <c r="F99">
        <f t="shared" si="25"/>
        <v>470</v>
      </c>
      <c r="G99" s="91">
        <f t="shared" si="26"/>
        <v>1325.3079358367013</v>
      </c>
      <c r="H99" s="91">
        <f t="shared" si="27"/>
        <v>752.91506247107884</v>
      </c>
      <c r="K99" s="85">
        <f>K98+$L$1</f>
        <v>470</v>
      </c>
      <c r="L99" s="86">
        <f>L98</f>
        <v>28.8</v>
      </c>
      <c r="P99" s="85">
        <f>P98+$L$1</f>
        <v>470</v>
      </c>
      <c r="Q99" s="86">
        <f>Q98</f>
        <v>2</v>
      </c>
      <c r="U99" s="85">
        <f>U98+$L$1</f>
        <v>470</v>
      </c>
      <c r="V99" s="86">
        <f>V98</f>
        <v>48.649689763535385</v>
      </c>
      <c r="Z99" s="85">
        <f>Z98+$L$1</f>
        <v>470</v>
      </c>
      <c r="AA99" s="86">
        <f>AA98</f>
        <v>1.8906324708211229E-4</v>
      </c>
      <c r="AF99" s="85">
        <f>AF98</f>
        <v>470</v>
      </c>
      <c r="AG99" s="86">
        <f>AG98</f>
        <v>1325.3079358367013</v>
      </c>
      <c r="AH99" s="86">
        <f>AH98</f>
        <v>752.91506247107884</v>
      </c>
    </row>
    <row r="100" spans="1:36" s="93" customFormat="1" ht="15.75" thickBot="1" x14ac:dyDescent="0.3">
      <c r="A100" s="93">
        <f t="shared" si="20"/>
        <v>470</v>
      </c>
      <c r="B100" s="94">
        <f t="shared" si="21"/>
        <v>105.6</v>
      </c>
      <c r="C100" s="94">
        <f t="shared" si="22"/>
        <v>-7</v>
      </c>
      <c r="D100" s="94">
        <f t="shared" si="23"/>
        <v>30.576214326248692</v>
      </c>
      <c r="E100" s="95">
        <f t="shared" si="24"/>
        <v>3.2101796847325504E-4</v>
      </c>
      <c r="F100" s="93">
        <f t="shared" si="25"/>
        <v>470</v>
      </c>
      <c r="G100" s="94">
        <f t="shared" si="26"/>
        <v>4922.2233339002387</v>
      </c>
      <c r="H100" s="94">
        <f t="shared" si="27"/>
        <v>1958.989877789588</v>
      </c>
      <c r="K100" s="96">
        <f>K99</f>
        <v>470</v>
      </c>
      <c r="L100" s="97">
        <f>N101</f>
        <v>105.6</v>
      </c>
      <c r="N100" s="25" t="s">
        <v>41</v>
      </c>
      <c r="P100" s="96">
        <f>P99</f>
        <v>470</v>
      </c>
      <c r="Q100" s="97">
        <f>S101</f>
        <v>-7</v>
      </c>
      <c r="S100" s="25" t="s">
        <v>41</v>
      </c>
      <c r="U100" s="96">
        <f>U99</f>
        <v>470</v>
      </c>
      <c r="V100" s="97">
        <f>X101</f>
        <v>30.576214326248692</v>
      </c>
      <c r="Z100" s="96">
        <f>Z99</f>
        <v>470</v>
      </c>
      <c r="AA100" s="97">
        <f>AC101</f>
        <v>3.2101796847325504E-4</v>
      </c>
      <c r="AF100" s="96">
        <f>AF99+$L$1</f>
        <v>480</v>
      </c>
      <c r="AG100" s="97">
        <f>AI101</f>
        <v>4922.2233339002387</v>
      </c>
      <c r="AH100" s="97">
        <f>AJ101</f>
        <v>1958.989877789588</v>
      </c>
    </row>
    <row r="101" spans="1:36" x14ac:dyDescent="0.25">
      <c r="A101">
        <f t="shared" si="20"/>
        <v>480</v>
      </c>
      <c r="B101" s="91">
        <f t="shared" si="21"/>
        <v>105.6</v>
      </c>
      <c r="C101" s="91">
        <f t="shared" si="22"/>
        <v>-7</v>
      </c>
      <c r="D101" s="91">
        <f t="shared" si="23"/>
        <v>30.576214326248692</v>
      </c>
      <c r="E101" s="92">
        <f t="shared" si="24"/>
        <v>3.2101796847325504E-4</v>
      </c>
      <c r="F101">
        <f t="shared" si="25"/>
        <v>480</v>
      </c>
      <c r="G101" s="91">
        <f t="shared" si="26"/>
        <v>4922.2233339002387</v>
      </c>
      <c r="H101" s="91">
        <f t="shared" si="27"/>
        <v>1958.989877789588</v>
      </c>
      <c r="K101" s="85">
        <f>K100+$L$1</f>
        <v>480</v>
      </c>
      <c r="L101" s="86">
        <f>L100</f>
        <v>105.6</v>
      </c>
      <c r="N101" s="17">
        <v>105.6</v>
      </c>
      <c r="P101" s="85">
        <f>P100+$L$1</f>
        <v>480</v>
      </c>
      <c r="Q101" s="86">
        <f>Q100</f>
        <v>-7</v>
      </c>
      <c r="S101" s="66">
        <v>-7</v>
      </c>
      <c r="U101" s="85">
        <f>U100+$L$1</f>
        <v>480</v>
      </c>
      <c r="V101" s="86">
        <f>V100</f>
        <v>30.576214326248692</v>
      </c>
      <c r="X101" s="15">
        <v>30.576214326248692</v>
      </c>
      <c r="Y101" s="84"/>
      <c r="Z101" s="85">
        <f>Z100+$L$1</f>
        <v>480</v>
      </c>
      <c r="AA101" s="86">
        <f>AA100</f>
        <v>3.2101796847325504E-4</v>
      </c>
      <c r="AC101" s="66">
        <f t="shared" ref="AC101:AC105" si="30">AD101/60/60</f>
        <v>3.2101796847325504E-4</v>
      </c>
      <c r="AD101" s="15">
        <v>1.1556646865037181</v>
      </c>
      <c r="AF101" s="85">
        <f>AF100</f>
        <v>480</v>
      </c>
      <c r="AG101" s="86">
        <f>AG100</f>
        <v>4922.2233339002387</v>
      </c>
      <c r="AH101" s="86">
        <f>AH100</f>
        <v>1958.989877789588</v>
      </c>
      <c r="AI101" s="15">
        <v>4922.2233339002387</v>
      </c>
      <c r="AJ101" s="15">
        <v>1958.989877789588</v>
      </c>
    </row>
    <row r="102" spans="1:36" x14ac:dyDescent="0.25">
      <c r="A102">
        <f t="shared" si="20"/>
        <v>480</v>
      </c>
      <c r="B102" s="91">
        <f t="shared" si="21"/>
        <v>88.2</v>
      </c>
      <c r="C102" s="91">
        <f t="shared" si="22"/>
        <v>-7</v>
      </c>
      <c r="D102" s="91">
        <f t="shared" si="23"/>
        <v>30.664948202341108</v>
      </c>
      <c r="E102" s="92">
        <f t="shared" si="24"/>
        <v>3.2091411533816426E-4</v>
      </c>
      <c r="F102">
        <f t="shared" si="25"/>
        <v>480</v>
      </c>
      <c r="G102" s="91">
        <f t="shared" si="26"/>
        <v>4297.8098676545997</v>
      </c>
      <c r="H102" s="91">
        <f t="shared" si="27"/>
        <v>1599.1469757525088</v>
      </c>
      <c r="K102" s="85">
        <f>K101</f>
        <v>480</v>
      </c>
      <c r="L102" s="86">
        <f>N102</f>
        <v>88.2</v>
      </c>
      <c r="N102" s="12">
        <v>88.2</v>
      </c>
      <c r="P102" s="85">
        <f>P101</f>
        <v>480</v>
      </c>
      <c r="Q102" s="86">
        <f>S102</f>
        <v>-7</v>
      </c>
      <c r="S102" s="66">
        <v>-7</v>
      </c>
      <c r="U102" s="85">
        <f>U101</f>
        <v>480</v>
      </c>
      <c r="V102" s="86">
        <f>X102</f>
        <v>30.664948202341108</v>
      </c>
      <c r="X102" s="8">
        <v>30.664948202341108</v>
      </c>
      <c r="Y102" s="84"/>
      <c r="Z102" s="85">
        <f>Z101</f>
        <v>480</v>
      </c>
      <c r="AA102" s="86">
        <f>AC102</f>
        <v>3.2091411533816426E-4</v>
      </c>
      <c r="AC102" s="66">
        <f t="shared" si="30"/>
        <v>3.2091411533816426E-4</v>
      </c>
      <c r="AD102" s="8">
        <v>1.1552908152173913</v>
      </c>
      <c r="AF102" s="85">
        <f>AF101+$L$1</f>
        <v>490</v>
      </c>
      <c r="AG102" s="86">
        <f>AI102</f>
        <v>4297.8098676545997</v>
      </c>
      <c r="AH102" s="86">
        <f>AJ102</f>
        <v>1599.1469757525088</v>
      </c>
      <c r="AI102" s="8">
        <v>4297.8098676545997</v>
      </c>
      <c r="AJ102" s="8">
        <v>1599.1469757525088</v>
      </c>
    </row>
    <row r="103" spans="1:36" x14ac:dyDescent="0.25">
      <c r="A103">
        <f t="shared" si="20"/>
        <v>490</v>
      </c>
      <c r="B103" s="91">
        <f t="shared" si="21"/>
        <v>88.2</v>
      </c>
      <c r="C103" s="91">
        <f t="shared" si="22"/>
        <v>-7</v>
      </c>
      <c r="D103" s="91">
        <f t="shared" si="23"/>
        <v>30.664948202341108</v>
      </c>
      <c r="E103" s="92">
        <f t="shared" si="24"/>
        <v>3.2091411533816426E-4</v>
      </c>
      <c r="F103">
        <f t="shared" si="25"/>
        <v>490</v>
      </c>
      <c r="G103" s="91">
        <f t="shared" si="26"/>
        <v>4297.8098676545997</v>
      </c>
      <c r="H103" s="91">
        <f t="shared" si="27"/>
        <v>1599.1469757525088</v>
      </c>
      <c r="K103" s="85">
        <f>K102+$L$1</f>
        <v>490</v>
      </c>
      <c r="L103" s="86">
        <f>L102</f>
        <v>88.2</v>
      </c>
      <c r="N103" s="49">
        <v>68.400000000000006</v>
      </c>
      <c r="P103" s="85">
        <f>P102+$L$1</f>
        <v>490</v>
      </c>
      <c r="Q103" s="86">
        <f>Q102</f>
        <v>-7</v>
      </c>
      <c r="S103" s="66">
        <v>-7</v>
      </c>
      <c r="U103" s="85">
        <f>U102+$L$1</f>
        <v>490</v>
      </c>
      <c r="V103" s="86">
        <f>V102</f>
        <v>30.664948202341108</v>
      </c>
      <c r="X103" s="48">
        <v>30.514337448891617</v>
      </c>
      <c r="Y103" s="84"/>
      <c r="Z103" s="85">
        <f>Z102+$L$1</f>
        <v>490</v>
      </c>
      <c r="AA103" s="86">
        <f>AA102</f>
        <v>3.2091411533816426E-4</v>
      </c>
      <c r="AC103" s="66">
        <f t="shared" si="30"/>
        <v>3.208936631089215E-4</v>
      </c>
      <c r="AD103" s="48">
        <v>1.1552171871921175</v>
      </c>
      <c r="AF103" s="85">
        <f>AF102</f>
        <v>490</v>
      </c>
      <c r="AG103" s="86">
        <f>AG102</f>
        <v>4297.8098676545997</v>
      </c>
      <c r="AH103" s="86">
        <f>AH102</f>
        <v>1599.1469757525088</v>
      </c>
      <c r="AI103" s="48">
        <v>3307.7116337033103</v>
      </c>
      <c r="AJ103" s="48">
        <v>1187.6682075123147</v>
      </c>
    </row>
    <row r="104" spans="1:36" x14ac:dyDescent="0.25">
      <c r="A104">
        <f t="shared" si="20"/>
        <v>490</v>
      </c>
      <c r="B104" s="91">
        <f t="shared" si="21"/>
        <v>68.400000000000006</v>
      </c>
      <c r="C104" s="91">
        <f t="shared" si="22"/>
        <v>-7</v>
      </c>
      <c r="D104" s="91">
        <f t="shared" si="23"/>
        <v>30.514337448891617</v>
      </c>
      <c r="E104" s="92">
        <f t="shared" si="24"/>
        <v>3.208936631089215E-4</v>
      </c>
      <c r="F104">
        <f t="shared" si="25"/>
        <v>490</v>
      </c>
      <c r="G104" s="91">
        <f t="shared" si="26"/>
        <v>3307.7116337033103</v>
      </c>
      <c r="H104" s="91">
        <f t="shared" si="27"/>
        <v>1187.6682075123147</v>
      </c>
      <c r="K104" s="85">
        <f>K103</f>
        <v>490</v>
      </c>
      <c r="L104" s="86">
        <f>N103</f>
        <v>68.400000000000006</v>
      </c>
      <c r="N104" s="49">
        <v>48</v>
      </c>
      <c r="P104" s="85">
        <f>P103</f>
        <v>490</v>
      </c>
      <c r="Q104" s="86">
        <f>S103</f>
        <v>-7</v>
      </c>
      <c r="S104" s="66">
        <v>-7</v>
      </c>
      <c r="U104" s="85">
        <f>U103</f>
        <v>490</v>
      </c>
      <c r="V104" s="86">
        <f>X103</f>
        <v>30.514337448891617</v>
      </c>
      <c r="X104" s="48">
        <v>30.603507240477583</v>
      </c>
      <c r="Y104" s="84"/>
      <c r="Z104" s="85">
        <f>Z103</f>
        <v>490</v>
      </c>
      <c r="AA104" s="86">
        <f>AC103</f>
        <v>3.208936631089215E-4</v>
      </c>
      <c r="AC104" s="66">
        <f t="shared" si="30"/>
        <v>3.209616061840695E-4</v>
      </c>
      <c r="AD104" s="48">
        <v>1.1554617822626501</v>
      </c>
      <c r="AF104" s="85">
        <f>AF103+$L$1</f>
        <v>500</v>
      </c>
      <c r="AG104" s="86">
        <f>AI103</f>
        <v>3307.7116337033103</v>
      </c>
      <c r="AH104" s="86">
        <f>AJ103</f>
        <v>1187.6682075123147</v>
      </c>
      <c r="AI104" s="48">
        <v>2462.9423074942479</v>
      </c>
      <c r="AJ104" s="48">
        <v>822.45111824900312</v>
      </c>
    </row>
    <row r="105" spans="1:36" ht="15.75" thickBot="1" x14ac:dyDescent="0.3">
      <c r="A105">
        <f t="shared" si="20"/>
        <v>500</v>
      </c>
      <c r="B105" s="91">
        <f t="shared" si="21"/>
        <v>68.400000000000006</v>
      </c>
      <c r="C105" s="91">
        <f t="shared" si="22"/>
        <v>-7</v>
      </c>
      <c r="D105" s="91">
        <f t="shared" si="23"/>
        <v>30.514337448891617</v>
      </c>
      <c r="E105" s="92">
        <f t="shared" si="24"/>
        <v>3.208936631089215E-4</v>
      </c>
      <c r="F105">
        <f t="shared" si="25"/>
        <v>500</v>
      </c>
      <c r="G105" s="91">
        <f t="shared" si="26"/>
        <v>3307.7116337033103</v>
      </c>
      <c r="H105" s="91">
        <f t="shared" si="27"/>
        <v>1187.6682075123147</v>
      </c>
      <c r="K105" s="85">
        <f>K104+$L$1</f>
        <v>500</v>
      </c>
      <c r="L105" s="86">
        <f>L104</f>
        <v>68.400000000000006</v>
      </c>
      <c r="N105" s="23">
        <v>28.8</v>
      </c>
      <c r="P105" s="85">
        <f>P104+$L$1</f>
        <v>500</v>
      </c>
      <c r="Q105" s="86">
        <f>Q104</f>
        <v>-7</v>
      </c>
      <c r="S105" s="66">
        <v>-7</v>
      </c>
      <c r="U105" s="85">
        <f>U104+$L$1</f>
        <v>500</v>
      </c>
      <c r="V105" s="86">
        <f>V104</f>
        <v>30.514337448891617</v>
      </c>
      <c r="X105" s="10">
        <v>30.596976831436347</v>
      </c>
      <c r="Y105" s="84"/>
      <c r="Z105" s="85">
        <f>Z104+$L$1</f>
        <v>500</v>
      </c>
      <c r="AA105" s="86">
        <f>AA104</f>
        <v>3.208936631089215E-4</v>
      </c>
      <c r="AC105" s="8">
        <f t="shared" si="30"/>
        <v>3.2087221484492623E-4</v>
      </c>
      <c r="AD105" s="10">
        <v>1.1551399734417345</v>
      </c>
      <c r="AF105" s="85">
        <f>AF104</f>
        <v>500</v>
      </c>
      <c r="AG105" s="86">
        <f>AG104</f>
        <v>3307.7116337033103</v>
      </c>
      <c r="AH105" s="86">
        <f>AH104</f>
        <v>1187.6682075123147</v>
      </c>
      <c r="AI105" s="10">
        <v>1346.2666125696596</v>
      </c>
      <c r="AJ105" s="10">
        <v>531.33082005420033</v>
      </c>
    </row>
    <row r="106" spans="1:36" x14ac:dyDescent="0.25">
      <c r="A106">
        <f t="shared" si="20"/>
        <v>500</v>
      </c>
      <c r="B106" s="91">
        <f t="shared" si="21"/>
        <v>48</v>
      </c>
      <c r="C106" s="91">
        <f t="shared" si="22"/>
        <v>-7</v>
      </c>
      <c r="D106" s="91">
        <f t="shared" si="23"/>
        <v>30.603507240477583</v>
      </c>
      <c r="E106" s="92">
        <f t="shared" si="24"/>
        <v>3.209616061840695E-4</v>
      </c>
      <c r="F106">
        <f t="shared" si="25"/>
        <v>500</v>
      </c>
      <c r="G106" s="91">
        <f t="shared" si="26"/>
        <v>2462.9423074942479</v>
      </c>
      <c r="H106" s="91">
        <f t="shared" si="27"/>
        <v>822.45111824900312</v>
      </c>
      <c r="K106" s="85">
        <f>K105</f>
        <v>500</v>
      </c>
      <c r="L106" s="86">
        <f>N104</f>
        <v>48</v>
      </c>
      <c r="P106" s="85">
        <f>P105</f>
        <v>500</v>
      </c>
      <c r="Q106" s="86">
        <f>S104</f>
        <v>-7</v>
      </c>
      <c r="U106" s="85">
        <f>U105</f>
        <v>500</v>
      </c>
      <c r="V106" s="86">
        <f>X104</f>
        <v>30.603507240477583</v>
      </c>
      <c r="Y106" s="84"/>
      <c r="Z106" s="85">
        <f>Z105</f>
        <v>500</v>
      </c>
      <c r="AA106" s="86">
        <f>AC104</f>
        <v>3.209616061840695E-4</v>
      </c>
      <c r="AF106" s="85">
        <f>AF105+$L$1</f>
        <v>510</v>
      </c>
      <c r="AG106" s="86">
        <f>AI104</f>
        <v>2462.9423074942479</v>
      </c>
      <c r="AH106" s="86">
        <f>AJ104</f>
        <v>822.45111824900312</v>
      </c>
    </row>
    <row r="107" spans="1:36" x14ac:dyDescent="0.25">
      <c r="A107">
        <f t="shared" si="20"/>
        <v>510</v>
      </c>
      <c r="B107" s="91">
        <f t="shared" si="21"/>
        <v>48</v>
      </c>
      <c r="C107" s="91">
        <f t="shared" si="22"/>
        <v>-7</v>
      </c>
      <c r="D107" s="91">
        <f t="shared" si="23"/>
        <v>30.603507240477583</v>
      </c>
      <c r="E107" s="92">
        <f t="shared" si="24"/>
        <v>3.209616061840695E-4</v>
      </c>
      <c r="F107">
        <f t="shared" si="25"/>
        <v>510</v>
      </c>
      <c r="G107" s="91">
        <f t="shared" si="26"/>
        <v>2462.9423074942479</v>
      </c>
      <c r="H107" s="91">
        <f t="shared" si="27"/>
        <v>822.45111824900312</v>
      </c>
      <c r="K107" s="85">
        <f>K106+$L$1</f>
        <v>510</v>
      </c>
      <c r="L107" s="86">
        <f>L106</f>
        <v>48</v>
      </c>
      <c r="P107" s="85">
        <f>P106+$L$1</f>
        <v>510</v>
      </c>
      <c r="Q107" s="86">
        <f>Q106</f>
        <v>-7</v>
      </c>
      <c r="U107" s="85">
        <f>U106+$L$1</f>
        <v>510</v>
      </c>
      <c r="V107" s="86">
        <f>V106</f>
        <v>30.603507240477583</v>
      </c>
      <c r="Y107" s="84"/>
      <c r="Z107" s="85">
        <f>Z106+$L$1</f>
        <v>510</v>
      </c>
      <c r="AA107" s="86">
        <f>AA106</f>
        <v>3.209616061840695E-4</v>
      </c>
      <c r="AF107" s="85">
        <f>AF106</f>
        <v>510</v>
      </c>
      <c r="AG107" s="86">
        <f>AG106</f>
        <v>2462.9423074942479</v>
      </c>
      <c r="AH107" s="86">
        <f>AH106</f>
        <v>822.45111824900312</v>
      </c>
    </row>
    <row r="108" spans="1:36" x14ac:dyDescent="0.25">
      <c r="A108">
        <f t="shared" si="20"/>
        <v>510</v>
      </c>
      <c r="B108" s="91">
        <f t="shared" si="21"/>
        <v>28.8</v>
      </c>
      <c r="C108" s="91">
        <f t="shared" si="22"/>
        <v>-7</v>
      </c>
      <c r="D108" s="91">
        <f t="shared" si="23"/>
        <v>30.596976831436347</v>
      </c>
      <c r="E108" s="92">
        <f t="shared" si="24"/>
        <v>3.2087221484492623E-4</v>
      </c>
      <c r="F108">
        <f t="shared" si="25"/>
        <v>510</v>
      </c>
      <c r="G108" s="91">
        <f t="shared" si="26"/>
        <v>1346.2666125696596</v>
      </c>
      <c r="H108" s="91">
        <f t="shared" si="27"/>
        <v>531.33082005420033</v>
      </c>
      <c r="K108" s="85">
        <f>K107</f>
        <v>510</v>
      </c>
      <c r="L108" s="86">
        <f>N105</f>
        <v>28.8</v>
      </c>
      <c r="P108" s="85">
        <f>P107</f>
        <v>510</v>
      </c>
      <c r="Q108" s="86">
        <f>S105</f>
        <v>-7</v>
      </c>
      <c r="U108" s="85">
        <f>U107</f>
        <v>510</v>
      </c>
      <c r="V108" s="86">
        <f>X105</f>
        <v>30.596976831436347</v>
      </c>
      <c r="Z108" s="85">
        <f>Z107</f>
        <v>510</v>
      </c>
      <c r="AA108" s="86">
        <f>AC105</f>
        <v>3.2087221484492623E-4</v>
      </c>
      <c r="AF108" s="85">
        <f>AF107+$L$1</f>
        <v>520</v>
      </c>
      <c r="AG108" s="86">
        <f>AI105</f>
        <v>1346.2666125696596</v>
      </c>
      <c r="AH108" s="86">
        <f>AJ105</f>
        <v>531.33082005420033</v>
      </c>
    </row>
    <row r="109" spans="1:36" ht="15.75" thickBot="1" x14ac:dyDescent="0.3">
      <c r="A109">
        <f t="shared" si="20"/>
        <v>520</v>
      </c>
      <c r="B109" s="91">
        <f t="shared" si="21"/>
        <v>28.8</v>
      </c>
      <c r="C109" s="91">
        <f t="shared" si="22"/>
        <v>-7</v>
      </c>
      <c r="D109" s="91">
        <f t="shared" si="23"/>
        <v>30.596976831436347</v>
      </c>
      <c r="E109" s="92">
        <f t="shared" si="24"/>
        <v>3.2087221484492623E-4</v>
      </c>
      <c r="F109">
        <f t="shared" si="25"/>
        <v>520</v>
      </c>
      <c r="G109" s="91">
        <f t="shared" si="26"/>
        <v>1346.2666125696596</v>
      </c>
      <c r="H109" s="91">
        <f t="shared" si="27"/>
        <v>531.33082005420033</v>
      </c>
      <c r="K109" s="85">
        <f>K108+$L$1</f>
        <v>520</v>
      </c>
      <c r="L109" s="86">
        <f>L108</f>
        <v>28.8</v>
      </c>
      <c r="P109" s="85">
        <f>P108+$L$1</f>
        <v>520</v>
      </c>
      <c r="Q109" s="86">
        <f>Q108</f>
        <v>-7</v>
      </c>
      <c r="U109" s="85">
        <f>U108+$L$1</f>
        <v>520</v>
      </c>
      <c r="V109" s="86">
        <f>V108</f>
        <v>30.596976831436347</v>
      </c>
      <c r="Z109" s="85">
        <f>Z108+$L$1</f>
        <v>520</v>
      </c>
      <c r="AA109" s="86">
        <f>AA108</f>
        <v>3.2087221484492623E-4</v>
      </c>
      <c r="AF109" s="85">
        <f>AF108</f>
        <v>520</v>
      </c>
      <c r="AG109" s="86">
        <f>AG108</f>
        <v>1346.2666125696596</v>
      </c>
      <c r="AH109" s="86">
        <f>AH108</f>
        <v>531.33082005420033</v>
      </c>
    </row>
    <row r="110" spans="1:36" s="93" customFormat="1" ht="15.75" thickBot="1" x14ac:dyDescent="0.3">
      <c r="A110" s="93">
        <f t="shared" ref="A110:A129" si="31">K110</f>
        <v>520</v>
      </c>
      <c r="B110" s="94">
        <f t="shared" ref="B110:B129" si="32">L110</f>
        <v>105.6</v>
      </c>
      <c r="C110" s="94">
        <f t="shared" ref="C110:C129" si="33">Q110</f>
        <v>-7</v>
      </c>
      <c r="D110" s="94">
        <f t="shared" ref="D110:D129" si="34">V110</f>
        <v>40.982179696136598</v>
      </c>
      <c r="E110" s="95">
        <f t="shared" ref="E110:E129" si="35">AA110</f>
        <v>3.0671132883440614E-4</v>
      </c>
      <c r="F110" s="93">
        <f t="shared" ref="F110:F129" si="36">A110</f>
        <v>520</v>
      </c>
      <c r="G110" s="94">
        <f t="shared" ref="G110:G129" si="37">AG110</f>
        <v>4716.8698115776178</v>
      </c>
      <c r="H110" s="94">
        <f t="shared" ref="H110:H129" si="38">AH110</f>
        <v>2380.2042503714733</v>
      </c>
      <c r="K110" s="96">
        <f>K109</f>
        <v>520</v>
      </c>
      <c r="L110" s="97">
        <f>N111</f>
        <v>105.6</v>
      </c>
      <c r="N110" s="25" t="s">
        <v>42</v>
      </c>
      <c r="P110" s="96">
        <f>P109</f>
        <v>520</v>
      </c>
      <c r="Q110" s="97">
        <f>S111</f>
        <v>-7</v>
      </c>
      <c r="S110" s="25" t="s">
        <v>42</v>
      </c>
      <c r="U110" s="96">
        <f>U109</f>
        <v>520</v>
      </c>
      <c r="V110" s="97">
        <f>X111</f>
        <v>40.982179696136598</v>
      </c>
      <c r="Z110" s="96">
        <f>Z109</f>
        <v>520</v>
      </c>
      <c r="AA110" s="97">
        <f>AC111</f>
        <v>3.0671132883440614E-4</v>
      </c>
      <c r="AF110" s="96">
        <f>AF109+$L$1</f>
        <v>530</v>
      </c>
      <c r="AG110" s="97">
        <f>AI111</f>
        <v>4716.8698115776178</v>
      </c>
      <c r="AH110" s="97">
        <f>AJ111</f>
        <v>2380.2042503714733</v>
      </c>
    </row>
    <row r="111" spans="1:36" x14ac:dyDescent="0.25">
      <c r="A111">
        <f t="shared" si="31"/>
        <v>530</v>
      </c>
      <c r="B111" s="91">
        <f t="shared" si="32"/>
        <v>105.6</v>
      </c>
      <c r="C111" s="91">
        <f t="shared" si="33"/>
        <v>-7</v>
      </c>
      <c r="D111" s="91">
        <f t="shared" si="34"/>
        <v>40.982179696136598</v>
      </c>
      <c r="E111" s="92">
        <f t="shared" si="35"/>
        <v>3.0671132883440614E-4</v>
      </c>
      <c r="F111">
        <f t="shared" si="36"/>
        <v>530</v>
      </c>
      <c r="G111" s="91">
        <f t="shared" si="37"/>
        <v>4716.8698115776178</v>
      </c>
      <c r="H111" s="91">
        <f t="shared" si="38"/>
        <v>2380.2042503714733</v>
      </c>
      <c r="K111" s="85">
        <f>K110+$L$1</f>
        <v>530</v>
      </c>
      <c r="L111" s="86">
        <f>L110</f>
        <v>105.6</v>
      </c>
      <c r="N111" s="17">
        <v>105.6</v>
      </c>
      <c r="P111" s="85">
        <f>P110+$L$1</f>
        <v>530</v>
      </c>
      <c r="Q111" s="86">
        <f>Q110</f>
        <v>-7</v>
      </c>
      <c r="S111" s="66">
        <v>-7</v>
      </c>
      <c r="U111" s="85">
        <f>U110+$L$1</f>
        <v>530</v>
      </c>
      <c r="V111" s="86">
        <f>V110</f>
        <v>40.982179696136598</v>
      </c>
      <c r="X111" s="15">
        <v>40.982179696136598</v>
      </c>
      <c r="Y111" s="84"/>
      <c r="Z111" s="85">
        <f>Z110+$L$1</f>
        <v>530</v>
      </c>
      <c r="AA111" s="86">
        <f>AA110</f>
        <v>3.0671132883440614E-4</v>
      </c>
      <c r="AC111" s="66">
        <f t="shared" ref="AC111:AC115" si="39">AD111/60/60</f>
        <v>3.0671132883440614E-4</v>
      </c>
      <c r="AD111" s="15">
        <v>1.1041607838038621</v>
      </c>
      <c r="AF111" s="85">
        <f>AF110</f>
        <v>530</v>
      </c>
      <c r="AG111" s="86">
        <f>AG110</f>
        <v>4716.8698115776178</v>
      </c>
      <c r="AH111" s="86">
        <f>AH110</f>
        <v>2380.2042503714733</v>
      </c>
      <c r="AI111" s="15">
        <v>4716.8698115776178</v>
      </c>
      <c r="AJ111" s="15">
        <v>2380.2042503714733</v>
      </c>
    </row>
    <row r="112" spans="1:36" x14ac:dyDescent="0.25">
      <c r="A112">
        <f t="shared" si="31"/>
        <v>530</v>
      </c>
      <c r="B112" s="91">
        <f t="shared" si="32"/>
        <v>88.2</v>
      </c>
      <c r="C112" s="91">
        <f t="shared" si="33"/>
        <v>-7</v>
      </c>
      <c r="D112" s="91">
        <f t="shared" si="34"/>
        <v>40.664470166482928</v>
      </c>
      <c r="E112" s="92">
        <f t="shared" si="35"/>
        <v>3.0361228638368188E-4</v>
      </c>
      <c r="F112">
        <f t="shared" si="36"/>
        <v>530</v>
      </c>
      <c r="G112" s="91">
        <f t="shared" si="37"/>
        <v>3955.1348713776661</v>
      </c>
      <c r="H112" s="91">
        <f t="shared" si="38"/>
        <v>1911.4087646085986</v>
      </c>
      <c r="K112" s="85">
        <f>K111</f>
        <v>530</v>
      </c>
      <c r="L112" s="86">
        <f>N112</f>
        <v>88.2</v>
      </c>
      <c r="N112" s="12">
        <v>88.2</v>
      </c>
      <c r="P112" s="85">
        <f>P111</f>
        <v>530</v>
      </c>
      <c r="Q112" s="86">
        <f>S112</f>
        <v>-7</v>
      </c>
      <c r="S112" s="66">
        <v>-7</v>
      </c>
      <c r="U112" s="85">
        <f>U111</f>
        <v>530</v>
      </c>
      <c r="V112" s="86">
        <f>X112</f>
        <v>40.664470166482928</v>
      </c>
      <c r="X112" s="8">
        <v>40.664470166482928</v>
      </c>
      <c r="Y112" s="84"/>
      <c r="Z112" s="85">
        <f>Z111</f>
        <v>530</v>
      </c>
      <c r="AA112" s="86">
        <f>AC112</f>
        <v>3.0361228638368188E-4</v>
      </c>
      <c r="AC112" s="66">
        <f t="shared" si="39"/>
        <v>3.0361228638368188E-4</v>
      </c>
      <c r="AD112" s="8">
        <v>1.0930042309812549</v>
      </c>
      <c r="AF112" s="85">
        <f>AF111+$L$1</f>
        <v>540</v>
      </c>
      <c r="AG112" s="86">
        <f>AI112</f>
        <v>3955.1348713776661</v>
      </c>
      <c r="AH112" s="86">
        <f>AJ112</f>
        <v>1911.4087646085986</v>
      </c>
      <c r="AI112" s="8">
        <v>3955.1348713776661</v>
      </c>
      <c r="AJ112" s="8">
        <v>1911.4087646085986</v>
      </c>
    </row>
    <row r="113" spans="1:36" x14ac:dyDescent="0.25">
      <c r="A113">
        <f t="shared" si="31"/>
        <v>540</v>
      </c>
      <c r="B113" s="91">
        <f t="shared" si="32"/>
        <v>88.2</v>
      </c>
      <c r="C113" s="91">
        <f t="shared" si="33"/>
        <v>-7</v>
      </c>
      <c r="D113" s="91">
        <f t="shared" si="34"/>
        <v>40.664470166482928</v>
      </c>
      <c r="E113" s="92">
        <f t="shared" si="35"/>
        <v>3.0361228638368188E-4</v>
      </c>
      <c r="F113">
        <f t="shared" si="36"/>
        <v>540</v>
      </c>
      <c r="G113" s="91">
        <f t="shared" si="37"/>
        <v>3955.1348713776661</v>
      </c>
      <c r="H113" s="91">
        <f t="shared" si="38"/>
        <v>1911.4087646085986</v>
      </c>
      <c r="K113" s="85">
        <f>K112+$L$1</f>
        <v>540</v>
      </c>
      <c r="L113" s="86">
        <f>L112</f>
        <v>88.2</v>
      </c>
      <c r="N113" s="49">
        <v>68.400000000000006</v>
      </c>
      <c r="P113" s="85">
        <f>P112+$L$1</f>
        <v>540</v>
      </c>
      <c r="Q113" s="86">
        <f>Q112</f>
        <v>-7</v>
      </c>
      <c r="S113" s="66">
        <v>-7</v>
      </c>
      <c r="U113" s="85">
        <f>U112+$L$1</f>
        <v>540</v>
      </c>
      <c r="V113" s="86">
        <f>V112</f>
        <v>40.664470166482928</v>
      </c>
      <c r="X113" s="48">
        <v>40.752994070430063</v>
      </c>
      <c r="Y113" s="84"/>
      <c r="Z113" s="85">
        <f>Z112+$L$1</f>
        <v>540</v>
      </c>
      <c r="AA113" s="86">
        <f>AA112</f>
        <v>3.0361228638368188E-4</v>
      </c>
      <c r="AC113" s="66">
        <f t="shared" si="39"/>
        <v>3.0363123357228224E-4</v>
      </c>
      <c r="AD113" s="48">
        <v>1.0930724408602159</v>
      </c>
      <c r="AF113" s="85">
        <f>AF112</f>
        <v>540</v>
      </c>
      <c r="AG113" s="86">
        <f>AG112</f>
        <v>3955.1348713776661</v>
      </c>
      <c r="AH113" s="86">
        <f>AH112</f>
        <v>1911.4087646085986</v>
      </c>
      <c r="AI113" s="48">
        <v>3115.288136010302</v>
      </c>
      <c r="AJ113" s="48">
        <v>1436.1388897849488</v>
      </c>
    </row>
    <row r="114" spans="1:36" x14ac:dyDescent="0.25">
      <c r="A114">
        <f t="shared" si="31"/>
        <v>540</v>
      </c>
      <c r="B114" s="91">
        <f t="shared" si="32"/>
        <v>68.400000000000006</v>
      </c>
      <c r="C114" s="91">
        <f t="shared" si="33"/>
        <v>-7</v>
      </c>
      <c r="D114" s="91">
        <f t="shared" si="34"/>
        <v>40.752994070430063</v>
      </c>
      <c r="E114" s="92">
        <f t="shared" si="35"/>
        <v>3.0363123357228224E-4</v>
      </c>
      <c r="F114">
        <f t="shared" si="36"/>
        <v>540</v>
      </c>
      <c r="G114" s="91">
        <f t="shared" si="37"/>
        <v>3115.288136010302</v>
      </c>
      <c r="H114" s="91">
        <f t="shared" si="38"/>
        <v>1436.1388897849488</v>
      </c>
      <c r="K114" s="85">
        <f>K113</f>
        <v>540</v>
      </c>
      <c r="L114" s="86">
        <f>N113</f>
        <v>68.400000000000006</v>
      </c>
      <c r="N114" s="49">
        <v>48</v>
      </c>
      <c r="P114" s="85">
        <f>P113</f>
        <v>540</v>
      </c>
      <c r="Q114" s="86">
        <f>S113</f>
        <v>-7</v>
      </c>
      <c r="S114" s="66">
        <v>-7</v>
      </c>
      <c r="U114" s="85">
        <f>U113</f>
        <v>540</v>
      </c>
      <c r="V114" s="86">
        <f>X113</f>
        <v>40.752994070430063</v>
      </c>
      <c r="X114" s="48">
        <v>40.770044050324628</v>
      </c>
      <c r="Y114" s="84"/>
      <c r="Z114" s="85">
        <f>Z113</f>
        <v>540</v>
      </c>
      <c r="AA114" s="86">
        <f>AC113</f>
        <v>3.0363123357228224E-4</v>
      </c>
      <c r="AC114" s="66">
        <f t="shared" si="39"/>
        <v>3.0353111231361257E-4</v>
      </c>
      <c r="AD114" s="48">
        <v>1.0927120043290053</v>
      </c>
      <c r="AF114" s="85">
        <f>AF113+$L$1</f>
        <v>550</v>
      </c>
      <c r="AG114" s="86">
        <f>AI113</f>
        <v>3115.288136010302</v>
      </c>
      <c r="AH114" s="86">
        <f>AJ113</f>
        <v>1436.1388897849488</v>
      </c>
      <c r="AI114" s="48">
        <v>2160.3794759964467</v>
      </c>
      <c r="AJ114" s="48">
        <v>1009.1906298701299</v>
      </c>
    </row>
    <row r="115" spans="1:36" ht="15.75" thickBot="1" x14ac:dyDescent="0.3">
      <c r="A115">
        <f t="shared" si="31"/>
        <v>550</v>
      </c>
      <c r="B115" s="91">
        <f t="shared" si="32"/>
        <v>68.400000000000006</v>
      </c>
      <c r="C115" s="91">
        <f t="shared" si="33"/>
        <v>-7</v>
      </c>
      <c r="D115" s="91">
        <f t="shared" si="34"/>
        <v>40.752994070430063</v>
      </c>
      <c r="E115" s="92">
        <f t="shared" si="35"/>
        <v>3.0363123357228224E-4</v>
      </c>
      <c r="F115">
        <f t="shared" si="36"/>
        <v>550</v>
      </c>
      <c r="G115" s="91">
        <f t="shared" si="37"/>
        <v>3115.288136010302</v>
      </c>
      <c r="H115" s="91">
        <f t="shared" si="38"/>
        <v>1436.1388897849488</v>
      </c>
      <c r="K115" s="85">
        <f>K114+$L$1</f>
        <v>550</v>
      </c>
      <c r="L115" s="86">
        <f>L114</f>
        <v>68.400000000000006</v>
      </c>
      <c r="N115" s="23">
        <v>28.8</v>
      </c>
      <c r="P115" s="85">
        <f>P114+$L$1</f>
        <v>550</v>
      </c>
      <c r="Q115" s="86">
        <f>Q114</f>
        <v>-7</v>
      </c>
      <c r="S115" s="66">
        <v>-7</v>
      </c>
      <c r="U115" s="85">
        <f>U114+$L$1</f>
        <v>550</v>
      </c>
      <c r="V115" s="86">
        <f>V114</f>
        <v>40.752994070430063</v>
      </c>
      <c r="X115" s="10">
        <v>40.724446044211739</v>
      </c>
      <c r="Y115" s="84"/>
      <c r="Z115" s="85">
        <f>Z114+$L$1</f>
        <v>550</v>
      </c>
      <c r="AA115" s="86">
        <f>AA114</f>
        <v>3.0363123357228224E-4</v>
      </c>
      <c r="AC115" s="8">
        <f t="shared" si="39"/>
        <v>3.0356925748174004E-4</v>
      </c>
      <c r="AD115" s="10">
        <v>1.0928493269342641</v>
      </c>
      <c r="AF115" s="85">
        <f>AF114</f>
        <v>550</v>
      </c>
      <c r="AG115" s="86">
        <f>AG114</f>
        <v>3115.288136010302</v>
      </c>
      <c r="AH115" s="86">
        <f>AH114</f>
        <v>1436.1388897849488</v>
      </c>
      <c r="AI115" s="10">
        <v>924.67941000461531</v>
      </c>
      <c r="AJ115" s="10">
        <v>633.0723659104126</v>
      </c>
    </row>
    <row r="116" spans="1:36" x14ac:dyDescent="0.25">
      <c r="A116">
        <f t="shared" si="31"/>
        <v>550</v>
      </c>
      <c r="B116" s="91">
        <f t="shared" si="32"/>
        <v>48</v>
      </c>
      <c r="C116" s="91">
        <f t="shared" si="33"/>
        <v>-7</v>
      </c>
      <c r="D116" s="91">
        <f t="shared" si="34"/>
        <v>40.770044050324628</v>
      </c>
      <c r="E116" s="92">
        <f t="shared" si="35"/>
        <v>3.0353111231361257E-4</v>
      </c>
      <c r="F116">
        <f t="shared" si="36"/>
        <v>550</v>
      </c>
      <c r="G116" s="91">
        <f t="shared" si="37"/>
        <v>2160.3794759964467</v>
      </c>
      <c r="H116" s="91">
        <f t="shared" si="38"/>
        <v>1009.1906298701299</v>
      </c>
      <c r="K116" s="85">
        <f>K115</f>
        <v>550</v>
      </c>
      <c r="L116" s="86">
        <f>N114</f>
        <v>48</v>
      </c>
      <c r="P116" s="85">
        <f>P115</f>
        <v>550</v>
      </c>
      <c r="Q116" s="86">
        <f>S114</f>
        <v>-7</v>
      </c>
      <c r="U116" s="85">
        <f>U115</f>
        <v>550</v>
      </c>
      <c r="V116" s="86">
        <f>X114</f>
        <v>40.770044050324628</v>
      </c>
      <c r="Y116" s="84"/>
      <c r="Z116" s="85">
        <f>Z115</f>
        <v>550</v>
      </c>
      <c r="AA116" s="86">
        <f>AC114</f>
        <v>3.0353111231361257E-4</v>
      </c>
      <c r="AF116" s="85">
        <f>AF115+$L$1</f>
        <v>560</v>
      </c>
      <c r="AG116" s="86">
        <f>AI114</f>
        <v>2160.3794759964467</v>
      </c>
      <c r="AH116" s="86">
        <f>AJ114</f>
        <v>1009.1906298701299</v>
      </c>
    </row>
    <row r="117" spans="1:36" x14ac:dyDescent="0.25">
      <c r="A117">
        <f t="shared" si="31"/>
        <v>560</v>
      </c>
      <c r="B117" s="91">
        <f t="shared" si="32"/>
        <v>48</v>
      </c>
      <c r="C117" s="91">
        <f t="shared" si="33"/>
        <v>-7</v>
      </c>
      <c r="D117" s="91">
        <f t="shared" si="34"/>
        <v>40.770044050324628</v>
      </c>
      <c r="E117" s="92">
        <f t="shared" si="35"/>
        <v>3.0353111231361257E-4</v>
      </c>
      <c r="F117">
        <f t="shared" si="36"/>
        <v>560</v>
      </c>
      <c r="G117" s="91">
        <f t="shared" si="37"/>
        <v>2160.3794759964467</v>
      </c>
      <c r="H117" s="91">
        <f t="shared" si="38"/>
        <v>1009.1906298701299</v>
      </c>
      <c r="K117" s="85">
        <f>K116+$L$1</f>
        <v>560</v>
      </c>
      <c r="L117" s="86">
        <f>L116</f>
        <v>48</v>
      </c>
      <c r="P117" s="85">
        <f>P116+$L$1</f>
        <v>560</v>
      </c>
      <c r="Q117" s="86">
        <f>Q116</f>
        <v>-7</v>
      </c>
      <c r="U117" s="85">
        <f>U116+$L$1</f>
        <v>560</v>
      </c>
      <c r="V117" s="86">
        <f>V116</f>
        <v>40.770044050324628</v>
      </c>
      <c r="Y117" s="84"/>
      <c r="Z117" s="85">
        <f>Z116+$L$1</f>
        <v>560</v>
      </c>
      <c r="AA117" s="86">
        <f>AA116</f>
        <v>3.0353111231361257E-4</v>
      </c>
      <c r="AF117" s="85">
        <f>AF116</f>
        <v>560</v>
      </c>
      <c r="AG117" s="86">
        <f>AG116</f>
        <v>2160.3794759964467</v>
      </c>
      <c r="AH117" s="86">
        <f>AH116</f>
        <v>1009.1906298701299</v>
      </c>
    </row>
    <row r="118" spans="1:36" x14ac:dyDescent="0.25">
      <c r="A118">
        <f t="shared" si="31"/>
        <v>560</v>
      </c>
      <c r="B118" s="91">
        <f t="shared" si="32"/>
        <v>28.8</v>
      </c>
      <c r="C118" s="91">
        <f t="shared" si="33"/>
        <v>-7</v>
      </c>
      <c r="D118" s="91">
        <f t="shared" si="34"/>
        <v>40.724446044211739</v>
      </c>
      <c r="E118" s="92">
        <f t="shared" si="35"/>
        <v>3.0356925748174004E-4</v>
      </c>
      <c r="F118">
        <f t="shared" si="36"/>
        <v>560</v>
      </c>
      <c r="G118" s="91">
        <f t="shared" si="37"/>
        <v>924.67941000461531</v>
      </c>
      <c r="H118" s="91">
        <f t="shared" si="38"/>
        <v>633.0723659104126</v>
      </c>
      <c r="K118" s="85">
        <f>K117</f>
        <v>560</v>
      </c>
      <c r="L118" s="86">
        <f>N115</f>
        <v>28.8</v>
      </c>
      <c r="P118" s="85">
        <f>P117</f>
        <v>560</v>
      </c>
      <c r="Q118" s="86">
        <f>S115</f>
        <v>-7</v>
      </c>
      <c r="U118" s="85">
        <f>U117</f>
        <v>560</v>
      </c>
      <c r="V118" s="86">
        <f>X115</f>
        <v>40.724446044211739</v>
      </c>
      <c r="Z118" s="85">
        <f>Z117</f>
        <v>560</v>
      </c>
      <c r="AA118" s="86">
        <f>AC115</f>
        <v>3.0356925748174004E-4</v>
      </c>
      <c r="AF118" s="85">
        <f>AF117+$L$1</f>
        <v>570</v>
      </c>
      <c r="AG118" s="86">
        <f>AI115</f>
        <v>924.67941000461531</v>
      </c>
      <c r="AH118" s="86">
        <f>AJ115</f>
        <v>633.0723659104126</v>
      </c>
    </row>
    <row r="119" spans="1:36" ht="15.75" thickBot="1" x14ac:dyDescent="0.3">
      <c r="A119">
        <f t="shared" si="31"/>
        <v>570</v>
      </c>
      <c r="B119" s="91">
        <f t="shared" si="32"/>
        <v>28.8</v>
      </c>
      <c r="C119" s="91">
        <f t="shared" si="33"/>
        <v>-7</v>
      </c>
      <c r="D119" s="91">
        <f t="shared" si="34"/>
        <v>40.724446044211739</v>
      </c>
      <c r="E119" s="92">
        <f t="shared" si="35"/>
        <v>3.0356925748174004E-4</v>
      </c>
      <c r="F119">
        <f t="shared" si="36"/>
        <v>570</v>
      </c>
      <c r="G119" s="91">
        <f t="shared" si="37"/>
        <v>924.67941000461531</v>
      </c>
      <c r="H119" s="91">
        <f t="shared" si="38"/>
        <v>633.0723659104126</v>
      </c>
      <c r="K119" s="85">
        <f>K118+$L$1</f>
        <v>570</v>
      </c>
      <c r="L119" s="86">
        <f>L118</f>
        <v>28.8</v>
      </c>
      <c r="P119" s="85">
        <f>P118+$L$1</f>
        <v>570</v>
      </c>
      <c r="Q119" s="86">
        <f>Q118</f>
        <v>-7</v>
      </c>
      <c r="U119" s="85">
        <f>U118+$L$1</f>
        <v>570</v>
      </c>
      <c r="V119" s="86">
        <f>V118</f>
        <v>40.724446044211739</v>
      </c>
      <c r="Z119" s="85">
        <f>Z118+$L$1</f>
        <v>570</v>
      </c>
      <c r="AA119" s="86">
        <f>AA118</f>
        <v>3.0356925748174004E-4</v>
      </c>
      <c r="AF119" s="85">
        <f>AF118</f>
        <v>570</v>
      </c>
      <c r="AG119" s="86">
        <f>AG118</f>
        <v>924.67941000461531</v>
      </c>
      <c r="AH119" s="86">
        <f>AH118</f>
        <v>633.0723659104126</v>
      </c>
    </row>
    <row r="120" spans="1:36" s="93" customFormat="1" ht="15.75" thickBot="1" x14ac:dyDescent="0.3">
      <c r="A120" s="93">
        <f t="shared" si="31"/>
        <v>570</v>
      </c>
      <c r="B120" s="94">
        <f t="shared" si="32"/>
        <v>105.6</v>
      </c>
      <c r="C120" s="94">
        <f t="shared" si="33"/>
        <v>-7</v>
      </c>
      <c r="D120" s="94">
        <f t="shared" si="34"/>
        <v>49.644141733456614</v>
      </c>
      <c r="E120" s="95">
        <f t="shared" si="35"/>
        <v>1.8496855750938331E-4</v>
      </c>
      <c r="F120" s="93">
        <f t="shared" si="36"/>
        <v>570</v>
      </c>
      <c r="G120" s="94">
        <f t="shared" si="37"/>
        <v>3519.2536481564534</v>
      </c>
      <c r="H120" s="94">
        <f t="shared" si="38"/>
        <v>2367.0037542804271</v>
      </c>
      <c r="K120" s="96">
        <f>K119</f>
        <v>570</v>
      </c>
      <c r="L120" s="97">
        <f>N121</f>
        <v>105.6</v>
      </c>
      <c r="N120" s="25" t="s">
        <v>43</v>
      </c>
      <c r="P120" s="96">
        <f>P119</f>
        <v>570</v>
      </c>
      <c r="Q120" s="97">
        <f>S121</f>
        <v>-7</v>
      </c>
      <c r="S120" s="25" t="s">
        <v>43</v>
      </c>
      <c r="U120" s="96">
        <f>U119</f>
        <v>570</v>
      </c>
      <c r="V120" s="97">
        <f>X121</f>
        <v>49.644141733456614</v>
      </c>
      <c r="Z120" s="96">
        <f>Z119</f>
        <v>570</v>
      </c>
      <c r="AA120" s="97">
        <f>AC121</f>
        <v>1.8496855750938331E-4</v>
      </c>
      <c r="AF120" s="96">
        <f>AF119+$L$1</f>
        <v>580</v>
      </c>
      <c r="AG120" s="97">
        <f>AI121</f>
        <v>3519.2536481564534</v>
      </c>
      <c r="AH120" s="97">
        <f>AJ121</f>
        <v>2367.0037542804271</v>
      </c>
    </row>
    <row r="121" spans="1:36" x14ac:dyDescent="0.25">
      <c r="A121">
        <f t="shared" si="31"/>
        <v>580</v>
      </c>
      <c r="B121" s="91">
        <f t="shared" si="32"/>
        <v>105.6</v>
      </c>
      <c r="C121" s="91">
        <f t="shared" si="33"/>
        <v>-7</v>
      </c>
      <c r="D121" s="91">
        <f t="shared" si="34"/>
        <v>49.644141733456614</v>
      </c>
      <c r="E121" s="92">
        <f t="shared" si="35"/>
        <v>1.8496855750938331E-4</v>
      </c>
      <c r="F121">
        <f t="shared" si="36"/>
        <v>580</v>
      </c>
      <c r="G121" s="91">
        <f t="shared" si="37"/>
        <v>3519.2536481564534</v>
      </c>
      <c r="H121" s="91">
        <f t="shared" si="38"/>
        <v>2367.0037542804271</v>
      </c>
      <c r="K121" s="85">
        <f>K120+$L$1</f>
        <v>580</v>
      </c>
      <c r="L121" s="86">
        <f>L120</f>
        <v>105.6</v>
      </c>
      <c r="N121" s="17">
        <v>105.6</v>
      </c>
      <c r="P121" s="85">
        <f>P120+$L$1</f>
        <v>580</v>
      </c>
      <c r="Q121" s="86">
        <f>Q120</f>
        <v>-7</v>
      </c>
      <c r="S121" s="66">
        <v>-7</v>
      </c>
      <c r="U121" s="85">
        <f>U120+$L$1</f>
        <v>580</v>
      </c>
      <c r="V121" s="86">
        <f>V120</f>
        <v>49.644141733456614</v>
      </c>
      <c r="X121" s="15">
        <v>49.644141733456614</v>
      </c>
      <c r="Y121" s="84"/>
      <c r="Z121" s="85">
        <f>Z120+$L$1</f>
        <v>580</v>
      </c>
      <c r="AA121" s="86">
        <f>AA120</f>
        <v>1.8496855750938331E-4</v>
      </c>
      <c r="AC121" s="66">
        <f t="shared" ref="AC121:AC125" si="40">AD121/60/60</f>
        <v>1.8496855750938331E-4</v>
      </c>
      <c r="AD121" s="15">
        <v>0.66588680703377989</v>
      </c>
      <c r="AF121" s="85">
        <f>AF120</f>
        <v>580</v>
      </c>
      <c r="AG121" s="86">
        <f>AG120</f>
        <v>3519.2536481564534</v>
      </c>
      <c r="AH121" s="86">
        <f>AH120</f>
        <v>2367.0037542804271</v>
      </c>
      <c r="AI121" s="15">
        <v>3519.2536481564534</v>
      </c>
      <c r="AJ121" s="15">
        <v>2367.0037542804271</v>
      </c>
    </row>
    <row r="122" spans="1:36" x14ac:dyDescent="0.25">
      <c r="A122">
        <f t="shared" si="31"/>
        <v>580</v>
      </c>
      <c r="B122" s="91">
        <f t="shared" si="32"/>
        <v>88.2</v>
      </c>
      <c r="C122" s="91">
        <f t="shared" si="33"/>
        <v>-7</v>
      </c>
      <c r="D122" s="91">
        <f t="shared" si="34"/>
        <v>49.644145772923501</v>
      </c>
      <c r="E122" s="92">
        <f t="shared" si="35"/>
        <v>1.8479112204842387E-4</v>
      </c>
      <c r="F122">
        <f t="shared" si="36"/>
        <v>580</v>
      </c>
      <c r="G122" s="91">
        <f t="shared" si="37"/>
        <v>3545.6443940202339</v>
      </c>
      <c r="H122" s="91">
        <f t="shared" si="38"/>
        <v>2262.5517195253487</v>
      </c>
      <c r="K122" s="85">
        <f>K121</f>
        <v>580</v>
      </c>
      <c r="L122" s="86">
        <f>N122</f>
        <v>88.2</v>
      </c>
      <c r="N122" s="12">
        <v>88.2</v>
      </c>
      <c r="P122" s="85">
        <f>P121</f>
        <v>580</v>
      </c>
      <c r="Q122" s="86">
        <f>S122</f>
        <v>-7</v>
      </c>
      <c r="S122" s="66">
        <v>-7</v>
      </c>
      <c r="U122" s="85">
        <f>U121</f>
        <v>580</v>
      </c>
      <c r="V122" s="86">
        <f>X122</f>
        <v>49.644145772923501</v>
      </c>
      <c r="X122" s="8">
        <v>49.644145772923501</v>
      </c>
      <c r="Y122" s="84"/>
      <c r="Z122" s="85">
        <f>Z121</f>
        <v>580</v>
      </c>
      <c r="AA122" s="86">
        <f>AC122</f>
        <v>1.8479112204842387E-4</v>
      </c>
      <c r="AC122" s="66">
        <f t="shared" si="40"/>
        <v>1.8479112204842387E-4</v>
      </c>
      <c r="AD122" s="8">
        <v>0.66524803937432586</v>
      </c>
      <c r="AF122" s="85">
        <f>AF121+$L$1</f>
        <v>590</v>
      </c>
      <c r="AG122" s="86">
        <f>AI122</f>
        <v>3545.6443940202339</v>
      </c>
      <c r="AH122" s="86">
        <f>AJ122</f>
        <v>2262.5517195253487</v>
      </c>
      <c r="AI122" s="8">
        <v>3545.6443940202339</v>
      </c>
      <c r="AJ122" s="8">
        <v>2262.5517195253487</v>
      </c>
    </row>
    <row r="123" spans="1:36" x14ac:dyDescent="0.25">
      <c r="A123">
        <f t="shared" si="31"/>
        <v>590</v>
      </c>
      <c r="B123" s="91">
        <f t="shared" si="32"/>
        <v>88.2</v>
      </c>
      <c r="C123" s="91">
        <f t="shared" si="33"/>
        <v>-7</v>
      </c>
      <c r="D123" s="91">
        <f t="shared" si="34"/>
        <v>49.644145772923501</v>
      </c>
      <c r="E123" s="92">
        <f t="shared" si="35"/>
        <v>1.8479112204842387E-4</v>
      </c>
      <c r="F123">
        <f t="shared" si="36"/>
        <v>590</v>
      </c>
      <c r="G123" s="91">
        <f t="shared" si="37"/>
        <v>3545.6443940202339</v>
      </c>
      <c r="H123" s="91">
        <f t="shared" si="38"/>
        <v>2262.5517195253487</v>
      </c>
      <c r="K123" s="85">
        <f>K122+$L$1</f>
        <v>590</v>
      </c>
      <c r="L123" s="86">
        <f>L122</f>
        <v>88.2</v>
      </c>
      <c r="N123" s="49">
        <v>68.400000000000006</v>
      </c>
      <c r="P123" s="85">
        <f>P122+$L$1</f>
        <v>590</v>
      </c>
      <c r="Q123" s="86">
        <f>Q122</f>
        <v>-7</v>
      </c>
      <c r="S123" s="66">
        <v>-7</v>
      </c>
      <c r="U123" s="85">
        <f>U122+$L$1</f>
        <v>590</v>
      </c>
      <c r="V123" s="86">
        <f>V122</f>
        <v>49.644145772923501</v>
      </c>
      <c r="X123" s="48">
        <v>49.610202923411059</v>
      </c>
      <c r="Y123" s="84"/>
      <c r="Z123" s="85">
        <f>Z122+$L$1</f>
        <v>590</v>
      </c>
      <c r="AA123" s="86">
        <f>AA122</f>
        <v>1.8479112204842387E-4</v>
      </c>
      <c r="AC123" s="66">
        <f t="shared" si="40"/>
        <v>1.8493050772526955E-4</v>
      </c>
      <c r="AD123" s="48">
        <v>0.66574982781097036</v>
      </c>
      <c r="AF123" s="85">
        <f>AF122</f>
        <v>590</v>
      </c>
      <c r="AG123" s="86">
        <f>AG122</f>
        <v>3545.6443940202339</v>
      </c>
      <c r="AH123" s="86">
        <f>AH122</f>
        <v>2262.5517195253487</v>
      </c>
      <c r="AI123" s="48">
        <v>2757.0486701345844</v>
      </c>
      <c r="AJ123" s="48">
        <v>1684.5234861488341</v>
      </c>
    </row>
    <row r="124" spans="1:36" x14ac:dyDescent="0.25">
      <c r="A124">
        <f t="shared" si="31"/>
        <v>590</v>
      </c>
      <c r="B124" s="91">
        <f t="shared" si="32"/>
        <v>68.400000000000006</v>
      </c>
      <c r="C124" s="91">
        <f t="shared" si="33"/>
        <v>-7</v>
      </c>
      <c r="D124" s="91">
        <f t="shared" si="34"/>
        <v>49.610202923411059</v>
      </c>
      <c r="E124" s="92">
        <f t="shared" si="35"/>
        <v>1.8493050772526955E-4</v>
      </c>
      <c r="F124">
        <f t="shared" si="36"/>
        <v>590</v>
      </c>
      <c r="G124" s="91">
        <f t="shared" si="37"/>
        <v>2757.0486701345844</v>
      </c>
      <c r="H124" s="91">
        <f t="shared" si="38"/>
        <v>1684.5234861488341</v>
      </c>
      <c r="K124" s="85">
        <f>K123</f>
        <v>590</v>
      </c>
      <c r="L124" s="86">
        <f>N123</f>
        <v>68.400000000000006</v>
      </c>
      <c r="N124" s="49">
        <v>48</v>
      </c>
      <c r="P124" s="85">
        <f>P123</f>
        <v>590</v>
      </c>
      <c r="Q124" s="86">
        <f>S123</f>
        <v>-7</v>
      </c>
      <c r="S124" s="66">
        <v>-7</v>
      </c>
      <c r="U124" s="85">
        <f>U123</f>
        <v>590</v>
      </c>
      <c r="V124" s="86">
        <f>X123</f>
        <v>49.610202923411059</v>
      </c>
      <c r="X124" s="48">
        <v>49.58236460021724</v>
      </c>
      <c r="Y124" s="84"/>
      <c r="Z124" s="85">
        <f>Z123</f>
        <v>590</v>
      </c>
      <c r="AA124" s="86">
        <f>AC123</f>
        <v>1.8493050772526955E-4</v>
      </c>
      <c r="AC124" s="66">
        <f t="shared" si="40"/>
        <v>1.8497028773613365E-4</v>
      </c>
      <c r="AD124" s="48">
        <v>0.66589303585008119</v>
      </c>
      <c r="AF124" s="85">
        <f>AF123+$L$1</f>
        <v>600</v>
      </c>
      <c r="AG124" s="86">
        <f>AI123</f>
        <v>2757.0486701345844</v>
      </c>
      <c r="AH124" s="86">
        <f>AJ123</f>
        <v>1684.5234861488341</v>
      </c>
      <c r="AI124" s="48">
        <v>1626.2074011773286</v>
      </c>
      <c r="AJ124" s="48">
        <v>1171.6960038022762</v>
      </c>
    </row>
    <row r="125" spans="1:36" ht="15.75" thickBot="1" x14ac:dyDescent="0.3">
      <c r="A125">
        <f t="shared" si="31"/>
        <v>600</v>
      </c>
      <c r="B125" s="91">
        <f t="shared" si="32"/>
        <v>68.400000000000006</v>
      </c>
      <c r="C125" s="91">
        <f t="shared" si="33"/>
        <v>-7</v>
      </c>
      <c r="D125" s="91">
        <f t="shared" si="34"/>
        <v>49.610202923411059</v>
      </c>
      <c r="E125" s="92">
        <f t="shared" si="35"/>
        <v>1.8493050772526955E-4</v>
      </c>
      <c r="F125">
        <f t="shared" si="36"/>
        <v>600</v>
      </c>
      <c r="G125" s="91">
        <f t="shared" si="37"/>
        <v>2757.0486701345844</v>
      </c>
      <c r="H125" s="91">
        <f t="shared" si="38"/>
        <v>1684.5234861488341</v>
      </c>
      <c r="K125" s="85">
        <f>K124+$L$1</f>
        <v>600</v>
      </c>
      <c r="L125" s="86">
        <f>L124</f>
        <v>68.400000000000006</v>
      </c>
      <c r="N125" s="23">
        <v>28.8</v>
      </c>
      <c r="P125" s="85">
        <f>P124+$L$1</f>
        <v>600</v>
      </c>
      <c r="Q125" s="86">
        <f>Q124</f>
        <v>-7</v>
      </c>
      <c r="S125" s="66">
        <v>-7</v>
      </c>
      <c r="U125" s="85">
        <f>U124+$L$1</f>
        <v>600</v>
      </c>
      <c r="V125" s="86">
        <f>V124</f>
        <v>49.610202923411059</v>
      </c>
      <c r="X125" s="10">
        <v>48.848729961202217</v>
      </c>
      <c r="Y125" s="84"/>
      <c r="Z125" s="85">
        <f>Z124+$L$1</f>
        <v>600</v>
      </c>
      <c r="AA125" s="86">
        <f>AA124</f>
        <v>1.8493050772526955E-4</v>
      </c>
      <c r="AC125" s="8">
        <f t="shared" si="40"/>
        <v>1.8519400713418277E-4</v>
      </c>
      <c r="AD125" s="10">
        <v>0.66669842568305804</v>
      </c>
      <c r="AF125" s="85">
        <f>AF124</f>
        <v>600</v>
      </c>
      <c r="AG125" s="86">
        <f>AG124</f>
        <v>2757.0486701345844</v>
      </c>
      <c r="AH125" s="86">
        <f>AH124</f>
        <v>1684.5234861488341</v>
      </c>
      <c r="AI125" s="10">
        <v>138.37119951009535</v>
      </c>
      <c r="AJ125" s="10">
        <v>735.99219672130937</v>
      </c>
    </row>
    <row r="126" spans="1:36" x14ac:dyDescent="0.25">
      <c r="A126">
        <f t="shared" si="31"/>
        <v>600</v>
      </c>
      <c r="B126" s="91">
        <f t="shared" si="32"/>
        <v>48</v>
      </c>
      <c r="C126" s="91">
        <f t="shared" si="33"/>
        <v>-7</v>
      </c>
      <c r="D126" s="91">
        <f t="shared" si="34"/>
        <v>49.58236460021724</v>
      </c>
      <c r="E126" s="92">
        <f t="shared" si="35"/>
        <v>1.8497028773613365E-4</v>
      </c>
      <c r="F126">
        <f t="shared" si="36"/>
        <v>600</v>
      </c>
      <c r="G126" s="91">
        <f t="shared" si="37"/>
        <v>1626.2074011773286</v>
      </c>
      <c r="H126" s="91">
        <f t="shared" si="38"/>
        <v>1171.6960038022762</v>
      </c>
      <c r="K126" s="85">
        <f>K125</f>
        <v>600</v>
      </c>
      <c r="L126" s="86">
        <f>N124</f>
        <v>48</v>
      </c>
      <c r="P126" s="85">
        <f>P125</f>
        <v>600</v>
      </c>
      <c r="Q126" s="86">
        <f>S124</f>
        <v>-7</v>
      </c>
      <c r="U126" s="85">
        <f>U125</f>
        <v>600</v>
      </c>
      <c r="V126" s="86">
        <f>X124</f>
        <v>49.58236460021724</v>
      </c>
      <c r="Y126" s="84"/>
      <c r="Z126" s="85">
        <f>Z125</f>
        <v>600</v>
      </c>
      <c r="AA126" s="86">
        <f>AC124</f>
        <v>1.8497028773613365E-4</v>
      </c>
      <c r="AF126" s="85">
        <f>AF125+$L$1</f>
        <v>610</v>
      </c>
      <c r="AG126" s="86">
        <f>AI124</f>
        <v>1626.2074011773286</v>
      </c>
      <c r="AH126" s="86">
        <f>AJ124</f>
        <v>1171.6960038022762</v>
      </c>
    </row>
    <row r="127" spans="1:36" x14ac:dyDescent="0.25">
      <c r="A127">
        <f t="shared" si="31"/>
        <v>610</v>
      </c>
      <c r="B127" s="91">
        <f t="shared" si="32"/>
        <v>48</v>
      </c>
      <c r="C127" s="91">
        <f t="shared" si="33"/>
        <v>-7</v>
      </c>
      <c r="D127" s="91">
        <f t="shared" si="34"/>
        <v>49.58236460021724</v>
      </c>
      <c r="E127" s="92">
        <f t="shared" si="35"/>
        <v>1.8497028773613365E-4</v>
      </c>
      <c r="F127">
        <f t="shared" si="36"/>
        <v>610</v>
      </c>
      <c r="G127" s="91">
        <f t="shared" si="37"/>
        <v>1626.2074011773286</v>
      </c>
      <c r="H127" s="91">
        <f t="shared" si="38"/>
        <v>1171.6960038022762</v>
      </c>
      <c r="K127" s="85">
        <f>K126+$L$1</f>
        <v>610</v>
      </c>
      <c r="L127" s="86">
        <f>L126</f>
        <v>48</v>
      </c>
      <c r="P127" s="85">
        <f>P126+$L$1</f>
        <v>610</v>
      </c>
      <c r="Q127" s="86">
        <f>Q126</f>
        <v>-7</v>
      </c>
      <c r="U127" s="85">
        <f>U126+$L$1</f>
        <v>610</v>
      </c>
      <c r="V127" s="86">
        <f>V126</f>
        <v>49.58236460021724</v>
      </c>
      <c r="Y127" s="84"/>
      <c r="Z127" s="85">
        <f>Z126+$L$1</f>
        <v>610</v>
      </c>
      <c r="AA127" s="86">
        <f>AA126</f>
        <v>1.8497028773613365E-4</v>
      </c>
      <c r="AF127" s="85">
        <f>AF126</f>
        <v>610</v>
      </c>
      <c r="AG127" s="86">
        <f>AG126</f>
        <v>1626.2074011773286</v>
      </c>
      <c r="AH127" s="86">
        <f>AH126</f>
        <v>1171.6960038022762</v>
      </c>
    </row>
    <row r="128" spans="1:36" x14ac:dyDescent="0.25">
      <c r="A128">
        <f t="shared" si="31"/>
        <v>610</v>
      </c>
      <c r="B128" s="91">
        <f t="shared" si="32"/>
        <v>28.8</v>
      </c>
      <c r="C128" s="91">
        <f t="shared" si="33"/>
        <v>-7</v>
      </c>
      <c r="D128" s="91">
        <f t="shared" si="34"/>
        <v>48.848729961202217</v>
      </c>
      <c r="E128" s="92">
        <f t="shared" si="35"/>
        <v>1.8519400713418277E-4</v>
      </c>
      <c r="F128">
        <f t="shared" si="36"/>
        <v>610</v>
      </c>
      <c r="G128" s="91">
        <f t="shared" si="37"/>
        <v>138.37119951009535</v>
      </c>
      <c r="H128" s="91">
        <f t="shared" si="38"/>
        <v>735.99219672130937</v>
      </c>
      <c r="K128" s="85">
        <f>K127</f>
        <v>610</v>
      </c>
      <c r="L128" s="86">
        <f>N125</f>
        <v>28.8</v>
      </c>
      <c r="P128" s="85">
        <f>P127</f>
        <v>610</v>
      </c>
      <c r="Q128" s="86">
        <f>S125</f>
        <v>-7</v>
      </c>
      <c r="U128" s="85">
        <f>U127</f>
        <v>610</v>
      </c>
      <c r="V128" s="86">
        <f>X125</f>
        <v>48.848729961202217</v>
      </c>
      <c r="Z128" s="85">
        <f>Z127</f>
        <v>610</v>
      </c>
      <c r="AA128" s="86">
        <f>AC125</f>
        <v>1.8519400713418277E-4</v>
      </c>
      <c r="AF128" s="85">
        <f>AF127+$L$1</f>
        <v>620</v>
      </c>
      <c r="AG128" s="86">
        <f>AI125</f>
        <v>138.37119951009535</v>
      </c>
      <c r="AH128" s="86">
        <f>AJ125</f>
        <v>735.99219672130937</v>
      </c>
    </row>
    <row r="129" spans="1:34" x14ac:dyDescent="0.25">
      <c r="A129">
        <f t="shared" si="31"/>
        <v>620</v>
      </c>
      <c r="B129" s="91">
        <f t="shared" si="32"/>
        <v>28.8</v>
      </c>
      <c r="C129" s="91">
        <f t="shared" si="33"/>
        <v>-7</v>
      </c>
      <c r="D129" s="91">
        <f t="shared" si="34"/>
        <v>48.848729961202217</v>
      </c>
      <c r="E129" s="92">
        <f t="shared" si="35"/>
        <v>1.8519400713418277E-4</v>
      </c>
      <c r="F129">
        <f t="shared" si="36"/>
        <v>620</v>
      </c>
      <c r="G129" s="91">
        <f t="shared" si="37"/>
        <v>138.37119951009535</v>
      </c>
      <c r="H129" s="91">
        <f t="shared" si="38"/>
        <v>735.99219672130937</v>
      </c>
      <c r="K129" s="85">
        <f>K128+$L$1</f>
        <v>620</v>
      </c>
      <c r="L129" s="86">
        <f>L128</f>
        <v>28.8</v>
      </c>
      <c r="P129" s="85">
        <f>P128+$L$1</f>
        <v>620</v>
      </c>
      <c r="Q129" s="86">
        <f>Q128</f>
        <v>-7</v>
      </c>
      <c r="U129" s="85">
        <f>U128+$L$1</f>
        <v>620</v>
      </c>
      <c r="V129" s="86">
        <f>V128</f>
        <v>48.848729961202217</v>
      </c>
      <c r="Z129" s="85">
        <f>Z128+$L$1</f>
        <v>620</v>
      </c>
      <c r="AA129" s="86">
        <f>AA128</f>
        <v>1.8519400713418277E-4</v>
      </c>
      <c r="AF129" s="85">
        <f>AF128</f>
        <v>620</v>
      </c>
      <c r="AG129" s="86">
        <f>AG128</f>
        <v>138.37119951009535</v>
      </c>
      <c r="AH129" s="86">
        <f>AH128</f>
        <v>735.99219672130937</v>
      </c>
    </row>
  </sheetData>
  <mergeCells count="6">
    <mergeCell ref="Z3:AD3"/>
    <mergeCell ref="A2:E2"/>
    <mergeCell ref="F2:H2"/>
    <mergeCell ref="K3:N3"/>
    <mergeCell ref="P3:S3"/>
    <mergeCell ref="U3:X3"/>
  </mergeCells>
  <conditionalFormatting sqref="AI32:AI3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32:AJ3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6:AI5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6:AJ5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5:AI6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65:AJ6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2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6:AJ12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:AI26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0:AJ2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1:AI7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71:AJ7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1:AI8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81:AJ8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1:AI9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91:AJ9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01:AI1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01:AJ10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1:AI1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11:AJ1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1:AI1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21:AJ1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topLeftCell="A40" zoomScale="70" zoomScaleNormal="70" workbookViewId="0">
      <selection activeCell="E75" sqref="E75"/>
    </sheetView>
  </sheetViews>
  <sheetFormatPr baseColWidth="10" defaultRowHeight="15" x14ac:dyDescent="0.25"/>
  <cols>
    <col min="2" max="2" width="15.5703125" bestFit="1" customWidth="1"/>
    <col min="7" max="7" width="15.5703125" bestFit="1" customWidth="1"/>
    <col min="17" max="17" width="19.140625" customWidth="1"/>
    <col min="23" max="23" width="13.5703125" bestFit="1" customWidth="1"/>
    <col min="24" max="24" width="13" bestFit="1" customWidth="1"/>
  </cols>
  <sheetData>
    <row r="1" spans="1:26" x14ac:dyDescent="0.25">
      <c r="A1" s="83" t="s">
        <v>137</v>
      </c>
      <c r="G1" t="s">
        <v>138</v>
      </c>
      <c r="L1" t="s">
        <v>139</v>
      </c>
      <c r="Q1" t="s">
        <v>142</v>
      </c>
      <c r="W1" t="s">
        <v>140</v>
      </c>
      <c r="X1" t="s">
        <v>141</v>
      </c>
    </row>
    <row r="2" spans="1:26" ht="15.75" thickBot="1" x14ac:dyDescent="0.3"/>
    <row r="3" spans="1:26" ht="15.75" thickBot="1" x14ac:dyDescent="0.3">
      <c r="A3" s="85" t="s">
        <v>136</v>
      </c>
      <c r="B3" s="85" t="s">
        <v>135</v>
      </c>
      <c r="C3" s="85"/>
      <c r="D3" s="25" t="s">
        <v>46</v>
      </c>
      <c r="E3" s="85"/>
      <c r="F3" s="85" t="s">
        <v>136</v>
      </c>
      <c r="G3" s="85" t="s">
        <v>145</v>
      </c>
      <c r="K3" s="85" t="s">
        <v>136</v>
      </c>
      <c r="L3" s="85" t="s">
        <v>145</v>
      </c>
      <c r="P3" s="85" t="s">
        <v>136</v>
      </c>
      <c r="Q3" s="85" t="s">
        <v>143</v>
      </c>
      <c r="S3" s="85" t="s">
        <v>143</v>
      </c>
      <c r="T3" s="85" t="s">
        <v>144</v>
      </c>
      <c r="V3" t="s">
        <v>136</v>
      </c>
      <c r="W3" t="s">
        <v>138</v>
      </c>
    </row>
    <row r="4" spans="1:26" x14ac:dyDescent="0.25">
      <c r="A4" s="85">
        <v>0</v>
      </c>
      <c r="B4" s="86">
        <f>D4</f>
        <v>105.6</v>
      </c>
      <c r="D4" s="69">
        <v>105.6</v>
      </c>
      <c r="F4" s="85">
        <v>0</v>
      </c>
      <c r="G4" s="86">
        <f>I4</f>
        <v>12</v>
      </c>
      <c r="I4" s="15">
        <v>12</v>
      </c>
      <c r="K4" s="85">
        <v>0</v>
      </c>
      <c r="L4" s="86">
        <f>N4</f>
        <v>30.112817679557995</v>
      </c>
      <c r="N4" s="15">
        <v>30.112817679557995</v>
      </c>
      <c r="O4" s="84"/>
      <c r="P4" s="85">
        <v>0</v>
      </c>
      <c r="Q4" s="87">
        <f>S4</f>
        <v>4.1468538980970001E-4</v>
      </c>
      <c r="S4" s="15">
        <f>T4/60/60</f>
        <v>4.1468538980970001E-4</v>
      </c>
      <c r="T4" s="15">
        <v>1.4928674033149201</v>
      </c>
      <c r="V4" s="85">
        <v>0</v>
      </c>
      <c r="W4" s="86">
        <f>Y4</f>
        <v>8628.7752841317397</v>
      </c>
      <c r="X4" s="86">
        <f>Z4</f>
        <v>2022.29834254144</v>
      </c>
      <c r="Y4" s="15">
        <v>8628.7752841317397</v>
      </c>
      <c r="Z4" s="15">
        <v>2022.29834254144</v>
      </c>
    </row>
    <row r="5" spans="1:26" x14ac:dyDescent="0.25">
      <c r="A5" s="85">
        <v>1</v>
      </c>
      <c r="B5" s="86">
        <f>B4</f>
        <v>105.6</v>
      </c>
      <c r="D5" s="70">
        <v>98.4</v>
      </c>
      <c r="F5" s="85">
        <v>1</v>
      </c>
      <c r="G5" s="86">
        <f>G4</f>
        <v>12</v>
      </c>
      <c r="I5" s="66">
        <v>12</v>
      </c>
      <c r="K5" s="85">
        <v>1</v>
      </c>
      <c r="L5" s="86">
        <f>L4</f>
        <v>30.112817679557995</v>
      </c>
      <c r="N5" s="66">
        <v>30.139005524861869</v>
      </c>
      <c r="O5" s="84"/>
      <c r="P5" s="85">
        <v>1</v>
      </c>
      <c r="Q5" s="87">
        <f>Q4</f>
        <v>4.1468538980970001E-4</v>
      </c>
      <c r="S5" s="66">
        <f t="shared" ref="S5:S12" si="0">T5/60/60</f>
        <v>4.0901473296500832E-4</v>
      </c>
      <c r="T5" s="66">
        <v>1.47245303867403</v>
      </c>
      <c r="V5" s="85">
        <v>1</v>
      </c>
      <c r="W5" s="86">
        <f>W4</f>
        <v>8628.7752841317397</v>
      </c>
      <c r="X5" s="86">
        <f>X4</f>
        <v>2022.29834254144</v>
      </c>
      <c r="Y5" s="66">
        <v>8589.4443081318805</v>
      </c>
      <c r="Z5" s="66">
        <v>2044.14917127072</v>
      </c>
    </row>
    <row r="6" spans="1:26" x14ac:dyDescent="0.25">
      <c r="A6" s="85">
        <f>A5</f>
        <v>1</v>
      </c>
      <c r="B6" s="86">
        <f>D5</f>
        <v>98.4</v>
      </c>
      <c r="D6" s="68">
        <v>88.2</v>
      </c>
      <c r="F6" s="85">
        <f>F5</f>
        <v>1</v>
      </c>
      <c r="G6" s="86">
        <f>I5</f>
        <v>12</v>
      </c>
      <c r="I6" s="66">
        <v>12</v>
      </c>
      <c r="K6" s="85">
        <f>K5</f>
        <v>1</v>
      </c>
      <c r="L6" s="86">
        <f>N5</f>
        <v>30.139005524861869</v>
      </c>
      <c r="N6" s="66">
        <v>30.081215469613287</v>
      </c>
      <c r="O6" s="84"/>
      <c r="P6" s="85">
        <f>P5</f>
        <v>1</v>
      </c>
      <c r="Q6" s="87">
        <f>S5</f>
        <v>4.0901473296500832E-4</v>
      </c>
      <c r="S6" s="66">
        <f t="shared" si="0"/>
        <v>3.700322283609583E-4</v>
      </c>
      <c r="T6" s="66">
        <v>1.3321160220994499</v>
      </c>
      <c r="V6" s="85">
        <f>V5</f>
        <v>1</v>
      </c>
      <c r="W6" s="86">
        <f>Y5</f>
        <v>8589.4443081318805</v>
      </c>
      <c r="X6" s="86">
        <f>Z5</f>
        <v>2044.14917127072</v>
      </c>
      <c r="Y6" s="66">
        <v>7641.7973066308496</v>
      </c>
      <c r="Z6" s="66">
        <v>1748.7237569060801</v>
      </c>
    </row>
    <row r="7" spans="1:26" x14ac:dyDescent="0.25">
      <c r="A7" s="85">
        <f>A6+1</f>
        <v>2</v>
      </c>
      <c r="B7" s="86">
        <f>B6</f>
        <v>98.4</v>
      </c>
      <c r="D7" s="68">
        <v>78</v>
      </c>
      <c r="F7" s="85">
        <f>F6+1</f>
        <v>2</v>
      </c>
      <c r="G7" s="86">
        <f>G6</f>
        <v>12</v>
      </c>
      <c r="I7" s="66">
        <v>12</v>
      </c>
      <c r="K7" s="85">
        <f>K6+1</f>
        <v>2</v>
      </c>
      <c r="L7" s="86">
        <f>L6</f>
        <v>30.139005524861869</v>
      </c>
      <c r="N7" s="66">
        <v>30.209723756906058</v>
      </c>
      <c r="O7" s="84"/>
      <c r="P7" s="85">
        <f>P6+1</f>
        <v>2</v>
      </c>
      <c r="Q7" s="87">
        <f>Q6</f>
        <v>4.0901473296500832E-4</v>
      </c>
      <c r="S7" s="66">
        <f t="shared" si="0"/>
        <v>3.3553253529772779E-4</v>
      </c>
      <c r="T7" s="66">
        <v>1.2079171270718201</v>
      </c>
      <c r="V7" s="85">
        <f>V6+1</f>
        <v>2</v>
      </c>
      <c r="W7" s="86">
        <f>W6</f>
        <v>8589.4443081318805</v>
      </c>
      <c r="X7" s="86">
        <f>X6</f>
        <v>2044.14917127072</v>
      </c>
      <c r="Y7" s="66">
        <v>6873.7837417258497</v>
      </c>
      <c r="Z7" s="66">
        <v>1477.2596685082899</v>
      </c>
    </row>
    <row r="8" spans="1:26" x14ac:dyDescent="0.25">
      <c r="A8" s="85">
        <f>A7</f>
        <v>2</v>
      </c>
      <c r="B8" s="86">
        <f>D6</f>
        <v>88.2</v>
      </c>
      <c r="D8" s="68">
        <v>68.400000000000006</v>
      </c>
      <c r="F8" s="85">
        <f>F7</f>
        <v>2</v>
      </c>
      <c r="G8" s="86">
        <f>I6</f>
        <v>12</v>
      </c>
      <c r="I8" s="66">
        <v>12</v>
      </c>
      <c r="K8" s="85">
        <f>K7</f>
        <v>2</v>
      </c>
      <c r="L8" s="86">
        <f>N6</f>
        <v>30.081215469613287</v>
      </c>
      <c r="N8" s="66">
        <v>30.096077348066309</v>
      </c>
      <c r="O8" s="84"/>
      <c r="P8" s="85">
        <f>P7</f>
        <v>2</v>
      </c>
      <c r="Q8" s="87">
        <f>S6</f>
        <v>3.700322283609583E-4</v>
      </c>
      <c r="S8" s="66">
        <f t="shared" si="0"/>
        <v>2.9189533456108052E-4</v>
      </c>
      <c r="T8" s="66">
        <v>1.05082320441989</v>
      </c>
      <c r="V8" s="85">
        <f>V7</f>
        <v>2</v>
      </c>
      <c r="W8" s="86">
        <f>Y6</f>
        <v>7641.7973066308496</v>
      </c>
      <c r="X8" s="86">
        <f>Z6</f>
        <v>1748.7237569060801</v>
      </c>
      <c r="Y8" s="66">
        <v>6035.4402494205297</v>
      </c>
      <c r="Z8" s="66">
        <v>1248.49723756906</v>
      </c>
    </row>
    <row r="9" spans="1:26" x14ac:dyDescent="0.25">
      <c r="A9" s="85">
        <f>A8+1</f>
        <v>3</v>
      </c>
      <c r="B9" s="86">
        <f>B8</f>
        <v>88.2</v>
      </c>
      <c r="D9" s="68">
        <v>58.2</v>
      </c>
      <c r="F9" s="85">
        <f>F8+1</f>
        <v>3</v>
      </c>
      <c r="G9" s="86">
        <f>G8</f>
        <v>12</v>
      </c>
      <c r="I9" s="66">
        <v>12</v>
      </c>
      <c r="K9" s="85">
        <f>K8+1</f>
        <v>3</v>
      </c>
      <c r="L9" s="86">
        <f>L8</f>
        <v>30.081215469613287</v>
      </c>
      <c r="N9" s="66">
        <v>30.127182320442021</v>
      </c>
      <c r="O9" s="84"/>
      <c r="P9" s="85">
        <f>P8+1</f>
        <v>3</v>
      </c>
      <c r="Q9" s="87">
        <f>Q8</f>
        <v>3.700322283609583E-4</v>
      </c>
      <c r="S9" s="66">
        <f t="shared" si="0"/>
        <v>2.711632903621853E-4</v>
      </c>
      <c r="T9" s="66">
        <v>0.97618784530386704</v>
      </c>
      <c r="V9" s="85">
        <f>V8+1</f>
        <v>3</v>
      </c>
      <c r="W9" s="86">
        <f>W8</f>
        <v>7641.7973066308496</v>
      </c>
      <c r="X9" s="86">
        <f>X8</f>
        <v>1748.7237569060801</v>
      </c>
      <c r="Y9" s="66">
        <v>5577.8223341205303</v>
      </c>
      <c r="Z9" s="66">
        <v>1050.59668508287</v>
      </c>
    </row>
    <row r="10" spans="1:26" x14ac:dyDescent="0.25">
      <c r="A10" s="85">
        <f>A9</f>
        <v>3</v>
      </c>
      <c r="B10" s="86">
        <f>D7</f>
        <v>78</v>
      </c>
      <c r="D10" s="68">
        <v>48</v>
      </c>
      <c r="F10" s="85">
        <f>F9</f>
        <v>3</v>
      </c>
      <c r="G10" s="86">
        <f>I7</f>
        <v>12</v>
      </c>
      <c r="I10" s="66">
        <v>12</v>
      </c>
      <c r="K10" s="85">
        <f>K9</f>
        <v>3</v>
      </c>
      <c r="L10" s="86">
        <f>N7</f>
        <v>30.209723756906058</v>
      </c>
      <c r="N10" s="66">
        <v>30.125801104972368</v>
      </c>
      <c r="O10" s="84"/>
      <c r="P10" s="85">
        <f>P9</f>
        <v>3</v>
      </c>
      <c r="Q10" s="87">
        <f>S7</f>
        <v>3.3553253529772779E-4</v>
      </c>
      <c r="S10" s="66">
        <f t="shared" si="0"/>
        <v>2.2043891958256612E-4</v>
      </c>
      <c r="T10" s="66">
        <v>0.79358011049723798</v>
      </c>
      <c r="V10" s="85">
        <f>V9</f>
        <v>3</v>
      </c>
      <c r="W10" s="86">
        <f>Y7</f>
        <v>6873.7837417258497</v>
      </c>
      <c r="X10" s="86">
        <f>Z7</f>
        <v>1477.2596685082899</v>
      </c>
      <c r="Y10" s="66">
        <v>4599.0188843823498</v>
      </c>
      <c r="Z10" s="66">
        <v>834.983425414365</v>
      </c>
    </row>
    <row r="11" spans="1:26" x14ac:dyDescent="0.25">
      <c r="A11" s="85">
        <f>A10+1</f>
        <v>4</v>
      </c>
      <c r="B11" s="86">
        <f>B10</f>
        <v>78</v>
      </c>
      <c r="D11" s="12">
        <v>42</v>
      </c>
      <c r="F11" s="85">
        <f>F10+1</f>
        <v>4</v>
      </c>
      <c r="G11" s="86">
        <f>G10</f>
        <v>12</v>
      </c>
      <c r="I11" s="8">
        <v>12</v>
      </c>
      <c r="K11" s="85">
        <f>K10+1</f>
        <v>4</v>
      </c>
      <c r="L11" s="86">
        <f>L10</f>
        <v>30.209723756906058</v>
      </c>
      <c r="N11" s="8">
        <v>30.070220994475143</v>
      </c>
      <c r="O11" s="84"/>
      <c r="P11" s="85">
        <f>P10+1</f>
        <v>4</v>
      </c>
      <c r="Q11" s="87">
        <f>Q10</f>
        <v>3.3553253529772779E-4</v>
      </c>
      <c r="S11" s="8">
        <f t="shared" si="0"/>
        <v>1.7487722529159E-4</v>
      </c>
      <c r="T11" s="8">
        <v>0.62955801104972398</v>
      </c>
      <c r="V11" s="85">
        <f>V10+1</f>
        <v>4</v>
      </c>
      <c r="W11" s="86">
        <f>W10</f>
        <v>6873.7837417258497</v>
      </c>
      <c r="X11" s="86">
        <f>X10</f>
        <v>1477.2596685082899</v>
      </c>
      <c r="Y11" s="8">
        <v>3688.4309718157501</v>
      </c>
      <c r="Z11" s="8">
        <v>632.29281767955797</v>
      </c>
    </row>
    <row r="12" spans="1:26" ht="15.75" thickBot="1" x14ac:dyDescent="0.3">
      <c r="A12" s="85">
        <f>A11</f>
        <v>4</v>
      </c>
      <c r="B12" s="86">
        <f>D8</f>
        <v>68.400000000000006</v>
      </c>
      <c r="D12" s="23">
        <v>28.8</v>
      </c>
      <c r="F12" s="85">
        <f>F11</f>
        <v>4</v>
      </c>
      <c r="G12" s="86">
        <f>I8</f>
        <v>12</v>
      </c>
      <c r="I12" s="10">
        <v>12</v>
      </c>
      <c r="K12" s="85">
        <f>K11</f>
        <v>4</v>
      </c>
      <c r="L12" s="86">
        <f>N8</f>
        <v>30.096077348066309</v>
      </c>
      <c r="N12" s="10">
        <v>30.08281767955804</v>
      </c>
      <c r="O12" s="84"/>
      <c r="P12" s="85">
        <f>P11</f>
        <v>4</v>
      </c>
      <c r="Q12" s="87">
        <f>S8</f>
        <v>2.9189533456108052E-4</v>
      </c>
      <c r="S12" s="10">
        <f t="shared" si="0"/>
        <v>1.2753069367710251E-4</v>
      </c>
      <c r="T12" s="10">
        <v>0.45911049723756903</v>
      </c>
      <c r="V12" s="85">
        <f>V11</f>
        <v>4</v>
      </c>
      <c r="W12" s="86">
        <f>Y8</f>
        <v>6035.4402494205297</v>
      </c>
      <c r="X12" s="86">
        <f>Z8</f>
        <v>1248.49723756906</v>
      </c>
      <c r="Y12" s="10">
        <v>2697.5201208868598</v>
      </c>
      <c r="Z12" s="10">
        <v>467.27624309392297</v>
      </c>
    </row>
    <row r="13" spans="1:26" x14ac:dyDescent="0.25">
      <c r="A13" s="85">
        <f>A12+1</f>
        <v>5</v>
      </c>
      <c r="B13" s="86">
        <f>B12</f>
        <v>68.400000000000006</v>
      </c>
      <c r="F13" s="85">
        <f>F12+1</f>
        <v>5</v>
      </c>
      <c r="G13" s="86">
        <f>G12</f>
        <v>12</v>
      </c>
      <c r="K13" s="85">
        <f>K12+1</f>
        <v>5</v>
      </c>
      <c r="L13" s="86">
        <f>L12</f>
        <v>30.096077348066309</v>
      </c>
      <c r="P13" s="85">
        <f>P12+1</f>
        <v>5</v>
      </c>
      <c r="Q13" s="87">
        <f>Q12</f>
        <v>2.9189533456108052E-4</v>
      </c>
      <c r="V13" s="85">
        <f>V12+1</f>
        <v>5</v>
      </c>
      <c r="W13" s="86">
        <f>W12</f>
        <v>6035.4402494205297</v>
      </c>
      <c r="X13" s="86">
        <f>X12</f>
        <v>1248.49723756906</v>
      </c>
    </row>
    <row r="14" spans="1:26" x14ac:dyDescent="0.25">
      <c r="A14" s="85">
        <f>A13</f>
        <v>5</v>
      </c>
      <c r="B14" s="86">
        <f>D9</f>
        <v>58.2</v>
      </c>
      <c r="F14" s="85">
        <f>F13</f>
        <v>5</v>
      </c>
      <c r="G14" s="86">
        <f>I9</f>
        <v>12</v>
      </c>
      <c r="K14" s="85">
        <f>K13</f>
        <v>5</v>
      </c>
      <c r="L14" s="86">
        <f>N9</f>
        <v>30.127182320442021</v>
      </c>
      <c r="P14" s="85">
        <f>P13</f>
        <v>5</v>
      </c>
      <c r="Q14" s="87">
        <f>S9</f>
        <v>2.711632903621853E-4</v>
      </c>
      <c r="V14" s="85">
        <f>V13</f>
        <v>5</v>
      </c>
      <c r="W14" s="86">
        <f>Y9</f>
        <v>5577.8223341205303</v>
      </c>
      <c r="X14" s="86">
        <f>Z9</f>
        <v>1050.59668508287</v>
      </c>
    </row>
    <row r="15" spans="1:26" x14ac:dyDescent="0.25">
      <c r="A15" s="85">
        <f>A14+1</f>
        <v>6</v>
      </c>
      <c r="B15" s="86">
        <f>B14</f>
        <v>58.2</v>
      </c>
      <c r="F15" s="85">
        <f>F14+1</f>
        <v>6</v>
      </c>
      <c r="G15" s="86">
        <f>G14</f>
        <v>12</v>
      </c>
      <c r="K15" s="85">
        <f>K14+1</f>
        <v>6</v>
      </c>
      <c r="L15" s="86">
        <f>L14</f>
        <v>30.127182320442021</v>
      </c>
      <c r="P15" s="85">
        <f>P14+1</f>
        <v>6</v>
      </c>
      <c r="Q15" s="87">
        <f>Q14</f>
        <v>2.711632903621853E-4</v>
      </c>
      <c r="V15" s="85">
        <f>V14+1</f>
        <v>6</v>
      </c>
      <c r="W15" s="86">
        <f>W14</f>
        <v>5577.8223341205303</v>
      </c>
      <c r="X15" s="86">
        <f>X14</f>
        <v>1050.59668508287</v>
      </c>
    </row>
    <row r="16" spans="1:26" x14ac:dyDescent="0.25">
      <c r="A16" s="85">
        <f>A15</f>
        <v>6</v>
      </c>
      <c r="B16" s="86">
        <f>D10</f>
        <v>48</v>
      </c>
      <c r="F16" s="85">
        <f>F15</f>
        <v>6</v>
      </c>
      <c r="G16" s="86">
        <f>I10</f>
        <v>12</v>
      </c>
      <c r="K16" s="85">
        <f>K15</f>
        <v>6</v>
      </c>
      <c r="L16" s="86">
        <f>N10</f>
        <v>30.125801104972368</v>
      </c>
      <c r="P16" s="85">
        <f>P15</f>
        <v>6</v>
      </c>
      <c r="Q16" s="87">
        <f>S10</f>
        <v>2.2043891958256612E-4</v>
      </c>
      <c r="V16" s="85">
        <f>V15</f>
        <v>6</v>
      </c>
      <c r="W16" s="86">
        <f>Y10</f>
        <v>4599.0188843823498</v>
      </c>
      <c r="X16" s="86">
        <f>Z10</f>
        <v>834.983425414365</v>
      </c>
    </row>
    <row r="17" spans="1:26" x14ac:dyDescent="0.25">
      <c r="A17" s="85">
        <f>A16+1</f>
        <v>7</v>
      </c>
      <c r="B17" s="86">
        <f>B16</f>
        <v>48</v>
      </c>
      <c r="F17" s="85">
        <f>F16+1</f>
        <v>7</v>
      </c>
      <c r="G17" s="86">
        <f>G16</f>
        <v>12</v>
      </c>
      <c r="K17" s="85">
        <f>K16+1</f>
        <v>7</v>
      </c>
      <c r="L17" s="86">
        <f>L16</f>
        <v>30.125801104972368</v>
      </c>
      <c r="P17" s="85">
        <f>P16+1</f>
        <v>7</v>
      </c>
      <c r="Q17" s="87">
        <f>Q16</f>
        <v>2.2043891958256612E-4</v>
      </c>
      <c r="V17" s="85">
        <f>V16+1</f>
        <v>7</v>
      </c>
      <c r="W17" s="86">
        <f>W16</f>
        <v>4599.0188843823498</v>
      </c>
      <c r="X17" s="86">
        <f>X16</f>
        <v>834.983425414365</v>
      </c>
    </row>
    <row r="18" spans="1:26" x14ac:dyDescent="0.25">
      <c r="A18" s="85">
        <f>A17</f>
        <v>7</v>
      </c>
      <c r="B18" s="86">
        <f>D11</f>
        <v>42</v>
      </c>
      <c r="F18" s="85">
        <f>F17</f>
        <v>7</v>
      </c>
      <c r="G18" s="86">
        <f>I11</f>
        <v>12</v>
      </c>
      <c r="K18" s="85">
        <f>K17</f>
        <v>7</v>
      </c>
      <c r="L18" s="86">
        <f>N11</f>
        <v>30.070220994475143</v>
      </c>
      <c r="P18" s="85">
        <f>P17</f>
        <v>7</v>
      </c>
      <c r="Q18" s="87">
        <f>S11</f>
        <v>1.7487722529159E-4</v>
      </c>
      <c r="V18" s="85">
        <f>V17</f>
        <v>7</v>
      </c>
      <c r="W18" s="86">
        <f>Y11</f>
        <v>3688.4309718157501</v>
      </c>
      <c r="X18" s="86">
        <f>Z11</f>
        <v>632.29281767955797</v>
      </c>
    </row>
    <row r="19" spans="1:26" x14ac:dyDescent="0.25">
      <c r="A19" s="85">
        <f>A18+1</f>
        <v>8</v>
      </c>
      <c r="B19" s="86">
        <f>B18</f>
        <v>42</v>
      </c>
      <c r="F19" s="85">
        <f>F18+1</f>
        <v>8</v>
      </c>
      <c r="G19" s="86">
        <f>G18</f>
        <v>12</v>
      </c>
      <c r="K19" s="85">
        <f>K18+1</f>
        <v>8</v>
      </c>
      <c r="L19" s="86">
        <f>L18</f>
        <v>30.070220994475143</v>
      </c>
      <c r="P19" s="85">
        <f>P18+1</f>
        <v>8</v>
      </c>
      <c r="Q19" s="87">
        <f>Q18</f>
        <v>1.7487722529159E-4</v>
      </c>
      <c r="V19" s="85">
        <f>V18+1</f>
        <v>8</v>
      </c>
      <c r="W19" s="86">
        <f>W18</f>
        <v>3688.4309718157501</v>
      </c>
      <c r="X19" s="86">
        <f>X18</f>
        <v>632.29281767955797</v>
      </c>
    </row>
    <row r="20" spans="1:26" ht="15.75" thickBot="1" x14ac:dyDescent="0.3">
      <c r="A20" s="85">
        <f>A19</f>
        <v>8</v>
      </c>
      <c r="B20" s="86">
        <f>D12</f>
        <v>28.8</v>
      </c>
      <c r="F20" s="85">
        <f>F19</f>
        <v>8</v>
      </c>
      <c r="G20" s="86">
        <f>I12</f>
        <v>12</v>
      </c>
      <c r="K20" s="85">
        <f>K19</f>
        <v>8</v>
      </c>
      <c r="L20" s="86">
        <f>N12</f>
        <v>30.08281767955804</v>
      </c>
      <c r="P20" s="85">
        <f>P19</f>
        <v>8</v>
      </c>
      <c r="Q20" s="87">
        <f>S12</f>
        <v>1.2753069367710251E-4</v>
      </c>
      <c r="V20" s="85">
        <f>V19</f>
        <v>8</v>
      </c>
      <c r="W20" s="86">
        <f>Y12</f>
        <v>2697.5201208868598</v>
      </c>
      <c r="X20" s="86">
        <f>Z12</f>
        <v>467.27624309392297</v>
      </c>
    </row>
    <row r="21" spans="1:26" x14ac:dyDescent="0.25">
      <c r="A21" s="85">
        <f>A20+1</f>
        <v>9</v>
      </c>
      <c r="B21" s="86">
        <f>B20</f>
        <v>28.8</v>
      </c>
      <c r="D21" s="25" t="s">
        <v>47</v>
      </c>
      <c r="F21" s="85">
        <f>F20+1</f>
        <v>9</v>
      </c>
      <c r="G21" s="86">
        <f>G20</f>
        <v>12</v>
      </c>
      <c r="K21" s="85">
        <f>K20+1</f>
        <v>9</v>
      </c>
      <c r="L21" s="86">
        <f>L20</f>
        <v>30.08281767955804</v>
      </c>
      <c r="P21" s="85">
        <f>P20+1</f>
        <v>9</v>
      </c>
      <c r="Q21" s="87">
        <f>Q20</f>
        <v>1.2753069367710251E-4</v>
      </c>
      <c r="S21" s="85" t="s">
        <v>143</v>
      </c>
      <c r="T21" s="85" t="s">
        <v>144</v>
      </c>
      <c r="V21" s="85">
        <f>V20+1</f>
        <v>9</v>
      </c>
      <c r="W21" s="86">
        <f>W20</f>
        <v>2697.5201208868598</v>
      </c>
      <c r="X21" s="86">
        <f>X20</f>
        <v>467.27624309392297</v>
      </c>
    </row>
    <row r="22" spans="1:26" x14ac:dyDescent="0.25">
      <c r="A22" s="85">
        <f>A21</f>
        <v>9</v>
      </c>
      <c r="B22" s="86">
        <f>D22</f>
        <v>98.4</v>
      </c>
      <c r="D22" s="70">
        <v>98.4</v>
      </c>
      <c r="F22" s="85">
        <f>F21</f>
        <v>9</v>
      </c>
      <c r="G22" s="86">
        <f>I22</f>
        <v>12</v>
      </c>
      <c r="I22" s="66">
        <v>12</v>
      </c>
      <c r="K22" s="85">
        <f>K21</f>
        <v>9</v>
      </c>
      <c r="L22" s="86">
        <f>N22</f>
        <v>40.094143646408817</v>
      </c>
      <c r="N22" s="66">
        <v>40.094143646408817</v>
      </c>
      <c r="O22" s="84"/>
      <c r="P22" s="85">
        <f>P21</f>
        <v>9</v>
      </c>
      <c r="Q22" s="87">
        <f>S22</f>
        <v>3.378483732351139E-4</v>
      </c>
      <c r="S22" s="66">
        <f t="shared" ref="S22:S29" si="1">T22/60/60</f>
        <v>3.378483732351139E-4</v>
      </c>
      <c r="T22" s="66">
        <v>1.21625414364641</v>
      </c>
      <c r="V22" s="85">
        <f>V21</f>
        <v>9</v>
      </c>
      <c r="W22" s="86">
        <f>Y22</f>
        <v>7107.4390416467504</v>
      </c>
      <c r="X22" s="86">
        <f>Z22</f>
        <v>2038.06629834254</v>
      </c>
      <c r="Y22" s="66">
        <v>7107.4390416467504</v>
      </c>
      <c r="Z22" s="66">
        <v>2038.06629834254</v>
      </c>
    </row>
    <row r="23" spans="1:26" x14ac:dyDescent="0.25">
      <c r="A23" s="85">
        <f>A22+1</f>
        <v>10</v>
      </c>
      <c r="B23" s="86">
        <f>B22</f>
        <v>98.4</v>
      </c>
      <c r="D23" s="70">
        <v>88.2</v>
      </c>
      <c r="F23" s="85">
        <f>F22+1</f>
        <v>10</v>
      </c>
      <c r="G23" s="86">
        <f>G22</f>
        <v>12</v>
      </c>
      <c r="I23" s="66">
        <v>12</v>
      </c>
      <c r="K23" s="85">
        <f>K22+1</f>
        <v>10</v>
      </c>
      <c r="L23" s="86">
        <f>L22</f>
        <v>40.094143646408817</v>
      </c>
      <c r="N23" s="66">
        <v>40.088508287292839</v>
      </c>
      <c r="O23" s="84"/>
      <c r="P23" s="85">
        <f>P22+1</f>
        <v>10</v>
      </c>
      <c r="Q23" s="87">
        <f>Q22</f>
        <v>3.378483732351139E-4</v>
      </c>
      <c r="S23" s="66">
        <f t="shared" si="1"/>
        <v>3.4098987108655552E-4</v>
      </c>
      <c r="T23" s="66">
        <v>1.2275635359115999</v>
      </c>
      <c r="V23" s="85">
        <f>V22+1</f>
        <v>10</v>
      </c>
      <c r="W23" s="86">
        <f>W22</f>
        <v>7107.4390416467504</v>
      </c>
      <c r="X23" s="86">
        <f>X22</f>
        <v>2038.06629834254</v>
      </c>
      <c r="Y23" s="66">
        <v>7067.6886718743999</v>
      </c>
      <c r="Z23" s="66">
        <v>2021.3591160220999</v>
      </c>
    </row>
    <row r="24" spans="1:26" x14ac:dyDescent="0.25">
      <c r="A24" s="85">
        <f>A23</f>
        <v>10</v>
      </c>
      <c r="B24" s="86">
        <f>D23</f>
        <v>88.2</v>
      </c>
      <c r="D24" s="68">
        <v>78</v>
      </c>
      <c r="F24" s="85">
        <f>F23</f>
        <v>10</v>
      </c>
      <c r="G24" s="86">
        <f>I23</f>
        <v>12</v>
      </c>
      <c r="I24" s="66">
        <v>12</v>
      </c>
      <c r="K24" s="85">
        <f>K23</f>
        <v>10</v>
      </c>
      <c r="L24" s="86">
        <f>N23</f>
        <v>40.088508287292839</v>
      </c>
      <c r="N24" s="66">
        <v>40.068232044198908</v>
      </c>
      <c r="O24" s="84"/>
      <c r="P24" s="85">
        <f>P23</f>
        <v>10</v>
      </c>
      <c r="Q24" s="87">
        <f>S23</f>
        <v>3.4098987108655552E-4</v>
      </c>
      <c r="S24" s="66">
        <f t="shared" si="1"/>
        <v>3.2240178023327224E-4</v>
      </c>
      <c r="T24" s="66">
        <v>1.1606464088397801</v>
      </c>
      <c r="V24" s="85">
        <f>V23</f>
        <v>10</v>
      </c>
      <c r="W24" s="86">
        <f>Y23</f>
        <v>7067.6886718743999</v>
      </c>
      <c r="X24" s="86">
        <f>Z23</f>
        <v>2021.3591160220999</v>
      </c>
      <c r="Y24" s="66">
        <v>6699.1561297607504</v>
      </c>
      <c r="Z24" s="66">
        <v>1829.7900552486201</v>
      </c>
    </row>
    <row r="25" spans="1:26" x14ac:dyDescent="0.25">
      <c r="A25" s="85">
        <f>A24+1</f>
        <v>11</v>
      </c>
      <c r="B25" s="86">
        <f>B24</f>
        <v>88.2</v>
      </c>
      <c r="D25" s="68">
        <v>68.400000000000006</v>
      </c>
      <c r="F25" s="85">
        <f>F24+1</f>
        <v>11</v>
      </c>
      <c r="G25" s="86">
        <f>G24</f>
        <v>12</v>
      </c>
      <c r="I25" s="66">
        <v>12</v>
      </c>
      <c r="K25" s="85">
        <f>K24+1</f>
        <v>11</v>
      </c>
      <c r="L25" s="86">
        <f>L24</f>
        <v>40.088508287292839</v>
      </c>
      <c r="N25" s="66">
        <v>40.112596685082877</v>
      </c>
      <c r="O25" s="84"/>
      <c r="P25" s="85">
        <f>P24+1</f>
        <v>11</v>
      </c>
      <c r="Q25" s="87">
        <f>Q24</f>
        <v>3.4098987108655552E-4</v>
      </c>
      <c r="S25" s="66">
        <f t="shared" si="1"/>
        <v>2.7956875383670834E-4</v>
      </c>
      <c r="T25" s="66">
        <v>1.00644751381215</v>
      </c>
      <c r="V25" s="85">
        <f>V24+1</f>
        <v>11</v>
      </c>
      <c r="W25" s="86">
        <f>W24</f>
        <v>7067.6886718743999</v>
      </c>
      <c r="X25" s="86">
        <f>X24</f>
        <v>2021.3591160220999</v>
      </c>
      <c r="Y25" s="66">
        <v>5769.34956802345</v>
      </c>
      <c r="Z25" s="66">
        <v>1543.0276243093899</v>
      </c>
    </row>
    <row r="26" spans="1:26" x14ac:dyDescent="0.25">
      <c r="A26" s="85">
        <f>A25</f>
        <v>11</v>
      </c>
      <c r="B26" s="86">
        <f>D24</f>
        <v>78</v>
      </c>
      <c r="D26" s="68">
        <v>58.2</v>
      </c>
      <c r="F26" s="85">
        <f>F25</f>
        <v>11</v>
      </c>
      <c r="G26" s="86">
        <f>I24</f>
        <v>12</v>
      </c>
      <c r="I26" s="66">
        <v>12</v>
      </c>
      <c r="K26" s="85">
        <f>K25</f>
        <v>11</v>
      </c>
      <c r="L26" s="86">
        <f>N24</f>
        <v>40.068232044198908</v>
      </c>
      <c r="N26" s="66">
        <v>40.089558011049725</v>
      </c>
      <c r="O26" s="84"/>
      <c r="P26" s="85">
        <f>P25</f>
        <v>11</v>
      </c>
      <c r="Q26" s="87">
        <f>S24</f>
        <v>3.2240178023327224E-4</v>
      </c>
      <c r="S26" s="66">
        <f t="shared" si="1"/>
        <v>2.5498004910988334E-4</v>
      </c>
      <c r="T26" s="66">
        <v>0.91792817679558003</v>
      </c>
      <c r="V26" s="85">
        <f>V25</f>
        <v>11</v>
      </c>
      <c r="W26" s="86">
        <f>Y24</f>
        <v>6699.1561297607504</v>
      </c>
      <c r="X26" s="86">
        <f>Z24</f>
        <v>1829.7900552486201</v>
      </c>
      <c r="Y26" s="66">
        <v>5336.9387684398098</v>
      </c>
      <c r="Z26" s="66">
        <v>1301.1767955801099</v>
      </c>
    </row>
    <row r="27" spans="1:26" x14ac:dyDescent="0.25">
      <c r="A27" s="85">
        <f>A26+1</f>
        <v>12</v>
      </c>
      <c r="B27" s="86">
        <f>B26</f>
        <v>78</v>
      </c>
      <c r="D27" s="68">
        <v>48</v>
      </c>
      <c r="F27" s="85">
        <f>F26+1</f>
        <v>12</v>
      </c>
      <c r="G27" s="86">
        <f>G26</f>
        <v>12</v>
      </c>
      <c r="I27" s="66">
        <v>12</v>
      </c>
      <c r="K27" s="85">
        <f>K26+1</f>
        <v>12</v>
      </c>
      <c r="L27" s="86">
        <f>L26</f>
        <v>40.068232044198908</v>
      </c>
      <c r="N27" s="66">
        <v>40.043535911602255</v>
      </c>
      <c r="O27" s="84"/>
      <c r="P27" s="85">
        <f>P26+1</f>
        <v>12</v>
      </c>
      <c r="Q27" s="87">
        <f>Q26</f>
        <v>3.2240178023327224E-4</v>
      </c>
      <c r="S27" s="66">
        <f t="shared" si="1"/>
        <v>2.0553100061387362E-4</v>
      </c>
      <c r="T27" s="66">
        <v>0.73991160220994501</v>
      </c>
      <c r="V27" s="85">
        <f>V26+1</f>
        <v>12</v>
      </c>
      <c r="W27" s="86">
        <f>W26</f>
        <v>6699.1561297607504</v>
      </c>
      <c r="X27" s="86">
        <f>X26</f>
        <v>1829.7900552486201</v>
      </c>
      <c r="Y27" s="66">
        <v>4219.4372250277502</v>
      </c>
      <c r="Z27" s="66">
        <v>1060.1436464088399</v>
      </c>
    </row>
    <row r="28" spans="1:26" x14ac:dyDescent="0.25">
      <c r="A28" s="85">
        <f>A27</f>
        <v>12</v>
      </c>
      <c r="B28" s="86">
        <f>D25</f>
        <v>68.400000000000006</v>
      </c>
      <c r="D28" s="12">
        <v>42</v>
      </c>
      <c r="F28" s="85">
        <f>F27</f>
        <v>12</v>
      </c>
      <c r="G28" s="86">
        <f>I25</f>
        <v>12</v>
      </c>
      <c r="I28" s="8">
        <v>12</v>
      </c>
      <c r="K28" s="85">
        <f>K27</f>
        <v>12</v>
      </c>
      <c r="L28" s="86">
        <f>N25</f>
        <v>40.112596685082877</v>
      </c>
      <c r="N28" s="8">
        <v>40.077513812154628</v>
      </c>
      <c r="O28" s="84"/>
      <c r="P28" s="85">
        <f>P27</f>
        <v>12</v>
      </c>
      <c r="Q28" s="87">
        <f>S25</f>
        <v>2.7956875383670834E-4</v>
      </c>
      <c r="S28" s="8">
        <f t="shared" si="1"/>
        <v>1.6259515039901778E-4</v>
      </c>
      <c r="T28" s="8">
        <v>0.58534254143646403</v>
      </c>
      <c r="V28" s="85">
        <f>V27</f>
        <v>12</v>
      </c>
      <c r="W28" s="86">
        <f>Y25</f>
        <v>5769.34956802345</v>
      </c>
      <c r="X28" s="86">
        <f>Z25</f>
        <v>1543.0276243093899</v>
      </c>
      <c r="Y28" s="8">
        <v>3290.2775596102802</v>
      </c>
      <c r="Z28" s="8">
        <v>815.01657458563295</v>
      </c>
    </row>
    <row r="29" spans="1:26" ht="15.75" thickBot="1" x14ac:dyDescent="0.3">
      <c r="A29" s="85">
        <f>A28+1</f>
        <v>13</v>
      </c>
      <c r="B29" s="86">
        <f>B28</f>
        <v>68.400000000000006</v>
      </c>
      <c r="D29" s="23">
        <v>28.8</v>
      </c>
      <c r="F29" s="85">
        <f>F28+1</f>
        <v>13</v>
      </c>
      <c r="G29" s="86">
        <f>G28</f>
        <v>12</v>
      </c>
      <c r="I29" s="10">
        <v>12</v>
      </c>
      <c r="K29" s="85">
        <f>K28+1</f>
        <v>13</v>
      </c>
      <c r="L29" s="86">
        <f>L28</f>
        <v>40.112596685082877</v>
      </c>
      <c r="N29" s="10">
        <v>39.924033149171265</v>
      </c>
      <c r="O29" s="84"/>
      <c r="P29" s="85">
        <f>P28+1</f>
        <v>13</v>
      </c>
      <c r="Q29" s="87">
        <f>Q28</f>
        <v>2.7956875383670834E-4</v>
      </c>
      <c r="S29" s="10">
        <f t="shared" si="1"/>
        <v>1.6400705954573361E-4</v>
      </c>
      <c r="T29" s="10">
        <v>0.59042541436464102</v>
      </c>
      <c r="V29" s="85">
        <f>V28+1</f>
        <v>13</v>
      </c>
      <c r="W29" s="86">
        <f>W28</f>
        <v>5769.34956802345</v>
      </c>
      <c r="X29" s="86">
        <f>X28</f>
        <v>1543.0276243093899</v>
      </c>
      <c r="Y29" s="10">
        <v>2338.7101742636601</v>
      </c>
      <c r="Z29" s="10">
        <v>589.72375690607703</v>
      </c>
    </row>
    <row r="30" spans="1:26" ht="15.75" thickBot="1" x14ac:dyDescent="0.3">
      <c r="A30" s="85">
        <f t="shared" ref="A30" si="2">A29</f>
        <v>13</v>
      </c>
      <c r="B30" s="86">
        <f>D26</f>
        <v>58.2</v>
      </c>
      <c r="D30" s="23"/>
      <c r="F30" s="85">
        <f t="shared" ref="F30" si="3">F29</f>
        <v>13</v>
      </c>
      <c r="G30" s="86">
        <f>I26</f>
        <v>12</v>
      </c>
      <c r="I30" s="10"/>
      <c r="K30" s="85">
        <f t="shared" ref="K30" si="4">K29</f>
        <v>13</v>
      </c>
      <c r="L30" s="86">
        <f>N26</f>
        <v>40.089558011049725</v>
      </c>
      <c r="N30" s="10"/>
      <c r="O30" s="84"/>
      <c r="P30" s="85">
        <f t="shared" ref="P30" si="5">P29</f>
        <v>13</v>
      </c>
      <c r="Q30" s="87">
        <f>S26</f>
        <v>2.5498004910988334E-4</v>
      </c>
      <c r="S30" s="10"/>
      <c r="T30" s="10"/>
      <c r="V30" s="85">
        <f t="shared" ref="V30" si="6">V29</f>
        <v>13</v>
      </c>
      <c r="W30" s="86">
        <f>Y26</f>
        <v>5336.9387684398098</v>
      </c>
      <c r="X30" s="86">
        <f>Z26</f>
        <v>1301.1767955801099</v>
      </c>
      <c r="Y30" s="10"/>
      <c r="Z30" s="10"/>
    </row>
    <row r="31" spans="1:26" x14ac:dyDescent="0.25">
      <c r="A31" s="85">
        <f t="shared" ref="A31" si="7">A30+1</f>
        <v>14</v>
      </c>
      <c r="B31" s="86">
        <f>B30</f>
        <v>58.2</v>
      </c>
      <c r="F31" s="85">
        <f t="shared" ref="F31" si="8">F30+1</f>
        <v>14</v>
      </c>
      <c r="G31" s="86">
        <f>G30</f>
        <v>12</v>
      </c>
      <c r="K31" s="85">
        <f t="shared" ref="K31" si="9">K30+1</f>
        <v>14</v>
      </c>
      <c r="L31" s="86">
        <f>L30</f>
        <v>40.089558011049725</v>
      </c>
      <c r="P31" s="85">
        <f t="shared" ref="P31" si="10">P30+1</f>
        <v>14</v>
      </c>
      <c r="Q31" s="87">
        <f>Q30</f>
        <v>2.5498004910988334E-4</v>
      </c>
      <c r="V31" s="85">
        <f t="shared" ref="V31" si="11">V30+1</f>
        <v>14</v>
      </c>
      <c r="W31" s="86">
        <f>W30</f>
        <v>5336.9387684398098</v>
      </c>
      <c r="X31" s="86">
        <f>X30</f>
        <v>1301.1767955801099</v>
      </c>
    </row>
    <row r="32" spans="1:26" x14ac:dyDescent="0.25">
      <c r="A32" s="85">
        <f t="shared" ref="A32" si="12">A31</f>
        <v>14</v>
      </c>
      <c r="B32" s="86">
        <f>D27</f>
        <v>48</v>
      </c>
      <c r="F32" s="85">
        <f t="shared" ref="F32" si="13">F31</f>
        <v>14</v>
      </c>
      <c r="G32" s="86">
        <f>I27</f>
        <v>12</v>
      </c>
      <c r="K32" s="85">
        <f t="shared" ref="K32" si="14">K31</f>
        <v>14</v>
      </c>
      <c r="L32" s="86">
        <f>N27</f>
        <v>40.043535911602255</v>
      </c>
      <c r="P32" s="85">
        <f t="shared" ref="P32" si="15">P31</f>
        <v>14</v>
      </c>
      <c r="Q32" s="87">
        <f>S27</f>
        <v>2.0553100061387362E-4</v>
      </c>
      <c r="V32" s="85">
        <f t="shared" ref="V32" si="16">V31</f>
        <v>14</v>
      </c>
      <c r="W32" s="86">
        <f>Y27</f>
        <v>4219.4372250277502</v>
      </c>
      <c r="X32" s="86">
        <f>Z27</f>
        <v>1060.1436464088399</v>
      </c>
    </row>
    <row r="33" spans="1:26" x14ac:dyDescent="0.25">
      <c r="A33" s="85">
        <f t="shared" ref="A33" si="17">A32+1</f>
        <v>15</v>
      </c>
      <c r="B33" s="86">
        <f>B32</f>
        <v>48</v>
      </c>
      <c r="F33" s="85">
        <f t="shared" ref="F33" si="18">F32+1</f>
        <v>15</v>
      </c>
      <c r="G33" s="86">
        <f>G32</f>
        <v>12</v>
      </c>
      <c r="K33" s="85">
        <f t="shared" ref="K33" si="19">K32+1</f>
        <v>15</v>
      </c>
      <c r="L33" s="86">
        <f>L32</f>
        <v>40.043535911602255</v>
      </c>
      <c r="P33" s="85">
        <f t="shared" ref="P33" si="20">P32+1</f>
        <v>15</v>
      </c>
      <c r="Q33" s="87">
        <f>Q32</f>
        <v>2.0553100061387362E-4</v>
      </c>
      <c r="V33" s="85">
        <f t="shared" ref="V33" si="21">V32+1</f>
        <v>15</v>
      </c>
      <c r="W33" s="86">
        <f>W32</f>
        <v>4219.4372250277502</v>
      </c>
      <c r="X33" s="86">
        <f>X32</f>
        <v>1060.1436464088399</v>
      </c>
    </row>
    <row r="34" spans="1:26" x14ac:dyDescent="0.25">
      <c r="A34" s="85">
        <f t="shared" ref="A34" si="22">A33</f>
        <v>15</v>
      </c>
      <c r="B34" s="86">
        <f>D28</f>
        <v>42</v>
      </c>
      <c r="F34" s="85">
        <f t="shared" ref="F34" si="23">F33</f>
        <v>15</v>
      </c>
      <c r="G34" s="86">
        <f>I28</f>
        <v>12</v>
      </c>
      <c r="K34" s="85">
        <f t="shared" ref="K34" si="24">K33</f>
        <v>15</v>
      </c>
      <c r="L34" s="86">
        <f>N28</f>
        <v>40.077513812154628</v>
      </c>
      <c r="P34" s="85">
        <f t="shared" ref="P34" si="25">P33</f>
        <v>15</v>
      </c>
      <c r="Q34" s="87">
        <f>S28</f>
        <v>1.6259515039901778E-4</v>
      </c>
      <c r="V34" s="85">
        <f t="shared" ref="V34" si="26">V33</f>
        <v>15</v>
      </c>
      <c r="W34" s="86">
        <f>Y28</f>
        <v>3290.2775596102802</v>
      </c>
      <c r="X34" s="86">
        <f>Z28</f>
        <v>815.01657458563295</v>
      </c>
    </row>
    <row r="35" spans="1:26" x14ac:dyDescent="0.25">
      <c r="A35" s="85">
        <f t="shared" ref="A35" si="27">A34+1</f>
        <v>16</v>
      </c>
      <c r="B35" s="86">
        <f>B34</f>
        <v>42</v>
      </c>
      <c r="F35" s="85">
        <f t="shared" ref="F35" si="28">F34+1</f>
        <v>16</v>
      </c>
      <c r="G35" s="86">
        <f>G34</f>
        <v>12</v>
      </c>
      <c r="K35" s="85">
        <f t="shared" ref="K35" si="29">K34+1</f>
        <v>16</v>
      </c>
      <c r="L35" s="86">
        <f>L34</f>
        <v>40.077513812154628</v>
      </c>
      <c r="P35" s="85">
        <f t="shared" ref="P35" si="30">P34+1</f>
        <v>16</v>
      </c>
      <c r="Q35" s="87">
        <f>Q34</f>
        <v>1.6259515039901778E-4</v>
      </c>
      <c r="V35" s="85">
        <f t="shared" ref="V35" si="31">V34+1</f>
        <v>16</v>
      </c>
      <c r="W35" s="86">
        <f>W34</f>
        <v>3290.2775596102802</v>
      </c>
      <c r="X35" s="86">
        <f>X34</f>
        <v>815.01657458563295</v>
      </c>
    </row>
    <row r="36" spans="1:26" ht="15.75" thickBot="1" x14ac:dyDescent="0.3">
      <c r="A36" s="85">
        <f t="shared" ref="A36" si="32">A35</f>
        <v>16</v>
      </c>
      <c r="B36" s="86">
        <f>D29</f>
        <v>28.8</v>
      </c>
      <c r="F36" s="85">
        <f t="shared" ref="F36" si="33">F35</f>
        <v>16</v>
      </c>
      <c r="G36" s="86">
        <f>I29</f>
        <v>12</v>
      </c>
      <c r="K36" s="85">
        <f t="shared" ref="K36" si="34">K35</f>
        <v>16</v>
      </c>
      <c r="L36" s="86">
        <f>N29</f>
        <v>39.924033149171265</v>
      </c>
      <c r="P36" s="85">
        <f t="shared" ref="P36" si="35">P35</f>
        <v>16</v>
      </c>
      <c r="Q36" s="87">
        <f>S29</f>
        <v>1.6400705954573361E-4</v>
      </c>
      <c r="V36" s="85">
        <f t="shared" ref="V36" si="36">V35</f>
        <v>16</v>
      </c>
      <c r="W36" s="86">
        <f>Y29</f>
        <v>2338.7101742636601</v>
      </c>
      <c r="X36" s="86">
        <f>Z29</f>
        <v>589.72375690607703</v>
      </c>
    </row>
    <row r="37" spans="1:26" ht="15.75" thickBot="1" x14ac:dyDescent="0.3">
      <c r="A37" s="85">
        <f t="shared" ref="A37" si="37">A36+1</f>
        <v>17</v>
      </c>
      <c r="B37" s="86">
        <f>B36</f>
        <v>28.8</v>
      </c>
      <c r="D37" s="25" t="s">
        <v>46</v>
      </c>
      <c r="F37" s="85">
        <f t="shared" ref="F37" si="38">F36+1</f>
        <v>17</v>
      </c>
      <c r="G37" s="86">
        <f>G36</f>
        <v>12</v>
      </c>
      <c r="K37" s="85">
        <f t="shared" ref="K37" si="39">K36+1</f>
        <v>17</v>
      </c>
      <c r="L37" s="86">
        <f>L36</f>
        <v>39.924033149171265</v>
      </c>
      <c r="P37" s="85">
        <f t="shared" ref="P37" si="40">P36+1</f>
        <v>17</v>
      </c>
      <c r="Q37" s="87">
        <f>Q36</f>
        <v>1.6400705954573361E-4</v>
      </c>
      <c r="V37" s="85">
        <f t="shared" ref="V37" si="41">V36+1</f>
        <v>17</v>
      </c>
      <c r="W37" s="86">
        <f>W36</f>
        <v>2338.7101742636601</v>
      </c>
      <c r="X37" s="86">
        <f>X36</f>
        <v>589.72375690607703</v>
      </c>
    </row>
    <row r="38" spans="1:26" x14ac:dyDescent="0.25">
      <c r="A38" s="85">
        <f>A37</f>
        <v>17</v>
      </c>
      <c r="B38" s="86">
        <f>D38</f>
        <v>86.4</v>
      </c>
      <c r="D38" s="12">
        <v>86.4</v>
      </c>
      <c r="F38" s="85">
        <f>F37</f>
        <v>17</v>
      </c>
      <c r="G38" s="86">
        <f>I38</f>
        <v>7</v>
      </c>
      <c r="I38" s="15">
        <v>7</v>
      </c>
      <c r="K38" s="85">
        <f>K37</f>
        <v>17</v>
      </c>
      <c r="L38" s="86">
        <f>N38</f>
        <v>29.734907005090239</v>
      </c>
      <c r="N38" s="8">
        <v>29.734907005090239</v>
      </c>
      <c r="P38" s="85">
        <f>P37</f>
        <v>17</v>
      </c>
      <c r="Q38" s="87">
        <f>S38</f>
        <v>3.2274250694123052E-4</v>
      </c>
      <c r="S38" s="15">
        <f>T38/60/60</f>
        <v>3.2274250694123052E-4</v>
      </c>
      <c r="T38" s="8">
        <v>1.1618730249884299</v>
      </c>
      <c r="V38" s="85">
        <f>V37</f>
        <v>17</v>
      </c>
      <c r="W38" s="86">
        <f>Y38</f>
        <v>6462.114492145326</v>
      </c>
      <c r="X38" s="86">
        <f>Z38</f>
        <v>1508.1757015270755</v>
      </c>
      <c r="Y38" s="8">
        <v>6462.114492145326</v>
      </c>
      <c r="Z38" s="8">
        <v>1508.1757015270755</v>
      </c>
    </row>
    <row r="39" spans="1:26" x14ac:dyDescent="0.25">
      <c r="A39" s="85">
        <f>A38+1</f>
        <v>18</v>
      </c>
      <c r="B39" s="86">
        <f>B38</f>
        <v>86.4</v>
      </c>
      <c r="D39" s="12">
        <v>78</v>
      </c>
      <c r="F39" s="85">
        <f>F38+1</f>
        <v>18</v>
      </c>
      <c r="G39" s="86">
        <f>G38</f>
        <v>7</v>
      </c>
      <c r="I39" s="66">
        <v>7</v>
      </c>
      <c r="K39" s="85">
        <f>K38+1</f>
        <v>18</v>
      </c>
      <c r="L39" s="86">
        <f>L38</f>
        <v>29.734907005090239</v>
      </c>
      <c r="N39" s="8">
        <v>29.757621123553896</v>
      </c>
      <c r="P39" s="85">
        <f>P38+1</f>
        <v>18</v>
      </c>
      <c r="Q39" s="87">
        <f>Q38</f>
        <v>3.2274250694123052E-4</v>
      </c>
      <c r="S39" s="66">
        <f t="shared" ref="S39:S45" si="42">T39/60/60</f>
        <v>3.2272714201244231E-4</v>
      </c>
      <c r="T39" s="8">
        <v>1.1618177112447923</v>
      </c>
      <c r="V39" s="85">
        <f>V38+1</f>
        <v>18</v>
      </c>
      <c r="W39" s="86">
        <f>W38</f>
        <v>6462.114492145326</v>
      </c>
      <c r="X39" s="86">
        <f>X38</f>
        <v>1508.1757015270755</v>
      </c>
      <c r="Y39" s="8">
        <v>6298.4762114316027</v>
      </c>
      <c r="Z39" s="8">
        <v>1433.1705969458624</v>
      </c>
    </row>
    <row r="40" spans="1:26" x14ac:dyDescent="0.25">
      <c r="A40" s="85">
        <f>A39</f>
        <v>18</v>
      </c>
      <c r="B40" s="86">
        <f>D39</f>
        <v>78</v>
      </c>
      <c r="D40" s="12">
        <v>68.400000000000006</v>
      </c>
      <c r="F40" s="85">
        <f>F39</f>
        <v>18</v>
      </c>
      <c r="G40" s="86">
        <f>I39</f>
        <v>7</v>
      </c>
      <c r="I40" s="66">
        <v>7</v>
      </c>
      <c r="K40" s="85">
        <f>K39</f>
        <v>18</v>
      </c>
      <c r="L40" s="86">
        <f>N39</f>
        <v>29.757621123553896</v>
      </c>
      <c r="N40" s="8">
        <v>30.465935993011886</v>
      </c>
      <c r="P40" s="85">
        <f>P39</f>
        <v>18</v>
      </c>
      <c r="Q40" s="87">
        <f>S39</f>
        <v>3.2272714201244231E-4</v>
      </c>
      <c r="S40" s="66">
        <f t="shared" si="42"/>
        <v>3.217034222377515E-4</v>
      </c>
      <c r="T40" s="8">
        <v>1.1581323200559055</v>
      </c>
      <c r="V40" s="85">
        <f>V39</f>
        <v>18</v>
      </c>
      <c r="W40" s="86">
        <f>Y39</f>
        <v>6298.4762114316027</v>
      </c>
      <c r="X40" s="86">
        <f>Z39</f>
        <v>1433.1705969458624</v>
      </c>
      <c r="Y40" s="8">
        <v>5626.8987154052529</v>
      </c>
      <c r="Z40" s="8">
        <v>1260.8975541579346</v>
      </c>
    </row>
    <row r="41" spans="1:26" x14ac:dyDescent="0.25">
      <c r="A41" s="85">
        <f>A40+1</f>
        <v>19</v>
      </c>
      <c r="B41" s="86">
        <f>B40</f>
        <v>78</v>
      </c>
      <c r="D41" s="12">
        <v>68.400000000000006</v>
      </c>
      <c r="F41" s="85">
        <f>F40+1</f>
        <v>19</v>
      </c>
      <c r="G41" s="86">
        <f>G40</f>
        <v>7</v>
      </c>
      <c r="I41" s="66">
        <v>7</v>
      </c>
      <c r="K41" s="85">
        <f>K40+1</f>
        <v>19</v>
      </c>
      <c r="L41" s="86">
        <f>L40</f>
        <v>29.757621123553896</v>
      </c>
      <c r="N41" s="8">
        <v>29.742692557149432</v>
      </c>
      <c r="P41" s="85">
        <f>P40+1</f>
        <v>19</v>
      </c>
      <c r="Q41" s="87">
        <f>Q40</f>
        <v>3.2272714201244231E-4</v>
      </c>
      <c r="S41" s="66">
        <f t="shared" si="42"/>
        <v>3.2257344902051504E-4</v>
      </c>
      <c r="T41" s="8">
        <v>1.1612644164738541</v>
      </c>
      <c r="V41" s="85">
        <f>V40+1</f>
        <v>19</v>
      </c>
      <c r="W41" s="86">
        <f>W40</f>
        <v>6298.4762114316027</v>
      </c>
      <c r="X41" s="86">
        <f>X40</f>
        <v>1433.1705969458624</v>
      </c>
      <c r="Y41" s="8">
        <v>5556.921915562607</v>
      </c>
      <c r="Z41" s="8">
        <v>1202.3305256825552</v>
      </c>
    </row>
    <row r="42" spans="1:26" x14ac:dyDescent="0.25">
      <c r="A42" s="85">
        <f>A41</f>
        <v>19</v>
      </c>
      <c r="B42" s="86">
        <f>D40</f>
        <v>68.400000000000006</v>
      </c>
      <c r="D42" s="12">
        <v>58.2</v>
      </c>
      <c r="F42" s="85">
        <f>F41</f>
        <v>19</v>
      </c>
      <c r="G42" s="86">
        <f>I40</f>
        <v>7</v>
      </c>
      <c r="I42" s="66">
        <v>7</v>
      </c>
      <c r="K42" s="85">
        <f>K41</f>
        <v>19</v>
      </c>
      <c r="L42" s="86">
        <f>N40</f>
        <v>30.465935993011886</v>
      </c>
      <c r="N42" s="8">
        <v>30.446405469935247</v>
      </c>
      <c r="P42" s="85">
        <f>P41</f>
        <v>19</v>
      </c>
      <c r="Q42" s="87">
        <f>S40</f>
        <v>3.217034222377515E-4</v>
      </c>
      <c r="S42" s="66">
        <f t="shared" si="42"/>
        <v>3.216143873984992E-4</v>
      </c>
      <c r="T42" s="8">
        <v>1.1578117946345972</v>
      </c>
      <c r="V42" s="85">
        <f>V41</f>
        <v>19</v>
      </c>
      <c r="W42" s="86">
        <f>Y40</f>
        <v>5626.8987154052529</v>
      </c>
      <c r="X42" s="86">
        <f>Z40</f>
        <v>1260.8975541579346</v>
      </c>
      <c r="Y42" s="8">
        <v>5038.1028605211586</v>
      </c>
      <c r="Z42" s="8">
        <v>1046.0134135060141</v>
      </c>
    </row>
    <row r="43" spans="1:26" x14ac:dyDescent="0.25">
      <c r="A43" s="85">
        <f>A42+1</f>
        <v>20</v>
      </c>
      <c r="B43" s="86">
        <f>B42</f>
        <v>68.400000000000006</v>
      </c>
      <c r="D43" s="12">
        <v>48</v>
      </c>
      <c r="F43" s="85">
        <f>F42+1</f>
        <v>20</v>
      </c>
      <c r="G43" s="86">
        <f>G42</f>
        <v>7</v>
      </c>
      <c r="I43" s="66">
        <v>7</v>
      </c>
      <c r="K43" s="85">
        <f>K42+1</f>
        <v>20</v>
      </c>
      <c r="L43" s="86">
        <f>L42</f>
        <v>30.465935993011886</v>
      </c>
      <c r="N43" s="8">
        <v>30.459496151711352</v>
      </c>
      <c r="P43" s="85">
        <f>P42+1</f>
        <v>20</v>
      </c>
      <c r="Q43" s="87">
        <f>Q42</f>
        <v>3.217034222377515E-4</v>
      </c>
      <c r="S43" s="66">
        <f t="shared" si="42"/>
        <v>3.2162207729468571E-4</v>
      </c>
      <c r="T43" s="8">
        <v>1.1578394782608685</v>
      </c>
      <c r="V43" s="85">
        <f>V42+1</f>
        <v>20</v>
      </c>
      <c r="W43" s="86">
        <f>W42</f>
        <v>5626.8987154052529</v>
      </c>
      <c r="X43" s="86">
        <f>X42</f>
        <v>1260.8975541579346</v>
      </c>
      <c r="Y43" s="8">
        <v>4132.5818526379626</v>
      </c>
      <c r="Z43" s="8">
        <v>823.54986123959316</v>
      </c>
    </row>
    <row r="44" spans="1:26" x14ac:dyDescent="0.25">
      <c r="A44" s="85">
        <f>A43</f>
        <v>20</v>
      </c>
      <c r="B44" s="86">
        <f>D41</f>
        <v>68.400000000000006</v>
      </c>
      <c r="D44" s="12">
        <v>42</v>
      </c>
      <c r="F44" s="85">
        <f>F43</f>
        <v>20</v>
      </c>
      <c r="G44" s="86">
        <f>I41</f>
        <v>7</v>
      </c>
      <c r="I44" s="66">
        <v>7</v>
      </c>
      <c r="K44" s="85">
        <f>K43</f>
        <v>20</v>
      </c>
      <c r="L44" s="86">
        <f>N41</f>
        <v>29.742692557149432</v>
      </c>
      <c r="N44" s="8">
        <v>30.486769087881616</v>
      </c>
      <c r="P44" s="85">
        <f>P43</f>
        <v>20</v>
      </c>
      <c r="Q44" s="87">
        <f>S41</f>
        <v>3.2257344902051504E-4</v>
      </c>
      <c r="S44" s="66">
        <f t="shared" si="42"/>
        <v>3.2148732937609261E-4</v>
      </c>
      <c r="T44" s="8">
        <v>1.1573543857539332</v>
      </c>
      <c r="V44" s="85">
        <f>V43</f>
        <v>20</v>
      </c>
      <c r="W44" s="86">
        <f>Y41</f>
        <v>5556.921915562607</v>
      </c>
      <c r="X44" s="86">
        <f>Z41</f>
        <v>1202.3305256825552</v>
      </c>
      <c r="Y44" s="8">
        <v>3660.7586448007855</v>
      </c>
      <c r="Z44" s="8">
        <v>706.1910730804816</v>
      </c>
    </row>
    <row r="45" spans="1:26" ht="15.75" thickBot="1" x14ac:dyDescent="0.3">
      <c r="A45" s="85">
        <f>A44+1</f>
        <v>21</v>
      </c>
      <c r="B45" s="86">
        <f>B44</f>
        <v>68.400000000000006</v>
      </c>
      <c r="D45" s="23">
        <v>28.8</v>
      </c>
      <c r="F45" s="85">
        <f>F44+1</f>
        <v>21</v>
      </c>
      <c r="G45" s="86">
        <f>G44</f>
        <v>7</v>
      </c>
      <c r="I45" s="66">
        <v>7</v>
      </c>
      <c r="K45" s="85">
        <f>K44+1</f>
        <v>21</v>
      </c>
      <c r="L45" s="86">
        <f>L44</f>
        <v>29.742692557149432</v>
      </c>
      <c r="N45" s="10">
        <v>30.533614195697421</v>
      </c>
      <c r="P45" s="85">
        <f>P44+1</f>
        <v>21</v>
      </c>
      <c r="Q45" s="87">
        <f>Q44</f>
        <v>3.2257344902051504E-4</v>
      </c>
      <c r="S45" s="8">
        <f t="shared" si="42"/>
        <v>3.2132692748091583E-4</v>
      </c>
      <c r="T45" s="10">
        <v>1.156776938931297</v>
      </c>
      <c r="V45" s="85">
        <f>V44+1</f>
        <v>21</v>
      </c>
      <c r="W45" s="86">
        <f>W44</f>
        <v>5556.921915562607</v>
      </c>
      <c r="X45" s="86">
        <f>X44</f>
        <v>1202.3305256825552</v>
      </c>
      <c r="Y45" s="10">
        <v>2528.7338649346843</v>
      </c>
      <c r="Z45" s="10">
        <v>461.19956974323361</v>
      </c>
    </row>
    <row r="46" spans="1:26" ht="15.75" thickBot="1" x14ac:dyDescent="0.3">
      <c r="A46" s="85">
        <f t="shared" ref="A46" si="43">A45</f>
        <v>21</v>
      </c>
      <c r="B46" s="86">
        <f>D42</f>
        <v>58.2</v>
      </c>
      <c r="D46" s="23"/>
      <c r="F46" s="85">
        <f t="shared" ref="F46" si="44">F45</f>
        <v>21</v>
      </c>
      <c r="G46" s="86">
        <f>I42</f>
        <v>7</v>
      </c>
      <c r="I46" s="10"/>
      <c r="K46" s="85">
        <f t="shared" ref="K46" si="45">K45</f>
        <v>21</v>
      </c>
      <c r="L46" s="86">
        <f>N42</f>
        <v>30.446405469935247</v>
      </c>
      <c r="P46" s="85">
        <f t="shared" ref="P46" si="46">P45</f>
        <v>21</v>
      </c>
      <c r="Q46" s="87">
        <f>S42</f>
        <v>3.216143873984992E-4</v>
      </c>
      <c r="V46" s="85">
        <f t="shared" ref="V46" si="47">V45</f>
        <v>21</v>
      </c>
      <c r="W46" s="86">
        <f>Y42</f>
        <v>5038.1028605211586</v>
      </c>
      <c r="X46" s="86">
        <f>Z42</f>
        <v>1046.0134135060141</v>
      </c>
    </row>
    <row r="47" spans="1:26" x14ac:dyDescent="0.25">
      <c r="A47" s="85">
        <f t="shared" ref="A47" si="48">A46+1</f>
        <v>22</v>
      </c>
      <c r="B47" s="86">
        <f>B46</f>
        <v>58.2</v>
      </c>
      <c r="F47" s="85">
        <f t="shared" ref="F47" si="49">F46+1</f>
        <v>22</v>
      </c>
      <c r="G47" s="86">
        <f>G46</f>
        <v>7</v>
      </c>
      <c r="K47" s="85">
        <f t="shared" ref="K47" si="50">K46+1</f>
        <v>22</v>
      </c>
      <c r="L47" s="86">
        <f>L46</f>
        <v>30.446405469935247</v>
      </c>
      <c r="P47" s="85">
        <f t="shared" ref="P47" si="51">P46+1</f>
        <v>22</v>
      </c>
      <c r="Q47" s="87">
        <f>Q46</f>
        <v>3.216143873984992E-4</v>
      </c>
      <c r="V47" s="85">
        <f t="shared" ref="V47" si="52">V46+1</f>
        <v>22</v>
      </c>
      <c r="W47" s="86">
        <f>W46</f>
        <v>5038.1028605211586</v>
      </c>
      <c r="X47" s="86">
        <f>X46</f>
        <v>1046.0134135060141</v>
      </c>
    </row>
    <row r="48" spans="1:26" x14ac:dyDescent="0.25">
      <c r="A48" s="85">
        <f t="shared" ref="A48" si="53">A47</f>
        <v>22</v>
      </c>
      <c r="B48" s="86">
        <f>D43</f>
        <v>48</v>
      </c>
      <c r="F48" s="85">
        <f t="shared" ref="F48" si="54">F47</f>
        <v>22</v>
      </c>
      <c r="G48" s="86">
        <f>I43</f>
        <v>7</v>
      </c>
      <c r="K48" s="85">
        <f t="shared" ref="K48" si="55">K47</f>
        <v>22</v>
      </c>
      <c r="L48" s="86">
        <f>N43</f>
        <v>30.459496151711352</v>
      </c>
      <c r="P48" s="85">
        <f t="shared" ref="P48" si="56">P47</f>
        <v>22</v>
      </c>
      <c r="Q48" s="87">
        <f>S43</f>
        <v>3.2162207729468571E-4</v>
      </c>
      <c r="V48" s="85">
        <f t="shared" ref="V48" si="57">V47</f>
        <v>22</v>
      </c>
      <c r="W48" s="86">
        <f>Y43</f>
        <v>4132.5818526379626</v>
      </c>
      <c r="X48" s="86">
        <f>Z43</f>
        <v>823.54986123959316</v>
      </c>
    </row>
    <row r="49" spans="1:26" x14ac:dyDescent="0.25">
      <c r="A49" s="85">
        <f t="shared" ref="A49" si="58">A48+1</f>
        <v>23</v>
      </c>
      <c r="B49" s="86">
        <f>B48</f>
        <v>48</v>
      </c>
      <c r="F49" s="85">
        <f t="shared" ref="F49" si="59">F48+1</f>
        <v>23</v>
      </c>
      <c r="G49" s="86">
        <f>G48</f>
        <v>7</v>
      </c>
      <c r="K49" s="85">
        <f t="shared" ref="K49" si="60">K48+1</f>
        <v>23</v>
      </c>
      <c r="L49" s="86">
        <f>L48</f>
        <v>30.459496151711352</v>
      </c>
      <c r="P49" s="85">
        <f t="shared" ref="P49" si="61">P48+1</f>
        <v>23</v>
      </c>
      <c r="Q49" s="87">
        <f>Q48</f>
        <v>3.2162207729468571E-4</v>
      </c>
      <c r="V49" s="85">
        <f t="shared" ref="V49" si="62">V48+1</f>
        <v>23</v>
      </c>
      <c r="W49" s="86">
        <f>W48</f>
        <v>4132.5818526379626</v>
      </c>
      <c r="X49" s="86">
        <f>X48</f>
        <v>823.54986123959316</v>
      </c>
    </row>
    <row r="50" spans="1:26" x14ac:dyDescent="0.25">
      <c r="A50" s="85">
        <f t="shared" ref="A50" si="63">A49</f>
        <v>23</v>
      </c>
      <c r="B50" s="86">
        <f>D44</f>
        <v>42</v>
      </c>
      <c r="F50" s="85">
        <f t="shared" ref="F50" si="64">F49</f>
        <v>23</v>
      </c>
      <c r="G50" s="86">
        <f>I44</f>
        <v>7</v>
      </c>
      <c r="K50" s="85">
        <f t="shared" ref="K50" si="65">K49</f>
        <v>23</v>
      </c>
      <c r="L50" s="86">
        <f>N44</f>
        <v>30.486769087881616</v>
      </c>
      <c r="P50" s="85">
        <f t="shared" ref="P50" si="66">P49</f>
        <v>23</v>
      </c>
      <c r="Q50" s="87">
        <f>S44</f>
        <v>3.2148732937609261E-4</v>
      </c>
      <c r="V50" s="85">
        <f t="shared" ref="V50" si="67">V49</f>
        <v>23</v>
      </c>
      <c r="W50" s="86">
        <f>Y44</f>
        <v>3660.7586448007855</v>
      </c>
      <c r="X50" s="86">
        <f>Z44</f>
        <v>706.1910730804816</v>
      </c>
    </row>
    <row r="51" spans="1:26" x14ac:dyDescent="0.25">
      <c r="A51" s="85">
        <f t="shared" ref="A51" si="68">A50+1</f>
        <v>24</v>
      </c>
      <c r="B51" s="86">
        <f>B50</f>
        <v>42</v>
      </c>
      <c r="F51" s="85">
        <f t="shared" ref="F51" si="69">F50+1</f>
        <v>24</v>
      </c>
      <c r="G51" s="86">
        <f>G50</f>
        <v>7</v>
      </c>
      <c r="K51" s="85">
        <f t="shared" ref="K51" si="70">K50+1</f>
        <v>24</v>
      </c>
      <c r="L51" s="86">
        <f>L50</f>
        <v>30.486769087881616</v>
      </c>
      <c r="P51" s="85">
        <f t="shared" ref="P51" si="71">P50+1</f>
        <v>24</v>
      </c>
      <c r="Q51" s="87">
        <f>Q50</f>
        <v>3.2148732937609261E-4</v>
      </c>
      <c r="V51" s="85">
        <f t="shared" ref="V51" si="72">V50+1</f>
        <v>24</v>
      </c>
      <c r="W51" s="86">
        <f>W50</f>
        <v>3660.7586448007855</v>
      </c>
      <c r="X51" s="86">
        <f>X50</f>
        <v>706.1910730804816</v>
      </c>
    </row>
    <row r="52" spans="1:26" ht="15.75" thickBot="1" x14ac:dyDescent="0.3">
      <c r="A52" s="85">
        <f t="shared" ref="A52:A76" si="73">A51</f>
        <v>24</v>
      </c>
      <c r="B52" s="86">
        <f>D45</f>
        <v>28.8</v>
      </c>
      <c r="F52" s="85">
        <f t="shared" ref="F52" si="74">F51</f>
        <v>24</v>
      </c>
      <c r="G52" s="86">
        <f>I45</f>
        <v>7</v>
      </c>
      <c r="K52" s="85">
        <f t="shared" ref="K52" si="75">K51</f>
        <v>24</v>
      </c>
      <c r="L52" s="86">
        <f>N45</f>
        <v>30.533614195697421</v>
      </c>
      <c r="P52" s="85">
        <f t="shared" ref="P52" si="76">P51</f>
        <v>24</v>
      </c>
      <c r="Q52" s="87">
        <f>S45</f>
        <v>3.2132692748091583E-4</v>
      </c>
      <c r="V52" s="85">
        <f t="shared" ref="V52" si="77">V51</f>
        <v>24</v>
      </c>
      <c r="W52" s="86">
        <f>Y45</f>
        <v>2528.7338649346843</v>
      </c>
      <c r="X52" s="86">
        <f>Z45</f>
        <v>461.19956974323361</v>
      </c>
    </row>
    <row r="53" spans="1:26" ht="15.75" thickBot="1" x14ac:dyDescent="0.3">
      <c r="A53" s="85">
        <f t="shared" ref="A53" si="78">A52+1</f>
        <v>25</v>
      </c>
      <c r="B53" s="86">
        <f>B52</f>
        <v>28.8</v>
      </c>
      <c r="D53" s="25" t="s">
        <v>36</v>
      </c>
      <c r="F53" s="85">
        <f t="shared" ref="F53" si="79">F52+1</f>
        <v>25</v>
      </c>
      <c r="G53" s="86">
        <f>G52</f>
        <v>7</v>
      </c>
      <c r="K53" s="85">
        <f t="shared" ref="K53" si="80">K52+1</f>
        <v>25</v>
      </c>
      <c r="L53" s="86">
        <f>L52</f>
        <v>30.533614195697421</v>
      </c>
      <c r="P53" s="85">
        <f t="shared" ref="P53" si="81">P52+1</f>
        <v>25</v>
      </c>
      <c r="Q53" s="87">
        <f>Q52</f>
        <v>3.2132692748091583E-4</v>
      </c>
      <c r="V53" s="85">
        <f t="shared" ref="V53" si="82">V52+1</f>
        <v>25</v>
      </c>
      <c r="W53" s="86">
        <f>W52</f>
        <v>2528.7338649346843</v>
      </c>
      <c r="X53" s="86">
        <f>X52</f>
        <v>461.19956974323361</v>
      </c>
    </row>
    <row r="54" spans="1:26" x14ac:dyDescent="0.25">
      <c r="A54" s="85">
        <f t="shared" si="73"/>
        <v>25</v>
      </c>
      <c r="B54" s="86">
        <f>D54</f>
        <v>93</v>
      </c>
      <c r="D54" s="12">
        <v>93</v>
      </c>
      <c r="F54" s="85">
        <f t="shared" ref="F54" si="83">F53</f>
        <v>25</v>
      </c>
      <c r="G54" s="86">
        <f>I54</f>
        <v>7</v>
      </c>
      <c r="I54" s="15">
        <v>7</v>
      </c>
      <c r="K54" s="85">
        <f t="shared" ref="K54" si="84">K53</f>
        <v>25</v>
      </c>
      <c r="L54" s="86">
        <f>N54</f>
        <v>39.721029675225559</v>
      </c>
      <c r="N54" s="8">
        <v>39.721029675225559</v>
      </c>
      <c r="P54" s="85">
        <f t="shared" ref="P54" si="85">P53</f>
        <v>25</v>
      </c>
      <c r="Q54" s="87">
        <f>S54</f>
        <v>3.0122917322075699E-4</v>
      </c>
      <c r="S54" s="15">
        <f>T54/60/60</f>
        <v>3.0122917322075699E-4</v>
      </c>
      <c r="T54" s="8">
        <v>1.084425023594725</v>
      </c>
      <c r="V54" s="85">
        <f t="shared" ref="V54" si="86">V53</f>
        <v>25</v>
      </c>
      <c r="W54" s="86">
        <f>Y54</f>
        <v>7136.804829325567</v>
      </c>
      <c r="X54" s="86">
        <f>Z54</f>
        <v>2350.8678001387939</v>
      </c>
      <c r="Y54" s="8">
        <v>7136.804829325567</v>
      </c>
      <c r="Z54" s="8">
        <v>2350.8678001387939</v>
      </c>
    </row>
    <row r="55" spans="1:26" x14ac:dyDescent="0.25">
      <c r="A55" s="85">
        <f t="shared" ref="A55:A77" si="87">A54+1</f>
        <v>26</v>
      </c>
      <c r="B55" s="86">
        <f>B54</f>
        <v>93</v>
      </c>
      <c r="D55" s="12">
        <v>88.2</v>
      </c>
      <c r="F55" s="85">
        <f t="shared" ref="F55" si="88">F54+1</f>
        <v>26</v>
      </c>
      <c r="G55" s="86">
        <f>G54</f>
        <v>7</v>
      </c>
      <c r="I55" s="66">
        <v>7</v>
      </c>
      <c r="K55" s="85">
        <f t="shared" ref="K55" si="89">K54+1</f>
        <v>26</v>
      </c>
      <c r="L55" s="86">
        <f>L54</f>
        <v>39.721029675225559</v>
      </c>
      <c r="N55" s="8">
        <v>39.645003679389298</v>
      </c>
      <c r="P55" s="85">
        <f t="shared" ref="P55" si="90">P54+1</f>
        <v>26</v>
      </c>
      <c r="Q55" s="87">
        <f>Q54</f>
        <v>3.0122917322075699E-4</v>
      </c>
      <c r="S55" s="66">
        <f t="shared" ref="S55:S62" si="91">T55/60/60</f>
        <v>3.0411902980183493E-4</v>
      </c>
      <c r="T55" s="8">
        <v>1.0948285072866057</v>
      </c>
      <c r="V55" s="85">
        <f t="shared" ref="V55" si="92">V54+1</f>
        <v>26</v>
      </c>
      <c r="W55" s="86">
        <f>W54</f>
        <v>7136.804829325567</v>
      </c>
      <c r="X55" s="86">
        <f>X54</f>
        <v>2350.8678001387939</v>
      </c>
      <c r="Y55" s="8">
        <v>6722.4482156942013</v>
      </c>
      <c r="Z55" s="8">
        <v>2149.2013185287956</v>
      </c>
    </row>
    <row r="56" spans="1:26" x14ac:dyDescent="0.25">
      <c r="A56" s="85">
        <f t="shared" si="73"/>
        <v>26</v>
      </c>
      <c r="B56" s="86">
        <f>D55</f>
        <v>88.2</v>
      </c>
      <c r="D56" s="12">
        <v>86.4</v>
      </c>
      <c r="F56" s="85">
        <f t="shared" ref="F56" si="93">F55</f>
        <v>26</v>
      </c>
      <c r="G56" s="86">
        <f>I55</f>
        <v>7</v>
      </c>
      <c r="I56" s="66">
        <v>7</v>
      </c>
      <c r="K56" s="85">
        <f t="shared" ref="K56" si="94">K55</f>
        <v>26</v>
      </c>
      <c r="L56" s="86">
        <f>N55</f>
        <v>39.645003679389298</v>
      </c>
      <c r="N56" s="8">
        <v>39.745492029146476</v>
      </c>
      <c r="P56" s="85">
        <f t="shared" ref="P56" si="95">P55</f>
        <v>26</v>
      </c>
      <c r="Q56" s="87">
        <f>S55</f>
        <v>3.0411902980183493E-4</v>
      </c>
      <c r="S56" s="66">
        <f t="shared" si="91"/>
        <v>3.0425589097077651E-4</v>
      </c>
      <c r="T56" s="8">
        <v>1.0953212074947956</v>
      </c>
      <c r="V56" s="85">
        <f t="shared" ref="V56" si="96">V55</f>
        <v>26</v>
      </c>
      <c r="W56" s="86">
        <f>Y55</f>
        <v>6722.4482156942013</v>
      </c>
      <c r="X56" s="86">
        <f>Z55</f>
        <v>2149.2013185287956</v>
      </c>
      <c r="Y56" s="8">
        <v>6610.7236837004275</v>
      </c>
      <c r="Z56" s="8">
        <v>2102.8201943095096</v>
      </c>
    </row>
    <row r="57" spans="1:26" x14ac:dyDescent="0.25">
      <c r="A57" s="85">
        <f t="shared" ref="A57:A73" si="97">A56+1</f>
        <v>27</v>
      </c>
      <c r="B57" s="86">
        <f>B56</f>
        <v>88.2</v>
      </c>
      <c r="D57" s="12">
        <v>78</v>
      </c>
      <c r="F57" s="85">
        <f t="shared" ref="F57" si="98">F56+1</f>
        <v>27</v>
      </c>
      <c r="G57" s="86">
        <f>G56</f>
        <v>7</v>
      </c>
      <c r="I57" s="66">
        <v>7</v>
      </c>
      <c r="K57" s="85">
        <f t="shared" ref="K57" si="99">K56+1</f>
        <v>27</v>
      </c>
      <c r="L57" s="86">
        <f>L56</f>
        <v>39.645003679389298</v>
      </c>
      <c r="N57" s="8">
        <v>39.682782925051946</v>
      </c>
      <c r="P57" s="85">
        <f t="shared" ref="P57" si="100">P56+1</f>
        <v>27</v>
      </c>
      <c r="Q57" s="87">
        <f>Q56</f>
        <v>3.0411902980183493E-4</v>
      </c>
      <c r="S57" s="66">
        <f t="shared" si="91"/>
        <v>3.042483907780086E-4</v>
      </c>
      <c r="T57" s="8">
        <v>1.0952942068008309</v>
      </c>
      <c r="V57" s="85">
        <f t="shared" ref="V57" si="101">V56+1</f>
        <v>27</v>
      </c>
      <c r="W57" s="86">
        <f>W56</f>
        <v>6722.4482156942013</v>
      </c>
      <c r="X57" s="86">
        <f>X56</f>
        <v>2149.2013185287956</v>
      </c>
      <c r="Y57" s="8">
        <v>6001.9396342916534</v>
      </c>
      <c r="Z57" s="8">
        <v>1816.7682165163058</v>
      </c>
    </row>
    <row r="58" spans="1:26" x14ac:dyDescent="0.25">
      <c r="A58" s="85">
        <f t="shared" si="73"/>
        <v>27</v>
      </c>
      <c r="B58" s="86">
        <f>D56</f>
        <v>86.4</v>
      </c>
      <c r="D58" s="12">
        <v>68.400000000000006</v>
      </c>
      <c r="F58" s="85">
        <f t="shared" ref="F58" si="102">F57</f>
        <v>27</v>
      </c>
      <c r="G58" s="86">
        <f>I56</f>
        <v>7</v>
      </c>
      <c r="I58" s="66">
        <v>7</v>
      </c>
      <c r="K58" s="85">
        <f t="shared" ref="K58" si="103">K57</f>
        <v>27</v>
      </c>
      <c r="L58" s="86">
        <f>N56</f>
        <v>39.745492029146476</v>
      </c>
      <c r="N58" s="8">
        <v>39.789748917668881</v>
      </c>
      <c r="P58" s="85">
        <f t="shared" ref="P58" si="104">P57</f>
        <v>27</v>
      </c>
      <c r="Q58" s="87">
        <f>S56</f>
        <v>3.0425589097077651E-4</v>
      </c>
      <c r="S58" s="66">
        <f t="shared" si="91"/>
        <v>3.0424204928564103E-4</v>
      </c>
      <c r="T58" s="8">
        <v>1.0952713774283076</v>
      </c>
      <c r="V58" s="85">
        <f t="shared" ref="V58" si="105">V57</f>
        <v>27</v>
      </c>
      <c r="W58" s="86">
        <f>Y56</f>
        <v>6610.7236837004275</v>
      </c>
      <c r="X58" s="86">
        <f>Z56</f>
        <v>2102.8201943095096</v>
      </c>
      <c r="Y58" s="8">
        <v>4935.1709609872187</v>
      </c>
      <c r="Z58" s="8">
        <v>1524.3450508788176</v>
      </c>
    </row>
    <row r="59" spans="1:26" x14ac:dyDescent="0.25">
      <c r="A59" s="85">
        <f t="shared" si="87"/>
        <v>28</v>
      </c>
      <c r="B59" s="86">
        <f>B58</f>
        <v>86.4</v>
      </c>
      <c r="D59" s="12">
        <v>58.2</v>
      </c>
      <c r="F59" s="85">
        <f t="shared" ref="F59" si="106">F58+1</f>
        <v>28</v>
      </c>
      <c r="G59" s="86">
        <f>G58</f>
        <v>7</v>
      </c>
      <c r="I59" s="66">
        <v>7</v>
      </c>
      <c r="K59" s="85">
        <f t="shared" ref="K59" si="107">K58+1</f>
        <v>28</v>
      </c>
      <c r="L59" s="86">
        <f>L58</f>
        <v>39.745492029146476</v>
      </c>
      <c r="N59" s="8">
        <v>39.607380116558652</v>
      </c>
      <c r="P59" s="85">
        <f t="shared" ref="P59" si="108">P58+1</f>
        <v>28</v>
      </c>
      <c r="Q59" s="87">
        <f>Q58</f>
        <v>3.0425589097077651E-4</v>
      </c>
      <c r="S59" s="66">
        <f t="shared" si="91"/>
        <v>3.0418712483297364E-4</v>
      </c>
      <c r="T59" s="8">
        <v>1.095073649398705</v>
      </c>
      <c r="V59" s="85">
        <f t="shared" ref="V59" si="109">V58+1</f>
        <v>28</v>
      </c>
      <c r="W59" s="86">
        <f>W58</f>
        <v>6610.7236837004275</v>
      </c>
      <c r="X59" s="86">
        <f>X58</f>
        <v>2102.8201943095096</v>
      </c>
      <c r="Y59" s="8">
        <v>4404.4839434058222</v>
      </c>
      <c r="Z59" s="8">
        <v>1264.1502312673483</v>
      </c>
    </row>
    <row r="60" spans="1:26" x14ac:dyDescent="0.25">
      <c r="A60" s="85">
        <f t="shared" si="73"/>
        <v>28</v>
      </c>
      <c r="B60" s="86">
        <f>D57</f>
        <v>78</v>
      </c>
      <c r="D60" s="12">
        <v>48</v>
      </c>
      <c r="F60" s="85">
        <f t="shared" ref="F60" si="110">F59</f>
        <v>28</v>
      </c>
      <c r="G60" s="86">
        <f>I57</f>
        <v>7</v>
      </c>
      <c r="I60" s="66">
        <v>7</v>
      </c>
      <c r="K60" s="85">
        <f t="shared" ref="K60" si="111">K59</f>
        <v>28</v>
      </c>
      <c r="L60" s="86">
        <f>N57</f>
        <v>39.682782925051946</v>
      </c>
      <c r="N60" s="8">
        <v>39.653063298797456</v>
      </c>
      <c r="P60" s="85">
        <f t="shared" ref="P60" si="112">P59</f>
        <v>28</v>
      </c>
      <c r="Q60" s="87">
        <f>S57</f>
        <v>3.042483907780086E-4</v>
      </c>
      <c r="S60" s="66">
        <f t="shared" si="91"/>
        <v>3.0402378147805496E-4</v>
      </c>
      <c r="T60" s="8">
        <v>1.0944856133209979</v>
      </c>
      <c r="V60" s="85">
        <f t="shared" ref="V60" si="113">V59</f>
        <v>28</v>
      </c>
      <c r="W60" s="86">
        <f>Y57</f>
        <v>6001.9396342916534</v>
      </c>
      <c r="X60" s="86">
        <f>Z57</f>
        <v>1816.7682165163058</v>
      </c>
      <c r="Y60" s="8">
        <v>3474.6750280418755</v>
      </c>
      <c r="Z60" s="8">
        <v>979.82847086031393</v>
      </c>
    </row>
    <row r="61" spans="1:26" x14ac:dyDescent="0.25">
      <c r="A61" s="85">
        <f t="shared" si="97"/>
        <v>29</v>
      </c>
      <c r="B61" s="86">
        <f>B60</f>
        <v>78</v>
      </c>
      <c r="D61" s="12">
        <v>42</v>
      </c>
      <c r="F61" s="85">
        <f t="shared" ref="F61" si="114">F60+1</f>
        <v>29</v>
      </c>
      <c r="G61" s="86">
        <f>G60</f>
        <v>7</v>
      </c>
      <c r="I61" s="66">
        <v>7</v>
      </c>
      <c r="K61" s="85">
        <f t="shared" ref="K61" si="115">K60+1</f>
        <v>29</v>
      </c>
      <c r="L61" s="86">
        <f>L60</f>
        <v>39.682782925051946</v>
      </c>
      <c r="N61" s="8">
        <v>39.815831835337697</v>
      </c>
      <c r="P61" s="85">
        <f t="shared" ref="P61" si="116">P60+1</f>
        <v>29</v>
      </c>
      <c r="Q61" s="87">
        <f>Q60</f>
        <v>3.042483907780086E-4</v>
      </c>
      <c r="S61" s="8">
        <f t="shared" si="91"/>
        <v>3.0422927433446399E-4</v>
      </c>
      <c r="T61" s="8">
        <v>1.0952253876040705</v>
      </c>
      <c r="V61" s="85">
        <f t="shared" ref="V61" si="117">V60+1</f>
        <v>29</v>
      </c>
      <c r="W61" s="86">
        <f>W60</f>
        <v>6001.9396342916534</v>
      </c>
      <c r="X61" s="86">
        <f>X60</f>
        <v>1816.7682165163058</v>
      </c>
      <c r="Y61" s="8">
        <v>3122.8470749400108</v>
      </c>
      <c r="Z61" s="8">
        <v>883.6211748381121</v>
      </c>
    </row>
    <row r="62" spans="1:26" ht="15.75" thickBot="1" x14ac:dyDescent="0.3">
      <c r="A62" s="85">
        <f t="shared" si="73"/>
        <v>29</v>
      </c>
      <c r="B62" s="86">
        <f>D58</f>
        <v>68.400000000000006</v>
      </c>
      <c r="D62" s="23">
        <v>28.8</v>
      </c>
      <c r="F62" s="85">
        <f t="shared" ref="F62" si="118">F61</f>
        <v>29</v>
      </c>
      <c r="G62" s="86">
        <f>I58</f>
        <v>7</v>
      </c>
      <c r="I62" s="10">
        <v>7</v>
      </c>
      <c r="K62" s="85">
        <f t="shared" ref="K62" si="119">K61</f>
        <v>29</v>
      </c>
      <c r="L62" s="86">
        <f>N58</f>
        <v>39.789748917668881</v>
      </c>
      <c r="N62" s="10">
        <v>39.755952081887571</v>
      </c>
      <c r="P62" s="85">
        <f t="shared" ref="P62" si="120">P61</f>
        <v>29</v>
      </c>
      <c r="Q62" s="87">
        <f>S58</f>
        <v>3.0424204928564103E-4</v>
      </c>
      <c r="S62" s="10">
        <f t="shared" si="91"/>
        <v>3.0425491248361499E-4</v>
      </c>
      <c r="T62" s="10">
        <v>1.095317684941014</v>
      </c>
      <c r="V62" s="85">
        <f t="shared" ref="V62" si="121">V61</f>
        <v>29</v>
      </c>
      <c r="W62" s="86">
        <f>Y58</f>
        <v>4935.1709609872187</v>
      </c>
      <c r="X62" s="86">
        <f>Z58</f>
        <v>1524.3450508788176</v>
      </c>
      <c r="Y62" s="10">
        <v>1835.2917546026208</v>
      </c>
      <c r="Z62" s="10">
        <v>575.46788341429522</v>
      </c>
    </row>
    <row r="63" spans="1:26" x14ac:dyDescent="0.25">
      <c r="A63" s="85">
        <f t="shared" si="87"/>
        <v>30</v>
      </c>
      <c r="B63" s="86">
        <f>B62</f>
        <v>68.400000000000006</v>
      </c>
      <c r="F63" s="85">
        <f t="shared" ref="F63" si="122">F62+1</f>
        <v>30</v>
      </c>
      <c r="G63" s="86">
        <f>G62</f>
        <v>7</v>
      </c>
      <c r="K63" s="85">
        <f t="shared" ref="K63" si="123">K62+1</f>
        <v>30</v>
      </c>
      <c r="L63" s="86">
        <f>L62</f>
        <v>39.789748917668881</v>
      </c>
      <c r="P63" s="85">
        <f t="shared" ref="P63" si="124">P62+1</f>
        <v>30</v>
      </c>
      <c r="Q63" s="87">
        <f>Q62</f>
        <v>3.0424204928564103E-4</v>
      </c>
      <c r="V63" s="85">
        <f t="shared" ref="V63" si="125">V62+1</f>
        <v>30</v>
      </c>
      <c r="W63" s="86">
        <f>W62</f>
        <v>4935.1709609872187</v>
      </c>
      <c r="X63" s="86">
        <f>X62</f>
        <v>1524.3450508788176</v>
      </c>
    </row>
    <row r="64" spans="1:26" x14ac:dyDescent="0.25">
      <c r="A64" s="85">
        <f t="shared" si="73"/>
        <v>30</v>
      </c>
      <c r="B64" s="86">
        <f>D59</f>
        <v>58.2</v>
      </c>
      <c r="F64" s="85">
        <f t="shared" ref="F64" si="126">F63</f>
        <v>30</v>
      </c>
      <c r="G64" s="86">
        <f>I59</f>
        <v>7</v>
      </c>
      <c r="K64" s="85">
        <f t="shared" ref="K64" si="127">K63</f>
        <v>30</v>
      </c>
      <c r="L64" s="86">
        <f>N59</f>
        <v>39.607380116558652</v>
      </c>
      <c r="P64" s="85">
        <f t="shared" ref="P64" si="128">P63</f>
        <v>30</v>
      </c>
      <c r="Q64" s="87">
        <f>S59</f>
        <v>3.0418712483297364E-4</v>
      </c>
      <c r="V64" s="85">
        <f t="shared" ref="V64" si="129">V63</f>
        <v>30</v>
      </c>
      <c r="W64" s="86">
        <f>Y59</f>
        <v>4404.4839434058222</v>
      </c>
      <c r="X64" s="86">
        <f>Z59</f>
        <v>1264.1502312673483</v>
      </c>
    </row>
    <row r="65" spans="1:26" x14ac:dyDescent="0.25">
      <c r="A65" s="85">
        <f t="shared" si="97"/>
        <v>31</v>
      </c>
      <c r="B65" s="86">
        <f>B64</f>
        <v>58.2</v>
      </c>
      <c r="F65" s="85">
        <f t="shared" ref="F65" si="130">F64+1</f>
        <v>31</v>
      </c>
      <c r="G65" s="86">
        <f>G64</f>
        <v>7</v>
      </c>
      <c r="K65" s="85">
        <f t="shared" ref="K65" si="131">K64+1</f>
        <v>31</v>
      </c>
      <c r="L65" s="86">
        <f>L64</f>
        <v>39.607380116558652</v>
      </c>
      <c r="P65" s="85">
        <f t="shared" ref="P65" si="132">P64+1</f>
        <v>31</v>
      </c>
      <c r="Q65" s="87">
        <f>Q64</f>
        <v>3.0418712483297364E-4</v>
      </c>
      <c r="V65" s="85">
        <f t="shared" ref="V65" si="133">V64+1</f>
        <v>31</v>
      </c>
      <c r="W65" s="86">
        <f>W64</f>
        <v>4404.4839434058222</v>
      </c>
      <c r="X65" s="86">
        <f>X64</f>
        <v>1264.1502312673483</v>
      </c>
    </row>
    <row r="66" spans="1:26" x14ac:dyDescent="0.25">
      <c r="A66" s="85">
        <f t="shared" si="73"/>
        <v>31</v>
      </c>
      <c r="B66" s="86">
        <f>D60</f>
        <v>48</v>
      </c>
      <c r="F66" s="85">
        <f t="shared" ref="F66" si="134">F65</f>
        <v>31</v>
      </c>
      <c r="G66" s="86">
        <f>I60</f>
        <v>7</v>
      </c>
      <c r="K66" s="85">
        <f t="shared" ref="K66" si="135">K65</f>
        <v>31</v>
      </c>
      <c r="L66" s="86">
        <f>N60</f>
        <v>39.653063298797456</v>
      </c>
      <c r="P66" s="85">
        <f t="shared" ref="P66" si="136">P65</f>
        <v>31</v>
      </c>
      <c r="Q66" s="87">
        <f>S60</f>
        <v>3.0402378147805496E-4</v>
      </c>
      <c r="V66" s="85">
        <f t="shared" ref="V66" si="137">V65</f>
        <v>31</v>
      </c>
      <c r="W66" s="86">
        <f>Y60</f>
        <v>3474.6750280418755</v>
      </c>
      <c r="X66" s="86">
        <f>Z60</f>
        <v>979.82847086031393</v>
      </c>
    </row>
    <row r="67" spans="1:26" x14ac:dyDescent="0.25">
      <c r="A67" s="85">
        <f t="shared" si="87"/>
        <v>32</v>
      </c>
      <c r="B67" s="86">
        <f>B66</f>
        <v>48</v>
      </c>
      <c r="F67" s="85">
        <f t="shared" ref="F67" si="138">F66+1</f>
        <v>32</v>
      </c>
      <c r="G67" s="86">
        <f>G66</f>
        <v>7</v>
      </c>
      <c r="K67" s="85">
        <f t="shared" ref="K67" si="139">K66+1</f>
        <v>32</v>
      </c>
      <c r="L67" s="86">
        <f>L66</f>
        <v>39.653063298797456</v>
      </c>
      <c r="P67" s="85">
        <f t="shared" ref="P67" si="140">P66+1</f>
        <v>32</v>
      </c>
      <c r="Q67" s="87">
        <f>Q66</f>
        <v>3.0402378147805496E-4</v>
      </c>
      <c r="V67" s="85">
        <f t="shared" ref="V67" si="141">V66+1</f>
        <v>32</v>
      </c>
      <c r="W67" s="86">
        <f>W66</f>
        <v>3474.6750280418755</v>
      </c>
      <c r="X67" s="86">
        <f>X66</f>
        <v>979.82847086031393</v>
      </c>
    </row>
    <row r="68" spans="1:26" x14ac:dyDescent="0.25">
      <c r="A68" s="85">
        <f t="shared" si="73"/>
        <v>32</v>
      </c>
      <c r="B68" s="86">
        <f>D61</f>
        <v>42</v>
      </c>
      <c r="F68" s="85">
        <f t="shared" ref="F68" si="142">F67</f>
        <v>32</v>
      </c>
      <c r="G68" s="86">
        <f>I61</f>
        <v>7</v>
      </c>
      <c r="K68" s="85">
        <f t="shared" ref="K68" si="143">K67</f>
        <v>32</v>
      </c>
      <c r="L68" s="86">
        <f>N61</f>
        <v>39.815831835337697</v>
      </c>
      <c r="P68" s="85">
        <f t="shared" ref="P68" si="144">P67</f>
        <v>32</v>
      </c>
      <c r="Q68" s="87">
        <f>S61</f>
        <v>3.0422927433446399E-4</v>
      </c>
      <c r="V68" s="85">
        <f t="shared" ref="V68" si="145">V67</f>
        <v>32</v>
      </c>
      <c r="W68" s="86">
        <f>Y61</f>
        <v>3122.8470749400108</v>
      </c>
      <c r="X68" s="86">
        <f>Z61</f>
        <v>883.6211748381121</v>
      </c>
    </row>
    <row r="69" spans="1:26" x14ac:dyDescent="0.25">
      <c r="A69" s="85">
        <f t="shared" si="97"/>
        <v>33</v>
      </c>
      <c r="B69" s="86">
        <f>B68</f>
        <v>42</v>
      </c>
      <c r="F69" s="85">
        <f t="shared" ref="F69" si="146">F68+1</f>
        <v>33</v>
      </c>
      <c r="G69" s="86">
        <f>G68</f>
        <v>7</v>
      </c>
      <c r="K69" s="85">
        <f t="shared" ref="K69" si="147">K68+1</f>
        <v>33</v>
      </c>
      <c r="L69" s="86">
        <f>L68</f>
        <v>39.815831835337697</v>
      </c>
      <c r="P69" s="85">
        <f t="shared" ref="P69" si="148">P68+1</f>
        <v>33</v>
      </c>
      <c r="Q69" s="87">
        <f>Q68</f>
        <v>3.0422927433446399E-4</v>
      </c>
      <c r="V69" s="85">
        <f t="shared" ref="V69" si="149">V68+1</f>
        <v>33</v>
      </c>
      <c r="W69" s="86">
        <f>W68</f>
        <v>3122.8470749400108</v>
      </c>
      <c r="X69" s="86">
        <f>X68</f>
        <v>883.6211748381121</v>
      </c>
    </row>
    <row r="70" spans="1:26" x14ac:dyDescent="0.25">
      <c r="A70" s="85">
        <f t="shared" si="73"/>
        <v>33</v>
      </c>
      <c r="B70" s="86">
        <f>D62</f>
        <v>28.8</v>
      </c>
      <c r="F70" s="85">
        <f t="shared" ref="F70" si="150">F69</f>
        <v>33</v>
      </c>
      <c r="G70" s="86">
        <f>I62</f>
        <v>7</v>
      </c>
      <c r="K70" s="85">
        <f t="shared" ref="K70" si="151">K69</f>
        <v>33</v>
      </c>
      <c r="L70" s="86">
        <f>N62</f>
        <v>39.755952081887571</v>
      </c>
      <c r="P70" s="85">
        <f t="shared" ref="P70" si="152">P69</f>
        <v>33</v>
      </c>
      <c r="Q70" s="87">
        <f>S62</f>
        <v>3.0425491248361499E-4</v>
      </c>
      <c r="V70" s="85">
        <f t="shared" ref="V70" si="153">V69</f>
        <v>33</v>
      </c>
      <c r="W70" s="86">
        <f>Y62</f>
        <v>1835.2917546026208</v>
      </c>
      <c r="X70" s="86">
        <f>Z62</f>
        <v>575.46788341429522</v>
      </c>
    </row>
    <row r="71" spans="1:26" ht="15.75" thickBot="1" x14ac:dyDescent="0.3">
      <c r="A71" s="85">
        <f t="shared" si="87"/>
        <v>34</v>
      </c>
      <c r="B71" s="86">
        <f>B70</f>
        <v>28.8</v>
      </c>
      <c r="F71" s="85">
        <f t="shared" ref="F71" si="154">F70+1</f>
        <v>34</v>
      </c>
      <c r="G71" s="86">
        <f>G70</f>
        <v>7</v>
      </c>
      <c r="K71" s="85">
        <f t="shared" ref="K71" si="155">K70+1</f>
        <v>34</v>
      </c>
      <c r="L71" s="86">
        <f>L70</f>
        <v>39.755952081887571</v>
      </c>
      <c r="P71" s="85">
        <f t="shared" ref="P71" si="156">P70+1</f>
        <v>34</v>
      </c>
      <c r="Q71" s="87">
        <f>Q70</f>
        <v>3.0425491248361499E-4</v>
      </c>
      <c r="V71" s="85">
        <f t="shared" ref="V71" si="157">V70+1</f>
        <v>34</v>
      </c>
      <c r="W71" s="86">
        <f>W70</f>
        <v>1835.2917546026208</v>
      </c>
      <c r="X71" s="86">
        <f>X70</f>
        <v>575.46788341429522</v>
      </c>
    </row>
    <row r="72" spans="1:26" ht="15.75" thickBot="1" x14ac:dyDescent="0.3">
      <c r="A72" s="85">
        <f t="shared" si="73"/>
        <v>34</v>
      </c>
      <c r="B72" s="86">
        <f>D73</f>
        <v>105.6</v>
      </c>
      <c r="D72" s="25" t="s">
        <v>37</v>
      </c>
      <c r="F72" s="85">
        <f t="shared" ref="F72" si="158">F71</f>
        <v>34</v>
      </c>
      <c r="G72" s="86">
        <f>I73</f>
        <v>7</v>
      </c>
      <c r="K72" s="85">
        <f t="shared" ref="K72" si="159">K71</f>
        <v>34</v>
      </c>
      <c r="L72" s="86">
        <f>N73</f>
        <v>49.366752010643182</v>
      </c>
      <c r="P72" s="85">
        <f t="shared" ref="P72" si="160">P71</f>
        <v>34</v>
      </c>
      <c r="Q72" s="87">
        <f>S73</f>
        <v>2.7814152565684637E-4</v>
      </c>
      <c r="V72" s="85">
        <f t="shared" ref="V72" si="161">V71</f>
        <v>34</v>
      </c>
      <c r="W72" s="86">
        <f>Y73</f>
        <v>5803.6858273305388</v>
      </c>
      <c r="X72" s="86">
        <f>Z73</f>
        <v>2558.6460897732559</v>
      </c>
    </row>
    <row r="73" spans="1:26" x14ac:dyDescent="0.25">
      <c r="A73" s="85">
        <f t="shared" si="97"/>
        <v>35</v>
      </c>
      <c r="B73" s="86">
        <f>B72</f>
        <v>105.6</v>
      </c>
      <c r="D73" s="17">
        <v>105.6</v>
      </c>
      <c r="F73" s="85">
        <f t="shared" ref="F73" si="162">F72+1</f>
        <v>35</v>
      </c>
      <c r="G73" s="86">
        <f>G72</f>
        <v>7</v>
      </c>
      <c r="I73" s="15">
        <v>7</v>
      </c>
      <c r="K73" s="85">
        <f t="shared" ref="K73" si="163">K72+1</f>
        <v>35</v>
      </c>
      <c r="L73" s="86">
        <f>L72</f>
        <v>49.366752010643182</v>
      </c>
      <c r="N73" s="15">
        <v>49.366752010643182</v>
      </c>
      <c r="P73" s="85">
        <f t="shared" ref="P73" si="164">P72+1</f>
        <v>35</v>
      </c>
      <c r="Q73" s="87">
        <f>Q72</f>
        <v>2.7814152565684637E-4</v>
      </c>
      <c r="S73" s="15">
        <f>T73/60/60</f>
        <v>2.7814152565684637E-4</v>
      </c>
      <c r="T73" s="15">
        <v>1.0013094923646471</v>
      </c>
      <c r="V73" s="85">
        <f t="shared" ref="V73" si="165">V72+1</f>
        <v>35</v>
      </c>
      <c r="W73" s="86">
        <f>W72</f>
        <v>5803.6858273305388</v>
      </c>
      <c r="X73" s="86">
        <f>X72</f>
        <v>2558.6460897732559</v>
      </c>
      <c r="Y73" s="15">
        <v>5803.6858273305388</v>
      </c>
      <c r="Z73" s="15">
        <v>2558.6460897732559</v>
      </c>
    </row>
    <row r="74" spans="1:26" x14ac:dyDescent="0.25">
      <c r="A74" s="85">
        <f t="shared" si="73"/>
        <v>35</v>
      </c>
      <c r="B74" s="86">
        <f>D74</f>
        <v>103.2</v>
      </c>
      <c r="D74" s="12">
        <v>103.2</v>
      </c>
      <c r="F74" s="85">
        <f t="shared" ref="F74:F76" si="166">F73</f>
        <v>35</v>
      </c>
      <c r="G74" s="86">
        <f>I74</f>
        <v>7</v>
      </c>
      <c r="I74" s="66">
        <v>7</v>
      </c>
      <c r="K74" s="85">
        <f t="shared" ref="K74:K76" si="167">K73</f>
        <v>35</v>
      </c>
      <c r="L74" s="86">
        <f>N74</f>
        <v>49.662738047663034</v>
      </c>
      <c r="N74" s="8">
        <v>49.662738047663034</v>
      </c>
      <c r="P74" s="85">
        <f t="shared" ref="P74:P76" si="168">P73</f>
        <v>35</v>
      </c>
      <c r="Q74" s="87">
        <f>S74</f>
        <v>2.9318234485063509E-4</v>
      </c>
      <c r="S74" s="66">
        <f t="shared" ref="S74:S76" si="169">T74/60/60</f>
        <v>2.9318234485063509E-4</v>
      </c>
      <c r="T74" s="8">
        <v>1.0554564414622862</v>
      </c>
      <c r="V74" s="85">
        <f t="shared" ref="V74:V76" si="170">V73</f>
        <v>35</v>
      </c>
      <c r="W74" s="86">
        <f>Y74</f>
        <v>5526.4080617926629</v>
      </c>
      <c r="X74" s="86">
        <f>Z74</f>
        <v>2416.783279962985</v>
      </c>
      <c r="Y74" s="8">
        <v>5526.4080617926629</v>
      </c>
      <c r="Z74" s="8">
        <v>2416.783279962985</v>
      </c>
    </row>
    <row r="75" spans="1:26" x14ac:dyDescent="0.25">
      <c r="A75" s="85">
        <f t="shared" si="87"/>
        <v>36</v>
      </c>
      <c r="B75" s="86">
        <f t="shared" ref="B75" si="171">B74</f>
        <v>103.2</v>
      </c>
      <c r="D75" s="12">
        <v>98.4</v>
      </c>
      <c r="F75" s="85">
        <f t="shared" ref="F75:F77" si="172">F74+1</f>
        <v>36</v>
      </c>
      <c r="G75" s="86">
        <f t="shared" ref="G75" si="173">G74</f>
        <v>7</v>
      </c>
      <c r="I75" s="66">
        <v>7</v>
      </c>
      <c r="K75" s="85">
        <f t="shared" ref="K75:K77" si="174">K74+1</f>
        <v>36</v>
      </c>
      <c r="L75" s="86">
        <f t="shared" ref="L75" si="175">L74</f>
        <v>49.662738047663034</v>
      </c>
      <c r="N75" s="57">
        <v>49.649007960666381</v>
      </c>
      <c r="P75" s="85">
        <f t="shared" ref="P75:P77" si="176">P74+1</f>
        <v>36</v>
      </c>
      <c r="Q75" s="87">
        <f t="shared" ref="Q75" si="177">Q74</f>
        <v>2.9318234485063509E-4</v>
      </c>
      <c r="S75" s="66">
        <f t="shared" si="169"/>
        <v>2.932187573911256E-4</v>
      </c>
      <c r="T75" s="57">
        <v>1.0555875266080521</v>
      </c>
      <c r="V75" s="85">
        <f t="shared" ref="V75:V77" si="178">V74+1</f>
        <v>36</v>
      </c>
      <c r="W75" s="86">
        <f t="shared" ref="W75:X75" si="179">W74</f>
        <v>5526.4080617926629</v>
      </c>
      <c r="X75" s="86">
        <f t="shared" si="179"/>
        <v>2416.783279962985</v>
      </c>
      <c r="Y75" s="57">
        <v>5530.4565040220414</v>
      </c>
      <c r="Z75" s="57">
        <v>2405.2068537714035</v>
      </c>
    </row>
    <row r="76" spans="1:26" ht="15.75" thickBot="1" x14ac:dyDescent="0.3">
      <c r="A76" s="85">
        <f t="shared" si="73"/>
        <v>36</v>
      </c>
      <c r="B76" s="86">
        <f>D75</f>
        <v>98.4</v>
      </c>
      <c r="D76" s="23">
        <v>68.400000000000006</v>
      </c>
      <c r="F76" s="85">
        <f t="shared" si="166"/>
        <v>36</v>
      </c>
      <c r="G76" s="86">
        <f>I75</f>
        <v>7</v>
      </c>
      <c r="I76" s="66">
        <v>7</v>
      </c>
      <c r="K76" s="85">
        <f t="shared" si="167"/>
        <v>36</v>
      </c>
      <c r="L76" s="86">
        <f>N75</f>
        <v>49.649007960666381</v>
      </c>
      <c r="N76" s="10">
        <v>49.450396148265057</v>
      </c>
      <c r="P76" s="85">
        <f t="shared" si="168"/>
        <v>36</v>
      </c>
      <c r="Q76" s="87">
        <f>S75</f>
        <v>2.932187573911256E-4</v>
      </c>
      <c r="S76" s="66">
        <f t="shared" si="169"/>
        <v>2.9320455193363739E-4</v>
      </c>
      <c r="T76" s="10">
        <v>1.0555363869610945</v>
      </c>
      <c r="V76" s="85">
        <f t="shared" si="170"/>
        <v>36</v>
      </c>
      <c r="W76" s="86">
        <f>Y75</f>
        <v>5530.4565040220414</v>
      </c>
      <c r="X76" s="86">
        <f>Z75</f>
        <v>2405.2068537714035</v>
      </c>
      <c r="Y76" s="10">
        <v>4387.6718130172749</v>
      </c>
      <c r="Z76" s="10">
        <v>1713.6533585699256</v>
      </c>
    </row>
    <row r="77" spans="1:26" x14ac:dyDescent="0.25">
      <c r="A77" s="85">
        <f t="shared" si="87"/>
        <v>37</v>
      </c>
      <c r="B77" s="86">
        <f>B76</f>
        <v>98.4</v>
      </c>
      <c r="D77" s="12"/>
      <c r="F77" s="85">
        <f t="shared" si="172"/>
        <v>37</v>
      </c>
      <c r="G77" s="86">
        <f>G76</f>
        <v>7</v>
      </c>
      <c r="I77" s="66"/>
      <c r="K77" s="85">
        <f t="shared" si="174"/>
        <v>37</v>
      </c>
      <c r="L77" s="86">
        <f>L76</f>
        <v>49.649007960666381</v>
      </c>
      <c r="N77" s="8"/>
      <c r="P77" s="85">
        <f t="shared" si="176"/>
        <v>37</v>
      </c>
      <c r="Q77" s="87">
        <f>Q76</f>
        <v>2.932187573911256E-4</v>
      </c>
      <c r="S77" s="66"/>
      <c r="T77" s="8"/>
      <c r="V77" s="85">
        <f t="shared" si="178"/>
        <v>37</v>
      </c>
      <c r="W77" s="86">
        <f>W76</f>
        <v>5530.4565040220414</v>
      </c>
      <c r="X77" s="86">
        <f>X76</f>
        <v>2405.2068537714035</v>
      </c>
      <c r="Y77" s="8"/>
      <c r="Z77" s="8"/>
    </row>
    <row r="78" spans="1:26" x14ac:dyDescent="0.25">
      <c r="A78" s="85">
        <f>A77</f>
        <v>37</v>
      </c>
      <c r="B78" s="86">
        <f>D76</f>
        <v>68.400000000000006</v>
      </c>
      <c r="F78" s="85">
        <f>F77</f>
        <v>37</v>
      </c>
      <c r="G78" s="86">
        <f>I76</f>
        <v>7</v>
      </c>
      <c r="K78" s="85">
        <f>K77</f>
        <v>37</v>
      </c>
      <c r="L78" s="86">
        <f>N76</f>
        <v>49.450396148265057</v>
      </c>
      <c r="P78" s="85">
        <f>P77</f>
        <v>37</v>
      </c>
      <c r="Q78" s="87">
        <f>S76</f>
        <v>2.9320455193363739E-4</v>
      </c>
      <c r="V78" s="85">
        <f>V77</f>
        <v>37</v>
      </c>
      <c r="W78" s="86">
        <f>Y76</f>
        <v>4387.6718130172749</v>
      </c>
      <c r="X78" s="86">
        <f>Z76</f>
        <v>1713.6533585699256</v>
      </c>
    </row>
    <row r="79" spans="1:26" x14ac:dyDescent="0.25">
      <c r="A79" s="85">
        <f>A78+1</f>
        <v>38</v>
      </c>
      <c r="B79" s="86">
        <f>B78</f>
        <v>68.400000000000006</v>
      </c>
      <c r="F79" s="85">
        <f>F78+1</f>
        <v>38</v>
      </c>
      <c r="G79" s="86">
        <f>G78</f>
        <v>7</v>
      </c>
      <c r="K79" s="85">
        <f>K78+1</f>
        <v>38</v>
      </c>
      <c r="L79" s="86">
        <f>L78</f>
        <v>49.450396148265057</v>
      </c>
      <c r="P79" s="85">
        <f>P78+1</f>
        <v>38</v>
      </c>
      <c r="Q79" s="87">
        <f>Q78</f>
        <v>2.9320455193363739E-4</v>
      </c>
      <c r="V79" s="85">
        <f>V78+1</f>
        <v>38</v>
      </c>
      <c r="W79" s="86">
        <f>W78</f>
        <v>4387.6718130172749</v>
      </c>
      <c r="X79" s="86">
        <f>X78</f>
        <v>1713.6533585699256</v>
      </c>
    </row>
  </sheetData>
  <conditionalFormatting sqref="Y22:Y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2:Z3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:Y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Z1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8:Y4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8:Z4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4:Y6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4:Z6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3:Y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3:Z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2"/>
  <sheetViews>
    <sheetView tabSelected="1" workbookViewId="0">
      <selection activeCell="F18" sqref="F18"/>
    </sheetView>
  </sheetViews>
  <sheetFormatPr baseColWidth="10" defaultRowHeight="15" x14ac:dyDescent="0.25"/>
  <cols>
    <col min="2" max="2" width="17.140625" bestFit="1" customWidth="1"/>
    <col min="9" max="9" width="15.85546875" bestFit="1" customWidth="1"/>
    <col min="10" max="10" width="4.7109375" customWidth="1"/>
    <col min="11" max="11" width="5.140625" bestFit="1" customWidth="1"/>
    <col min="12" max="12" width="5" bestFit="1" customWidth="1"/>
    <col min="13" max="13" width="5.140625" bestFit="1" customWidth="1"/>
    <col min="14" max="14" width="5" bestFit="1" customWidth="1"/>
    <col min="15" max="15" width="5.140625" bestFit="1" customWidth="1"/>
  </cols>
  <sheetData>
    <row r="2" spans="1:15" x14ac:dyDescent="0.25">
      <c r="B2" t="s">
        <v>118</v>
      </c>
      <c r="H2" t="s">
        <v>119</v>
      </c>
    </row>
    <row r="3" spans="1:15" x14ac:dyDescent="0.25">
      <c r="C3" t="s">
        <v>114</v>
      </c>
      <c r="J3" t="s">
        <v>114</v>
      </c>
    </row>
    <row r="4" spans="1:15" ht="15.75" thickBot="1" x14ac:dyDescent="0.3">
      <c r="A4" s="72"/>
      <c r="B4" s="72" t="s">
        <v>117</v>
      </c>
      <c r="C4" s="118">
        <v>16.8</v>
      </c>
      <c r="D4" s="118">
        <v>47.9</v>
      </c>
      <c r="E4" s="118">
        <v>48.5</v>
      </c>
      <c r="F4" t="s">
        <v>120</v>
      </c>
      <c r="H4" s="72"/>
      <c r="I4" s="72" t="s">
        <v>117</v>
      </c>
      <c r="J4" s="102">
        <v>13.8</v>
      </c>
      <c r="K4" s="102"/>
      <c r="L4" s="102">
        <v>31.7</v>
      </c>
      <c r="M4" s="102"/>
      <c r="N4" s="102">
        <v>32.299999999999997</v>
      </c>
      <c r="O4" s="102"/>
    </row>
    <row r="5" spans="1:15" x14ac:dyDescent="0.25">
      <c r="A5" s="103" t="s">
        <v>95</v>
      </c>
      <c r="B5" s="73" t="s">
        <v>132</v>
      </c>
      <c r="C5" s="111">
        <f>B21</f>
        <v>6.166666666666667</v>
      </c>
      <c r="D5" s="111">
        <f>B26</f>
        <v>10</v>
      </c>
      <c r="E5" s="112">
        <f>D18</f>
        <v>10</v>
      </c>
      <c r="F5">
        <v>15</v>
      </c>
      <c r="H5" s="71"/>
      <c r="I5" s="71"/>
      <c r="J5" s="71" t="s">
        <v>121</v>
      </c>
      <c r="K5" s="71" t="s">
        <v>122</v>
      </c>
      <c r="L5" s="71" t="s">
        <v>121</v>
      </c>
      <c r="M5" s="71" t="s">
        <v>122</v>
      </c>
      <c r="N5" s="71" t="s">
        <v>121</v>
      </c>
      <c r="O5" s="71" t="s">
        <v>122</v>
      </c>
    </row>
    <row r="6" spans="1:15" x14ac:dyDescent="0.25">
      <c r="A6" s="104"/>
      <c r="B6" s="71" t="s">
        <v>91</v>
      </c>
      <c r="C6" s="113">
        <f>B21</f>
        <v>6.166666666666667</v>
      </c>
      <c r="D6" s="113">
        <f>D18</f>
        <v>10</v>
      </c>
      <c r="E6" s="114">
        <f>D19</f>
        <v>10</v>
      </c>
      <c r="F6">
        <v>15</v>
      </c>
      <c r="H6" s="109" t="s">
        <v>95</v>
      </c>
      <c r="I6" s="71" t="s">
        <v>126</v>
      </c>
      <c r="J6" s="71">
        <f>B20</f>
        <v>5</v>
      </c>
      <c r="K6" s="71">
        <f>B21</f>
        <v>6.166666666666667</v>
      </c>
      <c r="L6" s="71">
        <f>D21</f>
        <v>11.666666666666666</v>
      </c>
      <c r="M6" s="71">
        <f>D22</f>
        <v>11.666666666666666</v>
      </c>
      <c r="N6" s="71">
        <f>D24</f>
        <v>11.666666666666666</v>
      </c>
      <c r="O6" s="71">
        <f>D24</f>
        <v>11.666666666666666</v>
      </c>
    </row>
    <row r="7" spans="1:15" x14ac:dyDescent="0.25">
      <c r="A7" s="104"/>
      <c r="B7" s="71" t="s">
        <v>92</v>
      </c>
      <c r="C7" s="113">
        <f>B26</f>
        <v>10</v>
      </c>
      <c r="D7" s="113">
        <f>D19</f>
        <v>10</v>
      </c>
      <c r="E7" s="114">
        <f>D22</f>
        <v>11.666666666666666</v>
      </c>
      <c r="F7">
        <v>5.5</v>
      </c>
      <c r="H7" s="109"/>
      <c r="I7" s="71" t="s">
        <v>127</v>
      </c>
      <c r="J7" s="71">
        <f>B20</f>
        <v>5</v>
      </c>
      <c r="K7" s="71">
        <f>B21</f>
        <v>6.166666666666667</v>
      </c>
      <c r="L7" s="71">
        <f>D21</f>
        <v>11.666666666666666</v>
      </c>
      <c r="M7" s="71">
        <f>D21</f>
        <v>11.666666666666666</v>
      </c>
      <c r="N7" s="71">
        <f>D22</f>
        <v>11.666666666666666</v>
      </c>
      <c r="O7" s="71">
        <f>D24</f>
        <v>11.666666666666666</v>
      </c>
    </row>
    <row r="8" spans="1:15" ht="15.75" thickBot="1" x14ac:dyDescent="0.3">
      <c r="A8" s="105"/>
      <c r="B8" s="74" t="s">
        <v>93</v>
      </c>
      <c r="C8" s="115">
        <f>D20</f>
        <v>10.833333333333334</v>
      </c>
      <c r="D8" s="115">
        <f>D21</f>
        <v>11.666666666666666</v>
      </c>
      <c r="E8" s="116">
        <f>D22</f>
        <v>11.666666666666666</v>
      </c>
      <c r="F8">
        <v>-5</v>
      </c>
      <c r="H8" s="109"/>
      <c r="I8" s="71" t="s">
        <v>128</v>
      </c>
      <c r="J8" s="71">
        <f>B20</f>
        <v>5</v>
      </c>
      <c r="K8" s="71">
        <f>B21</f>
        <v>6.166666666666667</v>
      </c>
      <c r="L8" s="71">
        <f>B25</f>
        <v>9.1666666666666661</v>
      </c>
      <c r="M8" s="71">
        <f>D19</f>
        <v>10</v>
      </c>
      <c r="N8" s="71">
        <f>D18</f>
        <v>10</v>
      </c>
      <c r="O8" s="71">
        <f>D21</f>
        <v>11.666666666666666</v>
      </c>
    </row>
    <row r="9" spans="1:15" x14ac:dyDescent="0.25">
      <c r="A9" s="106"/>
      <c r="B9" s="73" t="s">
        <v>132</v>
      </c>
      <c r="C9" s="117">
        <f>B21</f>
        <v>6.166666666666667</v>
      </c>
      <c r="D9" s="117">
        <f>B21</f>
        <v>6.166666666666667</v>
      </c>
      <c r="E9" s="117">
        <f>B24</f>
        <v>8.3333333333333339</v>
      </c>
      <c r="F9">
        <v>15</v>
      </c>
      <c r="H9" s="109"/>
      <c r="I9" s="71" t="s">
        <v>129</v>
      </c>
      <c r="J9" s="71">
        <f>B19</f>
        <v>3.3333333333333335</v>
      </c>
      <c r="K9" s="71">
        <f>B21</f>
        <v>6.166666666666667</v>
      </c>
      <c r="L9" s="71">
        <f>B20</f>
        <v>5</v>
      </c>
      <c r="M9" s="71">
        <f>B23</f>
        <v>7.333333333333333</v>
      </c>
      <c r="N9" s="71">
        <f>B22</f>
        <v>7.333333333333333</v>
      </c>
      <c r="O9" s="71">
        <f>B25</f>
        <v>9.1666666666666661</v>
      </c>
    </row>
    <row r="10" spans="1:15" x14ac:dyDescent="0.25">
      <c r="A10" s="107"/>
      <c r="B10" s="71" t="s">
        <v>91</v>
      </c>
      <c r="C10" s="113">
        <f>B21</f>
        <v>6.166666666666667</v>
      </c>
      <c r="D10" s="113">
        <f>B21</f>
        <v>6.166666666666667</v>
      </c>
      <c r="E10" s="113">
        <f>B26</f>
        <v>10</v>
      </c>
      <c r="F10">
        <v>15</v>
      </c>
      <c r="H10" s="109"/>
      <c r="I10" s="71" t="s">
        <v>130</v>
      </c>
      <c r="J10" s="71">
        <f>B19</f>
        <v>3.3333333333333335</v>
      </c>
      <c r="K10" s="71">
        <f>B19</f>
        <v>3.3333333333333335</v>
      </c>
      <c r="L10" s="71">
        <f>B19</f>
        <v>3.3333333333333335</v>
      </c>
      <c r="M10" s="71">
        <f>B20</f>
        <v>5</v>
      </c>
      <c r="N10" s="71">
        <f>B20</f>
        <v>5</v>
      </c>
      <c r="O10" s="71">
        <f>B22</f>
        <v>7.333333333333333</v>
      </c>
    </row>
    <row r="11" spans="1:15" x14ac:dyDescent="0.25">
      <c r="A11" s="107"/>
      <c r="B11" s="71" t="s">
        <v>92</v>
      </c>
      <c r="C11" s="113">
        <f>B23</f>
        <v>7.333333333333333</v>
      </c>
      <c r="D11" s="113">
        <f>D18</f>
        <v>10</v>
      </c>
      <c r="E11" s="113">
        <f>D18</f>
        <v>10</v>
      </c>
      <c r="F11">
        <v>5.5</v>
      </c>
      <c r="H11" s="109"/>
      <c r="I11" s="71" t="s">
        <v>123</v>
      </c>
      <c r="J11" s="71">
        <f>B18</f>
        <v>0</v>
      </c>
      <c r="K11" s="71">
        <f>B18</f>
        <v>0</v>
      </c>
      <c r="L11" s="71">
        <f>B18</f>
        <v>0</v>
      </c>
      <c r="M11" s="71">
        <f>B19</f>
        <v>3.3333333333333335</v>
      </c>
      <c r="N11" s="71">
        <f>B19</f>
        <v>3.3333333333333335</v>
      </c>
      <c r="O11" s="71">
        <f>B20</f>
        <v>5</v>
      </c>
    </row>
    <row r="12" spans="1:15" x14ac:dyDescent="0.25">
      <c r="A12" s="108"/>
      <c r="B12" s="71" t="s">
        <v>94</v>
      </c>
      <c r="C12" s="113">
        <f>B25</f>
        <v>9.1666666666666661</v>
      </c>
      <c r="D12" s="113">
        <f>D19</f>
        <v>10</v>
      </c>
      <c r="E12" s="113">
        <f>D20</f>
        <v>10.833333333333334</v>
      </c>
      <c r="F12">
        <v>-5.5</v>
      </c>
      <c r="H12" s="109" t="s">
        <v>125</v>
      </c>
      <c r="I12" s="71" t="s">
        <v>131</v>
      </c>
      <c r="J12" s="71">
        <f>B20</f>
        <v>5</v>
      </c>
      <c r="K12" s="71">
        <f>B21</f>
        <v>6.166666666666667</v>
      </c>
      <c r="L12" s="71">
        <f>D20</f>
        <v>10.833333333333334</v>
      </c>
      <c r="M12" s="71">
        <f>D21</f>
        <v>11.666666666666666</v>
      </c>
      <c r="N12" s="71">
        <f>D21</f>
        <v>11.666666666666666</v>
      </c>
      <c r="O12" s="71">
        <f>D22</f>
        <v>11.666666666666666</v>
      </c>
    </row>
    <row r="13" spans="1:15" x14ac:dyDescent="0.25">
      <c r="A13" s="71" t="s">
        <v>115</v>
      </c>
      <c r="B13" s="71"/>
      <c r="C13" s="113">
        <f>D19</f>
        <v>10</v>
      </c>
      <c r="D13" s="113">
        <f>D20</f>
        <v>10.833333333333334</v>
      </c>
      <c r="E13" s="113">
        <f>D22</f>
        <v>11.666666666666666</v>
      </c>
      <c r="H13" s="109"/>
      <c r="I13" s="71" t="s">
        <v>124</v>
      </c>
      <c r="J13" s="71">
        <f>B20</f>
        <v>5</v>
      </c>
      <c r="K13" s="71">
        <f>B21</f>
        <v>6.166666666666667</v>
      </c>
      <c r="L13" s="71">
        <f>B20</f>
        <v>5</v>
      </c>
      <c r="M13" s="71">
        <f>B21</f>
        <v>6.166666666666667</v>
      </c>
      <c r="N13" s="71">
        <f>D20</f>
        <v>10.833333333333334</v>
      </c>
      <c r="O13" s="71">
        <f>D21</f>
        <v>11.666666666666666</v>
      </c>
    </row>
    <row r="14" spans="1:15" x14ac:dyDescent="0.25">
      <c r="H14" s="75" t="s">
        <v>115</v>
      </c>
      <c r="I14" s="71"/>
      <c r="J14" s="71">
        <f>D22</f>
        <v>11.666666666666666</v>
      </c>
      <c r="K14" s="71">
        <f>D24</f>
        <v>11.666666666666666</v>
      </c>
      <c r="L14" s="71">
        <f>D22</f>
        <v>11.666666666666666</v>
      </c>
      <c r="M14" s="71">
        <f>D24</f>
        <v>11.666666666666666</v>
      </c>
      <c r="N14" s="71">
        <f>D22</f>
        <v>11.666666666666666</v>
      </c>
      <c r="O14" s="71">
        <f>D24</f>
        <v>11.666666666666666</v>
      </c>
    </row>
    <row r="16" spans="1:15" x14ac:dyDescent="0.25">
      <c r="C16" t="s">
        <v>116</v>
      </c>
    </row>
    <row r="17" spans="1:11" x14ac:dyDescent="0.25">
      <c r="A17" t="s">
        <v>96</v>
      </c>
      <c r="B17" t="s">
        <v>113</v>
      </c>
      <c r="C17" t="s">
        <v>96</v>
      </c>
      <c r="D17" t="s">
        <v>113</v>
      </c>
    </row>
    <row r="18" spans="1:11" x14ac:dyDescent="0.25">
      <c r="A18" t="s">
        <v>97</v>
      </c>
      <c r="B18" s="110">
        <v>0</v>
      </c>
      <c r="C18" t="s">
        <v>112</v>
      </c>
      <c r="D18" s="110">
        <f>600/60</f>
        <v>10</v>
      </c>
    </row>
    <row r="19" spans="1:11" x14ac:dyDescent="0.25">
      <c r="A19" t="s">
        <v>98</v>
      </c>
      <c r="B19" s="110">
        <f>200/60</f>
        <v>3.3333333333333335</v>
      </c>
      <c r="C19" t="s">
        <v>99</v>
      </c>
      <c r="D19" s="110">
        <f>600/60</f>
        <v>10</v>
      </c>
    </row>
    <row r="20" spans="1:11" x14ac:dyDescent="0.25">
      <c r="A20" t="s">
        <v>100</v>
      </c>
      <c r="B20" s="110">
        <f>300/60</f>
        <v>5</v>
      </c>
      <c r="C20" t="s">
        <v>101</v>
      </c>
      <c r="D20" s="110">
        <f>650/60</f>
        <v>10.833333333333334</v>
      </c>
      <c r="G20">
        <v>-160</v>
      </c>
      <c r="H20">
        <v>16.8</v>
      </c>
      <c r="I20">
        <v>47.9</v>
      </c>
      <c r="J20">
        <v>48.5</v>
      </c>
      <c r="K20">
        <v>150</v>
      </c>
    </row>
    <row r="21" spans="1:11" x14ac:dyDescent="0.25">
      <c r="A21" t="s">
        <v>102</v>
      </c>
      <c r="B21" s="110">
        <f>370/60</f>
        <v>6.166666666666667</v>
      </c>
      <c r="C21" t="s">
        <v>103</v>
      </c>
      <c r="D21" s="110">
        <f>700/60</f>
        <v>11.666666666666666</v>
      </c>
      <c r="G21">
        <v>-40</v>
      </c>
      <c r="H21">
        <v>650</v>
      </c>
      <c r="I21">
        <v>700</v>
      </c>
      <c r="J21">
        <v>700</v>
      </c>
      <c r="K21">
        <v>700</v>
      </c>
    </row>
    <row r="22" spans="1:11" x14ac:dyDescent="0.25">
      <c r="A22" t="s">
        <v>104</v>
      </c>
      <c r="B22" s="110">
        <f>440/60</f>
        <v>7.333333333333333</v>
      </c>
      <c r="C22" t="s">
        <v>105</v>
      </c>
      <c r="D22" s="110">
        <f>700/60</f>
        <v>11.666666666666666</v>
      </c>
      <c r="G22">
        <v>-5</v>
      </c>
      <c r="H22">
        <v>650</v>
      </c>
      <c r="I22">
        <v>700</v>
      </c>
      <c r="J22">
        <v>700</v>
      </c>
      <c r="K22">
        <v>700</v>
      </c>
    </row>
    <row r="23" spans="1:11" x14ac:dyDescent="0.25">
      <c r="A23" t="s">
        <v>106</v>
      </c>
      <c r="B23" s="110">
        <f>440/60</f>
        <v>7.333333333333333</v>
      </c>
      <c r="C23" t="s">
        <v>107</v>
      </c>
      <c r="D23" s="110">
        <f>700/60</f>
        <v>11.666666666666666</v>
      </c>
      <c r="G23">
        <v>5.5</v>
      </c>
      <c r="H23">
        <v>600</v>
      </c>
      <c r="I23">
        <v>600</v>
      </c>
      <c r="J23">
        <v>700</v>
      </c>
      <c r="K23">
        <v>700</v>
      </c>
    </row>
    <row r="24" spans="1:11" x14ac:dyDescent="0.25">
      <c r="A24" t="s">
        <v>108</v>
      </c>
      <c r="B24" s="110">
        <f>500/60</f>
        <v>8.3333333333333339</v>
      </c>
      <c r="C24" t="s">
        <v>109</v>
      </c>
      <c r="D24" s="110">
        <f>700/60</f>
        <v>11.666666666666666</v>
      </c>
      <c r="G24">
        <v>15</v>
      </c>
      <c r="H24">
        <v>370</v>
      </c>
      <c r="I24">
        <v>600</v>
      </c>
      <c r="J24">
        <v>600</v>
      </c>
      <c r="K24">
        <v>600</v>
      </c>
    </row>
    <row r="25" spans="1:11" x14ac:dyDescent="0.25">
      <c r="A25" t="s">
        <v>110</v>
      </c>
      <c r="B25" s="110">
        <f>550/60</f>
        <v>9.1666666666666661</v>
      </c>
      <c r="G25">
        <v>40</v>
      </c>
      <c r="H25">
        <v>370</v>
      </c>
      <c r="I25">
        <v>600</v>
      </c>
      <c r="J25">
        <v>600</v>
      </c>
      <c r="K25">
        <v>600</v>
      </c>
    </row>
    <row r="26" spans="1:11" x14ac:dyDescent="0.25">
      <c r="A26" t="s">
        <v>111</v>
      </c>
      <c r="B26" s="110">
        <f>600/60</f>
        <v>10</v>
      </c>
    </row>
    <row r="31" spans="1:11" x14ac:dyDescent="0.25">
      <c r="B31">
        <v>30</v>
      </c>
      <c r="C31">
        <f>B31/60</f>
        <v>0.5</v>
      </c>
    </row>
    <row r="32" spans="1:11" x14ac:dyDescent="0.25">
      <c r="B32" t="s">
        <v>146</v>
      </c>
      <c r="C32" t="s">
        <v>143</v>
      </c>
    </row>
  </sheetData>
  <mergeCells count="7">
    <mergeCell ref="J4:K4"/>
    <mergeCell ref="L4:M4"/>
    <mergeCell ref="N4:O4"/>
    <mergeCell ref="A5:A8"/>
    <mergeCell ref="A9:A12"/>
    <mergeCell ref="H6:H11"/>
    <mergeCell ref="H12:H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F11"/>
  <sheetViews>
    <sheetView workbookViewId="0">
      <selection activeCell="E9" sqref="E9"/>
    </sheetView>
  </sheetViews>
  <sheetFormatPr baseColWidth="10" defaultRowHeight="15" x14ac:dyDescent="0.25"/>
  <sheetData>
    <row r="8" spans="4:6" x14ac:dyDescent="0.25">
      <c r="D8">
        <f>640+220</f>
        <v>860</v>
      </c>
      <c r="E8">
        <v>600</v>
      </c>
    </row>
    <row r="9" spans="4:6" x14ac:dyDescent="0.25">
      <c r="E9">
        <f>D8/1000*E8/1000</f>
        <v>0.51600000000000001</v>
      </c>
      <c r="F9" t="s">
        <v>157</v>
      </c>
    </row>
    <row r="11" spans="4:6" x14ac:dyDescent="0.25">
      <c r="E11">
        <f>E9*0.8</f>
        <v>0.41280000000000006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BB339028989542904D931F09714A69" ma:contentTypeVersion="17" ma:contentTypeDescription="Crée un document." ma:contentTypeScope="" ma:versionID="dab7619e118f26334bac9a70b67d0e40">
  <xsd:schema xmlns:xsd="http://www.w3.org/2001/XMLSchema" xmlns:xs="http://www.w3.org/2001/XMLSchema" xmlns:p="http://schemas.microsoft.com/office/2006/metadata/properties" xmlns:ns2="9ddec604-1ae6-45d0-90f8-fc7f8985b990" xmlns:ns3="30b4263b-1dd3-4e5f-b666-723fd6bda463" xmlns:ns4="96f29fa3-60d5-4ab9-82c4-4d93f9bd4cdc" targetNamespace="http://schemas.microsoft.com/office/2006/metadata/properties" ma:root="true" ma:fieldsID="8c6a15849275dd9aef05ed2c3ec8b6cf" ns2:_="" ns3:_="" ns4:_="">
    <xsd:import namespace="9ddec604-1ae6-45d0-90f8-fc7f8985b990"/>
    <xsd:import namespace="30b4263b-1dd3-4e5f-b666-723fd6bda463"/>
    <xsd:import namespace="96f29fa3-60d5-4ab9-82c4-4d93f9bd4cd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x4v4" minOccurs="0"/>
                <xsd:element ref="ns3:lcf76f155ced4ddcb4097134ff3c332f" minOccurs="0"/>
                <xsd:element ref="ns4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c604-1ae6-45d0-90f8-fc7f8985b99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b4263b-1dd3-4e5f-b666-723fd6bda4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x4v4" ma:index="18" nillable="true" ma:displayName="Texte" ma:internalName="x4v4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Balises d’images" ma:readOnly="false" ma:fieldId="{5cf76f15-5ced-4ddc-b409-7134ff3c332f}" ma:taxonomyMulti="true" ma:sspId="91241e69-c7a6-468d-bbd8-1f604571f09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f29fa3-60d5-4ab9-82c4-4d93f9bd4cdc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b7579783-6c2a-428c-9b83-751f817edf25}" ma:internalName="TaxCatchAll" ma:showField="CatchAllData" ma:web="9ddec604-1ae6-45d0-90f8-fc7f8985b9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x4v4 xmlns="30b4263b-1dd3-4e5f-b666-723fd6bda463" xsi:nil="true"/>
    <TaxCatchAll xmlns="96f29fa3-60d5-4ab9-82c4-4d93f9bd4cdc" xsi:nil="true"/>
    <lcf76f155ced4ddcb4097134ff3c332f xmlns="30b4263b-1dd3-4e5f-b666-723fd6bda46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95EDDE9-C838-4CE4-ADA3-289CD5C26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EB62EC-CC33-441F-8FC0-D8FE497729CD}"/>
</file>

<file path=customXml/itemProps3.xml><?xml version="1.0" encoding="utf-8"?>
<ds:datastoreItem xmlns:ds="http://schemas.openxmlformats.org/officeDocument/2006/customXml" ds:itemID="{EA8A83E5-38DC-44B3-BEF1-603D555102ED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d49558c3-ab02-4d60-aae2-772e29b91713"/>
    <ds:schemaRef ds:uri="http://schemas.microsoft.com/office/2006/metadata/properties"/>
    <ds:schemaRef ds:uri="http://schemas.openxmlformats.org/package/2006/metadata/core-properties"/>
    <ds:schemaRef ds:uri="http://purl.org/dc/terms/"/>
    <ds:schemaRef ds:uri="526663e4-8c3e-462c-8280-da18f6c8b28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All data</vt:lpstr>
      <vt:lpstr>DATA 1 NO DEFROST corrected</vt:lpstr>
      <vt:lpstr>DATA 1 NO DEFROST</vt:lpstr>
      <vt:lpstr>DATA fan</vt:lpstr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Holty</dc:creator>
  <cp:lastModifiedBy>LEMETAYER Didier</cp:lastModifiedBy>
  <cp:lastPrinted>2019-10-07T16:01:34Z</cp:lastPrinted>
  <dcterms:created xsi:type="dcterms:W3CDTF">2019-03-20T15:25:26Z</dcterms:created>
  <dcterms:modified xsi:type="dcterms:W3CDTF">2019-10-08T13:58:12Z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0x010100C0BB339028989542904D931F09714A69</vt:lpwstr>
  </property>
  <property fmtid="{D5CDD505-2E9C-101B-9397-08002B2CF9AE}" pid="3" name="MediaServiceImageTags">
    <vt:lpwstr/>
  </property>
</Properties>
</file>