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/>
  <mc:AlternateContent xmlns:mc="http://schemas.openxmlformats.org/markup-compatibility/2006">
    <mc:Choice Requires="x15">
      <x15ac:absPath xmlns:x15ac="http://schemas.microsoft.com/office/spreadsheetml/2010/11/ac" url="https://bdrtg.sharepoint.com/sites/fr-simulation/Data/3-Systems/HP-Techneco/"/>
    </mc:Choice>
  </mc:AlternateContent>
  <xr:revisionPtr revIDLastSave="38" documentId="11_C67D1BFC4DA163C100489AB3ED6098FF7FBC0D5F" xr6:coauthVersionLast="47" xr6:coauthVersionMax="47" xr10:uidLastSave="{045D4E09-1972-48D8-8C23-FA151E53F3E7}"/>
  <bookViews>
    <workbookView xWindow="-110" yWindow="-110" windowWidth="19420" windowHeight="10420" firstSheet="3" xr2:uid="{00000000-000D-0000-FFFF-FFFF00000000}"/>
  </bookViews>
  <sheets>
    <sheet name="All data" sheetId="1" r:id="rId1"/>
    <sheet name="DATA 1 NO DEFROST corrected" sheetId="4" r:id="rId2"/>
    <sheet name="DATA 1 NO DEFROST" sheetId="3" r:id="rId3"/>
    <sheet name="DATA fan" sheetId="2" r:id="rId4"/>
    <sheet name="Feuil1 (2)" sheetId="6" r:id="rId5"/>
    <sheet name="Feuil1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6" l="1"/>
  <c r="E9" i="6"/>
  <c r="H8" i="6"/>
  <c r="AA4" i="2"/>
  <c r="Z4" i="2" s="1"/>
  <c r="Y4" i="2"/>
  <c r="X4" i="2" s="1"/>
  <c r="W4" i="2"/>
  <c r="AA9" i="2"/>
  <c r="AB9" i="2" s="1"/>
  <c r="Y9" i="2"/>
  <c r="Z9" i="2" s="1"/>
  <c r="X9" i="2"/>
  <c r="W9" i="2"/>
  <c r="AA8" i="2"/>
  <c r="AB8" i="2" s="1"/>
  <c r="Z8" i="2"/>
  <c r="Y8" i="2"/>
  <c r="W8" i="2"/>
  <c r="X8" i="2" s="1"/>
  <c r="AA7" i="2"/>
  <c r="AB7" i="2" s="1"/>
  <c r="Y7" i="2"/>
  <c r="Z7" i="2" s="1"/>
  <c r="X7" i="2"/>
  <c r="W7" i="2"/>
  <c r="AA6" i="2"/>
  <c r="AB6" i="2" s="1"/>
  <c r="Y6" i="2"/>
  <c r="Z6" i="2" s="1"/>
  <c r="W6" i="2"/>
  <c r="X6" i="2" s="1"/>
  <c r="AB5" i="2"/>
  <c r="AA5" i="2"/>
  <c r="Y5" i="2"/>
  <c r="Z5" i="2" s="1"/>
  <c r="W5" i="2"/>
  <c r="X5" i="2" s="1"/>
  <c r="E8" i="6" l="1"/>
  <c r="H9" i="6"/>
  <c r="H10" i="6"/>
  <c r="D11" i="6"/>
  <c r="D12" i="6"/>
  <c r="K4" i="2" l="1"/>
  <c r="J4" i="2" s="1"/>
  <c r="I4" i="2"/>
  <c r="H4" i="2" s="1"/>
  <c r="G4" i="2"/>
  <c r="AH36" i="4"/>
  <c r="AH40" i="4"/>
  <c r="AH112" i="4"/>
  <c r="AH110" i="4"/>
  <c r="AH108" i="4"/>
  <c r="AH106" i="4"/>
  <c r="AH104" i="4"/>
  <c r="AH102" i="4"/>
  <c r="AH100" i="4"/>
  <c r="AH98" i="4"/>
  <c r="AH96" i="4"/>
  <c r="AH94" i="4"/>
  <c r="AH92" i="4"/>
  <c r="AH90" i="4"/>
  <c r="AH88" i="4"/>
  <c r="AH86" i="4"/>
  <c r="AH84" i="4"/>
  <c r="AH82" i="4"/>
  <c r="AH80" i="4"/>
  <c r="AH78" i="4"/>
  <c r="AH76" i="4"/>
  <c r="AH74" i="4"/>
  <c r="AH72" i="4"/>
  <c r="AH70" i="4"/>
  <c r="AH68" i="4"/>
  <c r="AH66" i="4"/>
  <c r="AH64" i="4"/>
  <c r="AH62" i="4"/>
  <c r="AH60" i="4"/>
  <c r="AH58" i="4"/>
  <c r="AH56" i="4"/>
  <c r="AH54" i="4"/>
  <c r="AH52" i="4"/>
  <c r="AH50" i="4"/>
  <c r="AH48" i="4"/>
  <c r="AH46" i="4"/>
  <c r="AH44" i="4"/>
  <c r="AH42" i="4"/>
  <c r="AH38" i="4"/>
  <c r="AH34" i="4"/>
  <c r="AH32" i="4"/>
  <c r="AH30" i="4"/>
  <c r="AH28" i="4"/>
  <c r="AH26" i="4"/>
  <c r="AH24" i="4"/>
  <c r="AH22" i="4"/>
  <c r="AH20" i="4"/>
  <c r="AH18" i="4"/>
  <c r="AH16" i="4"/>
  <c r="AH14" i="4"/>
  <c r="AH12" i="4"/>
  <c r="AH10" i="4"/>
  <c r="AH8" i="4"/>
  <c r="AH6" i="4"/>
  <c r="AG6" i="4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H7" i="4" l="1"/>
  <c r="I7" i="4" s="1"/>
  <c r="I6" i="4"/>
  <c r="AH9" i="4"/>
  <c r="I9" i="4" s="1"/>
  <c r="I8" i="4"/>
  <c r="AH11" i="4"/>
  <c r="I11" i="4" s="1"/>
  <c r="I10" i="4"/>
  <c r="AH13" i="4"/>
  <c r="I13" i="4" s="1"/>
  <c r="I12" i="4"/>
  <c r="AH15" i="4"/>
  <c r="I15" i="4" s="1"/>
  <c r="I14" i="4"/>
  <c r="AH17" i="4"/>
  <c r="I17" i="4" s="1"/>
  <c r="I16" i="4"/>
  <c r="AH19" i="4"/>
  <c r="I19" i="4" s="1"/>
  <c r="I18" i="4"/>
  <c r="AH21" i="4"/>
  <c r="I21" i="4" s="1"/>
  <c r="I20" i="4"/>
  <c r="AH23" i="4"/>
  <c r="I23" i="4" s="1"/>
  <c r="I22" i="4"/>
  <c r="AH25" i="4"/>
  <c r="I25" i="4" s="1"/>
  <c r="I24" i="4"/>
  <c r="AH27" i="4"/>
  <c r="I27" i="4" s="1"/>
  <c r="I26" i="4"/>
  <c r="AH29" i="4"/>
  <c r="I29" i="4" s="1"/>
  <c r="I28" i="4"/>
  <c r="AH31" i="4"/>
  <c r="I31" i="4" s="1"/>
  <c r="I30" i="4"/>
  <c r="AH33" i="4"/>
  <c r="I33" i="4" s="1"/>
  <c r="I32" i="4"/>
  <c r="AH35" i="4"/>
  <c r="I35" i="4" s="1"/>
  <c r="I34" i="4"/>
  <c r="AH39" i="4"/>
  <c r="I39" i="4" s="1"/>
  <c r="I38" i="4"/>
  <c r="AH43" i="4"/>
  <c r="I43" i="4" s="1"/>
  <c r="I42" i="4"/>
  <c r="AH45" i="4"/>
  <c r="I45" i="4" s="1"/>
  <c r="I44" i="4"/>
  <c r="AH47" i="4"/>
  <c r="I47" i="4" s="1"/>
  <c r="I46" i="4"/>
  <c r="AH49" i="4"/>
  <c r="I49" i="4" s="1"/>
  <c r="I48" i="4"/>
  <c r="AH51" i="4"/>
  <c r="I51" i="4" s="1"/>
  <c r="I50" i="4"/>
  <c r="AH53" i="4"/>
  <c r="I53" i="4" s="1"/>
  <c r="I52" i="4"/>
  <c r="AH55" i="4"/>
  <c r="I55" i="4" s="1"/>
  <c r="I54" i="4"/>
  <c r="AH57" i="4"/>
  <c r="I57" i="4" s="1"/>
  <c r="I56" i="4"/>
  <c r="AH59" i="4"/>
  <c r="I59" i="4" s="1"/>
  <c r="I58" i="4"/>
  <c r="AH61" i="4"/>
  <c r="I61" i="4" s="1"/>
  <c r="I60" i="4"/>
  <c r="AH63" i="4"/>
  <c r="I63" i="4" s="1"/>
  <c r="I62" i="4"/>
  <c r="AH65" i="4"/>
  <c r="I65" i="4" s="1"/>
  <c r="I64" i="4"/>
  <c r="I66" i="4"/>
  <c r="AH67" i="4"/>
  <c r="I67" i="4" s="1"/>
  <c r="AH69" i="4"/>
  <c r="I69" i="4" s="1"/>
  <c r="I68" i="4"/>
  <c r="AH71" i="4"/>
  <c r="I71" i="4" s="1"/>
  <c r="I70" i="4"/>
  <c r="AH73" i="4"/>
  <c r="I73" i="4" s="1"/>
  <c r="I72" i="4"/>
  <c r="AH75" i="4"/>
  <c r="I75" i="4" s="1"/>
  <c r="I74" i="4"/>
  <c r="AH77" i="4"/>
  <c r="I77" i="4" s="1"/>
  <c r="I76" i="4"/>
  <c r="AH79" i="4"/>
  <c r="I79" i="4" s="1"/>
  <c r="I78" i="4"/>
  <c r="AH81" i="4"/>
  <c r="I81" i="4" s="1"/>
  <c r="I80" i="4"/>
  <c r="AH83" i="4"/>
  <c r="I83" i="4" s="1"/>
  <c r="I82" i="4"/>
  <c r="AH85" i="4"/>
  <c r="I85" i="4" s="1"/>
  <c r="I84" i="4"/>
  <c r="AH87" i="4"/>
  <c r="I87" i="4" s="1"/>
  <c r="I86" i="4"/>
  <c r="AH89" i="4"/>
  <c r="I89" i="4" s="1"/>
  <c r="I88" i="4"/>
  <c r="AH91" i="4"/>
  <c r="I91" i="4" s="1"/>
  <c r="I90" i="4"/>
  <c r="AH93" i="4"/>
  <c r="I93" i="4" s="1"/>
  <c r="I92" i="4"/>
  <c r="AH95" i="4"/>
  <c r="I95" i="4" s="1"/>
  <c r="I94" i="4"/>
  <c r="AH97" i="4"/>
  <c r="I97" i="4" s="1"/>
  <c r="I96" i="4"/>
  <c r="AH99" i="4"/>
  <c r="I99" i="4" s="1"/>
  <c r="I98" i="4"/>
  <c r="AH101" i="4"/>
  <c r="I101" i="4" s="1"/>
  <c r="I100" i="4"/>
  <c r="AH103" i="4"/>
  <c r="I103" i="4" s="1"/>
  <c r="I102" i="4"/>
  <c r="AH105" i="4"/>
  <c r="I105" i="4" s="1"/>
  <c r="I104" i="4"/>
  <c r="AH107" i="4"/>
  <c r="I107" i="4" s="1"/>
  <c r="I106" i="4"/>
  <c r="AH109" i="4"/>
  <c r="I109" i="4" s="1"/>
  <c r="I108" i="4"/>
  <c r="AH111" i="4"/>
  <c r="I111" i="4" s="1"/>
  <c r="I110" i="4"/>
  <c r="AH113" i="4"/>
  <c r="I113" i="4" s="1"/>
  <c r="I112" i="4"/>
  <c r="AH41" i="4"/>
  <c r="I41" i="4" s="1"/>
  <c r="I40" i="4"/>
  <c r="AH37" i="4"/>
  <c r="I37" i="4" s="1"/>
  <c r="I36" i="4"/>
  <c r="AG65" i="4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G103" i="4" s="1"/>
  <c r="AG104" i="4" s="1"/>
  <c r="AG105" i="4" s="1"/>
  <c r="AG106" i="4" s="1"/>
  <c r="AG107" i="4" s="1"/>
  <c r="AG108" i="4" s="1"/>
  <c r="AG109" i="4" s="1"/>
  <c r="AG110" i="4" s="1"/>
  <c r="AG111" i="4" s="1"/>
  <c r="AG112" i="4" s="1"/>
  <c r="AG113" i="4" s="1"/>
  <c r="B26" i="2" l="1"/>
  <c r="B25" i="2"/>
  <c r="B24" i="2"/>
  <c r="B23" i="2"/>
  <c r="B22" i="2"/>
  <c r="B21" i="2"/>
  <c r="B20" i="2"/>
  <c r="B19" i="2"/>
  <c r="D24" i="2"/>
  <c r="D23" i="2"/>
  <c r="D22" i="2"/>
  <c r="D21" i="2"/>
  <c r="D20" i="2"/>
  <c r="D19" i="2"/>
  <c r="D18" i="2"/>
  <c r="D8" i="5" l="1"/>
  <c r="E9" i="5" s="1"/>
  <c r="E11" i="5" s="1"/>
  <c r="AN112" i="4" l="1"/>
  <c r="AN113" i="4" s="1"/>
  <c r="H113" i="4" s="1"/>
  <c r="AM112" i="4"/>
  <c r="G112" i="4" s="1"/>
  <c r="W112" i="4"/>
  <c r="W113" i="4" s="1"/>
  <c r="D113" i="4" s="1"/>
  <c r="R112" i="4"/>
  <c r="M112" i="4"/>
  <c r="M113" i="4" s="1"/>
  <c r="B113" i="4" s="1"/>
  <c r="D112" i="4"/>
  <c r="AN110" i="4"/>
  <c r="AN111" i="4" s="1"/>
  <c r="H111" i="4" s="1"/>
  <c r="AM110" i="4"/>
  <c r="W110" i="4"/>
  <c r="W111" i="4" s="1"/>
  <c r="D111" i="4" s="1"/>
  <c r="R110" i="4"/>
  <c r="M110" i="4"/>
  <c r="M111" i="4" s="1"/>
  <c r="B111" i="4" s="1"/>
  <c r="H110" i="4"/>
  <c r="D110" i="4"/>
  <c r="AD109" i="4"/>
  <c r="AB112" i="4" s="1"/>
  <c r="AN108" i="4"/>
  <c r="AN109" i="4" s="1"/>
  <c r="H109" i="4" s="1"/>
  <c r="AM108" i="4"/>
  <c r="AM109" i="4" s="1"/>
  <c r="G109" i="4" s="1"/>
  <c r="J109" i="4" s="1"/>
  <c r="AD108" i="4"/>
  <c r="AB110" i="4" s="1"/>
  <c r="W108" i="4"/>
  <c r="W109" i="4" s="1"/>
  <c r="D109" i="4" s="1"/>
  <c r="R108" i="4"/>
  <c r="C108" i="4" s="1"/>
  <c r="M108" i="4"/>
  <c r="B108" i="4" s="1"/>
  <c r="H108" i="4"/>
  <c r="D108" i="4"/>
  <c r="AD107" i="4"/>
  <c r="AB108" i="4" s="1"/>
  <c r="E108" i="4" s="1"/>
  <c r="AN106" i="4"/>
  <c r="AN107" i="4" s="1"/>
  <c r="H107" i="4" s="1"/>
  <c r="AM106" i="4"/>
  <c r="AM107" i="4" s="1"/>
  <c r="G107" i="4" s="1"/>
  <c r="J107" i="4" s="1"/>
  <c r="AD106" i="4"/>
  <c r="AB106" i="4" s="1"/>
  <c r="E106" i="4" s="1"/>
  <c r="W106" i="4"/>
  <c r="W107" i="4" s="1"/>
  <c r="D107" i="4" s="1"/>
  <c r="R106" i="4"/>
  <c r="C106" i="4" s="1"/>
  <c r="M106" i="4"/>
  <c r="B106" i="4" s="1"/>
  <c r="H106" i="4"/>
  <c r="D106" i="4"/>
  <c r="AD105" i="4"/>
  <c r="AB104" i="4" s="1"/>
  <c r="AN104" i="4"/>
  <c r="H104" i="4" s="1"/>
  <c r="AM104" i="4"/>
  <c r="AM105" i="4" s="1"/>
  <c r="G105" i="4" s="1"/>
  <c r="W104" i="4"/>
  <c r="W105" i="4" s="1"/>
  <c r="D105" i="4" s="1"/>
  <c r="R104" i="4"/>
  <c r="R105" i="4" s="1"/>
  <c r="C105" i="4" s="1"/>
  <c r="M104" i="4"/>
  <c r="M105" i="4" s="1"/>
  <c r="B105" i="4" s="1"/>
  <c r="C104" i="4"/>
  <c r="AN102" i="4"/>
  <c r="AM102" i="4"/>
  <c r="AM103" i="4" s="1"/>
  <c r="G103" i="4" s="1"/>
  <c r="W102" i="4"/>
  <c r="W103" i="4" s="1"/>
  <c r="D103" i="4" s="1"/>
  <c r="R102" i="4"/>
  <c r="C102" i="4" s="1"/>
  <c r="M102" i="4"/>
  <c r="M103" i="4" s="1"/>
  <c r="B103" i="4" s="1"/>
  <c r="G102" i="4"/>
  <c r="B102" i="4"/>
  <c r="AN100" i="4"/>
  <c r="AM100" i="4"/>
  <c r="AM101" i="4" s="1"/>
  <c r="G101" i="4" s="1"/>
  <c r="W100" i="4"/>
  <c r="W101" i="4" s="1"/>
  <c r="D101" i="4" s="1"/>
  <c r="R100" i="4"/>
  <c r="R101" i="4" s="1"/>
  <c r="C101" i="4" s="1"/>
  <c r="M100" i="4"/>
  <c r="M101" i="4" s="1"/>
  <c r="B101" i="4" s="1"/>
  <c r="G100" i="4"/>
  <c r="D100" i="4"/>
  <c r="C100" i="4"/>
  <c r="B100" i="4"/>
  <c r="AD99" i="4"/>
  <c r="AB102" i="4" s="1"/>
  <c r="AB103" i="4" s="1"/>
  <c r="E103" i="4" s="1"/>
  <c r="AN98" i="4"/>
  <c r="AN99" i="4" s="1"/>
  <c r="H99" i="4" s="1"/>
  <c r="AM98" i="4"/>
  <c r="AM99" i="4" s="1"/>
  <c r="G99" i="4" s="1"/>
  <c r="J99" i="4" s="1"/>
  <c r="AD98" i="4"/>
  <c r="AB100" i="4" s="1"/>
  <c r="E100" i="4" s="1"/>
  <c r="W98" i="4"/>
  <c r="W99" i="4" s="1"/>
  <c r="D99" i="4" s="1"/>
  <c r="R98" i="4"/>
  <c r="R99" i="4" s="1"/>
  <c r="C99" i="4" s="1"/>
  <c r="M98" i="4"/>
  <c r="M99" i="4" s="1"/>
  <c r="B99" i="4" s="1"/>
  <c r="H98" i="4"/>
  <c r="G98" i="4"/>
  <c r="J98" i="4" s="1"/>
  <c r="AD97" i="4"/>
  <c r="AB98" i="4" s="1"/>
  <c r="AB99" i="4" s="1"/>
  <c r="E99" i="4" s="1"/>
  <c r="AN96" i="4"/>
  <c r="AN97" i="4" s="1"/>
  <c r="H97" i="4" s="1"/>
  <c r="AM96" i="4"/>
  <c r="AM97" i="4" s="1"/>
  <c r="G97" i="4" s="1"/>
  <c r="J97" i="4" s="1"/>
  <c r="AD96" i="4"/>
  <c r="AB96" i="4" s="1"/>
  <c r="AB97" i="4" s="1"/>
  <c r="E97" i="4" s="1"/>
  <c r="W96" i="4"/>
  <c r="W97" i="4" s="1"/>
  <c r="D97" i="4" s="1"/>
  <c r="R96" i="4"/>
  <c r="R97" i="4" s="1"/>
  <c r="C97" i="4" s="1"/>
  <c r="M96" i="4"/>
  <c r="M97" i="4" s="1"/>
  <c r="B97" i="4" s="1"/>
  <c r="H96" i="4"/>
  <c r="G96" i="4"/>
  <c r="J96" i="4" s="1"/>
  <c r="E96" i="4"/>
  <c r="D96" i="4"/>
  <c r="C96" i="4"/>
  <c r="B96" i="4"/>
  <c r="AD95" i="4"/>
  <c r="AN94" i="4"/>
  <c r="AN95" i="4" s="1"/>
  <c r="H95" i="4" s="1"/>
  <c r="AM94" i="4"/>
  <c r="G94" i="4" s="1"/>
  <c r="AB94" i="4"/>
  <c r="AB95" i="4" s="1"/>
  <c r="E95" i="4" s="1"/>
  <c r="W94" i="4"/>
  <c r="W95" i="4" s="1"/>
  <c r="D95" i="4" s="1"/>
  <c r="R94" i="4"/>
  <c r="R95" i="4" s="1"/>
  <c r="C95" i="4" s="1"/>
  <c r="M94" i="4"/>
  <c r="M95" i="4" s="1"/>
  <c r="B95" i="4" s="1"/>
  <c r="H94" i="4"/>
  <c r="D94" i="4"/>
  <c r="AN92" i="4"/>
  <c r="AN93" i="4" s="1"/>
  <c r="H93" i="4" s="1"/>
  <c r="AM92" i="4"/>
  <c r="AM93" i="4" s="1"/>
  <c r="G93" i="4" s="1"/>
  <c r="J93" i="4" s="1"/>
  <c r="W92" i="4"/>
  <c r="W93" i="4" s="1"/>
  <c r="D93" i="4" s="1"/>
  <c r="R92" i="4"/>
  <c r="R93" i="4" s="1"/>
  <c r="C93" i="4" s="1"/>
  <c r="M92" i="4"/>
  <c r="M93" i="4" s="1"/>
  <c r="B93" i="4" s="1"/>
  <c r="H92" i="4"/>
  <c r="D92" i="4"/>
  <c r="AN90" i="4"/>
  <c r="AN91" i="4" s="1"/>
  <c r="H91" i="4" s="1"/>
  <c r="AM90" i="4"/>
  <c r="AM91" i="4" s="1"/>
  <c r="G91" i="4" s="1"/>
  <c r="J91" i="4" s="1"/>
  <c r="W90" i="4"/>
  <c r="W91" i="4" s="1"/>
  <c r="D91" i="4" s="1"/>
  <c r="R90" i="4"/>
  <c r="R91" i="4" s="1"/>
  <c r="C91" i="4" s="1"/>
  <c r="M90" i="4"/>
  <c r="M91" i="4" s="1"/>
  <c r="B91" i="4" s="1"/>
  <c r="H90" i="4"/>
  <c r="D90" i="4"/>
  <c r="AD89" i="4"/>
  <c r="AB92" i="4" s="1"/>
  <c r="AB93" i="4" s="1"/>
  <c r="E93" i="4" s="1"/>
  <c r="AN88" i="4"/>
  <c r="AN89" i="4" s="1"/>
  <c r="H89" i="4" s="1"/>
  <c r="AM88" i="4"/>
  <c r="AM89" i="4" s="1"/>
  <c r="G89" i="4" s="1"/>
  <c r="J89" i="4" s="1"/>
  <c r="AD88" i="4"/>
  <c r="AB90" i="4" s="1"/>
  <c r="AB91" i="4" s="1"/>
  <c r="E91" i="4" s="1"/>
  <c r="W88" i="4"/>
  <c r="W89" i="4" s="1"/>
  <c r="D89" i="4" s="1"/>
  <c r="R88" i="4"/>
  <c r="R89" i="4" s="1"/>
  <c r="C89" i="4" s="1"/>
  <c r="M88" i="4"/>
  <c r="M89" i="4" s="1"/>
  <c r="B89" i="4" s="1"/>
  <c r="H88" i="4"/>
  <c r="D88" i="4"/>
  <c r="AD87" i="4"/>
  <c r="AB88" i="4" s="1"/>
  <c r="AB89" i="4" s="1"/>
  <c r="E89" i="4" s="1"/>
  <c r="AN86" i="4"/>
  <c r="AN87" i="4" s="1"/>
  <c r="H87" i="4" s="1"/>
  <c r="AM86" i="4"/>
  <c r="AM87" i="4" s="1"/>
  <c r="G87" i="4" s="1"/>
  <c r="J87" i="4" s="1"/>
  <c r="AD86" i="4"/>
  <c r="AB86" i="4" s="1"/>
  <c r="AB87" i="4" s="1"/>
  <c r="E87" i="4" s="1"/>
  <c r="W86" i="4"/>
  <c r="W87" i="4" s="1"/>
  <c r="D87" i="4" s="1"/>
  <c r="R86" i="4"/>
  <c r="R87" i="4" s="1"/>
  <c r="C87" i="4" s="1"/>
  <c r="M86" i="4"/>
  <c r="M87" i="4" s="1"/>
  <c r="B87" i="4" s="1"/>
  <c r="H86" i="4"/>
  <c r="D86" i="4"/>
  <c r="AD85" i="4"/>
  <c r="AB84" i="4" s="1"/>
  <c r="AB85" i="4" s="1"/>
  <c r="E85" i="4" s="1"/>
  <c r="AN84" i="4"/>
  <c r="AN85" i="4" s="1"/>
  <c r="H85" i="4" s="1"/>
  <c r="AM84" i="4"/>
  <c r="AM85" i="4" s="1"/>
  <c r="G85" i="4" s="1"/>
  <c r="J85" i="4" s="1"/>
  <c r="W84" i="4"/>
  <c r="D84" i="4" s="1"/>
  <c r="R84" i="4"/>
  <c r="R85" i="4" s="1"/>
  <c r="C85" i="4" s="1"/>
  <c r="M84" i="4"/>
  <c r="M85" i="4" s="1"/>
  <c r="B85" i="4" s="1"/>
  <c r="G84" i="4"/>
  <c r="C84" i="4"/>
  <c r="AN82" i="4"/>
  <c r="AN83" i="4" s="1"/>
  <c r="H83" i="4" s="1"/>
  <c r="AM82" i="4"/>
  <c r="AM83" i="4" s="1"/>
  <c r="G83" i="4" s="1"/>
  <c r="J83" i="4" s="1"/>
  <c r="W82" i="4"/>
  <c r="W83" i="4" s="1"/>
  <c r="D83" i="4" s="1"/>
  <c r="R82" i="4"/>
  <c r="R83" i="4" s="1"/>
  <c r="C83" i="4" s="1"/>
  <c r="M82" i="4"/>
  <c r="M83" i="4" s="1"/>
  <c r="B83" i="4" s="1"/>
  <c r="H82" i="4"/>
  <c r="D82" i="4"/>
  <c r="B82" i="4"/>
  <c r="AN80" i="4"/>
  <c r="AN81" i="4" s="1"/>
  <c r="H81" i="4" s="1"/>
  <c r="AM80" i="4"/>
  <c r="AM81" i="4" s="1"/>
  <c r="G81" i="4" s="1"/>
  <c r="J81" i="4" s="1"/>
  <c r="W80" i="4"/>
  <c r="W81" i="4" s="1"/>
  <c r="D81" i="4" s="1"/>
  <c r="R80" i="4"/>
  <c r="R81" i="4" s="1"/>
  <c r="C81" i="4" s="1"/>
  <c r="M80" i="4"/>
  <c r="M81" i="4" s="1"/>
  <c r="B81" i="4" s="1"/>
  <c r="D80" i="4"/>
  <c r="AD79" i="4"/>
  <c r="AB82" i="4" s="1"/>
  <c r="AB83" i="4" s="1"/>
  <c r="E83" i="4" s="1"/>
  <c r="AN78" i="4"/>
  <c r="AN79" i="4" s="1"/>
  <c r="H79" i="4" s="1"/>
  <c r="AM78" i="4"/>
  <c r="AM79" i="4" s="1"/>
  <c r="G79" i="4" s="1"/>
  <c r="J79" i="4" s="1"/>
  <c r="AD78" i="4"/>
  <c r="AB80" i="4" s="1"/>
  <c r="AB81" i="4" s="1"/>
  <c r="E81" i="4" s="1"/>
  <c r="W78" i="4"/>
  <c r="W79" i="4" s="1"/>
  <c r="D79" i="4" s="1"/>
  <c r="R78" i="4"/>
  <c r="C78" i="4" s="1"/>
  <c r="M78" i="4"/>
  <c r="M79" i="4" s="1"/>
  <c r="B79" i="4" s="1"/>
  <c r="H78" i="4"/>
  <c r="G78" i="4"/>
  <c r="J78" i="4" s="1"/>
  <c r="AD77" i="4"/>
  <c r="AB78" i="4" s="1"/>
  <c r="E78" i="4" s="1"/>
  <c r="AN76" i="4"/>
  <c r="AN77" i="4" s="1"/>
  <c r="H77" i="4" s="1"/>
  <c r="AM76" i="4"/>
  <c r="AM77" i="4" s="1"/>
  <c r="G77" i="4" s="1"/>
  <c r="J77" i="4" s="1"/>
  <c r="AD76" i="4"/>
  <c r="AB76" i="4" s="1"/>
  <c r="E76" i="4" s="1"/>
  <c r="W76" i="4"/>
  <c r="W77" i="4" s="1"/>
  <c r="D77" i="4" s="1"/>
  <c r="R76" i="4"/>
  <c r="C76" i="4" s="1"/>
  <c r="M76" i="4"/>
  <c r="M77" i="4" s="1"/>
  <c r="B77" i="4" s="1"/>
  <c r="H76" i="4"/>
  <c r="B76" i="4"/>
  <c r="AD75" i="4"/>
  <c r="AB74" i="4" s="1"/>
  <c r="AB75" i="4" s="1"/>
  <c r="E75" i="4" s="1"/>
  <c r="AN74" i="4"/>
  <c r="H74" i="4" s="1"/>
  <c r="AM74" i="4"/>
  <c r="AM75" i="4" s="1"/>
  <c r="G75" i="4" s="1"/>
  <c r="W74" i="4"/>
  <c r="D74" i="4" s="1"/>
  <c r="R74" i="4"/>
  <c r="R75" i="4" s="1"/>
  <c r="C75" i="4" s="1"/>
  <c r="M74" i="4"/>
  <c r="M75" i="4" s="1"/>
  <c r="B75" i="4" s="1"/>
  <c r="G74" i="4"/>
  <c r="J74" i="4" s="1"/>
  <c r="C74" i="4"/>
  <c r="AN64" i="4"/>
  <c r="AN65" i="4" s="1"/>
  <c r="H65" i="4" s="1"/>
  <c r="AN66" i="4"/>
  <c r="AN67" i="4" s="1"/>
  <c r="H67" i="4" s="1"/>
  <c r="AN68" i="4"/>
  <c r="AN69" i="4" s="1"/>
  <c r="H69" i="4" s="1"/>
  <c r="AN70" i="4"/>
  <c r="AN71" i="4" s="1"/>
  <c r="H71" i="4" s="1"/>
  <c r="AN72" i="4"/>
  <c r="AN73" i="4" s="1"/>
  <c r="H73" i="4" s="1"/>
  <c r="AM72" i="4"/>
  <c r="AM73" i="4" s="1"/>
  <c r="AM70" i="4"/>
  <c r="G70" i="4" s="1"/>
  <c r="AM68" i="4"/>
  <c r="G68" i="4" s="1"/>
  <c r="AM66" i="4"/>
  <c r="AM67" i="4" s="1"/>
  <c r="G67" i="4" s="1"/>
  <c r="J67" i="4" s="1"/>
  <c r="AM64" i="4"/>
  <c r="AM65" i="4" s="1"/>
  <c r="G65" i="4" s="1"/>
  <c r="J65" i="4" s="1"/>
  <c r="W72" i="4"/>
  <c r="D72" i="4" s="1"/>
  <c r="W70" i="4"/>
  <c r="W71" i="4" s="1"/>
  <c r="D71" i="4" s="1"/>
  <c r="W68" i="4"/>
  <c r="W69" i="4" s="1"/>
  <c r="D69" i="4" s="1"/>
  <c r="W66" i="4"/>
  <c r="D66" i="4" s="1"/>
  <c r="W64" i="4"/>
  <c r="W65" i="4" s="1"/>
  <c r="D65" i="4" s="1"/>
  <c r="R72" i="4"/>
  <c r="C72" i="4" s="1"/>
  <c r="R70" i="4"/>
  <c r="R71" i="4" s="1"/>
  <c r="R68" i="4"/>
  <c r="R69" i="4" s="1"/>
  <c r="R66" i="4"/>
  <c r="C66" i="4" s="1"/>
  <c r="R64" i="4"/>
  <c r="C64" i="4" s="1"/>
  <c r="M72" i="4"/>
  <c r="M73" i="4" s="1"/>
  <c r="B73" i="4" s="1"/>
  <c r="M70" i="4"/>
  <c r="M71" i="4" s="1"/>
  <c r="B71" i="4" s="1"/>
  <c r="M68" i="4"/>
  <c r="M69" i="4" s="1"/>
  <c r="M66" i="4"/>
  <c r="M67" i="4" s="1"/>
  <c r="B67" i="4" s="1"/>
  <c r="M64" i="4"/>
  <c r="M65" i="4" s="1"/>
  <c r="B65" i="4" s="1"/>
  <c r="H72" i="4"/>
  <c r="G72" i="4"/>
  <c r="J72" i="4" s="1"/>
  <c r="H70" i="4"/>
  <c r="AD69" i="4"/>
  <c r="AB72" i="4" s="1"/>
  <c r="E72" i="4" s="1"/>
  <c r="D70" i="4"/>
  <c r="H68" i="4"/>
  <c r="AD68" i="4"/>
  <c r="AB70" i="4" s="1"/>
  <c r="AB71" i="4" s="1"/>
  <c r="AD67" i="4"/>
  <c r="AB68" i="4" s="1"/>
  <c r="AB69" i="4" s="1"/>
  <c r="D68" i="4"/>
  <c r="AD66" i="4"/>
  <c r="AB66" i="4" s="1"/>
  <c r="AB67" i="4" s="1"/>
  <c r="E67" i="4" s="1"/>
  <c r="H66" i="4"/>
  <c r="G66" i="4"/>
  <c r="J66" i="4" s="1"/>
  <c r="AD65" i="4"/>
  <c r="AB64" i="4" s="1"/>
  <c r="E64" i="4" s="1"/>
  <c r="B66" i="4"/>
  <c r="H64" i="4"/>
  <c r="G64" i="4"/>
  <c r="J64" i="4" s="1"/>
  <c r="D64" i="4"/>
  <c r="B64" i="4"/>
  <c r="AL6" i="4"/>
  <c r="AL7" i="4" s="1"/>
  <c r="AA6" i="4"/>
  <c r="AA7" i="4" s="1"/>
  <c r="V6" i="4"/>
  <c r="V7" i="4" s="1"/>
  <c r="Q6" i="4"/>
  <c r="Q7" i="4" s="1"/>
  <c r="L6" i="4"/>
  <c r="A6" i="4" s="1"/>
  <c r="F6" i="4" s="1"/>
  <c r="J68" i="4" l="1"/>
  <c r="J70" i="4"/>
  <c r="J94" i="4"/>
  <c r="AB105" i="4"/>
  <c r="E105" i="4" s="1"/>
  <c r="E104" i="4"/>
  <c r="B92" i="4"/>
  <c r="D104" i="4"/>
  <c r="G104" i="4"/>
  <c r="J104" i="4" s="1"/>
  <c r="H112" i="4"/>
  <c r="J112" i="4" s="1"/>
  <c r="B98" i="4"/>
  <c r="L7" i="4"/>
  <c r="A7" i="4" s="1"/>
  <c r="F7" i="4" s="1"/>
  <c r="E102" i="4"/>
  <c r="B74" i="4"/>
  <c r="B84" i="4"/>
  <c r="B86" i="4"/>
  <c r="B88" i="4"/>
  <c r="B94" i="4"/>
  <c r="AN105" i="4"/>
  <c r="H105" i="4" s="1"/>
  <c r="J105" i="4" s="1"/>
  <c r="G106" i="4"/>
  <c r="J106" i="4" s="1"/>
  <c r="G108" i="4"/>
  <c r="J108" i="4" s="1"/>
  <c r="D98" i="4"/>
  <c r="D102" i="4"/>
  <c r="B104" i="4"/>
  <c r="B110" i="4"/>
  <c r="B112" i="4"/>
  <c r="R103" i="4"/>
  <c r="C103" i="4" s="1"/>
  <c r="C98" i="4"/>
  <c r="AM95" i="4"/>
  <c r="G95" i="4" s="1"/>
  <c r="J95" i="4" s="1"/>
  <c r="E98" i="4"/>
  <c r="AN101" i="4"/>
  <c r="H101" i="4" s="1"/>
  <c r="J101" i="4" s="1"/>
  <c r="H100" i="4"/>
  <c r="J100" i="4" s="1"/>
  <c r="AB101" i="4"/>
  <c r="E101" i="4" s="1"/>
  <c r="M107" i="4"/>
  <c r="B107" i="4" s="1"/>
  <c r="M109" i="4"/>
  <c r="B109" i="4" s="1"/>
  <c r="R111" i="4"/>
  <c r="C111" i="4" s="1"/>
  <c r="C110" i="4"/>
  <c r="R113" i="4"/>
  <c r="C113" i="4" s="1"/>
  <c r="C112" i="4"/>
  <c r="C94" i="4"/>
  <c r="E94" i="4"/>
  <c r="AN103" i="4"/>
  <c r="H103" i="4" s="1"/>
  <c r="J103" i="4" s="1"/>
  <c r="H102" i="4"/>
  <c r="J102" i="4" s="1"/>
  <c r="R107" i="4"/>
  <c r="C107" i="4" s="1"/>
  <c r="AB107" i="4"/>
  <c r="E107" i="4" s="1"/>
  <c r="R109" i="4"/>
  <c r="C109" i="4" s="1"/>
  <c r="AB109" i="4"/>
  <c r="E109" i="4" s="1"/>
  <c r="AM111" i="4"/>
  <c r="G111" i="4" s="1"/>
  <c r="J111" i="4" s="1"/>
  <c r="G110" i="4"/>
  <c r="J110" i="4" s="1"/>
  <c r="AM113" i="4"/>
  <c r="G113" i="4" s="1"/>
  <c r="J113" i="4" s="1"/>
  <c r="AB111" i="4"/>
  <c r="E111" i="4" s="1"/>
  <c r="E110" i="4"/>
  <c r="AB113" i="4"/>
  <c r="E113" i="4" s="1"/>
  <c r="E112" i="4"/>
  <c r="B90" i="4"/>
  <c r="W85" i="4"/>
  <c r="D85" i="4" s="1"/>
  <c r="E84" i="4"/>
  <c r="G86" i="4"/>
  <c r="J86" i="4" s="1"/>
  <c r="G88" i="4"/>
  <c r="J88" i="4" s="1"/>
  <c r="G76" i="4"/>
  <c r="J76" i="4" s="1"/>
  <c r="H80" i="4"/>
  <c r="B78" i="4"/>
  <c r="B80" i="4"/>
  <c r="W75" i="4"/>
  <c r="D75" i="4" s="1"/>
  <c r="D76" i="4"/>
  <c r="D78" i="4"/>
  <c r="E74" i="4"/>
  <c r="H84" i="4"/>
  <c r="J84" i="4" s="1"/>
  <c r="C86" i="4"/>
  <c r="E86" i="4"/>
  <c r="C88" i="4"/>
  <c r="E88" i="4"/>
  <c r="C90" i="4"/>
  <c r="E90" i="4"/>
  <c r="G90" i="4"/>
  <c r="J90" i="4" s="1"/>
  <c r="C92" i="4"/>
  <c r="E92" i="4"/>
  <c r="G92" i="4"/>
  <c r="J92" i="4" s="1"/>
  <c r="R77" i="4"/>
  <c r="C77" i="4" s="1"/>
  <c r="AB77" i="4"/>
  <c r="E77" i="4" s="1"/>
  <c r="AN75" i="4"/>
  <c r="H75" i="4" s="1"/>
  <c r="J75" i="4" s="1"/>
  <c r="R79" i="4"/>
  <c r="C79" i="4" s="1"/>
  <c r="AB79" i="4"/>
  <c r="E79" i="4" s="1"/>
  <c r="C80" i="4"/>
  <c r="E80" i="4"/>
  <c r="G80" i="4"/>
  <c r="J80" i="4" s="1"/>
  <c r="C82" i="4"/>
  <c r="E82" i="4"/>
  <c r="G82" i="4"/>
  <c r="J82" i="4" s="1"/>
  <c r="E66" i="4"/>
  <c r="AM69" i="4"/>
  <c r="G69" i="4" s="1"/>
  <c r="J69" i="4" s="1"/>
  <c r="AM71" i="4"/>
  <c r="G71" i="4" s="1"/>
  <c r="J71" i="4" s="1"/>
  <c r="AB65" i="4"/>
  <c r="E65" i="4" s="1"/>
  <c r="AB73" i="4"/>
  <c r="E73" i="4" s="1"/>
  <c r="W67" i="4"/>
  <c r="D67" i="4" s="1"/>
  <c r="W73" i="4"/>
  <c r="D73" i="4" s="1"/>
  <c r="R65" i="4"/>
  <c r="C65" i="4" s="1"/>
  <c r="R67" i="4"/>
  <c r="C67" i="4" s="1"/>
  <c r="R73" i="4"/>
  <c r="C73" i="4" s="1"/>
  <c r="B72" i="4"/>
  <c r="B70" i="4"/>
  <c r="B68" i="4"/>
  <c r="C68" i="4"/>
  <c r="E68" i="4"/>
  <c r="B69" i="4"/>
  <c r="C69" i="4"/>
  <c r="C70" i="4"/>
  <c r="E69" i="4"/>
  <c r="E70" i="4"/>
  <c r="C71" i="4"/>
  <c r="E71" i="4"/>
  <c r="G73" i="4"/>
  <c r="J73" i="4" s="1"/>
  <c r="AL8" i="4"/>
  <c r="AA8" i="4"/>
  <c r="V8" i="4"/>
  <c r="Q8" i="4"/>
  <c r="L8" i="4"/>
  <c r="L9" i="4" l="1"/>
  <c r="A9" i="4" s="1"/>
  <c r="F9" i="4" s="1"/>
  <c r="A8" i="4"/>
  <c r="F8" i="4" s="1"/>
  <c r="AL9" i="4"/>
  <c r="AL10" i="4" s="1"/>
  <c r="AA9" i="4"/>
  <c r="AA10" i="4" s="1"/>
  <c r="V9" i="4"/>
  <c r="V10" i="4" s="1"/>
  <c r="Q9" i="4"/>
  <c r="Q10" i="4" s="1"/>
  <c r="W44" i="4"/>
  <c r="W42" i="4"/>
  <c r="W40" i="4"/>
  <c r="W38" i="4"/>
  <c r="W36" i="4"/>
  <c r="W34" i="4"/>
  <c r="W32" i="4"/>
  <c r="R44" i="4"/>
  <c r="R42" i="4"/>
  <c r="R40" i="4"/>
  <c r="R38" i="4"/>
  <c r="R36" i="4"/>
  <c r="R34" i="4"/>
  <c r="R32" i="4"/>
  <c r="M44" i="4"/>
  <c r="M42" i="4"/>
  <c r="B42" i="4" s="1"/>
  <c r="M40" i="4"/>
  <c r="B40" i="4" s="1"/>
  <c r="M38" i="4"/>
  <c r="B38" i="4" s="1"/>
  <c r="AN30" i="4"/>
  <c r="AN28" i="4"/>
  <c r="AN26" i="4"/>
  <c r="AN24" i="4"/>
  <c r="AN22" i="4"/>
  <c r="AN20" i="4"/>
  <c r="AM30" i="4"/>
  <c r="AM28" i="4"/>
  <c r="AM26" i="4"/>
  <c r="AM24" i="4"/>
  <c r="AM22" i="4"/>
  <c r="AM20" i="4"/>
  <c r="W30" i="4"/>
  <c r="W28" i="4"/>
  <c r="W26" i="4"/>
  <c r="W24" i="4"/>
  <c r="W22" i="4"/>
  <c r="W20" i="4"/>
  <c r="R30" i="4"/>
  <c r="R28" i="4"/>
  <c r="R26" i="4"/>
  <c r="R24" i="4"/>
  <c r="R22" i="4"/>
  <c r="R20" i="4"/>
  <c r="M36" i="4"/>
  <c r="M34" i="4"/>
  <c r="M32" i="4"/>
  <c r="M30" i="4"/>
  <c r="M28" i="4"/>
  <c r="M26" i="4"/>
  <c r="B26" i="4" s="1"/>
  <c r="M24" i="4"/>
  <c r="B24" i="4" s="1"/>
  <c r="M22" i="4"/>
  <c r="AN18" i="4"/>
  <c r="AN16" i="4"/>
  <c r="AN14" i="4"/>
  <c r="AN12" i="4"/>
  <c r="AN10" i="4"/>
  <c r="AN8" i="4"/>
  <c r="AN6" i="4"/>
  <c r="AM18" i="4"/>
  <c r="AM16" i="4"/>
  <c r="AM14" i="4"/>
  <c r="AM12" i="4"/>
  <c r="AM10" i="4"/>
  <c r="AM8" i="4"/>
  <c r="AM6" i="4"/>
  <c r="W18" i="4"/>
  <c r="W16" i="4"/>
  <c r="W14" i="4"/>
  <c r="W12" i="4"/>
  <c r="W10" i="4"/>
  <c r="W8" i="4"/>
  <c r="W6" i="4"/>
  <c r="R18" i="4"/>
  <c r="R16" i="4"/>
  <c r="R14" i="4"/>
  <c r="R12" i="4"/>
  <c r="R10" i="4"/>
  <c r="R8" i="4"/>
  <c r="R6" i="4"/>
  <c r="M18" i="4"/>
  <c r="B18" i="4" s="1"/>
  <c r="M16" i="4"/>
  <c r="B16" i="4" s="1"/>
  <c r="M14" i="4"/>
  <c r="B14" i="4" s="1"/>
  <c r="M12" i="4"/>
  <c r="B12" i="4" s="1"/>
  <c r="M10" i="4"/>
  <c r="B10" i="4" s="1"/>
  <c r="M8" i="4"/>
  <c r="M9" i="4" l="1"/>
  <c r="B9" i="4" s="1"/>
  <c r="B8" i="4"/>
  <c r="R7" i="4"/>
  <c r="C7" i="4" s="1"/>
  <c r="C6" i="4"/>
  <c r="R11" i="4"/>
  <c r="C11" i="4" s="1"/>
  <c r="C10" i="4"/>
  <c r="R15" i="4"/>
  <c r="C15" i="4" s="1"/>
  <c r="C14" i="4"/>
  <c r="W9" i="4"/>
  <c r="D9" i="4" s="1"/>
  <c r="D8" i="4"/>
  <c r="W13" i="4"/>
  <c r="D13" i="4" s="1"/>
  <c r="D12" i="4"/>
  <c r="W17" i="4"/>
  <c r="D17" i="4" s="1"/>
  <c r="D16" i="4"/>
  <c r="AM7" i="4"/>
  <c r="G7" i="4" s="1"/>
  <c r="G6" i="4"/>
  <c r="AM11" i="4"/>
  <c r="G11" i="4" s="1"/>
  <c r="G10" i="4"/>
  <c r="AM15" i="4"/>
  <c r="G15" i="4" s="1"/>
  <c r="G14" i="4"/>
  <c r="AM19" i="4"/>
  <c r="G19" i="4" s="1"/>
  <c r="G18" i="4"/>
  <c r="AN9" i="4"/>
  <c r="H9" i="4" s="1"/>
  <c r="H8" i="4"/>
  <c r="AN17" i="4"/>
  <c r="H17" i="4" s="1"/>
  <c r="H16" i="4"/>
  <c r="M23" i="4"/>
  <c r="B23" i="4" s="1"/>
  <c r="B22" i="4"/>
  <c r="M31" i="4"/>
  <c r="B31" i="4" s="1"/>
  <c r="B30" i="4"/>
  <c r="M35" i="4"/>
  <c r="B35" i="4" s="1"/>
  <c r="B34" i="4"/>
  <c r="R21" i="4"/>
  <c r="C21" i="4" s="1"/>
  <c r="C20" i="4"/>
  <c r="R25" i="4"/>
  <c r="C25" i="4" s="1"/>
  <c r="C24" i="4"/>
  <c r="W21" i="4"/>
  <c r="D21" i="4" s="1"/>
  <c r="D20" i="4"/>
  <c r="W25" i="4"/>
  <c r="D25" i="4" s="1"/>
  <c r="D24" i="4"/>
  <c r="W29" i="4"/>
  <c r="D29" i="4" s="1"/>
  <c r="D28" i="4"/>
  <c r="AM21" i="4"/>
  <c r="G21" i="4" s="1"/>
  <c r="G20" i="4"/>
  <c r="AM25" i="4"/>
  <c r="G25" i="4" s="1"/>
  <c r="G24" i="4"/>
  <c r="AM29" i="4"/>
  <c r="G29" i="4" s="1"/>
  <c r="G28" i="4"/>
  <c r="AN21" i="4"/>
  <c r="H21" i="4" s="1"/>
  <c r="H20" i="4"/>
  <c r="AN25" i="4"/>
  <c r="H25" i="4" s="1"/>
  <c r="H24" i="4"/>
  <c r="AN29" i="4"/>
  <c r="H29" i="4" s="1"/>
  <c r="H28" i="4"/>
  <c r="R33" i="4"/>
  <c r="C33" i="4" s="1"/>
  <c r="C32" i="4"/>
  <c r="R37" i="4"/>
  <c r="C37" i="4" s="1"/>
  <c r="C36" i="4"/>
  <c r="R41" i="4"/>
  <c r="C41" i="4" s="1"/>
  <c r="C40" i="4"/>
  <c r="R45" i="4"/>
  <c r="C45" i="4" s="1"/>
  <c r="C44" i="4"/>
  <c r="W35" i="4"/>
  <c r="D35" i="4" s="1"/>
  <c r="D34" i="4"/>
  <c r="W39" i="4"/>
  <c r="D39" i="4" s="1"/>
  <c r="D38" i="4"/>
  <c r="R9" i="4"/>
  <c r="C9" i="4" s="1"/>
  <c r="C8" i="4"/>
  <c r="R13" i="4"/>
  <c r="C13" i="4" s="1"/>
  <c r="C12" i="4"/>
  <c r="R17" i="4"/>
  <c r="C17" i="4" s="1"/>
  <c r="C16" i="4"/>
  <c r="W7" i="4"/>
  <c r="D7" i="4" s="1"/>
  <c r="D6" i="4"/>
  <c r="W11" i="4"/>
  <c r="D11" i="4" s="1"/>
  <c r="D10" i="4"/>
  <c r="W15" i="4"/>
  <c r="D15" i="4" s="1"/>
  <c r="D14" i="4"/>
  <c r="W19" i="4"/>
  <c r="D19" i="4" s="1"/>
  <c r="D18" i="4"/>
  <c r="AM9" i="4"/>
  <c r="G9" i="4" s="1"/>
  <c r="J9" i="4" s="1"/>
  <c r="G8" i="4"/>
  <c r="J8" i="4" s="1"/>
  <c r="AM13" i="4"/>
  <c r="G13" i="4" s="1"/>
  <c r="G12" i="4"/>
  <c r="AM17" i="4"/>
  <c r="G17" i="4" s="1"/>
  <c r="J17" i="4" s="1"/>
  <c r="G16" i="4"/>
  <c r="J16" i="4" s="1"/>
  <c r="AN7" i="4"/>
  <c r="H7" i="4" s="1"/>
  <c r="H6" i="4"/>
  <c r="AN11" i="4"/>
  <c r="H11" i="4" s="1"/>
  <c r="H10" i="4"/>
  <c r="AN15" i="4"/>
  <c r="H15" i="4" s="1"/>
  <c r="H14" i="4"/>
  <c r="AN19" i="4"/>
  <c r="H19" i="4" s="1"/>
  <c r="H18" i="4"/>
  <c r="M29" i="4"/>
  <c r="B29" i="4" s="1"/>
  <c r="B28" i="4"/>
  <c r="M33" i="4"/>
  <c r="B33" i="4" s="1"/>
  <c r="B32" i="4"/>
  <c r="M37" i="4"/>
  <c r="B37" i="4" s="1"/>
  <c r="B36" i="4"/>
  <c r="R23" i="4"/>
  <c r="C23" i="4" s="1"/>
  <c r="C22" i="4"/>
  <c r="R27" i="4"/>
  <c r="C27" i="4" s="1"/>
  <c r="C26" i="4"/>
  <c r="R31" i="4"/>
  <c r="C31" i="4" s="1"/>
  <c r="C30" i="4"/>
  <c r="W23" i="4"/>
  <c r="D23" i="4" s="1"/>
  <c r="D22" i="4"/>
  <c r="W27" i="4"/>
  <c r="D27" i="4" s="1"/>
  <c r="D26" i="4"/>
  <c r="W31" i="4"/>
  <c r="D31" i="4" s="1"/>
  <c r="D30" i="4"/>
  <c r="AM23" i="4"/>
  <c r="G23" i="4" s="1"/>
  <c r="G22" i="4"/>
  <c r="AM27" i="4"/>
  <c r="G27" i="4" s="1"/>
  <c r="G26" i="4"/>
  <c r="AM31" i="4"/>
  <c r="G31" i="4" s="1"/>
  <c r="G30" i="4"/>
  <c r="AN23" i="4"/>
  <c r="H23" i="4" s="1"/>
  <c r="H22" i="4"/>
  <c r="AN27" i="4"/>
  <c r="H27" i="4" s="1"/>
  <c r="H26" i="4"/>
  <c r="AN31" i="4"/>
  <c r="H31" i="4" s="1"/>
  <c r="H30" i="4"/>
  <c r="M45" i="4"/>
  <c r="B45" i="4" s="1"/>
  <c r="B44" i="4"/>
  <c r="R35" i="4"/>
  <c r="C35" i="4" s="1"/>
  <c r="C34" i="4"/>
  <c r="R39" i="4"/>
  <c r="C39" i="4" s="1"/>
  <c r="C38" i="4"/>
  <c r="R43" i="4"/>
  <c r="C43" i="4" s="1"/>
  <c r="C42" i="4"/>
  <c r="W33" i="4"/>
  <c r="D33" i="4" s="1"/>
  <c r="D32" i="4"/>
  <c r="W37" i="4"/>
  <c r="D37" i="4" s="1"/>
  <c r="D36" i="4"/>
  <c r="W41" i="4"/>
  <c r="D41" i="4" s="1"/>
  <c r="D40" i="4"/>
  <c r="W45" i="4"/>
  <c r="D45" i="4" s="1"/>
  <c r="D44" i="4"/>
  <c r="R19" i="4"/>
  <c r="C19" i="4" s="1"/>
  <c r="C18" i="4"/>
  <c r="AN13" i="4"/>
  <c r="H13" i="4" s="1"/>
  <c r="H12" i="4"/>
  <c r="R29" i="4"/>
  <c r="C29" i="4" s="1"/>
  <c r="C28" i="4"/>
  <c r="W43" i="4"/>
  <c r="D43" i="4" s="1"/>
  <c r="D42" i="4"/>
  <c r="AL11" i="4"/>
  <c r="AL12" i="4" s="1"/>
  <c r="AA11" i="4"/>
  <c r="AA12" i="4" s="1"/>
  <c r="V11" i="4"/>
  <c r="V12" i="4" s="1"/>
  <c r="Q11" i="4"/>
  <c r="Q12" i="4" s="1"/>
  <c r="M20" i="4"/>
  <c r="B20" i="4" s="1"/>
  <c r="M6" i="4"/>
  <c r="B6" i="4" s="1"/>
  <c r="AN62" i="4"/>
  <c r="AM62" i="4"/>
  <c r="W62" i="4"/>
  <c r="R62" i="4"/>
  <c r="M62" i="4"/>
  <c r="AN60" i="4"/>
  <c r="AM60" i="4"/>
  <c r="W60" i="4"/>
  <c r="R60" i="4"/>
  <c r="M60" i="4"/>
  <c r="AN58" i="4"/>
  <c r="AM58" i="4"/>
  <c r="W58" i="4"/>
  <c r="R58" i="4"/>
  <c r="M58" i="4"/>
  <c r="AN56" i="4"/>
  <c r="AM56" i="4"/>
  <c r="W56" i="4"/>
  <c r="R56" i="4"/>
  <c r="M56" i="4"/>
  <c r="AN54" i="4"/>
  <c r="AM54" i="4"/>
  <c r="AD54" i="4"/>
  <c r="AB62" i="4" s="1"/>
  <c r="W54" i="4"/>
  <c r="R54" i="4"/>
  <c r="M54" i="4"/>
  <c r="AD53" i="4"/>
  <c r="AB60" i="4" s="1"/>
  <c r="AN52" i="4"/>
  <c r="AM52" i="4"/>
  <c r="AD52" i="4"/>
  <c r="AB58" i="4" s="1"/>
  <c r="W52" i="4"/>
  <c r="R52" i="4"/>
  <c r="M52" i="4"/>
  <c r="AD51" i="4"/>
  <c r="AB56" i="4" s="1"/>
  <c r="AN50" i="4"/>
  <c r="AM50" i="4"/>
  <c r="AD50" i="4"/>
  <c r="AB54" i="4" s="1"/>
  <c r="W50" i="4"/>
  <c r="R50" i="4"/>
  <c r="M50" i="4"/>
  <c r="AD49" i="4"/>
  <c r="AB52" i="4" s="1"/>
  <c r="AN48" i="4"/>
  <c r="AM48" i="4"/>
  <c r="AD48" i="4"/>
  <c r="AB50" i="4" s="1"/>
  <c r="W48" i="4"/>
  <c r="R48" i="4"/>
  <c r="M48" i="4"/>
  <c r="AD47" i="4"/>
  <c r="AB48" i="4" s="1"/>
  <c r="AN46" i="4"/>
  <c r="AM46" i="4"/>
  <c r="AD46" i="4"/>
  <c r="AB46" i="4" s="1"/>
  <c r="W46" i="4"/>
  <c r="R46" i="4"/>
  <c r="M46" i="4"/>
  <c r="AN44" i="4"/>
  <c r="AM44" i="4"/>
  <c r="AN42" i="4"/>
  <c r="AM42" i="4"/>
  <c r="M43" i="4"/>
  <c r="B43" i="4" s="1"/>
  <c r="AN40" i="4"/>
  <c r="AM40" i="4"/>
  <c r="M41" i="4"/>
  <c r="B41" i="4" s="1"/>
  <c r="AN38" i="4"/>
  <c r="AM38" i="4"/>
  <c r="AD38" i="4"/>
  <c r="AB44" i="4" s="1"/>
  <c r="M39" i="4"/>
  <c r="B39" i="4" s="1"/>
  <c r="AD37" i="4"/>
  <c r="AB42" i="4" s="1"/>
  <c r="AN36" i="4"/>
  <c r="AM36" i="4"/>
  <c r="AD36" i="4"/>
  <c r="AB40" i="4" s="1"/>
  <c r="AD35" i="4"/>
  <c r="AB38" i="4" s="1"/>
  <c r="AN34" i="4"/>
  <c r="AM34" i="4"/>
  <c r="AD34" i="4"/>
  <c r="AB36" i="4" s="1"/>
  <c r="AD33" i="4"/>
  <c r="AB34" i="4" s="1"/>
  <c r="AN32" i="4"/>
  <c r="AM32" i="4"/>
  <c r="AD32" i="4"/>
  <c r="AB32" i="4" s="1"/>
  <c r="M27" i="4"/>
  <c r="B27" i="4" s="1"/>
  <c r="AD25" i="4"/>
  <c r="AB30" i="4" s="1"/>
  <c r="AD24" i="4"/>
  <c r="AB28" i="4" s="1"/>
  <c r="M25" i="4"/>
  <c r="B25" i="4" s="1"/>
  <c r="AD23" i="4"/>
  <c r="AB26" i="4" s="1"/>
  <c r="AD22" i="4"/>
  <c r="AB24" i="4" s="1"/>
  <c r="AD21" i="4"/>
  <c r="AB22" i="4" s="1"/>
  <c r="AD20" i="4"/>
  <c r="AB20" i="4" s="1"/>
  <c r="M21" i="4"/>
  <c r="B21" i="4" s="1"/>
  <c r="M19" i="4"/>
  <c r="B19" i="4" s="1"/>
  <c r="M17" i="4"/>
  <c r="B17" i="4" s="1"/>
  <c r="M15" i="4"/>
  <c r="B15" i="4" s="1"/>
  <c r="AD12" i="4"/>
  <c r="M13" i="4"/>
  <c r="B13" i="4" s="1"/>
  <c r="AD11" i="4"/>
  <c r="AB16" i="4" s="1"/>
  <c r="AD10" i="4"/>
  <c r="AB14" i="4" s="1"/>
  <c r="M11" i="4"/>
  <c r="B11" i="4" s="1"/>
  <c r="AD9" i="4"/>
  <c r="AB12" i="4" s="1"/>
  <c r="AD8" i="4"/>
  <c r="AB10" i="4" s="1"/>
  <c r="AD7" i="4"/>
  <c r="AB8" i="4" s="1"/>
  <c r="AD6" i="4"/>
  <c r="AB6" i="4" s="1"/>
  <c r="M7" i="4"/>
  <c r="B7" i="4" s="1"/>
  <c r="L10" i="4"/>
  <c r="A10" i="4" s="1"/>
  <c r="F10" i="4" s="1"/>
  <c r="C31" i="2"/>
  <c r="J30" i="4" l="1"/>
  <c r="J31" i="4"/>
  <c r="J26" i="4"/>
  <c r="J27" i="4"/>
  <c r="J22" i="4"/>
  <c r="J23" i="4"/>
  <c r="J12" i="4"/>
  <c r="J13" i="4"/>
  <c r="J28" i="4"/>
  <c r="J29" i="4"/>
  <c r="J24" i="4"/>
  <c r="J25" i="4"/>
  <c r="J20" i="4"/>
  <c r="J21" i="4"/>
  <c r="J18" i="4"/>
  <c r="J19" i="4"/>
  <c r="J14" i="4"/>
  <c r="J15" i="4"/>
  <c r="J10" i="4"/>
  <c r="J11" i="4"/>
  <c r="J6" i="4"/>
  <c r="J7" i="4"/>
  <c r="AB9" i="4"/>
  <c r="E9" i="4" s="1"/>
  <c r="E8" i="4"/>
  <c r="AB13" i="4"/>
  <c r="E13" i="4" s="1"/>
  <c r="E12" i="4"/>
  <c r="AB25" i="4"/>
  <c r="E25" i="4" s="1"/>
  <c r="E24" i="4"/>
  <c r="AB33" i="4"/>
  <c r="E33" i="4" s="1"/>
  <c r="E32" i="4"/>
  <c r="AN33" i="4"/>
  <c r="H33" i="4" s="1"/>
  <c r="H32" i="4"/>
  <c r="AB41" i="4"/>
  <c r="E41" i="4" s="1"/>
  <c r="E40" i="4"/>
  <c r="AM39" i="4"/>
  <c r="G39" i="4" s="1"/>
  <c r="G38" i="4"/>
  <c r="AN41" i="4"/>
  <c r="H41" i="4" s="1"/>
  <c r="H40" i="4"/>
  <c r="AM43" i="4"/>
  <c r="G43" i="4" s="1"/>
  <c r="G42" i="4"/>
  <c r="M47" i="4"/>
  <c r="B47" i="4" s="1"/>
  <c r="B46" i="4"/>
  <c r="AB49" i="4"/>
  <c r="E49" i="4" s="1"/>
  <c r="E48" i="4"/>
  <c r="AB51" i="4"/>
  <c r="E51" i="4" s="1"/>
  <c r="E50" i="4"/>
  <c r="M51" i="4"/>
  <c r="B51" i="4" s="1"/>
  <c r="B50" i="4"/>
  <c r="AM51" i="4"/>
  <c r="G51" i="4" s="1"/>
  <c r="G50" i="4"/>
  <c r="AB57" i="4"/>
  <c r="E57" i="4" s="1"/>
  <c r="E56" i="4"/>
  <c r="R53" i="4"/>
  <c r="C53" i="4" s="1"/>
  <c r="C52" i="4"/>
  <c r="AN53" i="4"/>
  <c r="H53" i="4" s="1"/>
  <c r="H52" i="4"/>
  <c r="W55" i="4"/>
  <c r="D55" i="4" s="1"/>
  <c r="D54" i="4"/>
  <c r="M57" i="4"/>
  <c r="B57" i="4" s="1"/>
  <c r="B56" i="4"/>
  <c r="W57" i="4"/>
  <c r="D57" i="4" s="1"/>
  <c r="D56" i="4"/>
  <c r="R59" i="4"/>
  <c r="C59" i="4" s="1"/>
  <c r="C58" i="4"/>
  <c r="M61" i="4"/>
  <c r="B61" i="4" s="1"/>
  <c r="B60" i="4"/>
  <c r="AN61" i="4"/>
  <c r="H61" i="4" s="1"/>
  <c r="H60" i="4"/>
  <c r="R63" i="4"/>
  <c r="C63" i="4" s="1"/>
  <c r="C62" i="4"/>
  <c r="AB7" i="4"/>
  <c r="E7" i="4" s="1"/>
  <c r="E6" i="4"/>
  <c r="AB11" i="4"/>
  <c r="E11" i="4" s="1"/>
  <c r="E10" i="4"/>
  <c r="AB17" i="4"/>
  <c r="E17" i="4" s="1"/>
  <c r="E16" i="4"/>
  <c r="AB23" i="4"/>
  <c r="E23" i="4" s="1"/>
  <c r="E22" i="4"/>
  <c r="AB27" i="4"/>
  <c r="E27" i="4" s="1"/>
  <c r="E26" i="4"/>
  <c r="AB29" i="4"/>
  <c r="E29" i="4" s="1"/>
  <c r="E28" i="4"/>
  <c r="AM33" i="4"/>
  <c r="G33" i="4" s="1"/>
  <c r="J33" i="4" s="1"/>
  <c r="G32" i="4"/>
  <c r="J32" i="4" s="1"/>
  <c r="AB35" i="4"/>
  <c r="E35" i="4" s="1"/>
  <c r="E34" i="4"/>
  <c r="AM35" i="4"/>
  <c r="G35" i="4" s="1"/>
  <c r="G34" i="4"/>
  <c r="AB39" i="4"/>
  <c r="E39" i="4" s="1"/>
  <c r="E38" i="4"/>
  <c r="AM37" i="4"/>
  <c r="G37" i="4" s="1"/>
  <c r="G36" i="4"/>
  <c r="AB43" i="4"/>
  <c r="E43" i="4" s="1"/>
  <c r="E42" i="4"/>
  <c r="AB45" i="4"/>
  <c r="E45" i="4" s="1"/>
  <c r="E44" i="4"/>
  <c r="AN39" i="4"/>
  <c r="H39" i="4" s="1"/>
  <c r="H38" i="4"/>
  <c r="AM41" i="4"/>
  <c r="G41" i="4" s="1"/>
  <c r="J41" i="4" s="1"/>
  <c r="G40" i="4"/>
  <c r="J40" i="4" s="1"/>
  <c r="AN43" i="4"/>
  <c r="H43" i="4" s="1"/>
  <c r="H42" i="4"/>
  <c r="AN45" i="4"/>
  <c r="H45" i="4" s="1"/>
  <c r="H44" i="4"/>
  <c r="R47" i="4"/>
  <c r="C47" i="4" s="1"/>
  <c r="C46" i="4"/>
  <c r="AB47" i="4"/>
  <c r="E47" i="4" s="1"/>
  <c r="E46" i="4"/>
  <c r="AN47" i="4"/>
  <c r="H47" i="4" s="1"/>
  <c r="H46" i="4"/>
  <c r="M49" i="4"/>
  <c r="B49" i="4" s="1"/>
  <c r="B48" i="4"/>
  <c r="W49" i="4"/>
  <c r="D49" i="4" s="1"/>
  <c r="D48" i="4"/>
  <c r="AM49" i="4"/>
  <c r="G49" i="4" s="1"/>
  <c r="G48" i="4"/>
  <c r="AB53" i="4"/>
  <c r="E53" i="4" s="1"/>
  <c r="E52" i="4"/>
  <c r="R51" i="4"/>
  <c r="C51" i="4" s="1"/>
  <c r="C50" i="4"/>
  <c r="AB55" i="4"/>
  <c r="E55" i="4" s="1"/>
  <c r="E54" i="4"/>
  <c r="AN51" i="4"/>
  <c r="H51" i="4" s="1"/>
  <c r="H50" i="4"/>
  <c r="M53" i="4"/>
  <c r="B53" i="4" s="1"/>
  <c r="B52" i="4"/>
  <c r="W53" i="4"/>
  <c r="D53" i="4" s="1"/>
  <c r="D52" i="4"/>
  <c r="AM53" i="4"/>
  <c r="G53" i="4" s="1"/>
  <c r="J53" i="4" s="1"/>
  <c r="G52" i="4"/>
  <c r="J52" i="4" s="1"/>
  <c r="AB61" i="4"/>
  <c r="E61" i="4" s="1"/>
  <c r="E60" i="4"/>
  <c r="R55" i="4"/>
  <c r="C55" i="4" s="1"/>
  <c r="C54" i="4"/>
  <c r="AB63" i="4"/>
  <c r="E63" i="4" s="1"/>
  <c r="E62" i="4"/>
  <c r="AN55" i="4"/>
  <c r="H55" i="4" s="1"/>
  <c r="H54" i="4"/>
  <c r="R57" i="4"/>
  <c r="C57" i="4" s="1"/>
  <c r="C56" i="4"/>
  <c r="AM57" i="4"/>
  <c r="G57" i="4" s="1"/>
  <c r="G56" i="4"/>
  <c r="M59" i="4"/>
  <c r="B59" i="4" s="1"/>
  <c r="B58" i="4"/>
  <c r="W59" i="4"/>
  <c r="D59" i="4" s="1"/>
  <c r="D58" i="4"/>
  <c r="AN59" i="4"/>
  <c r="H59" i="4" s="1"/>
  <c r="H58" i="4"/>
  <c r="R61" i="4"/>
  <c r="C61" i="4" s="1"/>
  <c r="C60" i="4"/>
  <c r="AM61" i="4"/>
  <c r="G61" i="4" s="1"/>
  <c r="J61" i="4" s="1"/>
  <c r="G60" i="4"/>
  <c r="J60" i="4" s="1"/>
  <c r="M63" i="4"/>
  <c r="B63" i="4" s="1"/>
  <c r="B62" i="4"/>
  <c r="W63" i="4"/>
  <c r="D63" i="4" s="1"/>
  <c r="D62" i="4"/>
  <c r="AN63" i="4"/>
  <c r="H63" i="4" s="1"/>
  <c r="H62" i="4"/>
  <c r="AB15" i="4"/>
  <c r="E15" i="4" s="1"/>
  <c r="E14" i="4"/>
  <c r="AB21" i="4"/>
  <c r="E21" i="4" s="1"/>
  <c r="E20" i="4"/>
  <c r="AB31" i="4"/>
  <c r="E31" i="4" s="1"/>
  <c r="E30" i="4"/>
  <c r="AB37" i="4"/>
  <c r="E37" i="4" s="1"/>
  <c r="E36" i="4"/>
  <c r="AN35" i="4"/>
  <c r="H35" i="4" s="1"/>
  <c r="H34" i="4"/>
  <c r="AN37" i="4"/>
  <c r="H37" i="4" s="1"/>
  <c r="H36" i="4"/>
  <c r="AM45" i="4"/>
  <c r="G45" i="4" s="1"/>
  <c r="J45" i="4" s="1"/>
  <c r="G44" i="4"/>
  <c r="J44" i="4" s="1"/>
  <c r="W47" i="4"/>
  <c r="D47" i="4" s="1"/>
  <c r="D46" i="4"/>
  <c r="AM47" i="4"/>
  <c r="G47" i="4" s="1"/>
  <c r="J47" i="4" s="1"/>
  <c r="G46" i="4"/>
  <c r="J46" i="4" s="1"/>
  <c r="R49" i="4"/>
  <c r="C49" i="4" s="1"/>
  <c r="C48" i="4"/>
  <c r="AN49" i="4"/>
  <c r="H49" i="4" s="1"/>
  <c r="H48" i="4"/>
  <c r="W51" i="4"/>
  <c r="D51" i="4" s="1"/>
  <c r="D50" i="4"/>
  <c r="AB59" i="4"/>
  <c r="E59" i="4" s="1"/>
  <c r="E58" i="4"/>
  <c r="M55" i="4"/>
  <c r="B55" i="4" s="1"/>
  <c r="B54" i="4"/>
  <c r="AM55" i="4"/>
  <c r="G55" i="4" s="1"/>
  <c r="J55" i="4" s="1"/>
  <c r="G54" i="4"/>
  <c r="J54" i="4" s="1"/>
  <c r="AN57" i="4"/>
  <c r="H57" i="4" s="1"/>
  <c r="H56" i="4"/>
  <c r="AM59" i="4"/>
  <c r="G59" i="4" s="1"/>
  <c r="J59" i="4" s="1"/>
  <c r="G58" i="4"/>
  <c r="J58" i="4" s="1"/>
  <c r="W61" i="4"/>
  <c r="D61" i="4" s="1"/>
  <c r="D60" i="4"/>
  <c r="AM63" i="4"/>
  <c r="G63" i="4" s="1"/>
  <c r="J63" i="4" s="1"/>
  <c r="G62" i="4"/>
  <c r="J62" i="4" s="1"/>
  <c r="AL13" i="4"/>
  <c r="AL14" i="4" s="1"/>
  <c r="AA13" i="4"/>
  <c r="AA14" i="4" s="1"/>
  <c r="V13" i="4"/>
  <c r="V14" i="4" s="1"/>
  <c r="Q13" i="4"/>
  <c r="Q14" i="4" s="1"/>
  <c r="L11" i="4"/>
  <c r="AB18" i="4"/>
  <c r="S29" i="3"/>
  <c r="S28" i="3"/>
  <c r="S27" i="3"/>
  <c r="S26" i="3"/>
  <c r="S25" i="3"/>
  <c r="S24" i="3"/>
  <c r="S23" i="3"/>
  <c r="S22" i="3"/>
  <c r="B22" i="3"/>
  <c r="G22" i="3"/>
  <c r="L22" i="3"/>
  <c r="Q22" i="3"/>
  <c r="W22" i="3"/>
  <c r="X22" i="3"/>
  <c r="X42" i="3"/>
  <c r="X43" i="3" s="1"/>
  <c r="X44" i="3"/>
  <c r="X45" i="3" s="1"/>
  <c r="X46" i="3"/>
  <c r="X47" i="3" s="1"/>
  <c r="X48" i="3"/>
  <c r="X49" i="3" s="1"/>
  <c r="X50" i="3"/>
  <c r="X51" i="3" s="1"/>
  <c r="X52" i="3"/>
  <c r="X53" i="3" s="1"/>
  <c r="X54" i="3"/>
  <c r="X55" i="3" s="1"/>
  <c r="X56" i="3"/>
  <c r="X57" i="3" s="1"/>
  <c r="X58" i="3"/>
  <c r="X59" i="3" s="1"/>
  <c r="X60" i="3"/>
  <c r="X61" i="3" s="1"/>
  <c r="X62" i="3"/>
  <c r="X63" i="3" s="1"/>
  <c r="X64" i="3"/>
  <c r="X65" i="3" s="1"/>
  <c r="X66" i="3"/>
  <c r="X67" i="3" s="1"/>
  <c r="X68" i="3"/>
  <c r="X69" i="3" s="1"/>
  <c r="X70" i="3"/>
  <c r="X71" i="3" s="1"/>
  <c r="X72" i="3"/>
  <c r="X73" i="3" s="1"/>
  <c r="X74" i="3"/>
  <c r="X75" i="3" s="1"/>
  <c r="X76" i="3"/>
  <c r="X77" i="3" s="1"/>
  <c r="X78" i="3"/>
  <c r="X79" i="3" s="1"/>
  <c r="W78" i="3"/>
  <c r="W79" i="3" s="1"/>
  <c r="W76" i="3"/>
  <c r="W77" i="3" s="1"/>
  <c r="W74" i="3"/>
  <c r="W75" i="3" s="1"/>
  <c r="W72" i="3"/>
  <c r="W73" i="3" s="1"/>
  <c r="W70" i="3"/>
  <c r="W71" i="3" s="1"/>
  <c r="W68" i="3"/>
  <c r="W69" i="3" s="1"/>
  <c r="W66" i="3"/>
  <c r="W67" i="3" s="1"/>
  <c r="W64" i="3"/>
  <c r="W65" i="3" s="1"/>
  <c r="W62" i="3"/>
  <c r="W63" i="3" s="1"/>
  <c r="W60" i="3"/>
  <c r="W61" i="3" s="1"/>
  <c r="W58" i="3"/>
  <c r="W59" i="3" s="1"/>
  <c r="W56" i="3"/>
  <c r="W57" i="3" s="1"/>
  <c r="W54" i="3"/>
  <c r="W55" i="3" s="1"/>
  <c r="W52" i="3"/>
  <c r="W53" i="3" s="1"/>
  <c r="W50" i="3"/>
  <c r="W51" i="3" s="1"/>
  <c r="L78" i="3"/>
  <c r="L79" i="3" s="1"/>
  <c r="L76" i="3"/>
  <c r="L77" i="3" s="1"/>
  <c r="L74" i="3"/>
  <c r="L75" i="3" s="1"/>
  <c r="L72" i="3"/>
  <c r="L73" i="3" s="1"/>
  <c r="L70" i="3"/>
  <c r="L71" i="3" s="1"/>
  <c r="L68" i="3"/>
  <c r="L69" i="3" s="1"/>
  <c r="L66" i="3"/>
  <c r="L67" i="3" s="1"/>
  <c r="L64" i="3"/>
  <c r="L65" i="3" s="1"/>
  <c r="L62" i="3"/>
  <c r="L63" i="3" s="1"/>
  <c r="L60" i="3"/>
  <c r="L61" i="3" s="1"/>
  <c r="L58" i="3"/>
  <c r="L59" i="3" s="1"/>
  <c r="L56" i="3"/>
  <c r="L57" i="3" s="1"/>
  <c r="L54" i="3"/>
  <c r="L55" i="3" s="1"/>
  <c r="L52" i="3"/>
  <c r="L53" i="3" s="1"/>
  <c r="G78" i="3"/>
  <c r="G79" i="3" s="1"/>
  <c r="G76" i="3"/>
  <c r="G77" i="3" s="1"/>
  <c r="G74" i="3"/>
  <c r="G75" i="3" s="1"/>
  <c r="G72" i="3"/>
  <c r="G73" i="3" s="1"/>
  <c r="G70" i="3"/>
  <c r="G71" i="3" s="1"/>
  <c r="G68" i="3"/>
  <c r="G69" i="3" s="1"/>
  <c r="G66" i="3"/>
  <c r="G67" i="3" s="1"/>
  <c r="G64" i="3"/>
  <c r="G65" i="3" s="1"/>
  <c r="G62" i="3"/>
  <c r="G63" i="3" s="1"/>
  <c r="G60" i="3"/>
  <c r="G61" i="3" s="1"/>
  <c r="G58" i="3"/>
  <c r="G59" i="3" s="1"/>
  <c r="G56" i="3"/>
  <c r="G57" i="3" s="1"/>
  <c r="G54" i="3"/>
  <c r="G55" i="3" s="1"/>
  <c r="G52" i="3"/>
  <c r="G53" i="3" s="1"/>
  <c r="B78" i="3"/>
  <c r="B79" i="3" s="1"/>
  <c r="B76" i="3"/>
  <c r="B77" i="3" s="1"/>
  <c r="B74" i="3"/>
  <c r="B75" i="3" s="1"/>
  <c r="B72" i="3"/>
  <c r="B73" i="3" s="1"/>
  <c r="S76" i="3"/>
  <c r="Q78" i="3" s="1"/>
  <c r="Q79" i="3" s="1"/>
  <c r="S75" i="3"/>
  <c r="Q76" i="3" s="1"/>
  <c r="Q77" i="3" s="1"/>
  <c r="S74" i="3"/>
  <c r="Q74" i="3" s="1"/>
  <c r="Q75" i="3" s="1"/>
  <c r="S73" i="3"/>
  <c r="Q72" i="3" s="1"/>
  <c r="Q73" i="3" s="1"/>
  <c r="B70" i="3"/>
  <c r="B71" i="3" s="1"/>
  <c r="B68" i="3"/>
  <c r="B69" i="3" s="1"/>
  <c r="B66" i="3"/>
  <c r="B67" i="3" s="1"/>
  <c r="B64" i="3"/>
  <c r="B65" i="3" s="1"/>
  <c r="B62" i="3"/>
  <c r="B63" i="3" s="1"/>
  <c r="B60" i="3"/>
  <c r="B61" i="3" s="1"/>
  <c r="B58" i="3"/>
  <c r="B59" i="3" s="1"/>
  <c r="B56" i="3"/>
  <c r="B57" i="3" s="1"/>
  <c r="B54" i="3"/>
  <c r="B55" i="3" s="1"/>
  <c r="S62" i="3"/>
  <c r="Q70" i="3" s="1"/>
  <c r="Q71" i="3" s="1"/>
  <c r="S61" i="3"/>
  <c r="Q68" i="3" s="1"/>
  <c r="Q69" i="3" s="1"/>
  <c r="S60" i="3"/>
  <c r="Q66" i="3" s="1"/>
  <c r="Q67" i="3" s="1"/>
  <c r="S59" i="3"/>
  <c r="Q64" i="3" s="1"/>
  <c r="Q65" i="3" s="1"/>
  <c r="S58" i="3"/>
  <c r="Q62" i="3" s="1"/>
  <c r="Q63" i="3" s="1"/>
  <c r="S57" i="3"/>
  <c r="Q60" i="3" s="1"/>
  <c r="Q61" i="3" s="1"/>
  <c r="S56" i="3"/>
  <c r="Q58" i="3" s="1"/>
  <c r="Q59" i="3" s="1"/>
  <c r="S55" i="3"/>
  <c r="Q56" i="3" s="1"/>
  <c r="Q57" i="3" s="1"/>
  <c r="S54" i="3"/>
  <c r="Q54" i="3" s="1"/>
  <c r="Q55" i="3" s="1"/>
  <c r="S45" i="3"/>
  <c r="S44" i="3"/>
  <c r="Q50" i="3" s="1"/>
  <c r="Q51" i="3" s="1"/>
  <c r="S43" i="3"/>
  <c r="Q48" i="3" s="1"/>
  <c r="Q49" i="3" s="1"/>
  <c r="S42" i="3"/>
  <c r="S41" i="3"/>
  <c r="Q44" i="3" s="1"/>
  <c r="Q45" i="3" s="1"/>
  <c r="S40" i="3"/>
  <c r="Q42" i="3" s="1"/>
  <c r="Q43" i="3" s="1"/>
  <c r="S39" i="3"/>
  <c r="Q40" i="3" s="1"/>
  <c r="Q41" i="3" s="1"/>
  <c r="S38" i="3"/>
  <c r="Q38" i="3" s="1"/>
  <c r="Q39" i="3" s="1"/>
  <c r="Q52" i="3"/>
  <c r="Q53" i="3" s="1"/>
  <c r="W48" i="3"/>
  <c r="W49" i="3" s="1"/>
  <c r="W46" i="3"/>
  <c r="W47" i="3" s="1"/>
  <c r="W44" i="3"/>
  <c r="W45" i="3" s="1"/>
  <c r="W42" i="3"/>
  <c r="W43" i="3" s="1"/>
  <c r="X40" i="3"/>
  <c r="X41" i="3" s="1"/>
  <c r="W40" i="3"/>
  <c r="W41" i="3" s="1"/>
  <c r="X38" i="3"/>
  <c r="X39" i="3" s="1"/>
  <c r="W38" i="3"/>
  <c r="W39" i="3" s="1"/>
  <c r="Q46" i="3"/>
  <c r="Q47" i="3" s="1"/>
  <c r="L50" i="3"/>
  <c r="L51" i="3" s="1"/>
  <c r="L48" i="3"/>
  <c r="L49" i="3" s="1"/>
  <c r="L46" i="3"/>
  <c r="L47" i="3" s="1"/>
  <c r="L44" i="3"/>
  <c r="L45" i="3" s="1"/>
  <c r="L42" i="3"/>
  <c r="L43" i="3" s="1"/>
  <c r="L40" i="3"/>
  <c r="L41" i="3" s="1"/>
  <c r="L38" i="3"/>
  <c r="L39" i="3" s="1"/>
  <c r="G50" i="3"/>
  <c r="G51" i="3" s="1"/>
  <c r="G48" i="3"/>
  <c r="G49" i="3" s="1"/>
  <c r="G46" i="3"/>
  <c r="G47" i="3" s="1"/>
  <c r="G44" i="3"/>
  <c r="G45" i="3" s="1"/>
  <c r="G42" i="3"/>
  <c r="G43" i="3" s="1"/>
  <c r="G40" i="3"/>
  <c r="G41" i="3" s="1"/>
  <c r="G38" i="3"/>
  <c r="G39" i="3" s="1"/>
  <c r="B52" i="3"/>
  <c r="B53" i="3" s="1"/>
  <c r="B50" i="3"/>
  <c r="B51" i="3" s="1"/>
  <c r="B48" i="3"/>
  <c r="B49" i="3" s="1"/>
  <c r="B46" i="3"/>
  <c r="B47" i="3" s="1"/>
  <c r="B44" i="3"/>
  <c r="B45" i="3" s="1"/>
  <c r="B42" i="3"/>
  <c r="B43" i="3" s="1"/>
  <c r="B40" i="3"/>
  <c r="B41" i="3" s="1"/>
  <c r="B38" i="3"/>
  <c r="B39" i="3" s="1"/>
  <c r="J56" i="4" l="1"/>
  <c r="J57" i="4"/>
  <c r="J48" i="4"/>
  <c r="J49" i="4"/>
  <c r="J36" i="4"/>
  <c r="J37" i="4"/>
  <c r="J34" i="4"/>
  <c r="J35" i="4"/>
  <c r="J50" i="4"/>
  <c r="J51" i="4"/>
  <c r="J42" i="4"/>
  <c r="J43" i="4"/>
  <c r="J38" i="4"/>
  <c r="J39" i="4"/>
  <c r="AB19" i="4"/>
  <c r="E19" i="4" s="1"/>
  <c r="E18" i="4"/>
  <c r="L12" i="4"/>
  <c r="A12" i="4" s="1"/>
  <c r="F12" i="4" s="1"/>
  <c r="A11" i="4"/>
  <c r="F11" i="4" s="1"/>
  <c r="AL15" i="4"/>
  <c r="AL16" i="4" s="1"/>
  <c r="AA15" i="4"/>
  <c r="AA16" i="4" s="1"/>
  <c r="V15" i="4"/>
  <c r="V16" i="4" s="1"/>
  <c r="Q15" i="4"/>
  <c r="Q16" i="4" s="1"/>
  <c r="L13" i="4"/>
  <c r="Q34" i="3"/>
  <c r="Q35" i="3" s="1"/>
  <c r="Q30" i="3"/>
  <c r="Q31" i="3" s="1"/>
  <c r="Q26" i="3"/>
  <c r="Q27" i="3" s="1"/>
  <c r="S5" i="3"/>
  <c r="S6" i="3"/>
  <c r="S7" i="3"/>
  <c r="Q10" i="3" s="1"/>
  <c r="Q11" i="3" s="1"/>
  <c r="S8" i="3"/>
  <c r="Q12" i="3" s="1"/>
  <c r="Q13" i="3" s="1"/>
  <c r="S9" i="3"/>
  <c r="Q14" i="3" s="1"/>
  <c r="Q15" i="3" s="1"/>
  <c r="S10" i="3"/>
  <c r="Q16" i="3" s="1"/>
  <c r="Q17" i="3" s="1"/>
  <c r="S11" i="3"/>
  <c r="Q18" i="3" s="1"/>
  <c r="Q19" i="3" s="1"/>
  <c r="S12" i="3"/>
  <c r="Q20" i="3" s="1"/>
  <c r="Q21" i="3" s="1"/>
  <c r="Q6" i="3"/>
  <c r="Q7" i="3" s="1"/>
  <c r="S4" i="3"/>
  <c r="Q36" i="3"/>
  <c r="Q37" i="3" s="1"/>
  <c r="Q32" i="3"/>
  <c r="Q33" i="3" s="1"/>
  <c r="Q28" i="3"/>
  <c r="Q29" i="3" s="1"/>
  <c r="Q24" i="3"/>
  <c r="Q25" i="3" s="1"/>
  <c r="Q23" i="3"/>
  <c r="Q8" i="3"/>
  <c r="Q9" i="3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Q4" i="3"/>
  <c r="Q5" i="3" s="1"/>
  <c r="X36" i="3"/>
  <c r="X37" i="3" s="1"/>
  <c r="X34" i="3"/>
  <c r="X35" i="3" s="1"/>
  <c r="X32" i="3"/>
  <c r="X33" i="3" s="1"/>
  <c r="X30" i="3"/>
  <c r="X31" i="3" s="1"/>
  <c r="X28" i="3"/>
  <c r="X29" i="3" s="1"/>
  <c r="X26" i="3"/>
  <c r="X27" i="3" s="1"/>
  <c r="X24" i="3"/>
  <c r="X25" i="3" s="1"/>
  <c r="X23" i="3"/>
  <c r="X20" i="3"/>
  <c r="X21" i="3" s="1"/>
  <c r="X18" i="3"/>
  <c r="X19" i="3" s="1"/>
  <c r="X16" i="3"/>
  <c r="X17" i="3" s="1"/>
  <c r="X14" i="3"/>
  <c r="X15" i="3" s="1"/>
  <c r="X12" i="3"/>
  <c r="X13" i="3" s="1"/>
  <c r="X10" i="3"/>
  <c r="X11" i="3" s="1"/>
  <c r="X8" i="3"/>
  <c r="X9" i="3" s="1"/>
  <c r="X6" i="3"/>
  <c r="X7" i="3" s="1"/>
  <c r="X4" i="3"/>
  <c r="X5" i="3" s="1"/>
  <c r="W36" i="3"/>
  <c r="W37" i="3" s="1"/>
  <c r="W34" i="3"/>
  <c r="W35" i="3" s="1"/>
  <c r="W32" i="3"/>
  <c r="W33" i="3" s="1"/>
  <c r="W30" i="3"/>
  <c r="W31" i="3" s="1"/>
  <c r="W28" i="3"/>
  <c r="W29" i="3" s="1"/>
  <c r="W26" i="3"/>
  <c r="W27" i="3" s="1"/>
  <c r="W24" i="3"/>
  <c r="W25" i="3" s="1"/>
  <c r="W23" i="3"/>
  <c r="L36" i="3"/>
  <c r="L37" i="3" s="1"/>
  <c r="L34" i="3"/>
  <c r="L35" i="3" s="1"/>
  <c r="L32" i="3"/>
  <c r="L33" i="3" s="1"/>
  <c r="L30" i="3"/>
  <c r="L31" i="3" s="1"/>
  <c r="L28" i="3"/>
  <c r="L29" i="3" s="1"/>
  <c r="L26" i="3"/>
  <c r="L27" i="3" s="1"/>
  <c r="L24" i="3"/>
  <c r="L25" i="3" s="1"/>
  <c r="L23" i="3"/>
  <c r="G36" i="3"/>
  <c r="G37" i="3" s="1"/>
  <c r="G34" i="3"/>
  <c r="G35" i="3" s="1"/>
  <c r="G32" i="3"/>
  <c r="G33" i="3" s="1"/>
  <c r="G30" i="3"/>
  <c r="G31" i="3" s="1"/>
  <c r="G28" i="3"/>
  <c r="G29" i="3" s="1"/>
  <c r="G26" i="3"/>
  <c r="G27" i="3" s="1"/>
  <c r="G24" i="3"/>
  <c r="G25" i="3" s="1"/>
  <c r="G23" i="3"/>
  <c r="B36" i="3"/>
  <c r="B37" i="3" s="1"/>
  <c r="B34" i="3"/>
  <c r="B35" i="3" s="1"/>
  <c r="B32" i="3"/>
  <c r="B33" i="3" s="1"/>
  <c r="B30" i="3"/>
  <c r="B31" i="3" s="1"/>
  <c r="B28" i="3"/>
  <c r="B29" i="3" s="1"/>
  <c r="B26" i="3"/>
  <c r="B27" i="3" s="1"/>
  <c r="B24" i="3"/>
  <c r="B25" i="3" s="1"/>
  <c r="B23" i="3"/>
  <c r="W20" i="3"/>
  <c r="W21" i="3" s="1"/>
  <c r="W18" i="3"/>
  <c r="W19" i="3" s="1"/>
  <c r="W16" i="3"/>
  <c r="W17" i="3" s="1"/>
  <c r="W14" i="3"/>
  <c r="W15" i="3" s="1"/>
  <c r="W12" i="3"/>
  <c r="W13" i="3" s="1"/>
  <c r="W10" i="3"/>
  <c r="W11" i="3" s="1"/>
  <c r="W8" i="3"/>
  <c r="W9" i="3" s="1"/>
  <c r="W6" i="3"/>
  <c r="W7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W4" i="3"/>
  <c r="W5" i="3" s="1"/>
  <c r="L14" i="4" l="1"/>
  <c r="A14" i="4" s="1"/>
  <c r="F14" i="4" s="1"/>
  <c r="A13" i="4"/>
  <c r="F13" i="4" s="1"/>
  <c r="AL17" i="4"/>
  <c r="AL18" i="4" s="1"/>
  <c r="AA17" i="4"/>
  <c r="AA18" i="4" s="1"/>
  <c r="V17" i="4"/>
  <c r="V18" i="4" s="1"/>
  <c r="Q17" i="4"/>
  <c r="Q18" i="4" s="1"/>
  <c r="L15" i="4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L4" i="3"/>
  <c r="L5" i="3" s="1"/>
  <c r="L6" i="3"/>
  <c r="L7" i="3" s="1"/>
  <c r="L8" i="3"/>
  <c r="L9" i="3" s="1"/>
  <c r="L10" i="3"/>
  <c r="L11" i="3" s="1"/>
  <c r="L12" i="3"/>
  <c r="L13" i="3" s="1"/>
  <c r="L20" i="3"/>
  <c r="L21" i="3" s="1"/>
  <c r="L18" i="3"/>
  <c r="L19" i="3" s="1"/>
  <c r="L16" i="3"/>
  <c r="L17" i="3" s="1"/>
  <c r="L14" i="3"/>
  <c r="L15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L16" i="4" l="1"/>
  <c r="A16" i="4" s="1"/>
  <c r="F16" i="4" s="1"/>
  <c r="A15" i="4"/>
  <c r="F15" i="4" s="1"/>
  <c r="AL19" i="4"/>
  <c r="AL20" i="4" s="1"/>
  <c r="AA19" i="4"/>
  <c r="AA20" i="4" s="1"/>
  <c r="V19" i="4"/>
  <c r="V20" i="4" s="1"/>
  <c r="Q19" i="4"/>
  <c r="Q20" i="4" s="1"/>
  <c r="L17" i="4"/>
  <c r="V40" i="3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P40" i="3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G20" i="3"/>
  <c r="G21" i="3" s="1"/>
  <c r="G18" i="3"/>
  <c r="G19" i="3" s="1"/>
  <c r="G16" i="3"/>
  <c r="G17" i="3" s="1"/>
  <c r="G14" i="3"/>
  <c r="G15" i="3" s="1"/>
  <c r="G12" i="3"/>
  <c r="G13" i="3" s="1"/>
  <c r="G10" i="3"/>
  <c r="G11" i="3" s="1"/>
  <c r="G8" i="3"/>
  <c r="G9" i="3" s="1"/>
  <c r="G6" i="3"/>
  <c r="G7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4" i="3"/>
  <c r="G5" i="3" s="1"/>
  <c r="B20" i="3"/>
  <c r="B21" i="3" s="1"/>
  <c r="B18" i="3"/>
  <c r="B19" i="3" s="1"/>
  <c r="B16" i="3"/>
  <c r="B17" i="3" s="1"/>
  <c r="B14" i="3"/>
  <c r="B15" i="3" s="1"/>
  <c r="B12" i="3"/>
  <c r="B13" i="3" s="1"/>
  <c r="B10" i="3"/>
  <c r="B11" i="3" s="1"/>
  <c r="B8" i="3"/>
  <c r="B9" i="3" s="1"/>
  <c r="B6" i="3"/>
  <c r="B7" i="3" s="1"/>
  <c r="B4" i="3"/>
  <c r="B5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L18" i="4" l="1"/>
  <c r="A18" i="4" s="1"/>
  <c r="F18" i="4" s="1"/>
  <c r="A17" i="4"/>
  <c r="F17" i="4" s="1"/>
  <c r="AL21" i="4"/>
  <c r="AL22" i="4" s="1"/>
  <c r="AA21" i="4"/>
  <c r="AA22" i="4" s="1"/>
  <c r="V21" i="4"/>
  <c r="V22" i="4" s="1"/>
  <c r="Q21" i="4"/>
  <c r="Q22" i="4" s="1"/>
  <c r="L19" i="4"/>
  <c r="K40" i="3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R8" i="2"/>
  <c r="R7" i="2"/>
  <c r="R6" i="2"/>
  <c r="S8" i="2"/>
  <c r="S7" i="2"/>
  <c r="S5" i="2"/>
  <c r="T8" i="2"/>
  <c r="T7" i="2"/>
  <c r="T6" i="2"/>
  <c r="T5" i="2"/>
  <c r="U8" i="2"/>
  <c r="U6" i="2"/>
  <c r="U5" i="2"/>
  <c r="U7" i="2"/>
  <c r="S6" i="2"/>
  <c r="R5" i="2"/>
  <c r="U9" i="2"/>
  <c r="T9" i="2"/>
  <c r="S9" i="2"/>
  <c r="U13" i="2"/>
  <c r="T13" i="2"/>
  <c r="S13" i="2"/>
  <c r="R13" i="2"/>
  <c r="Q13" i="2"/>
  <c r="P13" i="2"/>
  <c r="U11" i="2"/>
  <c r="T11" i="2"/>
  <c r="S11" i="2"/>
  <c r="R11" i="2"/>
  <c r="U12" i="2"/>
  <c r="T12" i="2"/>
  <c r="S12" i="2"/>
  <c r="R12" i="2"/>
  <c r="Q12" i="2"/>
  <c r="Q11" i="2"/>
  <c r="P12" i="2"/>
  <c r="P11" i="2"/>
  <c r="U10" i="2"/>
  <c r="T10" i="2"/>
  <c r="S10" i="2"/>
  <c r="R10" i="2"/>
  <c r="Q10" i="2"/>
  <c r="P10" i="2"/>
  <c r="R9" i="2"/>
  <c r="Q9" i="2"/>
  <c r="P9" i="2"/>
  <c r="P8" i="2"/>
  <c r="Q8" i="2"/>
  <c r="Q7" i="2"/>
  <c r="Q6" i="2"/>
  <c r="Q5" i="2"/>
  <c r="P7" i="2"/>
  <c r="P6" i="2"/>
  <c r="P5" i="2"/>
  <c r="E11" i="2"/>
  <c r="E10" i="2"/>
  <c r="E9" i="2"/>
  <c r="D11" i="2"/>
  <c r="C12" i="2"/>
  <c r="C11" i="2"/>
  <c r="D12" i="2"/>
  <c r="E13" i="2"/>
  <c r="E12" i="2"/>
  <c r="D13" i="2"/>
  <c r="C13" i="2"/>
  <c r="C8" i="2"/>
  <c r="G8" i="2" s="1"/>
  <c r="H8" i="2" s="1"/>
  <c r="D8" i="2"/>
  <c r="E8" i="2"/>
  <c r="E7" i="2"/>
  <c r="D7" i="2"/>
  <c r="W89" i="1" s="1"/>
  <c r="E6" i="2"/>
  <c r="E5" i="2"/>
  <c r="D6" i="2"/>
  <c r="D5" i="2"/>
  <c r="C7" i="2"/>
  <c r="G7" i="2" s="1"/>
  <c r="H7" i="2" s="1"/>
  <c r="D10" i="2"/>
  <c r="D9" i="2"/>
  <c r="C10" i="2"/>
  <c r="C9" i="2"/>
  <c r="C6" i="2"/>
  <c r="G6" i="2" s="1"/>
  <c r="H6" i="2" s="1"/>
  <c r="C5" i="2"/>
  <c r="G5" i="2" l="1"/>
  <c r="H5" i="2" s="1"/>
  <c r="K5" i="2"/>
  <c r="L5" i="2" s="1"/>
  <c r="I5" i="2"/>
  <c r="J5" i="2" s="1"/>
  <c r="I8" i="2"/>
  <c r="J8" i="2" s="1"/>
  <c r="K8" i="2"/>
  <c r="L8" i="2" s="1"/>
  <c r="I6" i="2"/>
  <c r="J6" i="2" s="1"/>
  <c r="K6" i="2"/>
  <c r="L6" i="2" s="1"/>
  <c r="I7" i="2"/>
  <c r="J7" i="2" s="1"/>
  <c r="K7" i="2"/>
  <c r="L7" i="2" s="1"/>
  <c r="W105" i="1"/>
  <c r="W103" i="1"/>
  <c r="W96" i="1"/>
  <c r="W94" i="1"/>
  <c r="W87" i="1"/>
  <c r="W85" i="1"/>
  <c r="W86" i="1"/>
  <c r="W106" i="1"/>
  <c r="W104" i="1"/>
  <c r="W97" i="1"/>
  <c r="W95" i="1"/>
  <c r="W88" i="1"/>
  <c r="W132" i="1"/>
  <c r="W130" i="1"/>
  <c r="W123" i="1"/>
  <c r="W121" i="1"/>
  <c r="W114" i="1"/>
  <c r="W112" i="1"/>
  <c r="W133" i="1"/>
  <c r="W131" i="1"/>
  <c r="W124" i="1"/>
  <c r="W122" i="1"/>
  <c r="W113" i="1"/>
  <c r="W115" i="1"/>
  <c r="W125" i="1"/>
  <c r="W116" i="1"/>
  <c r="W134" i="1"/>
  <c r="W78" i="1"/>
  <c r="W77" i="1"/>
  <c r="W79" i="1"/>
  <c r="W80" i="1"/>
  <c r="W69" i="1"/>
  <c r="W67" i="1"/>
  <c r="W65" i="1"/>
  <c r="W63" i="1"/>
  <c r="W61" i="1"/>
  <c r="W48" i="1"/>
  <c r="W50" i="1"/>
  <c r="W52" i="1"/>
  <c r="W54" i="1"/>
  <c r="W45" i="1"/>
  <c r="W36" i="1"/>
  <c r="W34" i="1"/>
  <c r="W32" i="1"/>
  <c r="W18" i="1"/>
  <c r="W23" i="1"/>
  <c r="W21" i="1"/>
  <c r="W19" i="1"/>
  <c r="W7" i="1"/>
  <c r="W9" i="1"/>
  <c r="W11" i="1"/>
  <c r="W10" i="1"/>
  <c r="W70" i="1"/>
  <c r="W68" i="1"/>
  <c r="W66" i="1"/>
  <c r="W64" i="1"/>
  <c r="W62" i="1"/>
  <c r="W47" i="1"/>
  <c r="W49" i="1"/>
  <c r="W51" i="1"/>
  <c r="W53" i="1"/>
  <c r="W46" i="1"/>
  <c r="W44" i="1"/>
  <c r="W37" i="1"/>
  <c r="W35" i="1"/>
  <c r="W33" i="1"/>
  <c r="W31" i="1"/>
  <c r="W24" i="1"/>
  <c r="W22" i="1"/>
  <c r="W20" i="1"/>
  <c r="W6" i="1"/>
  <c r="W8" i="1"/>
  <c r="W5" i="1"/>
  <c r="W107" i="1"/>
  <c r="W98" i="1"/>
  <c r="W72" i="1"/>
  <c r="W55" i="1"/>
  <c r="W39" i="1"/>
  <c r="W26" i="1"/>
  <c r="W12" i="1"/>
  <c r="W71" i="1"/>
  <c r="W56" i="1"/>
  <c r="W38" i="1"/>
  <c r="W25" i="1"/>
  <c r="W13" i="1"/>
  <c r="L20" i="4"/>
  <c r="A20" i="4" s="1"/>
  <c r="F20" i="4" s="1"/>
  <c r="A19" i="4"/>
  <c r="F19" i="4" s="1"/>
  <c r="AL23" i="4"/>
  <c r="AL24" i="4" s="1"/>
  <c r="AA23" i="4"/>
  <c r="AA24" i="4" s="1"/>
  <c r="V23" i="4"/>
  <c r="V24" i="4" s="1"/>
  <c r="Q23" i="4"/>
  <c r="Q24" i="4" s="1"/>
  <c r="L21" i="4"/>
  <c r="F40" i="3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L22" i="4" l="1"/>
  <c r="A22" i="4" s="1"/>
  <c r="F22" i="4" s="1"/>
  <c r="A21" i="4"/>
  <c r="F21" i="4" s="1"/>
  <c r="AL25" i="4"/>
  <c r="AL26" i="4" s="1"/>
  <c r="AA25" i="4"/>
  <c r="AA26" i="4" s="1"/>
  <c r="V25" i="4"/>
  <c r="V26" i="4" s="1"/>
  <c r="Q25" i="4"/>
  <c r="Q26" i="4" s="1"/>
  <c r="L23" i="4"/>
  <c r="L24" i="4" l="1"/>
  <c r="A24" i="4" s="1"/>
  <c r="F24" i="4" s="1"/>
  <c r="A23" i="4"/>
  <c r="F23" i="4" s="1"/>
  <c r="AL27" i="4"/>
  <c r="AL28" i="4" s="1"/>
  <c r="AA27" i="4"/>
  <c r="AA28" i="4" s="1"/>
  <c r="V27" i="4"/>
  <c r="V28" i="4" s="1"/>
  <c r="Q27" i="4"/>
  <c r="Q28" i="4" s="1"/>
  <c r="L25" i="4"/>
  <c r="L26" i="4" l="1"/>
  <c r="A26" i="4" s="1"/>
  <c r="F26" i="4" s="1"/>
  <c r="A25" i="4"/>
  <c r="F25" i="4" s="1"/>
  <c r="AL29" i="4"/>
  <c r="AL30" i="4" s="1"/>
  <c r="AA29" i="4"/>
  <c r="AA30" i="4" s="1"/>
  <c r="V29" i="4"/>
  <c r="V30" i="4" s="1"/>
  <c r="Q29" i="4"/>
  <c r="Q30" i="4" s="1"/>
  <c r="L27" i="4"/>
  <c r="L28" i="4" l="1"/>
  <c r="A28" i="4" s="1"/>
  <c r="F28" i="4" s="1"/>
  <c r="A27" i="4"/>
  <c r="F27" i="4" s="1"/>
  <c r="AL31" i="4"/>
  <c r="AL32" i="4" s="1"/>
  <c r="AA31" i="4"/>
  <c r="AA32" i="4" s="1"/>
  <c r="V31" i="4"/>
  <c r="V32" i="4" s="1"/>
  <c r="Q31" i="4"/>
  <c r="Q32" i="4" s="1"/>
  <c r="L29" i="4"/>
  <c r="L30" i="4" l="1"/>
  <c r="A30" i="4" s="1"/>
  <c r="F30" i="4" s="1"/>
  <c r="A29" i="4"/>
  <c r="F29" i="4" s="1"/>
  <c r="AL33" i="4"/>
  <c r="AL34" i="4" s="1"/>
  <c r="AA33" i="4"/>
  <c r="AA34" i="4" s="1"/>
  <c r="V33" i="4"/>
  <c r="V34" i="4" s="1"/>
  <c r="Q33" i="4"/>
  <c r="Q34" i="4" s="1"/>
  <c r="L31" i="4"/>
  <c r="L32" i="4" l="1"/>
  <c r="A32" i="4" s="1"/>
  <c r="F32" i="4" s="1"/>
  <c r="A31" i="4"/>
  <c r="F31" i="4" s="1"/>
  <c r="AL35" i="4"/>
  <c r="AL36" i="4" s="1"/>
  <c r="AA35" i="4"/>
  <c r="AA36" i="4" s="1"/>
  <c r="V35" i="4"/>
  <c r="V36" i="4" s="1"/>
  <c r="Q35" i="4"/>
  <c r="Q36" i="4" s="1"/>
  <c r="L33" i="4" l="1"/>
  <c r="A33" i="4" s="1"/>
  <c r="F33" i="4" s="1"/>
  <c r="L34" i="4"/>
  <c r="A34" i="4" s="1"/>
  <c r="F34" i="4" s="1"/>
  <c r="AL37" i="4"/>
  <c r="AL38" i="4" s="1"/>
  <c r="AA37" i="4"/>
  <c r="AA38" i="4" s="1"/>
  <c r="V37" i="4"/>
  <c r="V38" i="4" s="1"/>
  <c r="Q37" i="4"/>
  <c r="Q38" i="4" s="1"/>
  <c r="L35" i="4" l="1"/>
  <c r="L36" i="4"/>
  <c r="A36" i="4" s="1"/>
  <c r="F36" i="4" s="1"/>
  <c r="A35" i="4"/>
  <c r="F35" i="4" s="1"/>
  <c r="AL39" i="4"/>
  <c r="AL40" i="4" s="1"/>
  <c r="AA39" i="4"/>
  <c r="AA40" i="4" s="1"/>
  <c r="V39" i="4"/>
  <c r="V40" i="4" s="1"/>
  <c r="Q39" i="4"/>
  <c r="Q40" i="4" s="1"/>
  <c r="L37" i="4"/>
  <c r="L38" i="4" l="1"/>
  <c r="A38" i="4" s="1"/>
  <c r="F38" i="4" s="1"/>
  <c r="A37" i="4"/>
  <c r="F37" i="4" s="1"/>
  <c r="AL41" i="4"/>
  <c r="AL42" i="4" s="1"/>
  <c r="AA41" i="4"/>
  <c r="AA42" i="4" s="1"/>
  <c r="V41" i="4"/>
  <c r="V42" i="4" s="1"/>
  <c r="Q41" i="4"/>
  <c r="Q42" i="4" s="1"/>
  <c r="L39" i="4"/>
  <c r="L40" i="4" l="1"/>
  <c r="A40" i="4" s="1"/>
  <c r="F40" i="4" s="1"/>
  <c r="A39" i="4"/>
  <c r="F39" i="4" s="1"/>
  <c r="AL43" i="4"/>
  <c r="AL44" i="4" s="1"/>
  <c r="AA43" i="4"/>
  <c r="AA44" i="4" s="1"/>
  <c r="V43" i="4"/>
  <c r="V44" i="4" s="1"/>
  <c r="Q43" i="4"/>
  <c r="Q44" i="4" s="1"/>
  <c r="L41" i="4"/>
  <c r="L42" i="4" l="1"/>
  <c r="A42" i="4" s="1"/>
  <c r="F42" i="4" s="1"/>
  <c r="A41" i="4"/>
  <c r="F41" i="4" s="1"/>
  <c r="AL45" i="4"/>
  <c r="AL46" i="4" s="1"/>
  <c r="AA45" i="4"/>
  <c r="AA46" i="4" s="1"/>
  <c r="V45" i="4"/>
  <c r="V46" i="4" s="1"/>
  <c r="Q45" i="4"/>
  <c r="Q46" i="4" s="1"/>
  <c r="L43" i="4"/>
  <c r="L44" i="4" l="1"/>
  <c r="A44" i="4" s="1"/>
  <c r="F44" i="4" s="1"/>
  <c r="A43" i="4"/>
  <c r="F43" i="4" s="1"/>
  <c r="AL47" i="4"/>
  <c r="AL48" i="4" s="1"/>
  <c r="AA47" i="4"/>
  <c r="AA48" i="4" s="1"/>
  <c r="V47" i="4"/>
  <c r="V48" i="4" s="1"/>
  <c r="Q47" i="4"/>
  <c r="Q48" i="4" s="1"/>
  <c r="L45" i="4"/>
  <c r="L46" i="4" l="1"/>
  <c r="A46" i="4" s="1"/>
  <c r="F46" i="4" s="1"/>
  <c r="A45" i="4"/>
  <c r="F45" i="4" s="1"/>
  <c r="AL49" i="4"/>
  <c r="AL50" i="4" s="1"/>
  <c r="AA49" i="4"/>
  <c r="AA50" i="4" s="1"/>
  <c r="V49" i="4"/>
  <c r="V50" i="4" s="1"/>
  <c r="Q49" i="4"/>
  <c r="Q50" i="4" s="1"/>
  <c r="L47" i="4"/>
  <c r="L48" i="4" l="1"/>
  <c r="A48" i="4" s="1"/>
  <c r="F48" i="4" s="1"/>
  <c r="A47" i="4"/>
  <c r="F47" i="4" s="1"/>
  <c r="AL51" i="4"/>
  <c r="AL52" i="4" s="1"/>
  <c r="AA51" i="4"/>
  <c r="AA52" i="4" s="1"/>
  <c r="V51" i="4"/>
  <c r="V52" i="4" s="1"/>
  <c r="Q51" i="4"/>
  <c r="Q52" i="4" s="1"/>
  <c r="L49" i="4"/>
  <c r="L50" i="4" l="1"/>
  <c r="A50" i="4" s="1"/>
  <c r="F50" i="4" s="1"/>
  <c r="A49" i="4"/>
  <c r="F49" i="4" s="1"/>
  <c r="AL53" i="4"/>
  <c r="AL54" i="4" s="1"/>
  <c r="AA53" i="4"/>
  <c r="AA54" i="4" s="1"/>
  <c r="V53" i="4"/>
  <c r="V54" i="4" s="1"/>
  <c r="Q53" i="4"/>
  <c r="Q54" i="4" s="1"/>
  <c r="L51" i="4"/>
  <c r="L52" i="4" l="1"/>
  <c r="A52" i="4" s="1"/>
  <c r="F52" i="4" s="1"/>
  <c r="A51" i="4"/>
  <c r="F51" i="4" s="1"/>
  <c r="AL55" i="4"/>
  <c r="AL56" i="4" s="1"/>
  <c r="AA55" i="4"/>
  <c r="AA56" i="4" s="1"/>
  <c r="V55" i="4"/>
  <c r="V56" i="4" s="1"/>
  <c r="Q55" i="4"/>
  <c r="Q56" i="4" s="1"/>
  <c r="L53" i="4"/>
  <c r="L54" i="4" l="1"/>
  <c r="A54" i="4" s="1"/>
  <c r="F54" i="4" s="1"/>
  <c r="A53" i="4"/>
  <c r="F53" i="4" s="1"/>
  <c r="AL57" i="4"/>
  <c r="AL58" i="4" s="1"/>
  <c r="AA57" i="4"/>
  <c r="AA58" i="4" s="1"/>
  <c r="V57" i="4"/>
  <c r="V58" i="4" s="1"/>
  <c r="Q57" i="4"/>
  <c r="Q58" i="4" s="1"/>
  <c r="L55" i="4"/>
  <c r="L56" i="4" l="1"/>
  <c r="A56" i="4" s="1"/>
  <c r="F56" i="4" s="1"/>
  <c r="A55" i="4"/>
  <c r="F55" i="4" s="1"/>
  <c r="AL59" i="4"/>
  <c r="AL60" i="4" s="1"/>
  <c r="AA59" i="4"/>
  <c r="AA60" i="4" s="1"/>
  <c r="V59" i="4"/>
  <c r="V60" i="4" s="1"/>
  <c r="Q59" i="4"/>
  <c r="Q60" i="4" s="1"/>
  <c r="L57" i="4"/>
  <c r="L58" i="4" l="1"/>
  <c r="A58" i="4" s="1"/>
  <c r="F58" i="4" s="1"/>
  <c r="A57" i="4"/>
  <c r="F57" i="4" s="1"/>
  <c r="AL61" i="4"/>
  <c r="AL62" i="4" s="1"/>
  <c r="AA61" i="4"/>
  <c r="AA62" i="4" s="1"/>
  <c r="V61" i="4"/>
  <c r="V62" i="4" s="1"/>
  <c r="Q61" i="4"/>
  <c r="Q62" i="4" s="1"/>
  <c r="L59" i="4"/>
  <c r="L60" i="4" l="1"/>
  <c r="A60" i="4" s="1"/>
  <c r="F60" i="4" s="1"/>
  <c r="A59" i="4"/>
  <c r="F59" i="4" s="1"/>
  <c r="AL63" i="4"/>
  <c r="AL64" i="4" s="1"/>
  <c r="AA63" i="4"/>
  <c r="AA64" i="4" s="1"/>
  <c r="V63" i="4"/>
  <c r="V64" i="4" s="1"/>
  <c r="Q63" i="4"/>
  <c r="Q64" i="4" s="1"/>
  <c r="L61" i="4"/>
  <c r="L62" i="4" l="1"/>
  <c r="A62" i="4" s="1"/>
  <c r="F62" i="4" s="1"/>
  <c r="A61" i="4"/>
  <c r="F61" i="4" s="1"/>
  <c r="L63" i="4"/>
  <c r="L64" i="4" s="1"/>
  <c r="A63" i="4" l="1"/>
  <c r="F63" i="4" s="1"/>
  <c r="AL65" i="4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L102" i="4" s="1"/>
  <c r="AL103" i="4" s="1"/>
  <c r="AL104" i="4" s="1"/>
  <c r="AL105" i="4" s="1"/>
  <c r="AL106" i="4" s="1"/>
  <c r="AL107" i="4" s="1"/>
  <c r="AL108" i="4" s="1"/>
  <c r="AL109" i="4" s="1"/>
  <c r="AL110" i="4" s="1"/>
  <c r="AL111" i="4" s="1"/>
  <c r="AL112" i="4" s="1"/>
  <c r="AL113" i="4" s="1"/>
  <c r="AA65" i="4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V65" i="4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Q65" i="4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A64" i="4" l="1"/>
  <c r="F64" i="4" s="1"/>
  <c r="L65" i="4"/>
  <c r="A65" i="4" l="1"/>
  <c r="F65" i="4" s="1"/>
  <c r="L66" i="4"/>
  <c r="A66" i="4" l="1"/>
  <c r="F66" i="4" s="1"/>
  <c r="L67" i="4"/>
  <c r="A67" i="4" l="1"/>
  <c r="F67" i="4" s="1"/>
  <c r="L68" i="4"/>
  <c r="A68" i="4" l="1"/>
  <c r="F68" i="4" s="1"/>
  <c r="L69" i="4"/>
  <c r="A69" i="4" l="1"/>
  <c r="F69" i="4" s="1"/>
  <c r="L70" i="4"/>
  <c r="A70" i="4" l="1"/>
  <c r="F70" i="4" s="1"/>
  <c r="L71" i="4"/>
  <c r="A71" i="4" l="1"/>
  <c r="F71" i="4" s="1"/>
  <c r="L72" i="4"/>
  <c r="A72" i="4" l="1"/>
  <c r="F72" i="4" s="1"/>
  <c r="L73" i="4"/>
  <c r="A73" i="4" l="1"/>
  <c r="F73" i="4" s="1"/>
  <c r="L74" i="4"/>
  <c r="A74" i="4" l="1"/>
  <c r="F74" i="4" s="1"/>
  <c r="L75" i="4"/>
  <c r="L76" i="4" l="1"/>
  <c r="A75" i="4"/>
  <c r="F75" i="4" s="1"/>
  <c r="A76" i="4" l="1"/>
  <c r="F76" i="4" s="1"/>
  <c r="L77" i="4"/>
  <c r="L78" i="4" l="1"/>
  <c r="A77" i="4"/>
  <c r="F77" i="4" s="1"/>
  <c r="A78" i="4" l="1"/>
  <c r="F78" i="4" s="1"/>
  <c r="L79" i="4"/>
  <c r="A79" i="4" l="1"/>
  <c r="F79" i="4" s="1"/>
  <c r="L80" i="4"/>
  <c r="A80" i="4" l="1"/>
  <c r="F80" i="4" s="1"/>
  <c r="L81" i="4"/>
  <c r="L82" i="4" l="1"/>
  <c r="A81" i="4"/>
  <c r="F81" i="4" s="1"/>
  <c r="L83" i="4" l="1"/>
  <c r="A82" i="4"/>
  <c r="F82" i="4" s="1"/>
  <c r="L84" i="4" l="1"/>
  <c r="A83" i="4"/>
  <c r="F83" i="4" s="1"/>
  <c r="L85" i="4" l="1"/>
  <c r="A84" i="4"/>
  <c r="F84" i="4" s="1"/>
  <c r="L86" i="4" l="1"/>
  <c r="A85" i="4"/>
  <c r="F85" i="4" s="1"/>
  <c r="L87" i="4" l="1"/>
  <c r="A86" i="4"/>
  <c r="F86" i="4" s="1"/>
  <c r="L88" i="4" l="1"/>
  <c r="A87" i="4"/>
  <c r="F87" i="4" s="1"/>
  <c r="L89" i="4" l="1"/>
  <c r="A88" i="4"/>
  <c r="F88" i="4" s="1"/>
  <c r="L90" i="4" l="1"/>
  <c r="A89" i="4"/>
  <c r="F89" i="4" s="1"/>
  <c r="L91" i="4" l="1"/>
  <c r="A90" i="4"/>
  <c r="F90" i="4" s="1"/>
  <c r="L92" i="4" l="1"/>
  <c r="A91" i="4"/>
  <c r="F91" i="4" s="1"/>
  <c r="L93" i="4" l="1"/>
  <c r="A92" i="4"/>
  <c r="F92" i="4" s="1"/>
  <c r="L94" i="4" l="1"/>
  <c r="A93" i="4"/>
  <c r="F93" i="4" s="1"/>
  <c r="L95" i="4" l="1"/>
  <c r="A94" i="4"/>
  <c r="F94" i="4" s="1"/>
  <c r="L96" i="4" l="1"/>
  <c r="A95" i="4"/>
  <c r="F95" i="4" s="1"/>
  <c r="L97" i="4" l="1"/>
  <c r="A96" i="4"/>
  <c r="F96" i="4" s="1"/>
  <c r="L98" i="4" l="1"/>
  <c r="A97" i="4"/>
  <c r="F97" i="4" s="1"/>
  <c r="L99" i="4" l="1"/>
  <c r="A98" i="4"/>
  <c r="F98" i="4" s="1"/>
  <c r="L100" i="4" l="1"/>
  <c r="A99" i="4"/>
  <c r="F99" i="4" s="1"/>
  <c r="L101" i="4" l="1"/>
  <c r="A100" i="4"/>
  <c r="F100" i="4" s="1"/>
  <c r="L102" i="4" l="1"/>
  <c r="A101" i="4"/>
  <c r="F101" i="4" s="1"/>
  <c r="L103" i="4" l="1"/>
  <c r="A102" i="4"/>
  <c r="F102" i="4" s="1"/>
  <c r="L104" i="4" l="1"/>
  <c r="A103" i="4"/>
  <c r="F103" i="4" s="1"/>
  <c r="A104" i="4" l="1"/>
  <c r="F104" i="4" s="1"/>
  <c r="L105" i="4"/>
  <c r="A105" i="4" l="1"/>
  <c r="F105" i="4" s="1"/>
  <c r="L106" i="4"/>
  <c r="A106" i="4" l="1"/>
  <c r="F106" i="4" s="1"/>
  <c r="L107" i="4"/>
  <c r="L108" i="4" l="1"/>
  <c r="A107" i="4"/>
  <c r="F107" i="4" s="1"/>
  <c r="L109" i="4" l="1"/>
  <c r="A108" i="4"/>
  <c r="F108" i="4" s="1"/>
  <c r="L110" i="4" l="1"/>
  <c r="A109" i="4"/>
  <c r="F109" i="4" s="1"/>
  <c r="L111" i="4" l="1"/>
  <c r="A110" i="4"/>
  <c r="F110" i="4" s="1"/>
  <c r="L112" i="4" l="1"/>
  <c r="A111" i="4"/>
  <c r="F111" i="4" s="1"/>
  <c r="L113" i="4" l="1"/>
  <c r="A112" i="4"/>
  <c r="F112" i="4" s="1"/>
  <c r="A113" i="4" l="1"/>
  <c r="F113" i="4" s="1"/>
</calcChain>
</file>

<file path=xl/sharedStrings.xml><?xml version="1.0" encoding="utf-8"?>
<sst xmlns="http://schemas.openxmlformats.org/spreadsheetml/2006/main" count="1556" uniqueCount="168">
  <si>
    <t>A12 W35</t>
  </si>
  <si>
    <t xml:space="preserve">fan </t>
  </si>
  <si>
    <t>Date</t>
  </si>
  <si>
    <t>Test location</t>
  </si>
  <si>
    <t>ODU</t>
  </si>
  <si>
    <t>P.H.E.</t>
  </si>
  <si>
    <t>Refrigerant</t>
  </si>
  <si>
    <t>Charge</t>
  </si>
  <si>
    <t>Setpoint</t>
  </si>
  <si>
    <t>Frequency</t>
  </si>
  <si>
    <t>Water in</t>
  </si>
  <si>
    <t>Water out</t>
  </si>
  <si>
    <t>Flow</t>
  </si>
  <si>
    <t>Defrosts</t>
  </si>
  <si>
    <t>Current (max)</t>
  </si>
  <si>
    <t>Power out</t>
  </si>
  <si>
    <t>Power In</t>
  </si>
  <si>
    <t>COP</t>
  </si>
  <si>
    <t>Toshiba PCBs</t>
  </si>
  <si>
    <t>Main PCB</t>
  </si>
  <si>
    <t>Pump</t>
  </si>
  <si>
    <t>Corrected COP</t>
  </si>
  <si>
    <t>Remarks</t>
  </si>
  <si>
    <t>rotation</t>
  </si>
  <si>
    <t>-</t>
  </si>
  <si>
    <t>type</t>
  </si>
  <si>
    <t>g</t>
  </si>
  <si>
    <t>Hz</t>
  </si>
  <si>
    <t>°C</t>
  </si>
  <si>
    <t>m³/h</t>
  </si>
  <si>
    <t>yes/no</t>
  </si>
  <si>
    <t>A</t>
  </si>
  <si>
    <t>W</t>
  </si>
  <si>
    <t>[Hz]</t>
  </si>
  <si>
    <t>Techneco</t>
  </si>
  <si>
    <t>GP561</t>
  </si>
  <si>
    <t>B26Hx26</t>
  </si>
  <si>
    <t>R32</t>
  </si>
  <si>
    <t>no</t>
  </si>
  <si>
    <t>yes</t>
  </si>
  <si>
    <t>Test 0233 - Current release</t>
  </si>
  <si>
    <t>Test 0234 - Current release</t>
  </si>
  <si>
    <t>Test 0235</t>
  </si>
  <si>
    <t>Test 0236</t>
  </si>
  <si>
    <t>Test 0237</t>
  </si>
  <si>
    <t>Test 0238</t>
  </si>
  <si>
    <t>Test 0239</t>
  </si>
  <si>
    <t>Test 0240</t>
  </si>
  <si>
    <t>Test 0242</t>
  </si>
  <si>
    <t>A12 W45</t>
  </si>
  <si>
    <t>Test 0244 - Current release</t>
  </si>
  <si>
    <t>Test 0245 - Current release</t>
  </si>
  <si>
    <t>Test 0246 - Current release</t>
  </si>
  <si>
    <t>Test 0247</t>
  </si>
  <si>
    <t>Test 0248</t>
  </si>
  <si>
    <t>Test 0249</t>
  </si>
  <si>
    <t>Test 0250</t>
  </si>
  <si>
    <t>Test 0251</t>
  </si>
  <si>
    <t>Test 0252</t>
  </si>
  <si>
    <t>A12 W55</t>
  </si>
  <si>
    <t>__</t>
  </si>
  <si>
    <t>__________</t>
  </si>
  <si>
    <t>____________</t>
  </si>
  <si>
    <t>_______</t>
  </si>
  <si>
    <t>________</t>
  </si>
  <si>
    <t>___________</t>
  </si>
  <si>
    <t>_________</t>
  </si>
  <si>
    <t>______</t>
  </si>
  <si>
    <t>_____________</t>
  </si>
  <si>
    <t>_____________________________________________</t>
  </si>
  <si>
    <t>A7 W35</t>
  </si>
  <si>
    <t>Mertzwiller</t>
  </si>
  <si>
    <t>Defrost cycle included</t>
  </si>
  <si>
    <t>Defrost cycle &gt; 3 hours</t>
  </si>
  <si>
    <t>A7 W45</t>
  </si>
  <si>
    <t>A7 W55</t>
  </si>
  <si>
    <t>Unstable conditions, results are arbitrary</t>
  </si>
  <si>
    <t>A2 W35</t>
  </si>
  <si>
    <t>?</t>
  </si>
  <si>
    <t>Unsure if defrost would occur</t>
  </si>
  <si>
    <t>A2 W45</t>
  </si>
  <si>
    <t>A2 W55</t>
  </si>
  <si>
    <t>Flow lower than requested (1,06) &amp; no full defrost cycle</t>
  </si>
  <si>
    <t>Flow lower than requested (1,06) &amp; Defrost cycle &gt; 3 hours</t>
  </si>
  <si>
    <t>Flow lower than requested (1,06)</t>
  </si>
  <si>
    <t>A-7 W35</t>
  </si>
  <si>
    <t>Averaged over 1 full cycle, but there would be 2 in 3 hours</t>
  </si>
  <si>
    <t>no full defrost cycle measured</t>
  </si>
  <si>
    <t>A-7 W45</t>
  </si>
  <si>
    <t>A-7 W55</t>
  </si>
  <si>
    <t>Flow lower than requested (1,06) &amp; unit shut off mid test</t>
  </si>
  <si>
    <t>Flow lower than requested (1,06), many protect functions</t>
  </si>
  <si>
    <t>Flow lower than requested (1,06), unstable conditions</t>
  </si>
  <si>
    <t>Weird behavior, unknown why (T_delta = 0,18 °C)</t>
  </si>
  <si>
    <t>DT</t>
  </si>
  <si>
    <t>[s]</t>
  </si>
  <si>
    <t>INPUT</t>
  </si>
  <si>
    <t>OUTPUT</t>
  </si>
  <si>
    <t>Start</t>
  </si>
  <si>
    <t>y_HP_Power</t>
  </si>
  <si>
    <t>y_Power_All</t>
  </si>
  <si>
    <t>Compr_freq</t>
  </si>
  <si>
    <t>Tair</t>
  </si>
  <si>
    <t>Twater in</t>
  </si>
  <si>
    <t>Qwater</t>
  </si>
  <si>
    <t>Twater out</t>
  </si>
  <si>
    <t>Time</t>
  </si>
  <si>
    <t>Frequ</t>
  </si>
  <si>
    <t>y_Heat_Power</t>
  </si>
  <si>
    <t>y_Elec_Power</t>
  </si>
  <si>
    <t>[°C]</t>
  </si>
  <si>
    <t>[m3/s]</t>
  </si>
  <si>
    <t>[W]</t>
  </si>
  <si>
    <t>[m3/h]</t>
  </si>
  <si>
    <t>Twater</t>
  </si>
  <si>
    <t>HEATING</t>
  </si>
  <si>
    <t>COOLING</t>
  </si>
  <si>
    <t>Compressor  speed [Hz]</t>
  </si>
  <si>
    <t>Fan speed [RPM]</t>
  </si>
  <si>
    <t>T0 |°C]</t>
  </si>
  <si>
    <t>T0</t>
  </si>
  <si>
    <t>To ≥ 15°C</t>
  </si>
  <si>
    <r>
      <t xml:space="preserve">To </t>
    </r>
    <r>
      <rPr>
        <sz val="11"/>
        <color theme="1"/>
        <rFont val="Calibri"/>
        <family val="2"/>
      </rPr>
      <t>≥  38°C</t>
    </r>
  </si>
  <si>
    <t>To &lt; 15°C</t>
  </si>
  <si>
    <t>To ≥  28°C</t>
  </si>
  <si>
    <t>To &lt; 5.5°C</t>
  </si>
  <si>
    <t>To ≥  15°C</t>
  </si>
  <si>
    <t>To &lt; - 5.0°C</t>
  </si>
  <si>
    <t>To ≥  5.5°C</t>
  </si>
  <si>
    <t>To ≥  0°C</t>
  </si>
  <si>
    <t>To &lt; 0°C</t>
  </si>
  <si>
    <t xml:space="preserve">ECO mode </t>
  </si>
  <si>
    <t>To ≥  38°C</t>
  </si>
  <si>
    <t>To &lt; - 5.5°C</t>
  </si>
  <si>
    <t>To &lt; 38°C</t>
  </si>
  <si>
    <t>T0 abnormal</t>
  </si>
  <si>
    <t>Fan speed Reference [Hz]</t>
  </si>
  <si>
    <t>Tap</t>
  </si>
  <si>
    <t>GM30</t>
  </si>
  <si>
    <t>f 0</t>
  </si>
  <si>
    <t>f 9</t>
  </si>
  <si>
    <t>f 1</t>
  </si>
  <si>
    <t>f A</t>
  </si>
  <si>
    <t>f 2</t>
  </si>
  <si>
    <t>f B</t>
  </si>
  <si>
    <t>f 3</t>
  </si>
  <si>
    <t>f C</t>
  </si>
  <si>
    <t>f 4</t>
  </si>
  <si>
    <t>f D</t>
  </si>
  <si>
    <t>f 5</t>
  </si>
  <si>
    <t>f E</t>
  </si>
  <si>
    <t>f 6</t>
  </si>
  <si>
    <t>f F</t>
  </si>
  <si>
    <t>f 7</t>
  </si>
  <si>
    <t>f 8</t>
  </si>
  <si>
    <t>[m3/min]</t>
  </si>
  <si>
    <t>A1</t>
  </si>
  <si>
    <t>A2</t>
  </si>
  <si>
    <t>m²</t>
  </si>
  <si>
    <t>V1</t>
  </si>
  <si>
    <t>[m/s]</t>
  </si>
  <si>
    <t>V2</t>
  </si>
  <si>
    <t>Q1</t>
  </si>
  <si>
    <t>Q2</t>
  </si>
  <si>
    <t>Vmoyenne</t>
  </si>
  <si>
    <t>m/s</t>
  </si>
  <si>
    <t>Q total</t>
  </si>
  <si>
    <t>Fcomp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</si>
</sst>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dd/mm/yyyy;@"/>
    <numFmt numFmtId="166" formatCode="0.000000000"/>
    <numFmt numFmtId="167" formatCode="0.00000000000"/>
    <numFmt numFmtId="168" formatCode="0.000000"/>
    <numFmt numFmtId="169" formatCode="0.000"/>
  </numFmts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DA80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E2E282"/>
        <bgColor indexed="64"/>
      </patternFill>
    </fill>
    <fill>
      <patternFill patternType="solid">
        <fgColor rgb="FF71C27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B9D75"/>
        <bgColor indexed="64"/>
      </patternFill>
    </fill>
    <fill>
      <patternFill patternType="solid">
        <fgColor rgb="FFFED17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FFFFFF"/>
      </bottom>
      <diagonal/>
    </border>
    <border>
      <left/>
      <right/>
      <top style="medium">
        <color rgb="FF000000"/>
      </top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224">
    <xf numFmtId="0" fontId="0" fillId="0" borderId="0" xfId="0"/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4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3" fillId="5" borderId="4" xfId="1" applyNumberFormat="1" applyBorder="1" applyAlignment="1">
      <alignment horizontal="center"/>
    </xf>
    <xf numFmtId="164" fontId="3" fillId="5" borderId="20" xfId="1" applyNumberFormat="1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0" fillId="0" borderId="18" xfId="0" applyBorder="1"/>
    <xf numFmtId="0" fontId="0" fillId="2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" xfId="0" applyFill="1" applyBorder="1"/>
    <xf numFmtId="0" fontId="0" fillId="2" borderId="1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68" fontId="0" fillId="0" borderId="0" xfId="0" applyNumberFormat="1"/>
    <xf numFmtId="0" fontId="0" fillId="7" borderId="0" xfId="0" applyFill="1"/>
    <xf numFmtId="164" fontId="0" fillId="7" borderId="0" xfId="0" applyNumberFormat="1" applyFill="1"/>
    <xf numFmtId="168" fontId="0" fillId="7" borderId="0" xfId="0" applyNumberFormat="1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left" wrapText="1" readingOrder="1"/>
    </xf>
    <xf numFmtId="0" fontId="11" fillId="0" borderId="0" xfId="0" applyFont="1" applyAlignment="1">
      <alignment wrapText="1"/>
    </xf>
    <xf numFmtId="169" fontId="10" fillId="0" borderId="0" xfId="0" applyNumberFormat="1" applyFont="1" applyAlignment="1">
      <alignment horizontal="right" wrapText="1" readingOrder="1"/>
    </xf>
    <xf numFmtId="0" fontId="10" fillId="0" borderId="27" xfId="0" applyFont="1" applyBorder="1" applyAlignment="1">
      <alignment horizontal="right" wrapText="1" readingOrder="1"/>
    </xf>
    <xf numFmtId="0" fontId="10" fillId="0" borderId="27" xfId="0" applyFont="1" applyBorder="1" applyAlignment="1">
      <alignment horizontal="left" wrapText="1" readingOrder="1"/>
    </xf>
    <xf numFmtId="169" fontId="10" fillId="0" borderId="27" xfId="0" applyNumberFormat="1" applyFont="1" applyBorder="1" applyAlignment="1">
      <alignment horizontal="right" wrapText="1" readingOrder="1"/>
    </xf>
    <xf numFmtId="0" fontId="12" fillId="0" borderId="28" xfId="0" applyFont="1" applyBorder="1" applyAlignment="1">
      <alignment horizontal="left" wrapText="1" readingOrder="1"/>
    </xf>
    <xf numFmtId="0" fontId="10" fillId="0" borderId="29" xfId="0" applyFont="1" applyBorder="1" applyAlignment="1">
      <alignment horizontal="left" wrapText="1" readingOrder="1"/>
    </xf>
    <xf numFmtId="0" fontId="10" fillId="0" borderId="30" xfId="0" applyFont="1" applyBorder="1" applyAlignment="1">
      <alignment horizontal="left" wrapText="1" readingOrder="1"/>
    </xf>
    <xf numFmtId="0" fontId="10" fillId="0" borderId="31" xfId="0" applyFont="1" applyBorder="1" applyAlignment="1">
      <alignment horizontal="left" wrapText="1" readingOrder="1"/>
    </xf>
    <xf numFmtId="0" fontId="12" fillId="0" borderId="32" xfId="0" applyFont="1" applyBorder="1" applyAlignment="1">
      <alignment horizontal="left" wrapText="1" readingOrder="1"/>
    </xf>
    <xf numFmtId="0" fontId="13" fillId="0" borderId="33" xfId="0" applyFont="1" applyBorder="1" applyAlignment="1">
      <alignment horizontal="center" vertical="center" wrapText="1" readingOrder="1"/>
    </xf>
    <xf numFmtId="0" fontId="13" fillId="8" borderId="34" xfId="0" applyFont="1" applyFill="1" applyBorder="1" applyAlignment="1">
      <alignment horizontal="center" vertical="center" wrapText="1" readingOrder="1"/>
    </xf>
    <xf numFmtId="0" fontId="13" fillId="9" borderId="33" xfId="0" applyFont="1" applyFill="1" applyBorder="1" applyAlignment="1">
      <alignment horizontal="center" vertical="center" wrapText="1" readingOrder="1"/>
    </xf>
    <xf numFmtId="0" fontId="13" fillId="10" borderId="35" xfId="0" applyFont="1" applyFill="1" applyBorder="1" applyAlignment="1">
      <alignment horizontal="center" vertical="center" wrapText="1" readingOrder="1"/>
    </xf>
    <xf numFmtId="0" fontId="13" fillId="11" borderId="34" xfId="0" applyFont="1" applyFill="1" applyBorder="1" applyAlignment="1">
      <alignment horizontal="center" vertical="center" wrapText="1" readingOrder="1"/>
    </xf>
    <xf numFmtId="0" fontId="13" fillId="0" borderId="36" xfId="0" applyFont="1" applyBorder="1" applyAlignment="1">
      <alignment horizontal="center" vertical="center" wrapText="1" readingOrder="1"/>
    </xf>
    <xf numFmtId="0" fontId="13" fillId="8" borderId="37" xfId="0" applyFont="1" applyFill="1" applyBorder="1" applyAlignment="1">
      <alignment horizontal="center" vertical="center" wrapText="1" readingOrder="1"/>
    </xf>
    <xf numFmtId="0" fontId="13" fillId="9" borderId="36" xfId="0" applyFont="1" applyFill="1" applyBorder="1" applyAlignment="1">
      <alignment horizontal="center" vertical="center" wrapText="1" readingOrder="1"/>
    </xf>
    <xf numFmtId="0" fontId="13" fillId="10" borderId="38" xfId="0" applyFont="1" applyFill="1" applyBorder="1" applyAlignment="1">
      <alignment horizontal="center" vertical="center" wrapText="1" readingOrder="1"/>
    </xf>
    <xf numFmtId="0" fontId="13" fillId="11" borderId="37" xfId="0" applyFont="1" applyFill="1" applyBorder="1" applyAlignment="1">
      <alignment horizontal="center" vertical="center" wrapText="1" readingOrder="1"/>
    </xf>
    <xf numFmtId="0" fontId="13" fillId="12" borderId="39" xfId="0" applyFont="1" applyFill="1" applyBorder="1" applyAlignment="1">
      <alignment horizontal="center" vertical="center" wrapText="1" readingOrder="1"/>
    </xf>
    <xf numFmtId="0" fontId="13" fillId="13" borderId="40" xfId="0" applyFont="1" applyFill="1" applyBorder="1" applyAlignment="1">
      <alignment horizontal="center" vertical="center" wrapText="1" readingOrder="1"/>
    </xf>
    <xf numFmtId="0" fontId="13" fillId="14" borderId="41" xfId="0" applyFont="1" applyFill="1" applyBorder="1" applyAlignment="1">
      <alignment horizontal="center" vertical="center" wrapText="1" readingOrder="1"/>
    </xf>
    <xf numFmtId="0" fontId="13" fillId="15" borderId="39" xfId="0" applyFont="1" applyFill="1" applyBorder="1" applyAlignment="1">
      <alignment horizontal="center" vertical="center" wrapText="1" readingOrder="1"/>
    </xf>
    <xf numFmtId="0" fontId="14" fillId="14" borderId="42" xfId="0" applyFont="1" applyFill="1" applyBorder="1" applyAlignment="1">
      <alignment horizontal="center" vertical="center" wrapText="1" readingOrder="1"/>
    </xf>
    <xf numFmtId="0" fontId="14" fillId="9" borderId="43" xfId="0" applyFont="1" applyFill="1" applyBorder="1" applyAlignment="1">
      <alignment horizontal="center" vertical="center" wrapText="1" readingOrder="1"/>
    </xf>
    <xf numFmtId="0" fontId="14" fillId="9" borderId="44" xfId="0" applyFont="1" applyFill="1" applyBorder="1" applyAlignment="1">
      <alignment horizontal="center" vertical="center" wrapText="1" readingOrder="1"/>
    </xf>
    <xf numFmtId="0" fontId="14" fillId="11" borderId="42" xfId="0" applyFont="1" applyFill="1" applyBorder="1" applyAlignment="1">
      <alignment horizontal="center" vertical="center" wrapText="1" readingOrder="1"/>
    </xf>
    <xf numFmtId="0" fontId="10" fillId="0" borderId="45" xfId="0" applyFont="1" applyBorder="1" applyAlignment="1">
      <alignment horizontal="left" wrapText="1" readingOrder="1"/>
    </xf>
    <xf numFmtId="0" fontId="10" fillId="0" borderId="46" xfId="0" applyFont="1" applyBorder="1" applyAlignment="1">
      <alignment horizontal="left" wrapText="1" readingOrder="1"/>
    </xf>
    <xf numFmtId="0" fontId="10" fillId="0" borderId="47" xfId="0" applyFont="1" applyBorder="1" applyAlignment="1">
      <alignment horizontal="left" wrapText="1" readingOrder="1"/>
    </xf>
    <xf numFmtId="165" fontId="7" fillId="16" borderId="6" xfId="0" applyNumberFormat="1" applyFont="1" applyFill="1" applyBorder="1" applyAlignment="1">
      <alignment horizontal="center"/>
    </xf>
    <xf numFmtId="14" fontId="7" fillId="16" borderId="2" xfId="0" applyNumberFormat="1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2" fontId="7" fillId="16" borderId="2" xfId="0" applyNumberFormat="1" applyFont="1" applyFill="1" applyBorder="1" applyAlignment="1">
      <alignment horizontal="center"/>
    </xf>
    <xf numFmtId="1" fontId="7" fillId="16" borderId="2" xfId="0" applyNumberFormat="1" applyFont="1" applyFill="1" applyBorder="1" applyAlignment="1">
      <alignment horizontal="center"/>
    </xf>
    <xf numFmtId="164" fontId="7" fillId="16" borderId="2" xfId="0" applyNumberFormat="1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2" xfId="0" applyFont="1" applyFill="1" applyBorder="1"/>
    <xf numFmtId="0" fontId="7" fillId="16" borderId="0" xfId="0" applyFont="1" applyFill="1"/>
    <xf numFmtId="165" fontId="7" fillId="16" borderId="3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2" fontId="7" fillId="16" borderId="4" xfId="0" applyNumberFormat="1" applyFont="1" applyFill="1" applyBorder="1" applyAlignment="1">
      <alignment horizontal="center"/>
    </xf>
    <xf numFmtId="1" fontId="7" fillId="16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2" fontId="0" fillId="16" borderId="4" xfId="0" applyNumberForma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2" xfId="0" applyFill="1" applyBorder="1"/>
    <xf numFmtId="0" fontId="0" fillId="16" borderId="0" xfId="0" applyFill="1"/>
    <xf numFmtId="2" fontId="0" fillId="16" borderId="2" xfId="0" applyNumberForma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165" fontId="7" fillId="16" borderId="15" xfId="0" applyNumberFormat="1" applyFont="1" applyFill="1" applyBorder="1" applyAlignment="1">
      <alignment horizontal="center"/>
    </xf>
    <xf numFmtId="14" fontId="7" fillId="16" borderId="16" xfId="0" applyNumberFormat="1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2" fontId="7" fillId="16" borderId="16" xfId="0" applyNumberFormat="1" applyFont="1" applyFill="1" applyBorder="1" applyAlignment="1">
      <alignment horizontal="center"/>
    </xf>
    <xf numFmtId="1" fontId="7" fillId="16" borderId="16" xfId="0" applyNumberFormat="1" applyFon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165" fontId="7" fillId="16" borderId="8" xfId="0" applyNumberFormat="1" applyFont="1" applyFill="1" applyBorder="1" applyAlignment="1">
      <alignment horizontal="center"/>
    </xf>
    <xf numFmtId="14" fontId="7" fillId="16" borderId="9" xfId="0" applyNumberFormat="1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2" fontId="7" fillId="16" borderId="9" xfId="0" applyNumberFormat="1" applyFont="1" applyFill="1" applyBorder="1" applyAlignment="1">
      <alignment horizontal="center"/>
    </xf>
    <xf numFmtId="1" fontId="7" fillId="16" borderId="9" xfId="0" applyNumberFormat="1" applyFont="1" applyFill="1" applyBorder="1" applyAlignment="1">
      <alignment horizontal="center"/>
    </xf>
    <xf numFmtId="164" fontId="7" fillId="16" borderId="9" xfId="0" applyNumberFormat="1" applyFont="1" applyFill="1" applyBorder="1" applyAlignment="1">
      <alignment horizontal="center"/>
    </xf>
    <xf numFmtId="2" fontId="0" fillId="16" borderId="9" xfId="0" applyNumberFormat="1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14" fontId="0" fillId="16" borderId="3" xfId="0" applyNumberFormat="1" applyFill="1" applyBorder="1" applyAlignment="1">
      <alignment horizontal="center"/>
    </xf>
    <xf numFmtId="14" fontId="0" fillId="16" borderId="4" xfId="0" applyNumberFormat="1" applyFill="1" applyBorder="1" applyAlignment="1">
      <alignment horizontal="center"/>
    </xf>
    <xf numFmtId="1" fontId="0" fillId="16" borderId="4" xfId="0" applyNumberFormat="1" applyFill="1" applyBorder="1" applyAlignment="1">
      <alignment horizontal="center"/>
    </xf>
    <xf numFmtId="164" fontId="0" fillId="16" borderId="4" xfId="0" applyNumberFormat="1" applyFill="1" applyBorder="1" applyAlignment="1">
      <alignment horizontal="center"/>
    </xf>
    <xf numFmtId="14" fontId="0" fillId="16" borderId="6" xfId="0" applyNumberFormat="1" applyFill="1" applyBorder="1" applyAlignment="1">
      <alignment horizontal="center"/>
    </xf>
    <xf numFmtId="14" fontId="0" fillId="16" borderId="20" xfId="0" applyNumberFormat="1" applyFill="1" applyBorder="1" applyAlignment="1">
      <alignment horizontal="center"/>
    </xf>
    <xf numFmtId="0" fontId="0" fillId="16" borderId="20" xfId="0" applyFill="1" applyBorder="1" applyAlignment="1">
      <alignment horizontal="center"/>
    </xf>
    <xf numFmtId="2" fontId="0" fillId="16" borderId="20" xfId="0" applyNumberFormat="1" applyFill="1" applyBorder="1" applyAlignment="1">
      <alignment horizontal="center"/>
    </xf>
    <xf numFmtId="1" fontId="0" fillId="16" borderId="20" xfId="0" applyNumberFormat="1" applyFill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4" fontId="0" fillId="16" borderId="12" xfId="0" applyNumberFormat="1" applyFill="1" applyBorder="1" applyAlignment="1">
      <alignment horizontal="center"/>
    </xf>
    <xf numFmtId="14" fontId="0" fillId="16" borderId="2" xfId="0" applyNumberFormat="1" applyFill="1" applyBorder="1" applyAlignment="1">
      <alignment horizontal="center"/>
    </xf>
    <xf numFmtId="1" fontId="0" fillId="16" borderId="2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14" fontId="0" fillId="16" borderId="8" xfId="0" applyNumberFormat="1" applyFill="1" applyBorder="1" applyAlignment="1">
      <alignment horizontal="center"/>
    </xf>
    <xf numFmtId="14" fontId="0" fillId="16" borderId="9" xfId="0" applyNumberFormat="1" applyFill="1" applyBorder="1" applyAlignment="1">
      <alignment horizontal="center"/>
    </xf>
    <xf numFmtId="1" fontId="0" fillId="16" borderId="9" xfId="0" applyNumberFormat="1" applyFill="1" applyBorder="1" applyAlignment="1">
      <alignment horizontal="center"/>
    </xf>
    <xf numFmtId="164" fontId="0" fillId="16" borderId="9" xfId="0" applyNumberFormat="1" applyFill="1" applyBorder="1" applyAlignment="1">
      <alignment horizontal="center"/>
    </xf>
    <xf numFmtId="164" fontId="3" fillId="16" borderId="4" xfId="1" applyNumberFormat="1" applyFill="1" applyBorder="1" applyAlignment="1">
      <alignment horizontal="center"/>
    </xf>
    <xf numFmtId="0" fontId="3" fillId="16" borderId="13" xfId="1" applyFill="1" applyBorder="1" applyAlignment="1">
      <alignment horizontal="center"/>
    </xf>
    <xf numFmtId="14" fontId="0" fillId="16" borderId="19" xfId="0" applyNumberFormat="1" applyFill="1" applyBorder="1" applyAlignment="1">
      <alignment horizontal="center"/>
    </xf>
    <xf numFmtId="164" fontId="3" fillId="16" borderId="20" xfId="1" applyNumberFormat="1" applyFill="1" applyBorder="1" applyAlignment="1">
      <alignment horizontal="center"/>
    </xf>
    <xf numFmtId="0" fontId="3" fillId="16" borderId="25" xfId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/>
    <xf numFmtId="0" fontId="0" fillId="0" borderId="48" xfId="0" applyBorder="1" applyAlignment="1">
      <alignment horizontal="center" vertical="center"/>
    </xf>
    <xf numFmtId="0" fontId="0" fillId="0" borderId="5" xfId="0" applyBorder="1"/>
    <xf numFmtId="0" fontId="0" fillId="0" borderId="49" xfId="0" applyBorder="1" applyAlignment="1">
      <alignment horizontal="center" vertical="center"/>
    </xf>
    <xf numFmtId="0" fontId="0" fillId="0" borderId="7" xfId="0" applyBorder="1"/>
    <xf numFmtId="0" fontId="0" fillId="0" borderId="50" xfId="0" applyBorder="1" applyAlignment="1">
      <alignment horizontal="center" vertical="center"/>
    </xf>
    <xf numFmtId="0" fontId="0" fillId="0" borderId="10" xfId="0" applyBorder="1"/>
    <xf numFmtId="0" fontId="6" fillId="0" borderId="2" xfId="0" applyFont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Fan rotation speed - Heating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fan'!$B$5</c:f>
              <c:strCache>
                <c:ptCount val="1"/>
                <c:pt idx="0">
                  <c:v>To ≥ 15°C</c:v>
                </c:pt>
              </c:strCache>
            </c:strRef>
          </c:tx>
          <c:xVal>
            <c:numRef>
              <c:f>'DATA fan'!$G$4:$L$4</c:f>
              <c:numCache>
                <c:formatCode>General</c:formatCode>
                <c:ptCount val="6"/>
                <c:pt idx="0">
                  <c:v>16.8</c:v>
                </c:pt>
                <c:pt idx="1">
                  <c:v>47.899000000000001</c:v>
                </c:pt>
                <c:pt idx="2">
                  <c:v>47.9</c:v>
                </c:pt>
                <c:pt idx="3">
                  <c:v>48.499000000000002</c:v>
                </c:pt>
                <c:pt idx="4">
                  <c:v>48.5</c:v>
                </c:pt>
                <c:pt idx="5">
                  <c:v>130</c:v>
                </c:pt>
              </c:numCache>
            </c:numRef>
          </c:xVal>
          <c:yVal>
            <c:numRef>
              <c:f>'DATA fan'!$G$5:$L$5</c:f>
              <c:numCache>
                <c:formatCode>0.0</c:formatCode>
                <c:ptCount val="6"/>
                <c:pt idx="0">
                  <c:v>6.166666666666667</c:v>
                </c:pt>
                <c:pt idx="1">
                  <c:v>6.166666666666667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7-48C0-9A72-EF0202C6D4D3}"/>
            </c:ext>
          </c:extLst>
        </c:ser>
        <c:ser>
          <c:idx val="1"/>
          <c:order val="1"/>
          <c:tx>
            <c:strRef>
              <c:f>'DATA fan'!$B$6</c:f>
              <c:strCache>
                <c:ptCount val="1"/>
                <c:pt idx="0">
                  <c:v>To &lt; 15°C</c:v>
                </c:pt>
              </c:strCache>
            </c:strRef>
          </c:tx>
          <c:xVal>
            <c:numRef>
              <c:f>'DATA fan'!$G$4:$L$4</c:f>
              <c:numCache>
                <c:formatCode>General</c:formatCode>
                <c:ptCount val="6"/>
                <c:pt idx="0">
                  <c:v>16.8</c:v>
                </c:pt>
                <c:pt idx="1">
                  <c:v>47.899000000000001</c:v>
                </c:pt>
                <c:pt idx="2">
                  <c:v>47.9</c:v>
                </c:pt>
                <c:pt idx="3">
                  <c:v>48.499000000000002</c:v>
                </c:pt>
                <c:pt idx="4">
                  <c:v>48.5</c:v>
                </c:pt>
                <c:pt idx="5">
                  <c:v>130</c:v>
                </c:pt>
              </c:numCache>
            </c:numRef>
          </c:xVal>
          <c:yVal>
            <c:numRef>
              <c:f>'DATA fan'!$G$6:$L$6</c:f>
              <c:numCache>
                <c:formatCode>0.0</c:formatCode>
                <c:ptCount val="6"/>
                <c:pt idx="0">
                  <c:v>6.166666666666667</c:v>
                </c:pt>
                <c:pt idx="1">
                  <c:v>6.166666666666667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7-48C0-9A72-EF0202C6D4D3}"/>
            </c:ext>
          </c:extLst>
        </c:ser>
        <c:ser>
          <c:idx val="2"/>
          <c:order val="2"/>
          <c:tx>
            <c:strRef>
              <c:f>'DATA fan'!$B$7</c:f>
              <c:strCache>
                <c:ptCount val="1"/>
                <c:pt idx="0">
                  <c:v>To &lt; 5.5°C</c:v>
                </c:pt>
              </c:strCache>
            </c:strRef>
          </c:tx>
          <c:xVal>
            <c:numRef>
              <c:f>'DATA fan'!$G$4:$L$4</c:f>
              <c:numCache>
                <c:formatCode>General</c:formatCode>
                <c:ptCount val="6"/>
                <c:pt idx="0">
                  <c:v>16.8</c:v>
                </c:pt>
                <c:pt idx="1">
                  <c:v>47.899000000000001</c:v>
                </c:pt>
                <c:pt idx="2">
                  <c:v>47.9</c:v>
                </c:pt>
                <c:pt idx="3">
                  <c:v>48.499000000000002</c:v>
                </c:pt>
                <c:pt idx="4">
                  <c:v>48.5</c:v>
                </c:pt>
                <c:pt idx="5">
                  <c:v>130</c:v>
                </c:pt>
              </c:numCache>
            </c:numRef>
          </c:xVal>
          <c:yVal>
            <c:numRef>
              <c:f>'DATA fan'!$G$7:$L$7</c:f>
              <c:numCache>
                <c:formatCode>0.0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11.666666666666666</c:v>
                </c:pt>
                <c:pt idx="3">
                  <c:v>11.666666666666666</c:v>
                </c:pt>
                <c:pt idx="4">
                  <c:v>11.666666666666666</c:v>
                </c:pt>
                <c:pt idx="5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07-48C0-9A72-EF0202C6D4D3}"/>
            </c:ext>
          </c:extLst>
        </c:ser>
        <c:ser>
          <c:idx val="3"/>
          <c:order val="3"/>
          <c:tx>
            <c:strRef>
              <c:f>'DATA fan'!$B$8</c:f>
              <c:strCache>
                <c:ptCount val="1"/>
                <c:pt idx="0">
                  <c:v>To &lt; - 5.0°C</c:v>
                </c:pt>
              </c:strCache>
            </c:strRef>
          </c:tx>
          <c:xVal>
            <c:numRef>
              <c:f>'DATA fan'!$G$4:$L$4</c:f>
              <c:numCache>
                <c:formatCode>General</c:formatCode>
                <c:ptCount val="6"/>
                <c:pt idx="0">
                  <c:v>16.8</c:v>
                </c:pt>
                <c:pt idx="1">
                  <c:v>47.899000000000001</c:v>
                </c:pt>
                <c:pt idx="2">
                  <c:v>47.9</c:v>
                </c:pt>
                <c:pt idx="3">
                  <c:v>48.499000000000002</c:v>
                </c:pt>
                <c:pt idx="4">
                  <c:v>48.5</c:v>
                </c:pt>
                <c:pt idx="5">
                  <c:v>130</c:v>
                </c:pt>
              </c:numCache>
            </c:numRef>
          </c:xVal>
          <c:yVal>
            <c:numRef>
              <c:f>'DATA fan'!$G$8:$L$8</c:f>
              <c:numCache>
                <c:formatCode>0.0</c:formatCode>
                <c:ptCount val="6"/>
                <c:pt idx="0">
                  <c:v>10.833333333333334</c:v>
                </c:pt>
                <c:pt idx="1">
                  <c:v>10.833333333333334</c:v>
                </c:pt>
                <c:pt idx="2">
                  <c:v>11.666666666666666</c:v>
                </c:pt>
                <c:pt idx="3">
                  <c:v>11.666666666666666</c:v>
                </c:pt>
                <c:pt idx="4">
                  <c:v>11.666666666666666</c:v>
                </c:pt>
                <c:pt idx="5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07-48C0-9A72-EF0202C6D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37696"/>
        <c:axId val="332498816"/>
      </c:scatterChart>
      <c:valAx>
        <c:axId val="3526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Compressor frequency [Hz]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498816"/>
        <c:crosses val="autoZero"/>
        <c:crossBetween val="midCat"/>
      </c:valAx>
      <c:valAx>
        <c:axId val="33249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Fan rotaion speed [Hz]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698673082531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5263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Fan rotation speed - Cooling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fan'!$O$5</c:f>
              <c:strCache>
                <c:ptCount val="1"/>
                <c:pt idx="0">
                  <c:v>To ≥  38°C</c:v>
                </c:pt>
              </c:strCache>
            </c:strRef>
          </c:tx>
          <c:xVal>
            <c:numRef>
              <c:f>'DATA fan'!$W$4:$AB$4</c:f>
              <c:numCache>
                <c:formatCode>General</c:formatCode>
                <c:ptCount val="6"/>
                <c:pt idx="0">
                  <c:v>13.8</c:v>
                </c:pt>
                <c:pt idx="1">
                  <c:v>31.698999999999998</c:v>
                </c:pt>
                <c:pt idx="2">
                  <c:v>31.7</c:v>
                </c:pt>
                <c:pt idx="3">
                  <c:v>32.298999999999999</c:v>
                </c:pt>
                <c:pt idx="4">
                  <c:v>32.299999999999997</c:v>
                </c:pt>
                <c:pt idx="5">
                  <c:v>130</c:v>
                </c:pt>
              </c:numCache>
            </c:numRef>
          </c:xVal>
          <c:yVal>
            <c:numRef>
              <c:f>'DATA fan'!$W$5:$AB$5</c:f>
              <c:numCache>
                <c:formatCode>0.0</c:formatCode>
                <c:ptCount val="6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11.666666666666666</c:v>
                </c:pt>
                <c:pt idx="4">
                  <c:v>11.666666666666666</c:v>
                </c:pt>
                <c:pt idx="5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4987-B778-2C6FB22CC430}"/>
            </c:ext>
          </c:extLst>
        </c:ser>
        <c:ser>
          <c:idx val="1"/>
          <c:order val="1"/>
          <c:tx>
            <c:strRef>
              <c:f>'DATA fan'!$O$6</c:f>
              <c:strCache>
                <c:ptCount val="1"/>
                <c:pt idx="0">
                  <c:v>To ≥  28°C</c:v>
                </c:pt>
              </c:strCache>
            </c:strRef>
          </c:tx>
          <c:xVal>
            <c:numRef>
              <c:f>'DATA fan'!$W$4:$AB$4</c:f>
              <c:numCache>
                <c:formatCode>General</c:formatCode>
                <c:ptCount val="6"/>
                <c:pt idx="0">
                  <c:v>13.8</c:v>
                </c:pt>
                <c:pt idx="1">
                  <c:v>31.698999999999998</c:v>
                </c:pt>
                <c:pt idx="2">
                  <c:v>31.7</c:v>
                </c:pt>
                <c:pt idx="3">
                  <c:v>32.298999999999999</c:v>
                </c:pt>
                <c:pt idx="4">
                  <c:v>32.299999999999997</c:v>
                </c:pt>
                <c:pt idx="5">
                  <c:v>130</c:v>
                </c:pt>
              </c:numCache>
            </c:numRef>
          </c:xVal>
          <c:yVal>
            <c:numRef>
              <c:f>'DATA fan'!$W$6:$AB$6</c:f>
              <c:numCache>
                <c:formatCode>0.0</c:formatCode>
                <c:ptCount val="6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11.666666666666666</c:v>
                </c:pt>
                <c:pt idx="4">
                  <c:v>11.666666666666666</c:v>
                </c:pt>
                <c:pt idx="5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4-4987-B778-2C6FB22CC430}"/>
            </c:ext>
          </c:extLst>
        </c:ser>
        <c:ser>
          <c:idx val="2"/>
          <c:order val="2"/>
          <c:tx>
            <c:strRef>
              <c:f>'DATA fan'!$O$7</c:f>
              <c:strCache>
                <c:ptCount val="1"/>
                <c:pt idx="0">
                  <c:v>To ≥  15°C</c:v>
                </c:pt>
              </c:strCache>
            </c:strRef>
          </c:tx>
          <c:xVal>
            <c:numRef>
              <c:f>'DATA fan'!$G$4:$L$4</c:f>
              <c:numCache>
                <c:formatCode>General</c:formatCode>
                <c:ptCount val="6"/>
                <c:pt idx="0">
                  <c:v>16.8</c:v>
                </c:pt>
                <c:pt idx="1">
                  <c:v>47.899000000000001</c:v>
                </c:pt>
                <c:pt idx="2">
                  <c:v>47.9</c:v>
                </c:pt>
                <c:pt idx="3">
                  <c:v>48.499000000000002</c:v>
                </c:pt>
                <c:pt idx="4">
                  <c:v>48.5</c:v>
                </c:pt>
                <c:pt idx="5">
                  <c:v>130</c:v>
                </c:pt>
              </c:numCache>
            </c:numRef>
          </c:xVal>
          <c:yVal>
            <c:numRef>
              <c:f>'DATA fan'!$G$7:$L$7</c:f>
              <c:numCache>
                <c:formatCode>0.0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11.666666666666666</c:v>
                </c:pt>
                <c:pt idx="3">
                  <c:v>11.666666666666666</c:v>
                </c:pt>
                <c:pt idx="4">
                  <c:v>11.666666666666666</c:v>
                </c:pt>
                <c:pt idx="5">
                  <c:v>11.666666666666666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A4-4987-B778-2C6FB22CC430}"/>
            </c:ext>
          </c:extLst>
        </c:ser>
        <c:ser>
          <c:idx val="3"/>
          <c:order val="3"/>
          <c:tx>
            <c:strRef>
              <c:f>'DATA fan'!$O$8</c:f>
              <c:strCache>
                <c:ptCount val="1"/>
                <c:pt idx="0">
                  <c:v>To ≥  5.5°C</c:v>
                </c:pt>
              </c:strCache>
            </c:strRef>
          </c:tx>
          <c:xVal>
            <c:numRef>
              <c:f>'DATA fan'!$W$4:$AB$4</c:f>
              <c:numCache>
                <c:formatCode>General</c:formatCode>
                <c:ptCount val="6"/>
                <c:pt idx="0">
                  <c:v>13.8</c:v>
                </c:pt>
                <c:pt idx="1">
                  <c:v>31.698999999999998</c:v>
                </c:pt>
                <c:pt idx="2">
                  <c:v>31.7</c:v>
                </c:pt>
                <c:pt idx="3">
                  <c:v>32.298999999999999</c:v>
                </c:pt>
                <c:pt idx="4">
                  <c:v>32.299999999999997</c:v>
                </c:pt>
                <c:pt idx="5">
                  <c:v>130</c:v>
                </c:pt>
              </c:numCache>
            </c:numRef>
          </c:xVal>
          <c:yVal>
            <c:numRef>
              <c:f>'DATA fan'!$W$8:$AB$8</c:f>
              <c:numCache>
                <c:formatCode>0.0</c:formatCode>
                <c:ptCount val="6"/>
                <c:pt idx="0">
                  <c:v>7.333333333333333</c:v>
                </c:pt>
                <c:pt idx="1">
                  <c:v>7.333333333333333</c:v>
                </c:pt>
                <c:pt idx="2">
                  <c:v>9.1666666666666661</c:v>
                </c:pt>
                <c:pt idx="3">
                  <c:v>9.1666666666666661</c:v>
                </c:pt>
                <c:pt idx="4">
                  <c:v>9.1666666666666661</c:v>
                </c:pt>
                <c:pt idx="5">
                  <c:v>9.1666666666666661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A4-4987-B778-2C6FB22CC430}"/>
            </c:ext>
          </c:extLst>
        </c:ser>
        <c:ser>
          <c:idx val="4"/>
          <c:order val="4"/>
          <c:tx>
            <c:strRef>
              <c:f>'DATA fan'!$O$9</c:f>
              <c:strCache>
                <c:ptCount val="1"/>
                <c:pt idx="0">
                  <c:v>To ≥  0°C</c:v>
                </c:pt>
              </c:strCache>
            </c:strRef>
          </c:tx>
          <c:xVal>
            <c:numRef>
              <c:f>'DATA fan'!$W$4:$AB$4</c:f>
              <c:numCache>
                <c:formatCode>General</c:formatCode>
                <c:ptCount val="6"/>
                <c:pt idx="0">
                  <c:v>13.8</c:v>
                </c:pt>
                <c:pt idx="1">
                  <c:v>31.698999999999998</c:v>
                </c:pt>
                <c:pt idx="2">
                  <c:v>31.7</c:v>
                </c:pt>
                <c:pt idx="3">
                  <c:v>32.298999999999999</c:v>
                </c:pt>
                <c:pt idx="4">
                  <c:v>32.299999999999997</c:v>
                </c:pt>
                <c:pt idx="5">
                  <c:v>130</c:v>
                </c:pt>
              </c:numCache>
            </c:numRef>
          </c:xVal>
          <c:yVal>
            <c:numRef>
              <c:f>'DATA fan'!$W$9:$AB$9</c:f>
              <c:numCache>
                <c:formatCode>0.0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7.333333333333333</c:v>
                </c:pt>
                <c:pt idx="3">
                  <c:v>7.333333333333333</c:v>
                </c:pt>
                <c:pt idx="4">
                  <c:v>7.333333333333333</c:v>
                </c:pt>
                <c:pt idx="5">
                  <c:v>7.333333333333333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3-4BF7-A3BF-6F1C9A63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37696"/>
        <c:axId val="332498816"/>
      </c:scatterChart>
      <c:valAx>
        <c:axId val="3526376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Compressor frequency [Hz]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498816"/>
        <c:crossesAt val="0"/>
        <c:crossBetween val="midCat"/>
      </c:valAx>
      <c:valAx>
        <c:axId val="33249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Fan rotaion speed [Hz]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698673082531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52637696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528907</xdr:colOff>
      <xdr:row>14</xdr:row>
      <xdr:rowOff>82130</xdr:rowOff>
    </xdr:from>
    <xdr:to>
      <xdr:col>11</xdr:col>
      <xdr:colOff>528906</xdr:colOff>
      <xdr:row>28</xdr:row>
      <xdr:rowOff>158330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14</xdr:row>
      <xdr:rowOff>86264</xdr:rowOff>
    </xdr:from>
    <xdr:to>
      <xdr:col>21</xdr:col>
      <xdr:colOff>422694</xdr:colOff>
      <xdr:row>28</xdr:row>
      <xdr:rowOff>162464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id="{43520855-76DD-41D2-BF8A-1485672B82CB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zoomScale="70" zoomScaleNormal="70" workbookViewId="0">
      <selection activeCell="I1" sqref="I1"/>
    </sheetView>
  </sheetViews>
  <sheetFormatPr defaultColWidth="9.140625" defaultRowHeight="14.45"/>
  <cols>
    <col min="1" max="1" width="3" style="1" bestFit="1" customWidth="1"/>
    <col min="2" max="2" width="13.5703125" style="40" bestFit="1" customWidth="1"/>
    <col min="3" max="3" width="13.140625" style="3" bestFit="1" customWidth="1"/>
    <col min="4" max="4" width="8" style="3" bestFit="1" customWidth="1"/>
    <col min="5" max="5" width="9" style="3" bestFit="1" customWidth="1"/>
    <col min="6" max="6" width="12" style="2" bestFit="1" customWidth="1"/>
    <col min="7" max="7" width="8" style="41" bestFit="1" customWidth="1"/>
    <col min="8" max="8" width="10" style="41" bestFit="1" customWidth="1"/>
    <col min="9" max="9" width="10.28515625" style="42" bestFit="1" customWidth="1"/>
    <col min="10" max="11" width="10" style="2" bestFit="1" customWidth="1"/>
    <col min="12" max="12" width="18.85546875" style="2" bestFit="1" customWidth="1"/>
    <col min="13" max="13" width="8.42578125" style="2" bestFit="1" customWidth="1"/>
    <col min="14" max="14" width="13.42578125" style="2" bestFit="1" customWidth="1"/>
    <col min="15" max="15" width="11" style="2" bestFit="1" customWidth="1"/>
    <col min="16" max="16" width="18.85546875" style="2" bestFit="1" customWidth="1"/>
    <col min="17" max="17" width="7" style="2" bestFit="1" customWidth="1"/>
    <col min="18" max="18" width="13.140625" style="3" bestFit="1" customWidth="1"/>
    <col min="19" max="19" width="10" style="3" bestFit="1" customWidth="1"/>
    <col min="20" max="20" width="8" style="3" bestFit="1" customWidth="1"/>
    <col min="21" max="21" width="14.42578125" style="3" bestFit="1" customWidth="1"/>
    <col min="22" max="22" width="54.7109375" style="3" bestFit="1" customWidth="1"/>
    <col min="23" max="16384" width="9.140625" style="1"/>
  </cols>
  <sheetData>
    <row r="1" spans="2:23" ht="15" thickBot="1"/>
    <row r="2" spans="2:23" ht="15" thickBot="1">
      <c r="B2" s="25" t="s">
        <v>0</v>
      </c>
      <c r="W2" s="72" t="s">
        <v>1</v>
      </c>
    </row>
    <row r="3" spans="2:23">
      <c r="B3" s="26" t="s">
        <v>2</v>
      </c>
      <c r="C3" s="27" t="s">
        <v>3</v>
      </c>
      <c r="D3" s="27" t="s">
        <v>4</v>
      </c>
      <c r="E3" s="27" t="s">
        <v>5</v>
      </c>
      <c r="F3" s="9" t="s">
        <v>6</v>
      </c>
      <c r="G3" s="28" t="s">
        <v>7</v>
      </c>
      <c r="H3" s="28" t="s">
        <v>8</v>
      </c>
      <c r="I3" s="2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27" t="s">
        <v>18</v>
      </c>
      <c r="S3" s="27" t="s">
        <v>19</v>
      </c>
      <c r="T3" s="27" t="s">
        <v>20</v>
      </c>
      <c r="U3" s="50" t="s">
        <v>21</v>
      </c>
      <c r="V3" s="50" t="s">
        <v>22</v>
      </c>
      <c r="W3" s="72" t="s">
        <v>23</v>
      </c>
    </row>
    <row r="4" spans="2:23" ht="15" thickBot="1">
      <c r="B4" s="35" t="s">
        <v>24</v>
      </c>
      <c r="C4" s="36" t="s">
        <v>24</v>
      </c>
      <c r="D4" s="36" t="s">
        <v>24</v>
      </c>
      <c r="E4" s="36" t="s">
        <v>24</v>
      </c>
      <c r="F4" s="37" t="s">
        <v>25</v>
      </c>
      <c r="G4" s="38" t="s">
        <v>26</v>
      </c>
      <c r="H4" s="38" t="s">
        <v>24</v>
      </c>
      <c r="I4" s="39" t="s">
        <v>27</v>
      </c>
      <c r="J4" s="37" t="s">
        <v>28</v>
      </c>
      <c r="K4" s="37" t="s">
        <v>28</v>
      </c>
      <c r="L4" s="37" t="s">
        <v>29</v>
      </c>
      <c r="M4" s="37" t="s">
        <v>30</v>
      </c>
      <c r="N4" s="37" t="s">
        <v>31</v>
      </c>
      <c r="O4" s="37" t="s">
        <v>32</v>
      </c>
      <c r="P4" s="37" t="s">
        <v>32</v>
      </c>
      <c r="Q4" s="37" t="s">
        <v>24</v>
      </c>
      <c r="R4" s="36" t="s">
        <v>30</v>
      </c>
      <c r="S4" s="36" t="s">
        <v>30</v>
      </c>
      <c r="T4" s="36" t="s">
        <v>30</v>
      </c>
      <c r="U4" s="36" t="s">
        <v>30</v>
      </c>
      <c r="V4" s="70" t="s">
        <v>24</v>
      </c>
      <c r="W4" s="72" t="s">
        <v>33</v>
      </c>
    </row>
    <row r="5" spans="2:23" s="157" customFormat="1">
      <c r="B5" s="178">
        <v>43650</v>
      </c>
      <c r="C5" s="179" t="s">
        <v>34</v>
      </c>
      <c r="D5" s="154" t="s">
        <v>35</v>
      </c>
      <c r="E5" s="154" t="s">
        <v>36</v>
      </c>
      <c r="F5" s="153" t="s">
        <v>37</v>
      </c>
      <c r="G5" s="180">
        <v>980</v>
      </c>
      <c r="H5" s="180">
        <v>254</v>
      </c>
      <c r="I5" s="198">
        <v>105.6</v>
      </c>
      <c r="J5" s="153">
        <v>30.112817679557995</v>
      </c>
      <c r="K5" s="153">
        <v>35.098729281767937</v>
      </c>
      <c r="L5" s="153">
        <v>1.4928674033149201</v>
      </c>
      <c r="M5" s="153" t="s">
        <v>38</v>
      </c>
      <c r="N5" s="153">
        <v>9.8955248618784495</v>
      </c>
      <c r="O5" s="153">
        <v>8628.7752841317397</v>
      </c>
      <c r="P5" s="153">
        <v>2022.29834254144</v>
      </c>
      <c r="Q5" s="153">
        <v>4.2796408839779003</v>
      </c>
      <c r="R5" s="154" t="s">
        <v>39</v>
      </c>
      <c r="S5" s="154" t="s">
        <v>38</v>
      </c>
      <c r="T5" s="154" t="s">
        <v>38</v>
      </c>
      <c r="U5" s="154" t="s">
        <v>38</v>
      </c>
      <c r="V5" s="199" t="s">
        <v>40</v>
      </c>
      <c r="W5" s="156">
        <f>IF(I5&lt;'DATA fan'!$C$4,'DATA fan'!C$6,IF(I5&lt;'DATA fan'!$D$4,'DATA fan'!D$6,'DATA fan'!E$6))</f>
        <v>10</v>
      </c>
    </row>
    <row r="6" spans="2:23" s="157" customFormat="1">
      <c r="B6" s="200">
        <v>43650</v>
      </c>
      <c r="C6" s="183" t="s">
        <v>34</v>
      </c>
      <c r="D6" s="184" t="s">
        <v>35</v>
      </c>
      <c r="E6" s="184" t="s">
        <v>36</v>
      </c>
      <c r="F6" s="185" t="s">
        <v>37</v>
      </c>
      <c r="G6" s="186">
        <v>980</v>
      </c>
      <c r="H6" s="186">
        <v>240</v>
      </c>
      <c r="I6" s="201">
        <v>98.4</v>
      </c>
      <c r="J6" s="185">
        <v>30.139005524861869</v>
      </c>
      <c r="K6" s="185">
        <v>35.170939226519302</v>
      </c>
      <c r="L6" s="185">
        <v>1.47245303867403</v>
      </c>
      <c r="M6" s="185" t="s">
        <v>38</v>
      </c>
      <c r="N6" s="185">
        <v>9.9798121546961234</v>
      </c>
      <c r="O6" s="185">
        <v>8589.4443081318805</v>
      </c>
      <c r="P6" s="185">
        <v>2044.14917127072</v>
      </c>
      <c r="Q6" s="185">
        <v>4.2146187845303889</v>
      </c>
      <c r="R6" s="184" t="s">
        <v>39</v>
      </c>
      <c r="S6" s="184" t="s">
        <v>38</v>
      </c>
      <c r="T6" s="184" t="s">
        <v>38</v>
      </c>
      <c r="U6" s="184" t="s">
        <v>38</v>
      </c>
      <c r="V6" s="202" t="s">
        <v>41</v>
      </c>
      <c r="W6" s="156">
        <f>IF(I6&lt;'DATA fan'!$C$4,'DATA fan'!C$6,IF(I6&lt;'DATA fan'!$D$4,'DATA fan'!D$6,'DATA fan'!E$6))</f>
        <v>10</v>
      </c>
    </row>
    <row r="7" spans="2:23">
      <c r="B7" s="57">
        <v>43650</v>
      </c>
      <c r="C7" s="58" t="s">
        <v>34</v>
      </c>
      <c r="D7" s="59" t="s">
        <v>35</v>
      </c>
      <c r="E7" s="59" t="s">
        <v>36</v>
      </c>
      <c r="F7" s="60" t="s">
        <v>37</v>
      </c>
      <c r="G7" s="61">
        <v>980</v>
      </c>
      <c r="H7" s="61">
        <v>220</v>
      </c>
      <c r="I7" s="62">
        <v>88.2</v>
      </c>
      <c r="J7" s="60">
        <v>30.081215469613287</v>
      </c>
      <c r="K7" s="60">
        <v>35.029723756906066</v>
      </c>
      <c r="L7" s="60">
        <v>1.3321160220994499</v>
      </c>
      <c r="M7" s="60" t="s">
        <v>38</v>
      </c>
      <c r="N7" s="60">
        <v>8.4878729281767917</v>
      </c>
      <c r="O7" s="60">
        <v>7641.7973066308496</v>
      </c>
      <c r="P7" s="60">
        <v>1748.7237569060801</v>
      </c>
      <c r="Q7" s="60">
        <v>4.3831215469613216</v>
      </c>
      <c r="R7" s="59" t="s">
        <v>39</v>
      </c>
      <c r="S7" s="59" t="s">
        <v>38</v>
      </c>
      <c r="T7" s="59" t="s">
        <v>38</v>
      </c>
      <c r="U7" s="59" t="s">
        <v>38</v>
      </c>
      <c r="V7" s="74" t="s">
        <v>42</v>
      </c>
      <c r="W7" s="72">
        <f>IF(I7&lt;'DATA fan'!$C$4,'DATA fan'!C$6,IF(I7&lt;'DATA fan'!$D$4,'DATA fan'!D$6,'DATA fan'!E$6))</f>
        <v>10</v>
      </c>
    </row>
    <row r="8" spans="2:23">
      <c r="B8" s="57">
        <v>43651</v>
      </c>
      <c r="C8" s="58" t="s">
        <v>34</v>
      </c>
      <c r="D8" s="59" t="s">
        <v>35</v>
      </c>
      <c r="E8" s="59" t="s">
        <v>36</v>
      </c>
      <c r="F8" s="60" t="s">
        <v>37</v>
      </c>
      <c r="G8" s="61">
        <v>980</v>
      </c>
      <c r="H8" s="61">
        <v>200</v>
      </c>
      <c r="I8" s="62">
        <v>78</v>
      </c>
      <c r="J8" s="60">
        <v>30.209723756906058</v>
      </c>
      <c r="K8" s="60">
        <v>35.118453038674033</v>
      </c>
      <c r="L8" s="60">
        <v>1.2079171270718201</v>
      </c>
      <c r="M8" s="60" t="s">
        <v>38</v>
      </c>
      <c r="N8" s="60">
        <v>7.2432651933701653</v>
      </c>
      <c r="O8" s="60">
        <v>6873.7837417258497</v>
      </c>
      <c r="P8" s="60">
        <v>1477.2596685082899</v>
      </c>
      <c r="Q8" s="60">
        <v>4.6670607734806646</v>
      </c>
      <c r="R8" s="59" t="s">
        <v>39</v>
      </c>
      <c r="S8" s="59" t="s">
        <v>38</v>
      </c>
      <c r="T8" s="59" t="s">
        <v>38</v>
      </c>
      <c r="U8" s="59" t="s">
        <v>38</v>
      </c>
      <c r="V8" s="74" t="s">
        <v>43</v>
      </c>
      <c r="W8" s="72">
        <f>IF(I8&lt;'DATA fan'!$C$4,'DATA fan'!C$6,IF(I8&lt;'DATA fan'!$D$4,'DATA fan'!D$6,'DATA fan'!E$6))</f>
        <v>10</v>
      </c>
    </row>
    <row r="9" spans="2:23">
      <c r="B9" s="57">
        <v>43651</v>
      </c>
      <c r="C9" s="58" t="s">
        <v>34</v>
      </c>
      <c r="D9" s="59" t="s">
        <v>35</v>
      </c>
      <c r="E9" s="59" t="s">
        <v>36</v>
      </c>
      <c r="F9" s="60" t="s">
        <v>37</v>
      </c>
      <c r="G9" s="61">
        <v>980</v>
      </c>
      <c r="H9" s="61">
        <v>180</v>
      </c>
      <c r="I9" s="62">
        <v>68.400000000000006</v>
      </c>
      <c r="J9" s="60">
        <v>30.096077348066309</v>
      </c>
      <c r="K9" s="60">
        <v>35.050441988950311</v>
      </c>
      <c r="L9" s="60">
        <v>1.05082320441989</v>
      </c>
      <c r="M9" s="60" t="s">
        <v>38</v>
      </c>
      <c r="N9" s="60">
        <v>6.1006022099447552</v>
      </c>
      <c r="O9" s="60">
        <v>6035.4402494205297</v>
      </c>
      <c r="P9" s="60">
        <v>1248.49723756906</v>
      </c>
      <c r="Q9" s="8">
        <v>4.8487458563535872</v>
      </c>
      <c r="R9" s="59" t="s">
        <v>39</v>
      </c>
      <c r="S9" s="59" t="s">
        <v>38</v>
      </c>
      <c r="T9" s="59" t="s">
        <v>38</v>
      </c>
      <c r="U9" s="59" t="s">
        <v>38</v>
      </c>
      <c r="V9" s="74" t="s">
        <v>44</v>
      </c>
      <c r="W9" s="72">
        <f>IF(I9&lt;'DATA fan'!$C$4,'DATA fan'!C$6,IF(I9&lt;'DATA fan'!$D$4,'DATA fan'!D$6,'DATA fan'!E$6))</f>
        <v>10</v>
      </c>
    </row>
    <row r="10" spans="2:23">
      <c r="B10" s="57">
        <v>43651</v>
      </c>
      <c r="C10" s="58" t="s">
        <v>34</v>
      </c>
      <c r="D10" s="59" t="s">
        <v>35</v>
      </c>
      <c r="E10" s="59" t="s">
        <v>36</v>
      </c>
      <c r="F10" s="60" t="s">
        <v>37</v>
      </c>
      <c r="G10" s="61">
        <v>980</v>
      </c>
      <c r="H10" s="61">
        <v>160</v>
      </c>
      <c r="I10" s="62">
        <v>58.2</v>
      </c>
      <c r="J10" s="60">
        <v>30.127182320442021</v>
      </c>
      <c r="K10" s="60">
        <v>35.055966850828774</v>
      </c>
      <c r="L10" s="60">
        <v>0.97618784530386704</v>
      </c>
      <c r="M10" s="60" t="s">
        <v>38</v>
      </c>
      <c r="N10" s="60">
        <v>5.8943922651933711</v>
      </c>
      <c r="O10" s="60">
        <v>5577.8223341205303</v>
      </c>
      <c r="P10" s="60">
        <v>1050.59668508287</v>
      </c>
      <c r="Q10" s="60">
        <v>5.3251270718232044</v>
      </c>
      <c r="R10" s="59" t="s">
        <v>39</v>
      </c>
      <c r="S10" s="59" t="s">
        <v>38</v>
      </c>
      <c r="T10" s="59" t="s">
        <v>38</v>
      </c>
      <c r="U10" s="59" t="s">
        <v>38</v>
      </c>
      <c r="V10" s="74" t="s">
        <v>45</v>
      </c>
      <c r="W10" s="72">
        <f>IF(I10&lt;'DATA fan'!$C$4,'DATA fan'!C$6,IF(I10&lt;'DATA fan'!$D$4,'DATA fan'!D$6,'DATA fan'!E$6))</f>
        <v>10</v>
      </c>
    </row>
    <row r="11" spans="2:23">
      <c r="B11" s="57">
        <v>43651</v>
      </c>
      <c r="C11" s="58" t="s">
        <v>34</v>
      </c>
      <c r="D11" s="59" t="s">
        <v>35</v>
      </c>
      <c r="E11" s="59" t="s">
        <v>36</v>
      </c>
      <c r="F11" s="60" t="s">
        <v>37</v>
      </c>
      <c r="G11" s="61">
        <v>980</v>
      </c>
      <c r="H11" s="61">
        <v>140</v>
      </c>
      <c r="I11" s="62">
        <v>48</v>
      </c>
      <c r="J11" s="60">
        <v>30.125801104972368</v>
      </c>
      <c r="K11" s="60">
        <v>35.124806629834289</v>
      </c>
      <c r="L11" s="60">
        <v>0.79358011049723798</v>
      </c>
      <c r="M11" s="60" t="s">
        <v>38</v>
      </c>
      <c r="N11" s="60">
        <v>4.6776519337016556</v>
      </c>
      <c r="O11" s="60">
        <v>4599.0188843823498</v>
      </c>
      <c r="P11" s="60">
        <v>834.983425414365</v>
      </c>
      <c r="Q11" s="60">
        <v>5.5245580110497237</v>
      </c>
      <c r="R11" s="59" t="s">
        <v>39</v>
      </c>
      <c r="S11" s="59" t="s">
        <v>38</v>
      </c>
      <c r="T11" s="59" t="s">
        <v>38</v>
      </c>
      <c r="U11" s="59" t="s">
        <v>38</v>
      </c>
      <c r="V11" s="74" t="s">
        <v>46</v>
      </c>
      <c r="W11" s="72">
        <f>IF(I11&lt;'DATA fan'!$C$4,'DATA fan'!C$6,IF(I11&lt;'DATA fan'!$D$4,'DATA fan'!D$6,'DATA fan'!E$6))</f>
        <v>10</v>
      </c>
    </row>
    <row r="12" spans="2:23">
      <c r="B12" s="18">
        <v>43661</v>
      </c>
      <c r="C12" s="6" t="s">
        <v>34</v>
      </c>
      <c r="D12" s="7" t="s">
        <v>35</v>
      </c>
      <c r="E12" s="7" t="s">
        <v>36</v>
      </c>
      <c r="F12" s="8" t="s">
        <v>37</v>
      </c>
      <c r="G12" s="11">
        <v>980</v>
      </c>
      <c r="H12" s="11">
        <v>120</v>
      </c>
      <c r="I12" s="12">
        <v>42</v>
      </c>
      <c r="J12" s="8">
        <v>30.070220994475143</v>
      </c>
      <c r="K12" s="8">
        <v>35.123977900552482</v>
      </c>
      <c r="L12" s="8">
        <v>0.62955801104972398</v>
      </c>
      <c r="M12" s="8" t="s">
        <v>38</v>
      </c>
      <c r="N12" s="8">
        <v>3.5479558011049726</v>
      </c>
      <c r="O12" s="8">
        <v>3688.4309718157501</v>
      </c>
      <c r="P12" s="8">
        <v>632.29281767955797</v>
      </c>
      <c r="Q12" s="8">
        <v>5.8509447513812205</v>
      </c>
      <c r="R12" s="7" t="s">
        <v>39</v>
      </c>
      <c r="S12" s="7" t="s">
        <v>38</v>
      </c>
      <c r="T12" s="7" t="s">
        <v>38</v>
      </c>
      <c r="U12" s="7" t="s">
        <v>38</v>
      </c>
      <c r="V12" s="56" t="s">
        <v>47</v>
      </c>
      <c r="W12" s="72">
        <f>IF(I12&lt;'DATA fan'!$C$4,'DATA fan'!C$6,IF(I12&lt;'DATA fan'!$D$4,'DATA fan'!D$6,'DATA fan'!E$6))</f>
        <v>10</v>
      </c>
    </row>
    <row r="13" spans="2:23" ht="15" thickBot="1">
      <c r="B13" s="19">
        <v>43661</v>
      </c>
      <c r="C13" s="20" t="s">
        <v>34</v>
      </c>
      <c r="D13" s="21" t="s">
        <v>35</v>
      </c>
      <c r="E13" s="21" t="s">
        <v>36</v>
      </c>
      <c r="F13" s="10" t="s">
        <v>37</v>
      </c>
      <c r="G13" s="22">
        <v>980</v>
      </c>
      <c r="H13" s="22">
        <v>100</v>
      </c>
      <c r="I13" s="23">
        <v>28.8</v>
      </c>
      <c r="J13" s="10">
        <v>30.08281767955804</v>
      </c>
      <c r="K13" s="10">
        <v>35.15104972375692</v>
      </c>
      <c r="L13" s="10">
        <v>0.45911049723756903</v>
      </c>
      <c r="M13" s="10" t="s">
        <v>38</v>
      </c>
      <c r="N13" s="10">
        <v>2.6482928176795584</v>
      </c>
      <c r="O13" s="10">
        <v>2697.5201208868598</v>
      </c>
      <c r="P13" s="10">
        <v>467.27624309392297</v>
      </c>
      <c r="Q13" s="10">
        <v>5.7902983425414405</v>
      </c>
      <c r="R13" s="21" t="s">
        <v>39</v>
      </c>
      <c r="S13" s="21" t="s">
        <v>38</v>
      </c>
      <c r="T13" s="21" t="s">
        <v>38</v>
      </c>
      <c r="U13" s="21" t="s">
        <v>38</v>
      </c>
      <c r="V13" s="52" t="s">
        <v>48</v>
      </c>
      <c r="W13" s="72">
        <f>IF(I13&lt;'DATA fan'!$C$4,'DATA fan'!C$6,IF(I13&lt;'DATA fan'!$D$4,'DATA fan'!D$6,'DATA fan'!E$6))</f>
        <v>10</v>
      </c>
    </row>
    <row r="14" spans="2:23" ht="15" thickBot="1"/>
    <row r="15" spans="2:23" ht="15" thickBot="1">
      <c r="B15" s="25" t="s">
        <v>49</v>
      </c>
      <c r="W15" s="72" t="s">
        <v>1</v>
      </c>
    </row>
    <row r="16" spans="2:23">
      <c r="B16" s="26" t="s">
        <v>2</v>
      </c>
      <c r="C16" s="27" t="s">
        <v>3</v>
      </c>
      <c r="D16" s="27" t="s">
        <v>4</v>
      </c>
      <c r="E16" s="27" t="s">
        <v>5</v>
      </c>
      <c r="F16" s="9" t="s">
        <v>6</v>
      </c>
      <c r="G16" s="28" t="s">
        <v>7</v>
      </c>
      <c r="H16" s="28" t="s">
        <v>8</v>
      </c>
      <c r="I16" s="29" t="s">
        <v>9</v>
      </c>
      <c r="J16" s="9" t="s">
        <v>10</v>
      </c>
      <c r="K16" s="9" t="s">
        <v>11</v>
      </c>
      <c r="L16" s="9" t="s">
        <v>12</v>
      </c>
      <c r="M16" s="9" t="s">
        <v>13</v>
      </c>
      <c r="N16" s="9" t="s">
        <v>14</v>
      </c>
      <c r="O16" s="9" t="s">
        <v>15</v>
      </c>
      <c r="P16" s="9" t="s">
        <v>16</v>
      </c>
      <c r="Q16" s="9" t="s">
        <v>17</v>
      </c>
      <c r="R16" s="27" t="s">
        <v>18</v>
      </c>
      <c r="S16" s="27" t="s">
        <v>19</v>
      </c>
      <c r="T16" s="27" t="s">
        <v>20</v>
      </c>
      <c r="U16" s="50" t="s">
        <v>21</v>
      </c>
      <c r="V16" s="50" t="s">
        <v>22</v>
      </c>
      <c r="W16" s="72" t="s">
        <v>23</v>
      </c>
    </row>
    <row r="17" spans="2:23" ht="15" thickBot="1">
      <c r="B17" s="35" t="s">
        <v>24</v>
      </c>
      <c r="C17" s="36" t="s">
        <v>24</v>
      </c>
      <c r="D17" s="36" t="s">
        <v>24</v>
      </c>
      <c r="E17" s="36" t="s">
        <v>24</v>
      </c>
      <c r="F17" s="37" t="s">
        <v>25</v>
      </c>
      <c r="G17" s="38" t="s">
        <v>26</v>
      </c>
      <c r="H17" s="38" t="s">
        <v>24</v>
      </c>
      <c r="I17" s="39" t="s">
        <v>27</v>
      </c>
      <c r="J17" s="37" t="s">
        <v>28</v>
      </c>
      <c r="K17" s="37" t="s">
        <v>28</v>
      </c>
      <c r="L17" s="37" t="s">
        <v>29</v>
      </c>
      <c r="M17" s="37" t="s">
        <v>30</v>
      </c>
      <c r="N17" s="37" t="s">
        <v>31</v>
      </c>
      <c r="O17" s="37" t="s">
        <v>32</v>
      </c>
      <c r="P17" s="37" t="s">
        <v>32</v>
      </c>
      <c r="Q17" s="37" t="s">
        <v>24</v>
      </c>
      <c r="R17" s="36" t="s">
        <v>30</v>
      </c>
      <c r="S17" s="36" t="s">
        <v>30</v>
      </c>
      <c r="T17" s="36" t="s">
        <v>30</v>
      </c>
      <c r="U17" s="36" t="s">
        <v>30</v>
      </c>
      <c r="V17" s="70" t="s">
        <v>24</v>
      </c>
      <c r="W17" s="72" t="s">
        <v>33</v>
      </c>
    </row>
    <row r="18" spans="2:23" s="157" customFormat="1">
      <c r="B18" s="178">
        <v>43663</v>
      </c>
      <c r="C18" s="179" t="s">
        <v>34</v>
      </c>
      <c r="D18" s="154" t="s">
        <v>35</v>
      </c>
      <c r="E18" s="154" t="s">
        <v>36</v>
      </c>
      <c r="F18" s="153" t="s">
        <v>37</v>
      </c>
      <c r="G18" s="180">
        <v>980</v>
      </c>
      <c r="H18" s="180">
        <v>254</v>
      </c>
      <c r="I18" s="198">
        <v>105.6</v>
      </c>
      <c r="J18" s="153">
        <v>40.072091503267963</v>
      </c>
      <c r="K18" s="153">
        <v>45.129999999999981</v>
      </c>
      <c r="L18" s="153">
        <v>1.2197058823529401</v>
      </c>
      <c r="M18" s="153" t="s">
        <v>38</v>
      </c>
      <c r="N18" s="153">
        <v>9.8627320261437923</v>
      </c>
      <c r="O18" s="153">
        <v>6045.5002557835496</v>
      </c>
      <c r="P18" s="153">
        <v>2034.2418300653601</v>
      </c>
      <c r="Q18" s="153">
        <v>3.52630718954248</v>
      </c>
      <c r="R18" s="154" t="s">
        <v>39</v>
      </c>
      <c r="S18" s="154" t="s">
        <v>38</v>
      </c>
      <c r="T18" s="154" t="s">
        <v>38</v>
      </c>
      <c r="U18" s="154" t="s">
        <v>38</v>
      </c>
      <c r="V18" s="199" t="s">
        <v>50</v>
      </c>
      <c r="W18" s="156">
        <f>IF(I18&lt;'DATA fan'!$C$4,'DATA fan'!C$6,IF(I18&lt;'DATA fan'!$D$4,'DATA fan'!D$6,'DATA fan'!E$6))</f>
        <v>10</v>
      </c>
    </row>
    <row r="19" spans="2:23" s="157" customFormat="1">
      <c r="B19" s="200">
        <v>43663</v>
      </c>
      <c r="C19" s="183" t="s">
        <v>34</v>
      </c>
      <c r="D19" s="184" t="s">
        <v>35</v>
      </c>
      <c r="E19" s="184" t="s">
        <v>36</v>
      </c>
      <c r="F19" s="185" t="s">
        <v>37</v>
      </c>
      <c r="G19" s="186">
        <v>980</v>
      </c>
      <c r="H19" s="186">
        <v>240</v>
      </c>
      <c r="I19" s="201">
        <v>98.4</v>
      </c>
      <c r="J19" s="185">
        <v>40.094143646408817</v>
      </c>
      <c r="K19" s="185">
        <v>45.134917127071816</v>
      </c>
      <c r="L19" s="185">
        <v>1.21625414364641</v>
      </c>
      <c r="M19" s="185" t="s">
        <v>38</v>
      </c>
      <c r="N19" s="185">
        <v>9.8682651933701653</v>
      </c>
      <c r="O19" s="185">
        <v>7107.4390416467504</v>
      </c>
      <c r="P19" s="185">
        <v>2038.06629834254</v>
      </c>
      <c r="Q19" s="185">
        <v>3.4978895027624319</v>
      </c>
      <c r="R19" s="184" t="s">
        <v>39</v>
      </c>
      <c r="S19" s="184" t="s">
        <v>38</v>
      </c>
      <c r="T19" s="184" t="s">
        <v>38</v>
      </c>
      <c r="U19" s="184" t="s">
        <v>38</v>
      </c>
      <c r="V19" s="202" t="s">
        <v>51</v>
      </c>
      <c r="W19" s="156">
        <f>IF(I19&lt;'DATA fan'!$C$4,'DATA fan'!C$6,IF(I19&lt;'DATA fan'!$D$4,'DATA fan'!D$6,'DATA fan'!E$6))</f>
        <v>10</v>
      </c>
    </row>
    <row r="20" spans="2:23" s="157" customFormat="1">
      <c r="B20" s="200">
        <v>43663</v>
      </c>
      <c r="C20" s="183" t="s">
        <v>34</v>
      </c>
      <c r="D20" s="184" t="s">
        <v>35</v>
      </c>
      <c r="E20" s="184" t="s">
        <v>36</v>
      </c>
      <c r="F20" s="185" t="s">
        <v>37</v>
      </c>
      <c r="G20" s="186">
        <v>980</v>
      </c>
      <c r="H20" s="186">
        <v>220</v>
      </c>
      <c r="I20" s="201">
        <v>88.2</v>
      </c>
      <c r="J20" s="185">
        <v>40.088508287292839</v>
      </c>
      <c r="K20" s="185">
        <v>45.054917127071867</v>
      </c>
      <c r="L20" s="185">
        <v>1.2275635359115999</v>
      </c>
      <c r="M20" s="185" t="s">
        <v>38</v>
      </c>
      <c r="N20" s="185">
        <v>9.8849392265193394</v>
      </c>
      <c r="O20" s="185">
        <v>7067.6886718743999</v>
      </c>
      <c r="P20" s="185">
        <v>2021.3591160220999</v>
      </c>
      <c r="Q20" s="185">
        <v>3.5069944751381215</v>
      </c>
      <c r="R20" s="184" t="s">
        <v>39</v>
      </c>
      <c r="S20" s="184" t="s">
        <v>38</v>
      </c>
      <c r="T20" s="184" t="s">
        <v>38</v>
      </c>
      <c r="U20" s="184" t="s">
        <v>38</v>
      </c>
      <c r="V20" s="202" t="s">
        <v>52</v>
      </c>
      <c r="W20" s="156">
        <f>IF(I20&lt;'DATA fan'!$C$4,'DATA fan'!C$6,IF(I20&lt;'DATA fan'!$D$4,'DATA fan'!D$6,'DATA fan'!E$6))</f>
        <v>10</v>
      </c>
    </row>
    <row r="21" spans="2:23">
      <c r="B21" s="57">
        <v>43663</v>
      </c>
      <c r="C21" s="58" t="s">
        <v>34</v>
      </c>
      <c r="D21" s="59" t="s">
        <v>35</v>
      </c>
      <c r="E21" s="59" t="s">
        <v>36</v>
      </c>
      <c r="F21" s="60" t="s">
        <v>37</v>
      </c>
      <c r="G21" s="61">
        <v>980</v>
      </c>
      <c r="H21" s="61">
        <v>200</v>
      </c>
      <c r="I21" s="62">
        <v>78</v>
      </c>
      <c r="J21" s="60">
        <v>40.068232044198908</v>
      </c>
      <c r="K21" s="60">
        <v>45.047071823204462</v>
      </c>
      <c r="L21" s="60">
        <v>1.1606464088397801</v>
      </c>
      <c r="M21" s="60" t="s">
        <v>38</v>
      </c>
      <c r="N21" s="60">
        <v>8.8819999999999997</v>
      </c>
      <c r="O21" s="60">
        <v>6699.1561297607504</v>
      </c>
      <c r="P21" s="60">
        <v>1829.7900552486201</v>
      </c>
      <c r="Q21" s="60">
        <v>3.6722209944751363</v>
      </c>
      <c r="R21" s="59" t="s">
        <v>39</v>
      </c>
      <c r="S21" s="59" t="s">
        <v>38</v>
      </c>
      <c r="T21" s="59" t="s">
        <v>38</v>
      </c>
      <c r="U21" s="59" t="s">
        <v>38</v>
      </c>
      <c r="V21" s="74" t="s">
        <v>53</v>
      </c>
      <c r="W21" s="72">
        <f>IF(I21&lt;'DATA fan'!$C$4,'DATA fan'!C$6,IF(I21&lt;'DATA fan'!$D$4,'DATA fan'!D$6,'DATA fan'!E$6))</f>
        <v>10</v>
      </c>
    </row>
    <row r="22" spans="2:23">
      <c r="B22" s="57">
        <v>43665</v>
      </c>
      <c r="C22" s="58" t="s">
        <v>34</v>
      </c>
      <c r="D22" s="59" t="s">
        <v>35</v>
      </c>
      <c r="E22" s="59" t="s">
        <v>36</v>
      </c>
      <c r="F22" s="60" t="s">
        <v>37</v>
      </c>
      <c r="G22" s="61">
        <v>980</v>
      </c>
      <c r="H22" s="61">
        <v>180</v>
      </c>
      <c r="I22" s="62">
        <v>68.400000000000006</v>
      </c>
      <c r="J22" s="60">
        <v>40.112596685082877</v>
      </c>
      <c r="K22" s="60">
        <v>45.057348066298324</v>
      </c>
      <c r="L22" s="60">
        <v>1.00644751381215</v>
      </c>
      <c r="M22" s="60" t="s">
        <v>38</v>
      </c>
      <c r="N22" s="60">
        <v>7.48829281767956</v>
      </c>
      <c r="O22" s="60">
        <v>5769.34956802345</v>
      </c>
      <c r="P22" s="60">
        <v>1543.0276243093899</v>
      </c>
      <c r="Q22" s="60">
        <v>3.7502154696132579</v>
      </c>
      <c r="R22" s="59" t="s">
        <v>39</v>
      </c>
      <c r="S22" s="59" t="s">
        <v>38</v>
      </c>
      <c r="T22" s="59" t="s">
        <v>38</v>
      </c>
      <c r="U22" s="59" t="s">
        <v>38</v>
      </c>
      <c r="V22" s="74" t="s">
        <v>54</v>
      </c>
      <c r="W22" s="72">
        <f>IF(I22&lt;'DATA fan'!$C$4,'DATA fan'!C$6,IF(I22&lt;'DATA fan'!$D$4,'DATA fan'!D$6,'DATA fan'!E$6))</f>
        <v>10</v>
      </c>
    </row>
    <row r="23" spans="2:23">
      <c r="B23" s="57">
        <v>43665</v>
      </c>
      <c r="C23" s="58" t="s">
        <v>34</v>
      </c>
      <c r="D23" s="59" t="s">
        <v>35</v>
      </c>
      <c r="E23" s="59" t="s">
        <v>36</v>
      </c>
      <c r="F23" s="60" t="s">
        <v>37</v>
      </c>
      <c r="G23" s="61">
        <v>980</v>
      </c>
      <c r="H23" s="61">
        <v>160</v>
      </c>
      <c r="I23" s="62">
        <v>58.2</v>
      </c>
      <c r="J23" s="60">
        <v>40.089558011049725</v>
      </c>
      <c r="K23" s="60">
        <v>45.104806629834293</v>
      </c>
      <c r="L23" s="60">
        <v>0.91792817679558003</v>
      </c>
      <c r="M23" s="60" t="s">
        <v>38</v>
      </c>
      <c r="N23" s="60">
        <v>6.2896132596685064</v>
      </c>
      <c r="O23" s="60">
        <v>5336.9387684398098</v>
      </c>
      <c r="P23" s="60">
        <v>1301.1767955801099</v>
      </c>
      <c r="Q23" s="60">
        <v>4.1139337016574586</v>
      </c>
      <c r="R23" s="59" t="s">
        <v>39</v>
      </c>
      <c r="S23" s="59" t="s">
        <v>38</v>
      </c>
      <c r="T23" s="59" t="s">
        <v>38</v>
      </c>
      <c r="U23" s="59" t="s">
        <v>38</v>
      </c>
      <c r="V23" s="74" t="s">
        <v>55</v>
      </c>
      <c r="W23" s="72">
        <f>IF(I23&lt;'DATA fan'!$C$4,'DATA fan'!C$6,IF(I23&lt;'DATA fan'!$D$4,'DATA fan'!D$6,'DATA fan'!E$6))</f>
        <v>10</v>
      </c>
    </row>
    <row r="24" spans="2:23">
      <c r="B24" s="57">
        <v>43665</v>
      </c>
      <c r="C24" s="58" t="s">
        <v>34</v>
      </c>
      <c r="D24" s="59" t="s">
        <v>35</v>
      </c>
      <c r="E24" s="59" t="s">
        <v>36</v>
      </c>
      <c r="F24" s="60" t="s">
        <v>37</v>
      </c>
      <c r="G24" s="61">
        <v>980</v>
      </c>
      <c r="H24" s="61">
        <v>140</v>
      </c>
      <c r="I24" s="62">
        <v>48</v>
      </c>
      <c r="J24" s="60">
        <v>40.043535911602255</v>
      </c>
      <c r="K24" s="60">
        <v>44.962596685082801</v>
      </c>
      <c r="L24" s="60">
        <v>0.73991160220994501</v>
      </c>
      <c r="M24" s="60" t="s">
        <v>38</v>
      </c>
      <c r="N24" s="60">
        <v>5.9348895027624291</v>
      </c>
      <c r="O24" s="60">
        <v>4219.4372250277502</v>
      </c>
      <c r="P24" s="60">
        <v>1060.1436464088399</v>
      </c>
      <c r="Q24" s="60">
        <v>3.9920828729281781</v>
      </c>
      <c r="R24" s="59" t="s">
        <v>39</v>
      </c>
      <c r="S24" s="59" t="s">
        <v>38</v>
      </c>
      <c r="T24" s="59" t="s">
        <v>38</v>
      </c>
      <c r="U24" s="59" t="s">
        <v>38</v>
      </c>
      <c r="V24" s="74" t="s">
        <v>56</v>
      </c>
      <c r="W24" s="72">
        <f>IF(I24&lt;'DATA fan'!$C$4,'DATA fan'!C$6,IF(I24&lt;'DATA fan'!$D$4,'DATA fan'!D$6,'DATA fan'!E$6))</f>
        <v>10</v>
      </c>
    </row>
    <row r="25" spans="2:23">
      <c r="B25" s="18">
        <v>43665</v>
      </c>
      <c r="C25" s="6" t="s">
        <v>34</v>
      </c>
      <c r="D25" s="7" t="s">
        <v>35</v>
      </c>
      <c r="E25" s="7" t="s">
        <v>36</v>
      </c>
      <c r="F25" s="8" t="s">
        <v>37</v>
      </c>
      <c r="G25" s="11">
        <v>980</v>
      </c>
      <c r="H25" s="11">
        <v>120</v>
      </c>
      <c r="I25" s="12">
        <v>42</v>
      </c>
      <c r="J25" s="8">
        <v>40.077513812154628</v>
      </c>
      <c r="K25" s="8">
        <v>44.926298342541408</v>
      </c>
      <c r="L25" s="8">
        <v>0.58534254143646403</v>
      </c>
      <c r="M25" s="8" t="s">
        <v>38</v>
      </c>
      <c r="N25" s="8">
        <v>4.5498839779005529</v>
      </c>
      <c r="O25" s="8">
        <v>3290.2775596102802</v>
      </c>
      <c r="P25" s="8">
        <v>815.01657458563295</v>
      </c>
      <c r="Q25" s="8">
        <v>4.0492762430939235</v>
      </c>
      <c r="R25" s="7" t="s">
        <v>39</v>
      </c>
      <c r="S25" s="7" t="s">
        <v>38</v>
      </c>
      <c r="T25" s="7" t="s">
        <v>38</v>
      </c>
      <c r="U25" s="7" t="s">
        <v>38</v>
      </c>
      <c r="V25" s="56" t="s">
        <v>57</v>
      </c>
      <c r="W25" s="72">
        <f>IF(I25&lt;'DATA fan'!$C$4,'DATA fan'!C$6,IF(I25&lt;'DATA fan'!$D$4,'DATA fan'!D$6,'DATA fan'!E$6))</f>
        <v>10</v>
      </c>
    </row>
    <row r="26" spans="2:23" ht="15" thickBot="1">
      <c r="B26" s="19">
        <v>43668</v>
      </c>
      <c r="C26" s="20" t="s">
        <v>34</v>
      </c>
      <c r="D26" s="21" t="s">
        <v>35</v>
      </c>
      <c r="E26" s="21" t="s">
        <v>36</v>
      </c>
      <c r="F26" s="10" t="s">
        <v>37</v>
      </c>
      <c r="G26" s="22">
        <v>980</v>
      </c>
      <c r="H26" s="22">
        <v>100</v>
      </c>
      <c r="I26" s="23">
        <v>28.8</v>
      </c>
      <c r="J26" s="10">
        <v>39.924033149171265</v>
      </c>
      <c r="K26" s="10">
        <v>43.340828729281817</v>
      </c>
      <c r="L26" s="10">
        <v>0.59042541436464102</v>
      </c>
      <c r="M26" s="10" t="s">
        <v>38</v>
      </c>
      <c r="N26" s="10">
        <v>3.3460828729281764</v>
      </c>
      <c r="O26" s="10">
        <v>2338.7101742636601</v>
      </c>
      <c r="P26" s="10">
        <v>589.72375690607703</v>
      </c>
      <c r="Q26" s="10">
        <v>3.9777182320442006</v>
      </c>
      <c r="R26" s="21" t="s">
        <v>39</v>
      </c>
      <c r="S26" s="21" t="s">
        <v>38</v>
      </c>
      <c r="T26" s="21" t="s">
        <v>38</v>
      </c>
      <c r="U26" s="21" t="s">
        <v>38</v>
      </c>
      <c r="V26" s="52" t="s">
        <v>58</v>
      </c>
      <c r="W26" s="72">
        <f>IF(I26&lt;'DATA fan'!$C$4,'DATA fan'!C$6,IF(I26&lt;'DATA fan'!$D$4,'DATA fan'!D$6,'DATA fan'!E$6))</f>
        <v>10</v>
      </c>
    </row>
    <row r="27" spans="2:23" ht="15" thickBot="1"/>
    <row r="28" spans="2:23" ht="15" thickBot="1">
      <c r="B28" s="25" t="s">
        <v>59</v>
      </c>
      <c r="W28" s="72" t="s">
        <v>1</v>
      </c>
    </row>
    <row r="29" spans="2:23">
      <c r="B29" s="26" t="s">
        <v>2</v>
      </c>
      <c r="C29" s="27" t="s">
        <v>3</v>
      </c>
      <c r="D29" s="27" t="s">
        <v>4</v>
      </c>
      <c r="E29" s="27" t="s">
        <v>5</v>
      </c>
      <c r="F29" s="9" t="s">
        <v>6</v>
      </c>
      <c r="G29" s="28" t="s">
        <v>7</v>
      </c>
      <c r="H29" s="28" t="s">
        <v>8</v>
      </c>
      <c r="I29" s="29" t="s">
        <v>9</v>
      </c>
      <c r="J29" s="9" t="s">
        <v>10</v>
      </c>
      <c r="K29" s="9" t="s">
        <v>11</v>
      </c>
      <c r="L29" s="9" t="s">
        <v>12</v>
      </c>
      <c r="M29" s="9" t="s">
        <v>13</v>
      </c>
      <c r="N29" s="9" t="s">
        <v>14</v>
      </c>
      <c r="O29" s="9" t="s">
        <v>15</v>
      </c>
      <c r="P29" s="9" t="s">
        <v>16</v>
      </c>
      <c r="Q29" s="9" t="s">
        <v>17</v>
      </c>
      <c r="R29" s="27" t="s">
        <v>18</v>
      </c>
      <c r="S29" s="27" t="s">
        <v>19</v>
      </c>
      <c r="T29" s="27" t="s">
        <v>20</v>
      </c>
      <c r="U29" s="50" t="s">
        <v>21</v>
      </c>
      <c r="V29" s="50" t="s">
        <v>22</v>
      </c>
      <c r="W29" s="72" t="s">
        <v>23</v>
      </c>
    </row>
    <row r="30" spans="2:23" ht="15" thickBot="1">
      <c r="B30" s="35" t="s">
        <v>24</v>
      </c>
      <c r="C30" s="36" t="s">
        <v>24</v>
      </c>
      <c r="D30" s="36" t="s">
        <v>24</v>
      </c>
      <c r="E30" s="36" t="s">
        <v>24</v>
      </c>
      <c r="F30" s="37" t="s">
        <v>25</v>
      </c>
      <c r="G30" s="38" t="s">
        <v>26</v>
      </c>
      <c r="H30" s="38" t="s">
        <v>24</v>
      </c>
      <c r="I30" s="39" t="s">
        <v>27</v>
      </c>
      <c r="J30" s="37" t="s">
        <v>28</v>
      </c>
      <c r="K30" s="37" t="s">
        <v>28</v>
      </c>
      <c r="L30" s="37" t="s">
        <v>29</v>
      </c>
      <c r="M30" s="37" t="s">
        <v>30</v>
      </c>
      <c r="N30" s="37" t="s">
        <v>31</v>
      </c>
      <c r="O30" s="37" t="s">
        <v>32</v>
      </c>
      <c r="P30" s="37" t="s">
        <v>32</v>
      </c>
      <c r="Q30" s="37" t="s">
        <v>24</v>
      </c>
      <c r="R30" s="36" t="s">
        <v>30</v>
      </c>
      <c r="S30" s="36" t="s">
        <v>30</v>
      </c>
      <c r="T30" s="36" t="s">
        <v>30</v>
      </c>
      <c r="U30" s="36" t="s">
        <v>30</v>
      </c>
      <c r="V30" s="70" t="s">
        <v>24</v>
      </c>
      <c r="W30" s="72" t="s">
        <v>33</v>
      </c>
    </row>
    <row r="31" spans="2:23">
      <c r="B31" s="13"/>
      <c r="C31" s="24" t="s">
        <v>34</v>
      </c>
      <c r="D31" s="14" t="s">
        <v>35</v>
      </c>
      <c r="E31" s="14" t="s">
        <v>36</v>
      </c>
      <c r="F31" s="15" t="s">
        <v>37</v>
      </c>
      <c r="G31" s="16">
        <v>980</v>
      </c>
      <c r="H31" s="16">
        <v>254</v>
      </c>
      <c r="I31" s="17">
        <v>105.6</v>
      </c>
      <c r="J31" s="15"/>
      <c r="K31" s="15"/>
      <c r="L31" s="15"/>
      <c r="M31" s="15" t="s">
        <v>38</v>
      </c>
      <c r="N31" s="15"/>
      <c r="O31" s="15"/>
      <c r="P31" s="15"/>
      <c r="Q31" s="15"/>
      <c r="R31" s="14" t="s">
        <v>39</v>
      </c>
      <c r="S31" s="14" t="s">
        <v>38</v>
      </c>
      <c r="T31" s="14" t="s">
        <v>38</v>
      </c>
      <c r="U31" s="14" t="s">
        <v>38</v>
      </c>
      <c r="V31" s="51"/>
      <c r="W31" s="72">
        <f>IF(I31&lt;'DATA fan'!$C$4,'DATA fan'!C$6,IF(I31&lt;'DATA fan'!$D$4,'DATA fan'!D$6,'DATA fan'!E$6))</f>
        <v>10</v>
      </c>
    </row>
    <row r="32" spans="2:23">
      <c r="B32" s="57"/>
      <c r="C32" s="58" t="s">
        <v>34</v>
      </c>
      <c r="D32" s="59" t="s">
        <v>35</v>
      </c>
      <c r="E32" s="59" t="s">
        <v>36</v>
      </c>
      <c r="F32" s="60" t="s">
        <v>37</v>
      </c>
      <c r="G32" s="61">
        <v>980</v>
      </c>
      <c r="H32" s="61">
        <v>240</v>
      </c>
      <c r="I32" s="62">
        <v>98.4</v>
      </c>
      <c r="J32" s="60"/>
      <c r="K32" s="60"/>
      <c r="L32" s="60"/>
      <c r="M32" s="60" t="s">
        <v>38</v>
      </c>
      <c r="N32" s="60"/>
      <c r="O32" s="60"/>
      <c r="P32" s="60"/>
      <c r="Q32" s="60"/>
      <c r="R32" s="59" t="s">
        <v>39</v>
      </c>
      <c r="S32" s="59" t="s">
        <v>38</v>
      </c>
      <c r="T32" s="59" t="s">
        <v>38</v>
      </c>
      <c r="U32" s="59" t="s">
        <v>38</v>
      </c>
      <c r="V32" s="74"/>
      <c r="W32" s="72">
        <f>IF(I32&lt;'DATA fan'!$C$4,'DATA fan'!C$6,IF(I32&lt;'DATA fan'!$D$4,'DATA fan'!D$6,'DATA fan'!E$6))</f>
        <v>10</v>
      </c>
    </row>
    <row r="33" spans="1:23">
      <c r="B33" s="57"/>
      <c r="C33" s="58" t="s">
        <v>34</v>
      </c>
      <c r="D33" s="59" t="s">
        <v>35</v>
      </c>
      <c r="E33" s="59" t="s">
        <v>36</v>
      </c>
      <c r="F33" s="60" t="s">
        <v>37</v>
      </c>
      <c r="G33" s="61">
        <v>980</v>
      </c>
      <c r="H33" s="61">
        <v>220</v>
      </c>
      <c r="I33" s="62">
        <v>88.2</v>
      </c>
      <c r="J33" s="60"/>
      <c r="K33" s="60"/>
      <c r="L33" s="60"/>
      <c r="M33" s="60" t="s">
        <v>38</v>
      </c>
      <c r="N33" s="60"/>
      <c r="O33" s="60"/>
      <c r="P33" s="60"/>
      <c r="Q33" s="60"/>
      <c r="R33" s="59" t="s">
        <v>39</v>
      </c>
      <c r="S33" s="59" t="s">
        <v>38</v>
      </c>
      <c r="T33" s="59" t="s">
        <v>38</v>
      </c>
      <c r="U33" s="59" t="s">
        <v>38</v>
      </c>
      <c r="V33" s="74"/>
      <c r="W33" s="72">
        <f>IF(I33&lt;'DATA fan'!$C$4,'DATA fan'!C$6,IF(I33&lt;'DATA fan'!$D$4,'DATA fan'!D$6,'DATA fan'!E$6))</f>
        <v>10</v>
      </c>
    </row>
    <row r="34" spans="1:23">
      <c r="B34" s="57"/>
      <c r="C34" s="58" t="s">
        <v>34</v>
      </c>
      <c r="D34" s="59" t="s">
        <v>35</v>
      </c>
      <c r="E34" s="59" t="s">
        <v>36</v>
      </c>
      <c r="F34" s="60" t="s">
        <v>37</v>
      </c>
      <c r="G34" s="61">
        <v>980</v>
      </c>
      <c r="H34" s="61">
        <v>200</v>
      </c>
      <c r="I34" s="62">
        <v>78</v>
      </c>
      <c r="J34" s="60"/>
      <c r="K34" s="60"/>
      <c r="L34" s="60"/>
      <c r="M34" s="60" t="s">
        <v>38</v>
      </c>
      <c r="N34" s="60"/>
      <c r="O34" s="60"/>
      <c r="P34" s="60"/>
      <c r="Q34" s="60"/>
      <c r="R34" s="59" t="s">
        <v>39</v>
      </c>
      <c r="S34" s="59" t="s">
        <v>38</v>
      </c>
      <c r="T34" s="59" t="s">
        <v>38</v>
      </c>
      <c r="U34" s="59" t="s">
        <v>38</v>
      </c>
      <c r="V34" s="74"/>
      <c r="W34" s="72">
        <f>IF(I34&lt;'DATA fan'!$C$4,'DATA fan'!C$6,IF(I34&lt;'DATA fan'!$D$4,'DATA fan'!D$6,'DATA fan'!E$6))</f>
        <v>10</v>
      </c>
    </row>
    <row r="35" spans="1:23">
      <c r="B35" s="57"/>
      <c r="C35" s="58" t="s">
        <v>34</v>
      </c>
      <c r="D35" s="59" t="s">
        <v>35</v>
      </c>
      <c r="E35" s="59" t="s">
        <v>36</v>
      </c>
      <c r="F35" s="60" t="s">
        <v>37</v>
      </c>
      <c r="G35" s="61">
        <v>980</v>
      </c>
      <c r="H35" s="61">
        <v>180</v>
      </c>
      <c r="I35" s="62">
        <v>68.400000000000006</v>
      </c>
      <c r="J35" s="60"/>
      <c r="K35" s="60"/>
      <c r="L35" s="60"/>
      <c r="M35" s="60" t="s">
        <v>38</v>
      </c>
      <c r="N35" s="60"/>
      <c r="O35" s="60"/>
      <c r="P35" s="60"/>
      <c r="Q35" s="60"/>
      <c r="R35" s="59" t="s">
        <v>39</v>
      </c>
      <c r="S35" s="59" t="s">
        <v>38</v>
      </c>
      <c r="T35" s="59" t="s">
        <v>38</v>
      </c>
      <c r="U35" s="59" t="s">
        <v>38</v>
      </c>
      <c r="V35" s="74"/>
      <c r="W35" s="72">
        <f>IF(I35&lt;'DATA fan'!$C$4,'DATA fan'!C$6,IF(I35&lt;'DATA fan'!$D$4,'DATA fan'!D$6,'DATA fan'!E$6))</f>
        <v>10</v>
      </c>
    </row>
    <row r="36" spans="1:23">
      <c r="B36" s="57"/>
      <c r="C36" s="58" t="s">
        <v>34</v>
      </c>
      <c r="D36" s="59" t="s">
        <v>35</v>
      </c>
      <c r="E36" s="59" t="s">
        <v>36</v>
      </c>
      <c r="F36" s="60" t="s">
        <v>37</v>
      </c>
      <c r="G36" s="61">
        <v>980</v>
      </c>
      <c r="H36" s="61">
        <v>160</v>
      </c>
      <c r="I36" s="62">
        <v>58.2</v>
      </c>
      <c r="J36" s="60"/>
      <c r="K36" s="60"/>
      <c r="L36" s="60"/>
      <c r="M36" s="60" t="s">
        <v>38</v>
      </c>
      <c r="N36" s="60"/>
      <c r="O36" s="60"/>
      <c r="P36" s="60"/>
      <c r="Q36" s="60"/>
      <c r="R36" s="59" t="s">
        <v>39</v>
      </c>
      <c r="S36" s="59" t="s">
        <v>38</v>
      </c>
      <c r="T36" s="59" t="s">
        <v>38</v>
      </c>
      <c r="U36" s="59" t="s">
        <v>38</v>
      </c>
      <c r="V36" s="74"/>
      <c r="W36" s="72">
        <f>IF(I36&lt;'DATA fan'!$C$4,'DATA fan'!C$6,IF(I36&lt;'DATA fan'!$D$4,'DATA fan'!D$6,'DATA fan'!E$6))</f>
        <v>10</v>
      </c>
    </row>
    <row r="37" spans="1:23">
      <c r="B37" s="57"/>
      <c r="C37" s="58" t="s">
        <v>34</v>
      </c>
      <c r="D37" s="59" t="s">
        <v>35</v>
      </c>
      <c r="E37" s="59" t="s">
        <v>36</v>
      </c>
      <c r="F37" s="60" t="s">
        <v>37</v>
      </c>
      <c r="G37" s="61">
        <v>980</v>
      </c>
      <c r="H37" s="61">
        <v>140</v>
      </c>
      <c r="I37" s="62">
        <v>48</v>
      </c>
      <c r="J37" s="60"/>
      <c r="K37" s="60"/>
      <c r="L37" s="60"/>
      <c r="M37" s="60" t="s">
        <v>38</v>
      </c>
      <c r="N37" s="60"/>
      <c r="O37" s="60"/>
      <c r="P37" s="60"/>
      <c r="Q37" s="60"/>
      <c r="R37" s="59" t="s">
        <v>39</v>
      </c>
      <c r="S37" s="59" t="s">
        <v>38</v>
      </c>
      <c r="T37" s="59" t="s">
        <v>38</v>
      </c>
      <c r="U37" s="59" t="s">
        <v>38</v>
      </c>
      <c r="V37" s="74"/>
      <c r="W37" s="72">
        <f>IF(I37&lt;'DATA fan'!$C$4,'DATA fan'!C$6,IF(I37&lt;'DATA fan'!$D$4,'DATA fan'!D$6,'DATA fan'!E$6))</f>
        <v>10</v>
      </c>
    </row>
    <row r="38" spans="1:23">
      <c r="B38" s="57"/>
      <c r="C38" s="6" t="s">
        <v>34</v>
      </c>
      <c r="D38" s="7" t="s">
        <v>35</v>
      </c>
      <c r="E38" s="7" t="s">
        <v>36</v>
      </c>
      <c r="F38" s="8" t="s">
        <v>37</v>
      </c>
      <c r="G38" s="11">
        <v>980</v>
      </c>
      <c r="H38" s="11">
        <v>120</v>
      </c>
      <c r="I38" s="12">
        <v>42</v>
      </c>
      <c r="J38" s="60"/>
      <c r="K38" s="60"/>
      <c r="L38" s="60"/>
      <c r="M38" s="8" t="s">
        <v>38</v>
      </c>
      <c r="N38" s="60"/>
      <c r="O38" s="60"/>
      <c r="P38" s="60"/>
      <c r="Q38" s="60"/>
      <c r="R38" s="7" t="s">
        <v>39</v>
      </c>
      <c r="S38" s="7" t="s">
        <v>38</v>
      </c>
      <c r="T38" s="7" t="s">
        <v>38</v>
      </c>
      <c r="U38" s="7" t="s">
        <v>38</v>
      </c>
      <c r="V38" s="74"/>
      <c r="W38" s="72">
        <f>IF(I38&lt;'DATA fan'!$C$4,'DATA fan'!C$6,IF(I38&lt;'DATA fan'!$D$4,'DATA fan'!D$6,'DATA fan'!E$6))</f>
        <v>10</v>
      </c>
    </row>
    <row r="39" spans="1:23" ht="15" thickBot="1">
      <c r="B39" s="19"/>
      <c r="C39" s="20" t="s">
        <v>34</v>
      </c>
      <c r="D39" s="21" t="s">
        <v>35</v>
      </c>
      <c r="E39" s="21" t="s">
        <v>36</v>
      </c>
      <c r="F39" s="10" t="s">
        <v>37</v>
      </c>
      <c r="G39" s="22">
        <v>980</v>
      </c>
      <c r="H39" s="22">
        <v>100</v>
      </c>
      <c r="I39" s="23">
        <v>28.8</v>
      </c>
      <c r="J39" s="10"/>
      <c r="K39" s="10"/>
      <c r="L39" s="10"/>
      <c r="M39" s="10" t="s">
        <v>38</v>
      </c>
      <c r="N39" s="10"/>
      <c r="O39" s="10"/>
      <c r="P39" s="10"/>
      <c r="Q39" s="10"/>
      <c r="R39" s="21" t="s">
        <v>39</v>
      </c>
      <c r="S39" s="21" t="s">
        <v>38</v>
      </c>
      <c r="T39" s="21" t="s">
        <v>38</v>
      </c>
      <c r="U39" s="21" t="s">
        <v>38</v>
      </c>
      <c r="V39" s="52"/>
      <c r="W39" s="72">
        <f>IF(I39&lt;'DATA fan'!$C$4,'DATA fan'!C$6,IF(I39&lt;'DATA fan'!$D$4,'DATA fan'!D$6,'DATA fan'!E$6))</f>
        <v>10</v>
      </c>
    </row>
    <row r="40" spans="1:23" s="4" customFormat="1" ht="15" thickBot="1">
      <c r="A40" s="4" t="s">
        <v>60</v>
      </c>
      <c r="B40" s="43" t="s">
        <v>61</v>
      </c>
      <c r="C40" s="44" t="s">
        <v>62</v>
      </c>
      <c r="D40" s="44" t="s">
        <v>63</v>
      </c>
      <c r="E40" s="44" t="s">
        <v>64</v>
      </c>
      <c r="F40" s="5" t="s">
        <v>65</v>
      </c>
      <c r="G40" s="45" t="s">
        <v>63</v>
      </c>
      <c r="H40" s="45" t="s">
        <v>66</v>
      </c>
      <c r="I40" s="46" t="s">
        <v>66</v>
      </c>
      <c r="J40" s="5" t="s">
        <v>66</v>
      </c>
      <c r="K40" s="5" t="s">
        <v>66</v>
      </c>
      <c r="L40" s="5" t="s">
        <v>67</v>
      </c>
      <c r="M40" s="5"/>
      <c r="N40" s="5"/>
      <c r="O40" s="5" t="s">
        <v>61</v>
      </c>
      <c r="P40" s="5" t="s">
        <v>66</v>
      </c>
      <c r="Q40" s="5" t="s">
        <v>67</v>
      </c>
      <c r="R40" s="44" t="s">
        <v>62</v>
      </c>
      <c r="S40" s="44" t="s">
        <v>66</v>
      </c>
      <c r="T40" s="44" t="s">
        <v>63</v>
      </c>
      <c r="U40" s="44" t="s">
        <v>68</v>
      </c>
      <c r="V40" s="44" t="s">
        <v>69</v>
      </c>
    </row>
    <row r="41" spans="1:23" ht="15" thickBot="1">
      <c r="B41" s="25" t="s">
        <v>70</v>
      </c>
      <c r="W41" s="72" t="s">
        <v>1</v>
      </c>
    </row>
    <row r="42" spans="1:23">
      <c r="B42" s="26" t="s">
        <v>2</v>
      </c>
      <c r="C42" s="27" t="s">
        <v>3</v>
      </c>
      <c r="D42" s="27" t="s">
        <v>4</v>
      </c>
      <c r="E42" s="27" t="s">
        <v>5</v>
      </c>
      <c r="F42" s="9" t="s">
        <v>6</v>
      </c>
      <c r="G42" s="28" t="s">
        <v>7</v>
      </c>
      <c r="H42" s="28" t="s">
        <v>8</v>
      </c>
      <c r="I42" s="29" t="s">
        <v>9</v>
      </c>
      <c r="J42" s="9" t="s">
        <v>10</v>
      </c>
      <c r="K42" s="9" t="s">
        <v>11</v>
      </c>
      <c r="L42" s="9" t="s">
        <v>12</v>
      </c>
      <c r="M42" s="9" t="s">
        <v>13</v>
      </c>
      <c r="N42" s="9" t="s">
        <v>14</v>
      </c>
      <c r="O42" s="9" t="s">
        <v>15</v>
      </c>
      <c r="P42" s="9" t="s">
        <v>16</v>
      </c>
      <c r="Q42" s="9" t="s">
        <v>17</v>
      </c>
      <c r="R42" s="27" t="s">
        <v>18</v>
      </c>
      <c r="S42" s="27" t="s">
        <v>19</v>
      </c>
      <c r="T42" s="27" t="s">
        <v>20</v>
      </c>
      <c r="U42" s="50" t="s">
        <v>21</v>
      </c>
      <c r="V42" s="50" t="s">
        <v>22</v>
      </c>
      <c r="W42" s="72" t="s">
        <v>23</v>
      </c>
    </row>
    <row r="43" spans="1:23" ht="15" thickBot="1">
      <c r="B43" s="30" t="s">
        <v>24</v>
      </c>
      <c r="C43" s="31" t="s">
        <v>24</v>
      </c>
      <c r="D43" s="31" t="s">
        <v>24</v>
      </c>
      <c r="E43" s="31" t="s">
        <v>24</v>
      </c>
      <c r="F43" s="32" t="s">
        <v>25</v>
      </c>
      <c r="G43" s="33" t="s">
        <v>26</v>
      </c>
      <c r="H43" s="33" t="s">
        <v>24</v>
      </c>
      <c r="I43" s="34" t="s">
        <v>27</v>
      </c>
      <c r="J43" s="32" t="s">
        <v>28</v>
      </c>
      <c r="K43" s="32" t="s">
        <v>28</v>
      </c>
      <c r="L43" s="32" t="s">
        <v>29</v>
      </c>
      <c r="M43" s="32" t="s">
        <v>30</v>
      </c>
      <c r="N43" s="32" t="s">
        <v>31</v>
      </c>
      <c r="O43" s="32" t="s">
        <v>32</v>
      </c>
      <c r="P43" s="32" t="s">
        <v>32</v>
      </c>
      <c r="Q43" s="32" t="s">
        <v>24</v>
      </c>
      <c r="R43" s="31" t="s">
        <v>30</v>
      </c>
      <c r="S43" s="31" t="s">
        <v>30</v>
      </c>
      <c r="T43" s="31" t="s">
        <v>30</v>
      </c>
      <c r="U43" s="31" t="s">
        <v>30</v>
      </c>
      <c r="V43" s="73" t="s">
        <v>24</v>
      </c>
      <c r="W43" s="72" t="s">
        <v>33</v>
      </c>
    </row>
    <row r="44" spans="1:23">
      <c r="B44" s="57">
        <v>43573</v>
      </c>
      <c r="C44" s="58" t="s">
        <v>71</v>
      </c>
      <c r="D44" s="59" t="s">
        <v>35</v>
      </c>
      <c r="E44" s="59" t="s">
        <v>36</v>
      </c>
      <c r="F44" s="60" t="s">
        <v>37</v>
      </c>
      <c r="G44" s="61">
        <v>980</v>
      </c>
      <c r="H44" s="61">
        <v>254</v>
      </c>
      <c r="I44" s="62">
        <v>105.6</v>
      </c>
      <c r="J44" s="60">
        <v>29.750897878875985</v>
      </c>
      <c r="K44" s="60">
        <v>34.974984882751968</v>
      </c>
      <c r="L44" s="60">
        <v>1.1563590833333335</v>
      </c>
      <c r="M44" s="60" t="s">
        <v>39</v>
      </c>
      <c r="N44" s="60">
        <v>10.978999999999999</v>
      </c>
      <c r="O44" s="60">
        <v>7003.1753229116584</v>
      </c>
      <c r="P44" s="60">
        <v>2094.7640678294597</v>
      </c>
      <c r="Q44" s="60">
        <v>3.3431809483767641</v>
      </c>
      <c r="R44" s="59" t="s">
        <v>39</v>
      </c>
      <c r="S44" s="59" t="s">
        <v>38</v>
      </c>
      <c r="T44" s="59" t="s">
        <v>38</v>
      </c>
      <c r="U44" s="59" t="s">
        <v>38</v>
      </c>
      <c r="V44" s="74" t="s">
        <v>72</v>
      </c>
      <c r="W44" s="72">
        <f>IF(I44&lt;'DATA fan'!$C$4,'DATA fan'!C$6,IF(I44&lt;'DATA fan'!$D$4,'DATA fan'!D$6,'DATA fan'!E$6))</f>
        <v>10</v>
      </c>
    </row>
    <row r="45" spans="1:23">
      <c r="B45" s="18">
        <v>43573</v>
      </c>
      <c r="C45" s="6" t="s">
        <v>71</v>
      </c>
      <c r="D45" s="7" t="s">
        <v>35</v>
      </c>
      <c r="E45" s="7" t="s">
        <v>36</v>
      </c>
      <c r="F45" s="8" t="s">
        <v>37</v>
      </c>
      <c r="G45" s="11">
        <v>980</v>
      </c>
      <c r="H45" s="11">
        <v>250</v>
      </c>
      <c r="I45" s="12">
        <v>103.2</v>
      </c>
      <c r="J45" s="8">
        <v>30.430257982929003</v>
      </c>
      <c r="K45" s="8">
        <v>35.600698818508569</v>
      </c>
      <c r="L45" s="8">
        <v>1.1561664681042225</v>
      </c>
      <c r="M45" s="8" t="s">
        <v>39</v>
      </c>
      <c r="N45" s="8">
        <v>10.894</v>
      </c>
      <c r="O45" s="8">
        <v>6930.1051473431298</v>
      </c>
      <c r="P45" s="8">
        <v>2066.4617690925415</v>
      </c>
      <c r="Q45" s="8">
        <v>3.3536091743842862</v>
      </c>
      <c r="R45" s="7" t="s">
        <v>39</v>
      </c>
      <c r="S45" s="7" t="s">
        <v>38</v>
      </c>
      <c r="T45" s="7" t="s">
        <v>38</v>
      </c>
      <c r="U45" s="7" t="s">
        <v>38</v>
      </c>
      <c r="V45" s="56" t="s">
        <v>72</v>
      </c>
      <c r="W45" s="72">
        <f>IF(I45&lt;'DATA fan'!$C$4,'DATA fan'!C$6,IF(I45&lt;'DATA fan'!$D$4,'DATA fan'!D$6,'DATA fan'!E$6))</f>
        <v>10</v>
      </c>
    </row>
    <row r="46" spans="1:23">
      <c r="B46" s="18">
        <v>43573</v>
      </c>
      <c r="C46" s="6" t="s">
        <v>71</v>
      </c>
      <c r="D46" s="7" t="s">
        <v>35</v>
      </c>
      <c r="E46" s="7" t="s">
        <v>36</v>
      </c>
      <c r="F46" s="8" t="s">
        <v>37</v>
      </c>
      <c r="G46" s="11">
        <v>980</v>
      </c>
      <c r="H46" s="11">
        <v>240</v>
      </c>
      <c r="I46" s="12">
        <v>98.4</v>
      </c>
      <c r="J46" s="8">
        <v>30.549252663886591</v>
      </c>
      <c r="K46" s="8">
        <v>35.53998246872392</v>
      </c>
      <c r="L46" s="8">
        <v>1.1570279574645548</v>
      </c>
      <c r="M46" s="8" t="s">
        <v>39</v>
      </c>
      <c r="N46" s="8">
        <v>9.9260000000000002</v>
      </c>
      <c r="O46" s="8">
        <v>6694.2170964386605</v>
      </c>
      <c r="P46" s="8">
        <v>1953.2960842368636</v>
      </c>
      <c r="Q46" s="8">
        <v>3.4271389526969922</v>
      </c>
      <c r="R46" s="7" t="s">
        <v>39</v>
      </c>
      <c r="S46" s="7" t="s">
        <v>38</v>
      </c>
      <c r="T46" s="7" t="s">
        <v>38</v>
      </c>
      <c r="U46" s="7" t="s">
        <v>38</v>
      </c>
      <c r="V46" s="56" t="s">
        <v>72</v>
      </c>
      <c r="W46" s="72">
        <f>IF(I46&lt;'DATA fan'!$C$4,'DATA fan'!C$6,IF(I46&lt;'DATA fan'!$D$4,'DATA fan'!D$6,'DATA fan'!E$6))</f>
        <v>10</v>
      </c>
    </row>
    <row r="47" spans="1:23">
      <c r="B47" s="53">
        <v>43588</v>
      </c>
      <c r="C47" s="6" t="s">
        <v>71</v>
      </c>
      <c r="D47" s="7" t="s">
        <v>35</v>
      </c>
      <c r="E47" s="7" t="s">
        <v>36</v>
      </c>
      <c r="F47" s="8" t="s">
        <v>37</v>
      </c>
      <c r="G47" s="11">
        <v>980</v>
      </c>
      <c r="H47" s="11">
        <v>230</v>
      </c>
      <c r="I47" s="12">
        <v>93</v>
      </c>
      <c r="J47" s="8">
        <v>29.866595806959406</v>
      </c>
      <c r="K47" s="8">
        <v>34.634896649544309</v>
      </c>
      <c r="L47" s="8">
        <v>1.1628234250207115</v>
      </c>
      <c r="M47" s="8" t="s">
        <v>39</v>
      </c>
      <c r="N47" s="8">
        <v>9.2550000000000008</v>
      </c>
      <c r="O47" s="8">
        <v>6427.9028124266333</v>
      </c>
      <c r="P47" s="8">
        <v>1769.7430538525259</v>
      </c>
      <c r="Q47" s="8">
        <v>3.6321107736141878</v>
      </c>
      <c r="R47" s="7" t="s">
        <v>39</v>
      </c>
      <c r="S47" s="7" t="s">
        <v>38</v>
      </c>
      <c r="T47" s="7" t="s">
        <v>38</v>
      </c>
      <c r="U47" s="7" t="s">
        <v>38</v>
      </c>
      <c r="V47" s="56" t="s">
        <v>72</v>
      </c>
      <c r="W47" s="72">
        <f>IF(I47&lt;'DATA fan'!$C$4,'DATA fan'!C$6,IF(I47&lt;'DATA fan'!$D$4,'DATA fan'!D$6,'DATA fan'!E$6))</f>
        <v>10</v>
      </c>
    </row>
    <row r="48" spans="1:23">
      <c r="B48" s="53">
        <v>43589</v>
      </c>
      <c r="C48" s="6" t="s">
        <v>71</v>
      </c>
      <c r="D48" s="7" t="s">
        <v>35</v>
      </c>
      <c r="E48" s="7" t="s">
        <v>36</v>
      </c>
      <c r="F48" s="8" t="s">
        <v>37</v>
      </c>
      <c r="G48" s="11">
        <v>980</v>
      </c>
      <c r="H48" s="11">
        <v>220</v>
      </c>
      <c r="I48" s="12">
        <v>88.2</v>
      </c>
      <c r="J48" s="8">
        <v>29.78046125913923</v>
      </c>
      <c r="K48" s="8">
        <v>35.081014143452094</v>
      </c>
      <c r="L48" s="8">
        <v>1.1625495562239729</v>
      </c>
      <c r="M48" s="8" t="s">
        <v>39</v>
      </c>
      <c r="N48" s="8">
        <v>8.5679999999999996</v>
      </c>
      <c r="O48" s="8">
        <v>7143.7217141874771</v>
      </c>
      <c r="P48" s="8">
        <v>1734.466587228133</v>
      </c>
      <c r="Q48" s="8">
        <v>4.1186851143693257</v>
      </c>
      <c r="R48" s="7" t="s">
        <v>39</v>
      </c>
      <c r="S48" s="7" t="s">
        <v>38</v>
      </c>
      <c r="T48" s="7" t="s">
        <v>38</v>
      </c>
      <c r="U48" s="7" t="s">
        <v>38</v>
      </c>
      <c r="V48" s="56" t="s">
        <v>73</v>
      </c>
      <c r="W48" s="72">
        <f>IF(I48&lt;'DATA fan'!$C$4,'DATA fan'!C$6,IF(I48&lt;'DATA fan'!$D$4,'DATA fan'!D$6,'DATA fan'!E$6))</f>
        <v>10</v>
      </c>
    </row>
    <row r="49" spans="2:23">
      <c r="B49" s="53">
        <v>43589</v>
      </c>
      <c r="C49" s="6" t="s">
        <v>71</v>
      </c>
      <c r="D49" s="7" t="s">
        <v>35</v>
      </c>
      <c r="E49" s="7" t="s">
        <v>36</v>
      </c>
      <c r="F49" s="8" t="s">
        <v>37</v>
      </c>
      <c r="G49" s="11">
        <v>980</v>
      </c>
      <c r="H49" s="11">
        <v>210</v>
      </c>
      <c r="I49" s="12">
        <v>86.4</v>
      </c>
      <c r="J49" s="8">
        <v>29.734907005090239</v>
      </c>
      <c r="K49" s="8">
        <v>34.532507690883854</v>
      </c>
      <c r="L49" s="8">
        <v>1.1618730249884299</v>
      </c>
      <c r="M49" s="8" t="s">
        <v>38</v>
      </c>
      <c r="N49" s="8">
        <v>8.4109999999999996</v>
      </c>
      <c r="O49" s="8">
        <v>6462.114492145326</v>
      </c>
      <c r="P49" s="8">
        <v>1508.1757015270755</v>
      </c>
      <c r="Q49" s="8">
        <v>4.2847225861033502</v>
      </c>
      <c r="R49" s="7" t="s">
        <v>39</v>
      </c>
      <c r="S49" s="7" t="s">
        <v>38</v>
      </c>
      <c r="T49" s="7" t="s">
        <v>38</v>
      </c>
      <c r="U49" s="7" t="s">
        <v>38</v>
      </c>
      <c r="V49" s="56"/>
      <c r="W49" s="72">
        <f>IF(I49&lt;'DATA fan'!$C$4,'DATA fan'!C$6,IF(I49&lt;'DATA fan'!$D$4,'DATA fan'!D$6,'DATA fan'!E$6))</f>
        <v>10</v>
      </c>
    </row>
    <row r="50" spans="2:23">
      <c r="B50" s="53">
        <v>43590</v>
      </c>
      <c r="C50" s="6" t="s">
        <v>71</v>
      </c>
      <c r="D50" s="7" t="s">
        <v>35</v>
      </c>
      <c r="E50" s="7" t="s">
        <v>36</v>
      </c>
      <c r="F50" s="8" t="s">
        <v>37</v>
      </c>
      <c r="G50" s="11">
        <v>980</v>
      </c>
      <c r="H50" s="11">
        <v>200</v>
      </c>
      <c r="I50" s="12">
        <v>78</v>
      </c>
      <c r="J50" s="8">
        <v>29.757621123553896</v>
      </c>
      <c r="K50" s="8">
        <v>34.433956164738532</v>
      </c>
      <c r="L50" s="8">
        <v>1.1618177112447923</v>
      </c>
      <c r="M50" s="8" t="s">
        <v>38</v>
      </c>
      <c r="N50" s="8">
        <v>7.1150000000000002</v>
      </c>
      <c r="O50" s="8">
        <v>6298.4762114316027</v>
      </c>
      <c r="P50" s="8">
        <v>1433.1705969458624</v>
      </c>
      <c r="Q50" s="8">
        <v>4.3947846996400015</v>
      </c>
      <c r="R50" s="7" t="s">
        <v>39</v>
      </c>
      <c r="S50" s="7" t="s">
        <v>38</v>
      </c>
      <c r="T50" s="7" t="s">
        <v>38</v>
      </c>
      <c r="U50" s="7" t="s">
        <v>38</v>
      </c>
      <c r="V50" s="56"/>
      <c r="W50" s="72">
        <f>IF(I50&lt;'DATA fan'!$C$4,'DATA fan'!C$6,IF(I50&lt;'DATA fan'!$D$4,'DATA fan'!D$6,'DATA fan'!E$6))</f>
        <v>10</v>
      </c>
    </row>
    <row r="51" spans="2:23" s="146" customFormat="1">
      <c r="B51" s="138">
        <v>43575</v>
      </c>
      <c r="C51" s="139" t="s">
        <v>71</v>
      </c>
      <c r="D51" s="140" t="s">
        <v>35</v>
      </c>
      <c r="E51" s="140" t="s">
        <v>36</v>
      </c>
      <c r="F51" s="141" t="s">
        <v>37</v>
      </c>
      <c r="G51" s="142">
        <v>980</v>
      </c>
      <c r="H51" s="142">
        <v>180</v>
      </c>
      <c r="I51" s="143">
        <v>68.400000000000006</v>
      </c>
      <c r="J51" s="141">
        <v>30.465935993011886</v>
      </c>
      <c r="K51" s="141">
        <v>34.656949250873531</v>
      </c>
      <c r="L51" s="141">
        <v>1.1581323200559055</v>
      </c>
      <c r="M51" s="141" t="s">
        <v>38</v>
      </c>
      <c r="N51" s="141">
        <v>5.9880000000000004</v>
      </c>
      <c r="O51" s="141">
        <v>5626.8987154052529</v>
      </c>
      <c r="P51" s="141">
        <v>1260.8975541579346</v>
      </c>
      <c r="Q51" s="141">
        <v>4.4626137126287517</v>
      </c>
      <c r="R51" s="140" t="s">
        <v>39</v>
      </c>
      <c r="S51" s="140" t="s">
        <v>38</v>
      </c>
      <c r="T51" s="140" t="s">
        <v>38</v>
      </c>
      <c r="U51" s="140" t="s">
        <v>38</v>
      </c>
      <c r="V51" s="144"/>
      <c r="W51" s="145">
        <f>IF(I51&lt;'DATA fan'!$C$4,'DATA fan'!C$6,IF(I51&lt;'DATA fan'!$D$4,'DATA fan'!D$6,'DATA fan'!E$6))</f>
        <v>10</v>
      </c>
    </row>
    <row r="52" spans="2:23">
      <c r="B52" s="53">
        <v>43591</v>
      </c>
      <c r="C52" s="6" t="s">
        <v>71</v>
      </c>
      <c r="D52" s="7" t="s">
        <v>35</v>
      </c>
      <c r="E52" s="7" t="s">
        <v>36</v>
      </c>
      <c r="F52" s="8" t="s">
        <v>37</v>
      </c>
      <c r="G52" s="11">
        <v>980</v>
      </c>
      <c r="H52" s="11">
        <v>180</v>
      </c>
      <c r="I52" s="12">
        <v>68.400000000000006</v>
      </c>
      <c r="J52" s="8">
        <v>29.742692557149432</v>
      </c>
      <c r="K52" s="8">
        <v>33.870422674224926</v>
      </c>
      <c r="L52" s="8">
        <v>1.1612644164738541</v>
      </c>
      <c r="M52" s="8" t="s">
        <v>38</v>
      </c>
      <c r="N52" s="8">
        <v>6.4260000000000002</v>
      </c>
      <c r="O52" s="8">
        <v>5556.921915562607</v>
      </c>
      <c r="P52" s="8">
        <v>1202.3305256825552</v>
      </c>
      <c r="Q52" s="8">
        <v>4.6217922583375977</v>
      </c>
      <c r="R52" s="7" t="s">
        <v>39</v>
      </c>
      <c r="S52" s="7" t="s">
        <v>38</v>
      </c>
      <c r="T52" s="7" t="s">
        <v>38</v>
      </c>
      <c r="U52" s="7" t="s">
        <v>38</v>
      </c>
      <c r="V52" s="56"/>
      <c r="W52" s="72">
        <f>IF(I52&lt;'DATA fan'!$C$4,'DATA fan'!C$6,IF(I52&lt;'DATA fan'!$D$4,'DATA fan'!D$6,'DATA fan'!E$6))</f>
        <v>10</v>
      </c>
    </row>
    <row r="53" spans="2:23">
      <c r="B53" s="53">
        <v>43575</v>
      </c>
      <c r="C53" s="6" t="s">
        <v>71</v>
      </c>
      <c r="D53" s="7" t="s">
        <v>35</v>
      </c>
      <c r="E53" s="7" t="s">
        <v>36</v>
      </c>
      <c r="F53" s="8" t="s">
        <v>37</v>
      </c>
      <c r="G53" s="11">
        <v>980</v>
      </c>
      <c r="H53" s="11">
        <v>160</v>
      </c>
      <c r="I53" s="12">
        <v>58.2</v>
      </c>
      <c r="J53" s="8">
        <v>30.446405469935247</v>
      </c>
      <c r="K53" s="8">
        <v>34.19991202867719</v>
      </c>
      <c r="L53" s="8">
        <v>1.1578117946345972</v>
      </c>
      <c r="M53" s="8" t="s">
        <v>38</v>
      </c>
      <c r="N53" s="8">
        <v>5.8440000000000003</v>
      </c>
      <c r="O53" s="8">
        <v>5038.1028605211586</v>
      </c>
      <c r="P53" s="8">
        <v>1046.0134135060141</v>
      </c>
      <c r="Q53" s="8">
        <v>4.8164801669555182</v>
      </c>
      <c r="R53" s="7" t="s">
        <v>39</v>
      </c>
      <c r="S53" s="7" t="s">
        <v>38</v>
      </c>
      <c r="T53" s="7" t="s">
        <v>38</v>
      </c>
      <c r="U53" s="7" t="s">
        <v>38</v>
      </c>
      <c r="V53" s="56"/>
      <c r="W53" s="72">
        <f>IF(I53&lt;'DATA fan'!$C$4,'DATA fan'!C$6,IF(I53&lt;'DATA fan'!$D$4,'DATA fan'!D$6,'DATA fan'!E$6))</f>
        <v>10</v>
      </c>
    </row>
    <row r="54" spans="2:23">
      <c r="B54" s="53">
        <v>43575</v>
      </c>
      <c r="C54" s="6" t="s">
        <v>71</v>
      </c>
      <c r="D54" s="7" t="s">
        <v>35</v>
      </c>
      <c r="E54" s="7" t="s">
        <v>36</v>
      </c>
      <c r="F54" s="8" t="s">
        <v>37</v>
      </c>
      <c r="G54" s="11">
        <v>980</v>
      </c>
      <c r="H54" s="11">
        <v>140</v>
      </c>
      <c r="I54" s="12">
        <v>48</v>
      </c>
      <c r="J54" s="8">
        <v>30.459496151711352</v>
      </c>
      <c r="K54" s="8">
        <v>33.538294389454215</v>
      </c>
      <c r="L54" s="8">
        <v>1.1578394782608685</v>
      </c>
      <c r="M54" s="8" t="s">
        <v>38</v>
      </c>
      <c r="N54" s="8">
        <v>4.6029999999999998</v>
      </c>
      <c r="O54" s="8">
        <v>4132.5818526379626</v>
      </c>
      <c r="P54" s="8">
        <v>823.54986123959316</v>
      </c>
      <c r="Q54" s="8">
        <v>5.0180105020206929</v>
      </c>
      <c r="R54" s="7" t="s">
        <v>39</v>
      </c>
      <c r="S54" s="7" t="s">
        <v>38</v>
      </c>
      <c r="T54" s="7" t="s">
        <v>38</v>
      </c>
      <c r="U54" s="7" t="s">
        <v>38</v>
      </c>
      <c r="V54" s="56"/>
      <c r="W54" s="72">
        <f>IF(I54&lt;'DATA fan'!$C$4,'DATA fan'!C$6,IF(I54&lt;'DATA fan'!$D$4,'DATA fan'!D$6,'DATA fan'!E$6))</f>
        <v>10</v>
      </c>
    </row>
    <row r="55" spans="2:23">
      <c r="B55" s="53">
        <v>43575</v>
      </c>
      <c r="C55" s="6" t="s">
        <v>71</v>
      </c>
      <c r="D55" s="7" t="s">
        <v>35</v>
      </c>
      <c r="E55" s="7" t="s">
        <v>36</v>
      </c>
      <c r="F55" s="8" t="s">
        <v>37</v>
      </c>
      <c r="G55" s="11">
        <v>980</v>
      </c>
      <c r="H55" s="11">
        <v>120</v>
      </c>
      <c r="I55" s="12">
        <v>42</v>
      </c>
      <c r="J55" s="8">
        <v>30.486769087881616</v>
      </c>
      <c r="K55" s="8">
        <v>33.215199321924132</v>
      </c>
      <c r="L55" s="8">
        <v>1.1573543857539332</v>
      </c>
      <c r="M55" s="8" t="s">
        <v>38</v>
      </c>
      <c r="N55" s="8">
        <v>3.9279999999999999</v>
      </c>
      <c r="O55" s="8">
        <v>3660.7586448007855</v>
      </c>
      <c r="P55" s="8">
        <v>706.1910730804816</v>
      </c>
      <c r="Q55" s="8">
        <v>5.1838075902491401</v>
      </c>
      <c r="R55" s="7" t="s">
        <v>39</v>
      </c>
      <c r="S55" s="7" t="s">
        <v>38</v>
      </c>
      <c r="T55" s="7" t="s">
        <v>38</v>
      </c>
      <c r="U55" s="7" t="s">
        <v>38</v>
      </c>
      <c r="V55" s="56"/>
      <c r="W55" s="72">
        <f>IF(I55&lt;'DATA fan'!$C$4,'DATA fan'!C$6,IF(I55&lt;'DATA fan'!$D$4,'DATA fan'!D$6,'DATA fan'!E$6))</f>
        <v>10</v>
      </c>
    </row>
    <row r="56" spans="2:23" ht="15" thickBot="1">
      <c r="B56" s="54">
        <v>43575</v>
      </c>
      <c r="C56" s="20" t="s">
        <v>71</v>
      </c>
      <c r="D56" s="21" t="s">
        <v>35</v>
      </c>
      <c r="E56" s="21" t="s">
        <v>36</v>
      </c>
      <c r="F56" s="10" t="s">
        <v>37</v>
      </c>
      <c r="G56" s="22">
        <v>980</v>
      </c>
      <c r="H56" s="22">
        <v>100</v>
      </c>
      <c r="I56" s="23">
        <v>28.8</v>
      </c>
      <c r="J56" s="10">
        <v>30.533614195697421</v>
      </c>
      <c r="K56" s="10">
        <v>32.419266521165873</v>
      </c>
      <c r="L56" s="10">
        <v>1.156776938931297</v>
      </c>
      <c r="M56" s="10" t="s">
        <v>38</v>
      </c>
      <c r="N56" s="10">
        <v>2.5870000000000002</v>
      </c>
      <c r="O56" s="10">
        <v>2528.7338649346843</v>
      </c>
      <c r="P56" s="10">
        <v>461.19956974323361</v>
      </c>
      <c r="Q56" s="10">
        <v>5.4829493148541344</v>
      </c>
      <c r="R56" s="21" t="s">
        <v>39</v>
      </c>
      <c r="S56" s="21" t="s">
        <v>38</v>
      </c>
      <c r="T56" s="21" t="s">
        <v>38</v>
      </c>
      <c r="U56" s="21" t="s">
        <v>38</v>
      </c>
      <c r="V56" s="52"/>
      <c r="W56" s="72">
        <f>IF(I56&lt;'DATA fan'!$C$4,'DATA fan'!C$6,IF(I56&lt;'DATA fan'!$D$4,'DATA fan'!D$6,'DATA fan'!E$6))</f>
        <v>10</v>
      </c>
    </row>
    <row r="57" spans="2:23" ht="15" thickBot="1">
      <c r="C57" s="40"/>
    </row>
    <row r="58" spans="2:23" ht="15" thickBot="1">
      <c r="B58" s="25" t="s">
        <v>74</v>
      </c>
      <c r="W58" s="72" t="s">
        <v>1</v>
      </c>
    </row>
    <row r="59" spans="2:23">
      <c r="B59" s="26" t="s">
        <v>2</v>
      </c>
      <c r="C59" s="27" t="s">
        <v>3</v>
      </c>
      <c r="D59" s="27" t="s">
        <v>4</v>
      </c>
      <c r="E59" s="27" t="s">
        <v>5</v>
      </c>
      <c r="F59" s="9" t="s">
        <v>6</v>
      </c>
      <c r="G59" s="28" t="s">
        <v>7</v>
      </c>
      <c r="H59" s="28" t="s">
        <v>8</v>
      </c>
      <c r="I59" s="29" t="s">
        <v>9</v>
      </c>
      <c r="J59" s="9" t="s">
        <v>10</v>
      </c>
      <c r="K59" s="9" t="s">
        <v>11</v>
      </c>
      <c r="L59" s="9" t="s">
        <v>12</v>
      </c>
      <c r="M59" s="9" t="s">
        <v>13</v>
      </c>
      <c r="N59" s="9" t="s">
        <v>14</v>
      </c>
      <c r="O59" s="9" t="s">
        <v>15</v>
      </c>
      <c r="P59" s="9" t="s">
        <v>16</v>
      </c>
      <c r="Q59" s="9" t="s">
        <v>17</v>
      </c>
      <c r="R59" s="27" t="s">
        <v>18</v>
      </c>
      <c r="S59" s="27" t="s">
        <v>19</v>
      </c>
      <c r="T59" s="27" t="s">
        <v>20</v>
      </c>
      <c r="U59" s="50" t="s">
        <v>21</v>
      </c>
      <c r="V59" s="50" t="s">
        <v>22</v>
      </c>
      <c r="W59" s="72" t="s">
        <v>23</v>
      </c>
    </row>
    <row r="60" spans="2:23" ht="15" thickBot="1">
      <c r="B60" s="30" t="s">
        <v>24</v>
      </c>
      <c r="C60" s="31" t="s">
        <v>24</v>
      </c>
      <c r="D60" s="31" t="s">
        <v>24</v>
      </c>
      <c r="E60" s="31" t="s">
        <v>24</v>
      </c>
      <c r="F60" s="32" t="s">
        <v>25</v>
      </c>
      <c r="G60" s="33" t="s">
        <v>26</v>
      </c>
      <c r="H60" s="33" t="s">
        <v>24</v>
      </c>
      <c r="I60" s="34" t="s">
        <v>27</v>
      </c>
      <c r="J60" s="32" t="s">
        <v>28</v>
      </c>
      <c r="K60" s="32" t="s">
        <v>28</v>
      </c>
      <c r="L60" s="32" t="s">
        <v>29</v>
      </c>
      <c r="M60" s="37" t="s">
        <v>30</v>
      </c>
      <c r="N60" s="37" t="s">
        <v>31</v>
      </c>
      <c r="O60" s="32" t="s">
        <v>32</v>
      </c>
      <c r="P60" s="32" t="s">
        <v>32</v>
      </c>
      <c r="Q60" s="32" t="s">
        <v>24</v>
      </c>
      <c r="R60" s="31" t="s">
        <v>30</v>
      </c>
      <c r="S60" s="31" t="s">
        <v>30</v>
      </c>
      <c r="T60" s="31" t="s">
        <v>30</v>
      </c>
      <c r="U60" s="31" t="s">
        <v>30</v>
      </c>
      <c r="V60" s="73" t="s">
        <v>24</v>
      </c>
      <c r="W60" s="72" t="s">
        <v>33</v>
      </c>
    </row>
    <row r="61" spans="2:23">
      <c r="B61" s="13">
        <v>43575</v>
      </c>
      <c r="C61" s="24" t="s">
        <v>71</v>
      </c>
      <c r="D61" s="14" t="s">
        <v>35</v>
      </c>
      <c r="E61" s="14" t="s">
        <v>36</v>
      </c>
      <c r="F61" s="15" t="s">
        <v>37</v>
      </c>
      <c r="G61" s="16">
        <v>980</v>
      </c>
      <c r="H61" s="16">
        <v>254</v>
      </c>
      <c r="I61" s="17">
        <v>105.6</v>
      </c>
      <c r="J61" s="15">
        <v>39.695908539361703</v>
      </c>
      <c r="K61" s="15">
        <v>45.015368292021222</v>
      </c>
      <c r="L61" s="15">
        <v>1.0852447026595748</v>
      </c>
      <c r="M61" s="15" t="s">
        <v>39</v>
      </c>
      <c r="N61" s="15">
        <v>12.391</v>
      </c>
      <c r="O61" s="15">
        <v>6692.4800232053103</v>
      </c>
      <c r="P61" s="15">
        <v>2494.4246430851063</v>
      </c>
      <c r="Q61" s="15">
        <v>2.6829754275230568</v>
      </c>
      <c r="R61" s="14" t="s">
        <v>39</v>
      </c>
      <c r="S61" s="14" t="s">
        <v>38</v>
      </c>
      <c r="T61" s="14" t="s">
        <v>38</v>
      </c>
      <c r="U61" s="14" t="s">
        <v>38</v>
      </c>
      <c r="V61" s="56" t="s">
        <v>72</v>
      </c>
      <c r="W61" s="72">
        <f>IF(I61&lt;'DATA fan'!$C$4,'DATA fan'!C$6,IF(I61&lt;'DATA fan'!$D$4,'DATA fan'!D$6,'DATA fan'!E$6))</f>
        <v>10</v>
      </c>
    </row>
    <row r="62" spans="2:23">
      <c r="B62" s="18">
        <v>43576</v>
      </c>
      <c r="C62" s="6" t="s">
        <v>71</v>
      </c>
      <c r="D62" s="7" t="s">
        <v>35</v>
      </c>
      <c r="E62" s="7" t="s">
        <v>36</v>
      </c>
      <c r="F62" s="8" t="s">
        <v>37</v>
      </c>
      <c r="G62" s="11">
        <v>980</v>
      </c>
      <c r="H62" s="11">
        <v>250</v>
      </c>
      <c r="I62" s="12">
        <v>103.2</v>
      </c>
      <c r="J62" s="8">
        <v>39.714524750578455</v>
      </c>
      <c r="K62" s="8">
        <v>45.23200733873211</v>
      </c>
      <c r="L62" s="8">
        <v>1.0848879898195296</v>
      </c>
      <c r="M62" s="8" t="s">
        <v>39</v>
      </c>
      <c r="N62" s="8">
        <v>12.334</v>
      </c>
      <c r="O62" s="8">
        <v>6939.3334095602386</v>
      </c>
      <c r="P62" s="8">
        <v>2500.7025552984696</v>
      </c>
      <c r="Q62" s="8">
        <v>2.7749535404989412</v>
      </c>
      <c r="R62" s="7" t="s">
        <v>39</v>
      </c>
      <c r="S62" s="7" t="s">
        <v>38</v>
      </c>
      <c r="T62" s="7" t="s">
        <v>38</v>
      </c>
      <c r="U62" s="7" t="s">
        <v>38</v>
      </c>
      <c r="V62" s="56" t="s">
        <v>73</v>
      </c>
      <c r="W62" s="72">
        <f>IF(I62&lt;'DATA fan'!$C$4,'DATA fan'!C$6,IF(I62&lt;'DATA fan'!$D$4,'DATA fan'!D$6,'DATA fan'!E$6))</f>
        <v>10</v>
      </c>
    </row>
    <row r="63" spans="2:23">
      <c r="B63" s="18">
        <v>43576</v>
      </c>
      <c r="C63" s="6" t="s">
        <v>71</v>
      </c>
      <c r="D63" s="7" t="s">
        <v>35</v>
      </c>
      <c r="E63" s="7" t="s">
        <v>36</v>
      </c>
      <c r="F63" s="8" t="s">
        <v>37</v>
      </c>
      <c r="G63" s="11">
        <v>980</v>
      </c>
      <c r="H63" s="11">
        <v>240</v>
      </c>
      <c r="I63" s="12">
        <v>98.4</v>
      </c>
      <c r="J63" s="8">
        <v>39.688801535869032</v>
      </c>
      <c r="K63" s="8">
        <v>44.890039201251689</v>
      </c>
      <c r="L63" s="8">
        <v>1.0849874910929229</v>
      </c>
      <c r="M63" s="8" t="s">
        <v>39</v>
      </c>
      <c r="N63" s="8">
        <v>11.929</v>
      </c>
      <c r="O63" s="8">
        <v>6542.1923915681991</v>
      </c>
      <c r="P63" s="8">
        <v>2394.367985556089</v>
      </c>
      <c r="Q63" s="8">
        <v>2.7323253697984868</v>
      </c>
      <c r="R63" s="7" t="s">
        <v>39</v>
      </c>
      <c r="S63" s="7" t="s">
        <v>38</v>
      </c>
      <c r="T63" s="7" t="s">
        <v>38</v>
      </c>
      <c r="U63" s="7" t="s">
        <v>38</v>
      </c>
      <c r="V63" s="56" t="s">
        <v>73</v>
      </c>
      <c r="W63" s="72">
        <f>IF(I63&lt;'DATA fan'!$C$4,'DATA fan'!C$6,IF(I63&lt;'DATA fan'!$D$4,'DATA fan'!D$6,'DATA fan'!E$6))</f>
        <v>10</v>
      </c>
    </row>
    <row r="64" spans="2:23">
      <c r="B64" s="18">
        <v>43576</v>
      </c>
      <c r="C64" s="6" t="s">
        <v>71</v>
      </c>
      <c r="D64" s="7" t="s">
        <v>35</v>
      </c>
      <c r="E64" s="7" t="s">
        <v>36</v>
      </c>
      <c r="F64" s="8" t="s">
        <v>37</v>
      </c>
      <c r="G64" s="11">
        <v>980</v>
      </c>
      <c r="H64" s="11">
        <v>230</v>
      </c>
      <c r="I64" s="12">
        <v>93</v>
      </c>
      <c r="J64" s="8">
        <v>39.721029675225559</v>
      </c>
      <c r="K64" s="8">
        <v>45.397944891047864</v>
      </c>
      <c r="L64" s="8">
        <v>1.084425023594725</v>
      </c>
      <c r="M64" s="8" t="s">
        <v>38</v>
      </c>
      <c r="N64" s="8">
        <v>11.134</v>
      </c>
      <c r="O64" s="8">
        <v>7136.804829325567</v>
      </c>
      <c r="P64" s="8">
        <v>2350.8678001387939</v>
      </c>
      <c r="Q64" s="8">
        <v>3.0358171688362119</v>
      </c>
      <c r="R64" s="7" t="s">
        <v>39</v>
      </c>
      <c r="S64" s="7" t="s">
        <v>38</v>
      </c>
      <c r="T64" s="7" t="s">
        <v>38</v>
      </c>
      <c r="U64" s="7" t="s">
        <v>38</v>
      </c>
      <c r="V64" s="56"/>
      <c r="W64" s="72">
        <f>IF(I64&lt;'DATA fan'!$C$4,'DATA fan'!C$6,IF(I64&lt;'DATA fan'!$D$4,'DATA fan'!D$6,'DATA fan'!E$6))</f>
        <v>10</v>
      </c>
    </row>
    <row r="65" spans="2:23">
      <c r="B65" s="18">
        <v>43576</v>
      </c>
      <c r="C65" s="6" t="s">
        <v>71</v>
      </c>
      <c r="D65" s="7" t="s">
        <v>35</v>
      </c>
      <c r="E65" s="7" t="s">
        <v>36</v>
      </c>
      <c r="F65" s="8" t="s">
        <v>37</v>
      </c>
      <c r="G65" s="11">
        <v>980</v>
      </c>
      <c r="H65" s="11">
        <v>220</v>
      </c>
      <c r="I65" s="12">
        <v>88.2</v>
      </c>
      <c r="J65" s="8">
        <v>39.645003679389298</v>
      </c>
      <c r="K65" s="8">
        <v>44.941509901457344</v>
      </c>
      <c r="L65" s="8">
        <v>1.0948285072866057</v>
      </c>
      <c r="M65" s="8" t="s">
        <v>38</v>
      </c>
      <c r="N65" s="8">
        <v>10.178000000000001</v>
      </c>
      <c r="O65" s="8">
        <v>6722.4482156942013</v>
      </c>
      <c r="P65" s="8">
        <v>2149.2013185287956</v>
      </c>
      <c r="Q65" s="8">
        <v>3.1278820451757192</v>
      </c>
      <c r="R65" s="7" t="s">
        <v>39</v>
      </c>
      <c r="S65" s="7" t="s">
        <v>38</v>
      </c>
      <c r="T65" s="7" t="s">
        <v>38</v>
      </c>
      <c r="U65" s="7" t="s">
        <v>38</v>
      </c>
      <c r="V65" s="56"/>
      <c r="W65" s="72">
        <f>IF(I65&lt;'DATA fan'!$C$4,'DATA fan'!C$6,IF(I65&lt;'DATA fan'!$D$4,'DATA fan'!D$6,'DATA fan'!E$6))</f>
        <v>10</v>
      </c>
    </row>
    <row r="66" spans="2:23">
      <c r="B66" s="18">
        <v>43577</v>
      </c>
      <c r="C66" s="6" t="s">
        <v>71</v>
      </c>
      <c r="D66" s="7" t="s">
        <v>35</v>
      </c>
      <c r="E66" s="7" t="s">
        <v>36</v>
      </c>
      <c r="F66" s="8" t="s">
        <v>37</v>
      </c>
      <c r="G66" s="11">
        <v>980</v>
      </c>
      <c r="H66" s="11">
        <v>210</v>
      </c>
      <c r="I66" s="12">
        <v>86.4</v>
      </c>
      <c r="J66" s="8">
        <v>39.745492029146476</v>
      </c>
      <c r="K66" s="8">
        <v>44.951629440666174</v>
      </c>
      <c r="L66" s="8">
        <v>1.0953212074947956</v>
      </c>
      <c r="M66" s="8" t="s">
        <v>38</v>
      </c>
      <c r="N66" s="8">
        <v>10.010999999999999</v>
      </c>
      <c r="O66" s="8">
        <v>6610.7236837004275</v>
      </c>
      <c r="P66" s="8">
        <v>2102.8201943095096</v>
      </c>
      <c r="Q66" s="8">
        <v>3.1437417719260354</v>
      </c>
      <c r="R66" s="7" t="s">
        <v>39</v>
      </c>
      <c r="S66" s="7" t="s">
        <v>38</v>
      </c>
      <c r="T66" s="7" t="s">
        <v>38</v>
      </c>
      <c r="U66" s="7" t="s">
        <v>38</v>
      </c>
      <c r="V66" s="56"/>
      <c r="W66" s="72">
        <f>IF(I66&lt;'DATA fan'!$C$4,'DATA fan'!C$6,IF(I66&lt;'DATA fan'!$D$4,'DATA fan'!D$6,'DATA fan'!E$6))</f>
        <v>10</v>
      </c>
    </row>
    <row r="67" spans="2:23">
      <c r="B67" s="18">
        <v>43577</v>
      </c>
      <c r="C67" s="6" t="s">
        <v>71</v>
      </c>
      <c r="D67" s="7" t="s">
        <v>35</v>
      </c>
      <c r="E67" s="7" t="s">
        <v>36</v>
      </c>
      <c r="F67" s="8" t="s">
        <v>37</v>
      </c>
      <c r="G67" s="11">
        <v>980</v>
      </c>
      <c r="H67" s="11">
        <v>200</v>
      </c>
      <c r="I67" s="12">
        <v>78</v>
      </c>
      <c r="J67" s="8">
        <v>39.682782925051946</v>
      </c>
      <c r="K67" s="8">
        <v>44.409601689798684</v>
      </c>
      <c r="L67" s="8">
        <v>1.0952942068008309</v>
      </c>
      <c r="M67" s="8" t="s">
        <v>38</v>
      </c>
      <c r="N67" s="8">
        <v>8.6419999999999995</v>
      </c>
      <c r="O67" s="8">
        <v>6001.9396342916534</v>
      </c>
      <c r="P67" s="8">
        <v>1816.7682165163058</v>
      </c>
      <c r="Q67" s="8">
        <v>3.3036353122692277</v>
      </c>
      <c r="R67" s="7" t="s">
        <v>39</v>
      </c>
      <c r="S67" s="7" t="s">
        <v>38</v>
      </c>
      <c r="T67" s="7" t="s">
        <v>38</v>
      </c>
      <c r="U67" s="7" t="s">
        <v>38</v>
      </c>
      <c r="V67" s="56"/>
      <c r="W67" s="72">
        <f>IF(I67&lt;'DATA fan'!$C$4,'DATA fan'!C$6,IF(I67&lt;'DATA fan'!$D$4,'DATA fan'!D$6,'DATA fan'!E$6))</f>
        <v>10</v>
      </c>
    </row>
    <row r="68" spans="2:23">
      <c r="B68" s="18">
        <v>43578</v>
      </c>
      <c r="C68" s="6" t="s">
        <v>71</v>
      </c>
      <c r="D68" s="7" t="s">
        <v>35</v>
      </c>
      <c r="E68" s="7" t="s">
        <v>36</v>
      </c>
      <c r="F68" s="8" t="s">
        <v>37</v>
      </c>
      <c r="G68" s="11">
        <v>980</v>
      </c>
      <c r="H68" s="11">
        <v>180</v>
      </c>
      <c r="I68" s="12">
        <v>68.400000000000006</v>
      </c>
      <c r="J68" s="8">
        <v>39.789748917668881</v>
      </c>
      <c r="K68" s="8">
        <v>43.676516589269241</v>
      </c>
      <c r="L68" s="8">
        <v>1.0952713774283076</v>
      </c>
      <c r="M68" s="8" t="s">
        <v>38</v>
      </c>
      <c r="N68" s="8">
        <v>7.234</v>
      </c>
      <c r="O68" s="8">
        <v>4935.1709609872187</v>
      </c>
      <c r="P68" s="8">
        <v>1524.3450508788176</v>
      </c>
      <c r="Q68" s="8">
        <v>3.237568133371107</v>
      </c>
      <c r="R68" s="7" t="s">
        <v>39</v>
      </c>
      <c r="S68" s="7" t="s">
        <v>38</v>
      </c>
      <c r="T68" s="7" t="s">
        <v>38</v>
      </c>
      <c r="U68" s="7" t="s">
        <v>38</v>
      </c>
      <c r="V68" s="56"/>
      <c r="W68" s="72">
        <f>IF(I68&lt;'DATA fan'!$C$4,'DATA fan'!C$6,IF(I68&lt;'DATA fan'!$D$4,'DATA fan'!D$6,'DATA fan'!E$6))</f>
        <v>10</v>
      </c>
    </row>
    <row r="69" spans="2:23">
      <c r="B69" s="18">
        <v>43578</v>
      </c>
      <c r="C69" s="6" t="s">
        <v>71</v>
      </c>
      <c r="D69" s="7" t="s">
        <v>35</v>
      </c>
      <c r="E69" s="7" t="s">
        <v>36</v>
      </c>
      <c r="F69" s="8" t="s">
        <v>37</v>
      </c>
      <c r="G69" s="11">
        <v>980</v>
      </c>
      <c r="H69" s="11">
        <v>160</v>
      </c>
      <c r="I69" s="12">
        <v>58.2</v>
      </c>
      <c r="J69" s="8">
        <v>39.607380116558652</v>
      </c>
      <c r="K69" s="8">
        <v>43.076823628122092</v>
      </c>
      <c r="L69" s="8">
        <v>1.095073649398705</v>
      </c>
      <c r="M69" s="8" t="s">
        <v>38</v>
      </c>
      <c r="N69" s="8">
        <v>5.9809999999999999</v>
      </c>
      <c r="O69" s="8">
        <v>4404.4839434058222</v>
      </c>
      <c r="P69" s="8">
        <v>1264.1502312673483</v>
      </c>
      <c r="Q69" s="8">
        <v>3.4841459776423847</v>
      </c>
      <c r="R69" s="7" t="s">
        <v>39</v>
      </c>
      <c r="S69" s="7" t="s">
        <v>38</v>
      </c>
      <c r="T69" s="7" t="s">
        <v>38</v>
      </c>
      <c r="U69" s="7" t="s">
        <v>38</v>
      </c>
      <c r="V69" s="56"/>
      <c r="W69" s="72">
        <f>IF(I69&lt;'DATA fan'!$C$4,'DATA fan'!C$6,IF(I69&lt;'DATA fan'!$D$4,'DATA fan'!D$6,'DATA fan'!E$6))</f>
        <v>10</v>
      </c>
    </row>
    <row r="70" spans="2:23">
      <c r="B70" s="18">
        <v>43578</v>
      </c>
      <c r="C70" s="6" t="s">
        <v>71</v>
      </c>
      <c r="D70" s="7" t="s">
        <v>35</v>
      </c>
      <c r="E70" s="7" t="s">
        <v>36</v>
      </c>
      <c r="F70" s="8" t="s">
        <v>37</v>
      </c>
      <c r="G70" s="11">
        <v>980</v>
      </c>
      <c r="H70" s="11">
        <v>140</v>
      </c>
      <c r="I70" s="12">
        <v>48</v>
      </c>
      <c r="J70" s="8">
        <v>39.653063298797456</v>
      </c>
      <c r="K70" s="8">
        <v>42.391560202590128</v>
      </c>
      <c r="L70" s="8">
        <v>1.0944856133209979</v>
      </c>
      <c r="M70" s="8" t="s">
        <v>38</v>
      </c>
      <c r="N70" s="8">
        <v>5.6539999999999999</v>
      </c>
      <c r="O70" s="8">
        <v>3474.6750280418755</v>
      </c>
      <c r="P70" s="8">
        <v>979.82847086031393</v>
      </c>
      <c r="Q70" s="8">
        <v>3.5462074550569285</v>
      </c>
      <c r="R70" s="7" t="s">
        <v>39</v>
      </c>
      <c r="S70" s="7" t="s">
        <v>38</v>
      </c>
      <c r="T70" s="7" t="s">
        <v>38</v>
      </c>
      <c r="U70" s="7" t="s">
        <v>38</v>
      </c>
      <c r="V70" s="56"/>
      <c r="W70" s="72">
        <f>IF(I70&lt;'DATA fan'!$C$4,'DATA fan'!C$6,IF(I70&lt;'DATA fan'!$D$4,'DATA fan'!D$6,'DATA fan'!E$6))</f>
        <v>10</v>
      </c>
    </row>
    <row r="71" spans="2:23">
      <c r="B71" s="18">
        <v>43578</v>
      </c>
      <c r="C71" s="6" t="s">
        <v>71</v>
      </c>
      <c r="D71" s="7" t="s">
        <v>35</v>
      </c>
      <c r="E71" s="7" t="s">
        <v>36</v>
      </c>
      <c r="F71" s="8" t="s">
        <v>37</v>
      </c>
      <c r="G71" s="11">
        <v>980</v>
      </c>
      <c r="H71" s="11">
        <v>120</v>
      </c>
      <c r="I71" s="12">
        <v>42</v>
      </c>
      <c r="J71" s="8">
        <v>39.815831835337697</v>
      </c>
      <c r="K71" s="8">
        <v>42.27538001110085</v>
      </c>
      <c r="L71" s="8">
        <v>1.0952253876040705</v>
      </c>
      <c r="M71" s="8" t="s">
        <v>38</v>
      </c>
      <c r="N71" s="8">
        <v>4.9260000000000002</v>
      </c>
      <c r="O71" s="8">
        <v>3122.8470749400108</v>
      </c>
      <c r="P71" s="8">
        <v>883.6211748381121</v>
      </c>
      <c r="Q71" s="8">
        <v>3.5341469442627904</v>
      </c>
      <c r="R71" s="7" t="s">
        <v>39</v>
      </c>
      <c r="S71" s="7" t="s">
        <v>38</v>
      </c>
      <c r="T71" s="7" t="s">
        <v>38</v>
      </c>
      <c r="U71" s="7" t="s">
        <v>38</v>
      </c>
      <c r="V71" s="56"/>
      <c r="W71" s="72">
        <f>IF(I71&lt;'DATA fan'!$C$4,'DATA fan'!C$6,IF(I71&lt;'DATA fan'!$D$4,'DATA fan'!D$6,'DATA fan'!E$6))</f>
        <v>10</v>
      </c>
    </row>
    <row r="72" spans="2:23" ht="15" thickBot="1">
      <c r="B72" s="19">
        <v>43578</v>
      </c>
      <c r="C72" s="20" t="s">
        <v>71</v>
      </c>
      <c r="D72" s="21" t="s">
        <v>35</v>
      </c>
      <c r="E72" s="21" t="s">
        <v>36</v>
      </c>
      <c r="F72" s="10" t="s">
        <v>37</v>
      </c>
      <c r="G72" s="22">
        <v>980</v>
      </c>
      <c r="H72" s="22">
        <v>100</v>
      </c>
      <c r="I72" s="23">
        <v>28.8</v>
      </c>
      <c r="J72" s="10">
        <v>39.755952081887571</v>
      </c>
      <c r="K72" s="10">
        <v>41.201302432338679</v>
      </c>
      <c r="L72" s="10">
        <v>1.095317684941014</v>
      </c>
      <c r="M72" s="10" t="s">
        <v>38</v>
      </c>
      <c r="N72" s="10">
        <v>3.218</v>
      </c>
      <c r="O72" s="10">
        <v>1835.2917546026208</v>
      </c>
      <c r="P72" s="10">
        <v>575.46788341429522</v>
      </c>
      <c r="Q72" s="10">
        <v>3.1892166487444853</v>
      </c>
      <c r="R72" s="21" t="s">
        <v>39</v>
      </c>
      <c r="S72" s="21" t="s">
        <v>38</v>
      </c>
      <c r="T72" s="21" t="s">
        <v>38</v>
      </c>
      <c r="U72" s="21" t="s">
        <v>38</v>
      </c>
      <c r="V72" s="52"/>
      <c r="W72" s="72">
        <f>IF(I72&lt;'DATA fan'!$C$4,'DATA fan'!C$6,IF(I72&lt;'DATA fan'!$D$4,'DATA fan'!D$6,'DATA fan'!E$6))</f>
        <v>10</v>
      </c>
    </row>
    <row r="73" spans="2:23" ht="15" thickBot="1">
      <c r="C73" s="40"/>
    </row>
    <row r="74" spans="2:23" ht="15" thickBot="1">
      <c r="B74" s="25" t="s">
        <v>75</v>
      </c>
      <c r="W74" s="72" t="s">
        <v>1</v>
      </c>
    </row>
    <row r="75" spans="2:23">
      <c r="B75" s="26" t="s">
        <v>2</v>
      </c>
      <c r="C75" s="27" t="s">
        <v>3</v>
      </c>
      <c r="D75" s="27" t="s">
        <v>4</v>
      </c>
      <c r="E75" s="27" t="s">
        <v>5</v>
      </c>
      <c r="F75" s="9" t="s">
        <v>6</v>
      </c>
      <c r="G75" s="28" t="s">
        <v>7</v>
      </c>
      <c r="H75" s="28" t="s">
        <v>8</v>
      </c>
      <c r="I75" s="29" t="s">
        <v>9</v>
      </c>
      <c r="J75" s="9" t="s">
        <v>10</v>
      </c>
      <c r="K75" s="9" t="s">
        <v>11</v>
      </c>
      <c r="L75" s="9" t="s">
        <v>12</v>
      </c>
      <c r="M75" s="9" t="s">
        <v>13</v>
      </c>
      <c r="N75" s="9" t="s">
        <v>14</v>
      </c>
      <c r="O75" s="9" t="s">
        <v>15</v>
      </c>
      <c r="P75" s="9" t="s">
        <v>16</v>
      </c>
      <c r="Q75" s="9" t="s">
        <v>17</v>
      </c>
      <c r="R75" s="27" t="s">
        <v>18</v>
      </c>
      <c r="S75" s="27" t="s">
        <v>19</v>
      </c>
      <c r="T75" s="27" t="s">
        <v>20</v>
      </c>
      <c r="U75" s="50" t="s">
        <v>21</v>
      </c>
      <c r="V75" s="50" t="s">
        <v>22</v>
      </c>
      <c r="W75" s="72" t="s">
        <v>23</v>
      </c>
    </row>
    <row r="76" spans="2:23" ht="15" thickBot="1">
      <c r="B76" s="35" t="s">
        <v>24</v>
      </c>
      <c r="C76" s="36" t="s">
        <v>24</v>
      </c>
      <c r="D76" s="36" t="s">
        <v>24</v>
      </c>
      <c r="E76" s="36" t="s">
        <v>24</v>
      </c>
      <c r="F76" s="37" t="s">
        <v>25</v>
      </c>
      <c r="G76" s="38" t="s">
        <v>26</v>
      </c>
      <c r="H76" s="38" t="s">
        <v>24</v>
      </c>
      <c r="I76" s="39" t="s">
        <v>27</v>
      </c>
      <c r="J76" s="37" t="s">
        <v>28</v>
      </c>
      <c r="K76" s="37" t="s">
        <v>28</v>
      </c>
      <c r="L76" s="37" t="s">
        <v>29</v>
      </c>
      <c r="M76" s="37" t="s">
        <v>30</v>
      </c>
      <c r="N76" s="37" t="s">
        <v>31</v>
      </c>
      <c r="O76" s="37" t="s">
        <v>32</v>
      </c>
      <c r="P76" s="37" t="s">
        <v>32</v>
      </c>
      <c r="Q76" s="37" t="s">
        <v>24</v>
      </c>
      <c r="R76" s="36" t="s">
        <v>30</v>
      </c>
      <c r="S76" s="36" t="s">
        <v>30</v>
      </c>
      <c r="T76" s="36" t="s">
        <v>30</v>
      </c>
      <c r="U76" s="36" t="s">
        <v>30</v>
      </c>
      <c r="V76" s="70" t="s">
        <v>24</v>
      </c>
      <c r="W76" s="72" t="s">
        <v>33</v>
      </c>
    </row>
    <row r="77" spans="2:23" s="157" customFormat="1">
      <c r="B77" s="147">
        <v>43587</v>
      </c>
      <c r="C77" s="148" t="s">
        <v>71</v>
      </c>
      <c r="D77" s="149" t="s">
        <v>35</v>
      </c>
      <c r="E77" s="149" t="s">
        <v>36</v>
      </c>
      <c r="F77" s="150" t="s">
        <v>37</v>
      </c>
      <c r="G77" s="151">
        <v>980</v>
      </c>
      <c r="H77" s="151">
        <v>254</v>
      </c>
      <c r="I77" s="152">
        <v>105.6</v>
      </c>
      <c r="J77" s="150">
        <v>49.366752010643182</v>
      </c>
      <c r="K77" s="150">
        <v>54.366448947246667</v>
      </c>
      <c r="L77" s="150">
        <v>1.0013094923646471</v>
      </c>
      <c r="M77" s="150" t="s">
        <v>38</v>
      </c>
      <c r="N77" s="153">
        <v>12.38</v>
      </c>
      <c r="O77" s="153">
        <v>5803.6858273305388</v>
      </c>
      <c r="P77" s="153">
        <v>2558.6460897732559</v>
      </c>
      <c r="Q77" s="153">
        <v>2.2682643959739091</v>
      </c>
      <c r="R77" s="154" t="s">
        <v>39</v>
      </c>
      <c r="S77" s="154" t="s">
        <v>38</v>
      </c>
      <c r="T77" s="154" t="s">
        <v>38</v>
      </c>
      <c r="U77" s="155" t="s">
        <v>38</v>
      </c>
      <c r="V77" s="155" t="s">
        <v>76</v>
      </c>
      <c r="W77" s="156">
        <f>IF(I77&lt;'DATA fan'!$C$4,'DATA fan'!C$6,IF(I77&lt;'DATA fan'!$D$4,'DATA fan'!D$6,'DATA fan'!E$6))</f>
        <v>10</v>
      </c>
    </row>
    <row r="78" spans="2:23" s="157" customFormat="1">
      <c r="B78" s="138">
        <v>43587</v>
      </c>
      <c r="C78" s="139" t="s">
        <v>71</v>
      </c>
      <c r="D78" s="140" t="s">
        <v>35</v>
      </c>
      <c r="E78" s="140" t="s">
        <v>36</v>
      </c>
      <c r="F78" s="141" t="s">
        <v>37</v>
      </c>
      <c r="G78" s="142">
        <v>980</v>
      </c>
      <c r="H78" s="142">
        <v>250</v>
      </c>
      <c r="I78" s="143">
        <v>103.2</v>
      </c>
      <c r="J78" s="141">
        <v>49.662738047663034</v>
      </c>
      <c r="K78" s="141">
        <v>54.179328926423004</v>
      </c>
      <c r="L78" s="141">
        <v>1.0554564414622862</v>
      </c>
      <c r="M78" s="141" t="s">
        <v>38</v>
      </c>
      <c r="N78" s="158">
        <v>12.125999999999999</v>
      </c>
      <c r="O78" s="158">
        <v>5526.4080617926629</v>
      </c>
      <c r="P78" s="158">
        <v>2416.783279962985</v>
      </c>
      <c r="Q78" s="158">
        <v>2.2866792019006787</v>
      </c>
      <c r="R78" s="159" t="s">
        <v>39</v>
      </c>
      <c r="S78" s="159" t="s">
        <v>38</v>
      </c>
      <c r="T78" s="159" t="s">
        <v>38</v>
      </c>
      <c r="U78" s="160" t="s">
        <v>38</v>
      </c>
      <c r="V78" s="160" t="s">
        <v>76</v>
      </c>
      <c r="W78" s="156">
        <f>IF(I78&lt;'DATA fan'!$C$4,'DATA fan'!C$6,IF(I78&lt;'DATA fan'!$D$4,'DATA fan'!D$6,'DATA fan'!E$6))</f>
        <v>10</v>
      </c>
    </row>
    <row r="79" spans="2:23" s="157" customFormat="1">
      <c r="B79" s="161">
        <v>43588</v>
      </c>
      <c r="C79" s="162" t="s">
        <v>71</v>
      </c>
      <c r="D79" s="163" t="s">
        <v>35</v>
      </c>
      <c r="E79" s="163" t="s">
        <v>36</v>
      </c>
      <c r="F79" s="164" t="s">
        <v>37</v>
      </c>
      <c r="G79" s="165">
        <v>980</v>
      </c>
      <c r="H79" s="165">
        <v>240</v>
      </c>
      <c r="I79" s="143">
        <v>98.4</v>
      </c>
      <c r="J79" s="164">
        <v>49.649007960666381</v>
      </c>
      <c r="K79" s="164">
        <v>54.168346236001803</v>
      </c>
      <c r="L79" s="164">
        <v>1.0555875266080521</v>
      </c>
      <c r="M79" s="164" t="s">
        <v>38</v>
      </c>
      <c r="N79" s="166">
        <v>12.321</v>
      </c>
      <c r="O79" s="166">
        <v>5530.4565040220414</v>
      </c>
      <c r="P79" s="166">
        <v>2405.2068537714035</v>
      </c>
      <c r="Q79" s="166">
        <v>2.2993683455334395</v>
      </c>
      <c r="R79" s="167" t="s">
        <v>39</v>
      </c>
      <c r="S79" s="167" t="s">
        <v>38</v>
      </c>
      <c r="T79" s="167" t="s">
        <v>38</v>
      </c>
      <c r="U79" s="168" t="s">
        <v>38</v>
      </c>
      <c r="V79" s="168" t="s">
        <v>76</v>
      </c>
      <c r="W79" s="156">
        <f>IF(I79&lt;'DATA fan'!$C$4,'DATA fan'!C$6,IF(I79&lt;'DATA fan'!$D$4,'DATA fan'!D$6,'DATA fan'!E$6))</f>
        <v>10</v>
      </c>
    </row>
    <row r="80" spans="2:23" s="157" customFormat="1" ht="15" thickBot="1">
      <c r="B80" s="169">
        <v>43588</v>
      </c>
      <c r="C80" s="170" t="s">
        <v>71</v>
      </c>
      <c r="D80" s="171" t="s">
        <v>35</v>
      </c>
      <c r="E80" s="171" t="s">
        <v>36</v>
      </c>
      <c r="F80" s="172" t="s">
        <v>37</v>
      </c>
      <c r="G80" s="173">
        <v>980</v>
      </c>
      <c r="H80" s="173">
        <v>180</v>
      </c>
      <c r="I80" s="174">
        <v>68.400000000000006</v>
      </c>
      <c r="J80" s="172">
        <v>49.450396148265057</v>
      </c>
      <c r="K80" s="172">
        <v>53.036055643533132</v>
      </c>
      <c r="L80" s="172">
        <v>1.0555363869610945</v>
      </c>
      <c r="M80" s="172" t="s">
        <v>38</v>
      </c>
      <c r="N80" s="175">
        <v>8.702</v>
      </c>
      <c r="O80" s="175">
        <v>4387.6718130172749</v>
      </c>
      <c r="P80" s="175">
        <v>1713.6533585699256</v>
      </c>
      <c r="Q80" s="175">
        <v>2.5604196969443489</v>
      </c>
      <c r="R80" s="176" t="s">
        <v>39</v>
      </c>
      <c r="S80" s="176" t="s">
        <v>38</v>
      </c>
      <c r="T80" s="176" t="s">
        <v>38</v>
      </c>
      <c r="U80" s="177" t="s">
        <v>38</v>
      </c>
      <c r="V80" s="177" t="s">
        <v>76</v>
      </c>
      <c r="W80" s="156">
        <f>IF(I80&lt;'DATA fan'!$C$4,'DATA fan'!C$6,IF(I80&lt;'DATA fan'!$D$4,'DATA fan'!D$6,'DATA fan'!E$6))</f>
        <v>10</v>
      </c>
    </row>
    <row r="81" spans="2:23" ht="15" thickBot="1"/>
    <row r="82" spans="2:23" ht="15" thickBot="1">
      <c r="B82" s="25" t="s">
        <v>77</v>
      </c>
      <c r="W82" s="72" t="s">
        <v>1</v>
      </c>
    </row>
    <row r="83" spans="2:23">
      <c r="B83" s="26" t="s">
        <v>2</v>
      </c>
      <c r="C83" s="27" t="s">
        <v>3</v>
      </c>
      <c r="D83" s="27" t="s">
        <v>4</v>
      </c>
      <c r="E83" s="27" t="s">
        <v>5</v>
      </c>
      <c r="F83" s="9" t="s">
        <v>6</v>
      </c>
      <c r="G83" s="28" t="s">
        <v>7</v>
      </c>
      <c r="H83" s="28" t="s">
        <v>8</v>
      </c>
      <c r="I83" s="29" t="s">
        <v>9</v>
      </c>
      <c r="J83" s="9" t="s">
        <v>10</v>
      </c>
      <c r="K83" s="9" t="s">
        <v>11</v>
      </c>
      <c r="L83" s="9" t="s">
        <v>12</v>
      </c>
      <c r="M83" s="9" t="s">
        <v>13</v>
      </c>
      <c r="N83" s="9" t="s">
        <v>14</v>
      </c>
      <c r="O83" s="9" t="s">
        <v>15</v>
      </c>
      <c r="P83" s="9" t="s">
        <v>16</v>
      </c>
      <c r="Q83" s="9" t="s">
        <v>17</v>
      </c>
      <c r="R83" s="27" t="s">
        <v>18</v>
      </c>
      <c r="S83" s="27" t="s">
        <v>19</v>
      </c>
      <c r="T83" s="27" t="s">
        <v>20</v>
      </c>
      <c r="U83" s="50" t="s">
        <v>21</v>
      </c>
      <c r="V83" s="50" t="s">
        <v>22</v>
      </c>
      <c r="W83" s="72" t="s">
        <v>23</v>
      </c>
    </row>
    <row r="84" spans="2:23" ht="15" thickBot="1">
      <c r="B84" s="30" t="s">
        <v>24</v>
      </c>
      <c r="C84" s="31" t="s">
        <v>24</v>
      </c>
      <c r="D84" s="31" t="s">
        <v>24</v>
      </c>
      <c r="E84" s="31" t="s">
        <v>24</v>
      </c>
      <c r="F84" s="32" t="s">
        <v>25</v>
      </c>
      <c r="G84" s="33" t="s">
        <v>26</v>
      </c>
      <c r="H84" s="33" t="s">
        <v>24</v>
      </c>
      <c r="I84" s="34" t="s">
        <v>27</v>
      </c>
      <c r="J84" s="32" t="s">
        <v>28</v>
      </c>
      <c r="K84" s="32" t="s">
        <v>28</v>
      </c>
      <c r="L84" s="32" t="s">
        <v>29</v>
      </c>
      <c r="M84" s="37" t="s">
        <v>30</v>
      </c>
      <c r="N84" s="37" t="s">
        <v>31</v>
      </c>
      <c r="O84" s="32" t="s">
        <v>32</v>
      </c>
      <c r="P84" s="32" t="s">
        <v>32</v>
      </c>
      <c r="Q84" s="32" t="s">
        <v>24</v>
      </c>
      <c r="R84" s="31" t="s">
        <v>30</v>
      </c>
      <c r="S84" s="31" t="s">
        <v>30</v>
      </c>
      <c r="T84" s="31" t="s">
        <v>30</v>
      </c>
      <c r="U84" s="31" t="s">
        <v>30</v>
      </c>
      <c r="V84" s="73" t="s">
        <v>24</v>
      </c>
      <c r="W84" s="72" t="s">
        <v>33</v>
      </c>
    </row>
    <row r="85" spans="2:23">
      <c r="B85" s="13">
        <v>43571</v>
      </c>
      <c r="C85" s="24" t="s">
        <v>71</v>
      </c>
      <c r="D85" s="14" t="s">
        <v>35</v>
      </c>
      <c r="E85" s="14" t="s">
        <v>36</v>
      </c>
      <c r="F85" s="15" t="s">
        <v>37</v>
      </c>
      <c r="G85" s="16">
        <v>980</v>
      </c>
      <c r="H85" s="16">
        <v>254</v>
      </c>
      <c r="I85" s="17">
        <v>105.6</v>
      </c>
      <c r="J85" s="15">
        <v>29.261806884336067</v>
      </c>
      <c r="K85" s="15">
        <v>34.332506035788413</v>
      </c>
      <c r="L85" s="15">
        <v>1.1574857334024911</v>
      </c>
      <c r="M85" s="15" t="s">
        <v>39</v>
      </c>
      <c r="N85" s="15">
        <v>10.930999999999999</v>
      </c>
      <c r="O85" s="15">
        <v>6804.1733977027006</v>
      </c>
      <c r="P85" s="15">
        <v>2157.9948796680501</v>
      </c>
      <c r="Q85" s="15">
        <v>3.1530072021066804</v>
      </c>
      <c r="R85" s="14" t="s">
        <v>39</v>
      </c>
      <c r="S85" s="14" t="s">
        <v>38</v>
      </c>
      <c r="T85" s="14" t="s">
        <v>38</v>
      </c>
      <c r="U85" s="14" t="s">
        <v>38</v>
      </c>
      <c r="V85" s="51"/>
      <c r="W85" s="72">
        <f>IF(I85&lt;'DATA fan'!$C$4,'DATA fan'!C$7,IF(I85&lt;'DATA fan'!$D$4,'DATA fan'!D$7,'DATA fan'!E$7))</f>
        <v>11.666666666666666</v>
      </c>
    </row>
    <row r="86" spans="2:23">
      <c r="B86" s="57">
        <v>43572</v>
      </c>
      <c r="C86" s="58" t="s">
        <v>71</v>
      </c>
      <c r="D86" s="59" t="s">
        <v>35</v>
      </c>
      <c r="E86" s="59" t="s">
        <v>36</v>
      </c>
      <c r="F86" s="60" t="s">
        <v>37</v>
      </c>
      <c r="G86" s="61">
        <v>980</v>
      </c>
      <c r="H86" s="61">
        <v>220</v>
      </c>
      <c r="I86" s="62">
        <v>88.2</v>
      </c>
      <c r="J86" s="60">
        <v>28.963485108383534</v>
      </c>
      <c r="K86" s="60">
        <v>33.669565315423803</v>
      </c>
      <c r="L86" s="60">
        <v>1.1565934877258002</v>
      </c>
      <c r="M86" s="60" t="s">
        <v>39</v>
      </c>
      <c r="N86" s="60">
        <v>8.4410000000000007</v>
      </c>
      <c r="O86" s="60">
        <v>6310.0376260842686</v>
      </c>
      <c r="P86" s="60">
        <v>1753.9105141269131</v>
      </c>
      <c r="Q86" s="60">
        <v>3.5976964476009026</v>
      </c>
      <c r="R86" s="59" t="s">
        <v>39</v>
      </c>
      <c r="S86" s="59" t="s">
        <v>38</v>
      </c>
      <c r="T86" s="59" t="s">
        <v>38</v>
      </c>
      <c r="U86" s="59" t="s">
        <v>38</v>
      </c>
      <c r="V86" s="56" t="s">
        <v>73</v>
      </c>
      <c r="W86" s="72">
        <f>IF(I86&lt;'DATA fan'!$C$4,'DATA fan'!C$7,IF(I86&lt;'DATA fan'!$D$4,'DATA fan'!D$7,'DATA fan'!E$7))</f>
        <v>11.666666666666666</v>
      </c>
    </row>
    <row r="87" spans="2:23">
      <c r="B87" s="18">
        <v>43572</v>
      </c>
      <c r="C87" s="6" t="s">
        <v>71</v>
      </c>
      <c r="D87" s="7" t="s">
        <v>35</v>
      </c>
      <c r="E87" s="7" t="s">
        <v>36</v>
      </c>
      <c r="F87" s="8" t="s">
        <v>37</v>
      </c>
      <c r="G87" s="11">
        <v>980</v>
      </c>
      <c r="H87" s="11">
        <v>180</v>
      </c>
      <c r="I87" s="12">
        <v>68.400000000000006</v>
      </c>
      <c r="J87" s="8">
        <v>31.333422191577984</v>
      </c>
      <c r="K87" s="8">
        <v>34.500531657565915</v>
      </c>
      <c r="L87" s="8">
        <v>1.1558559083757518</v>
      </c>
      <c r="M87" s="8" t="s">
        <v>39</v>
      </c>
      <c r="N87" s="8">
        <v>6.9740000000000002</v>
      </c>
      <c r="O87" s="8">
        <v>4243.8365924439586</v>
      </c>
      <c r="P87" s="8">
        <v>1252.1499143914868</v>
      </c>
      <c r="Q87" s="8">
        <v>3.3892400132506144</v>
      </c>
      <c r="R87" s="7" t="s">
        <v>39</v>
      </c>
      <c r="S87" s="7" t="s">
        <v>38</v>
      </c>
      <c r="T87" s="7" t="s">
        <v>38</v>
      </c>
      <c r="U87" s="7" t="s">
        <v>38</v>
      </c>
      <c r="V87" s="56" t="s">
        <v>73</v>
      </c>
      <c r="W87" s="72">
        <f>IF(I87&lt;'DATA fan'!$C$4,'DATA fan'!C$7,IF(I87&lt;'DATA fan'!$D$4,'DATA fan'!D$7,'DATA fan'!E$7))</f>
        <v>11.666666666666666</v>
      </c>
    </row>
    <row r="88" spans="2:23">
      <c r="B88" s="18">
        <v>43572</v>
      </c>
      <c r="C88" s="6" t="s">
        <v>71</v>
      </c>
      <c r="D88" s="7" t="s">
        <v>35</v>
      </c>
      <c r="E88" s="7" t="s">
        <v>36</v>
      </c>
      <c r="F88" s="8" t="s">
        <v>37</v>
      </c>
      <c r="G88" s="11">
        <v>980</v>
      </c>
      <c r="H88" s="11">
        <v>140</v>
      </c>
      <c r="I88" s="12">
        <v>48</v>
      </c>
      <c r="J88" s="8">
        <v>32.070146014354052</v>
      </c>
      <c r="K88" s="8">
        <v>34.665041342902654</v>
      </c>
      <c r="L88" s="8">
        <v>1.1553501347687412</v>
      </c>
      <c r="M88" s="8" t="s">
        <v>78</v>
      </c>
      <c r="N88" s="8">
        <v>4.9829999999999997</v>
      </c>
      <c r="O88" s="8">
        <v>3475.5644398007566</v>
      </c>
      <c r="P88" s="8">
        <v>892.69593301435555</v>
      </c>
      <c r="Q88" s="8">
        <v>3.8933351337950652</v>
      </c>
      <c r="R88" s="7" t="s">
        <v>39</v>
      </c>
      <c r="S88" s="7" t="s">
        <v>38</v>
      </c>
      <c r="T88" s="7" t="s">
        <v>38</v>
      </c>
      <c r="U88" s="7" t="s">
        <v>38</v>
      </c>
      <c r="V88" s="56" t="s">
        <v>79</v>
      </c>
      <c r="W88" s="72">
        <f>IF(I88&lt;'DATA fan'!$C$4,'DATA fan'!C$7,IF(I88&lt;'DATA fan'!$D$4,'DATA fan'!D$7,'DATA fan'!E$7))</f>
        <v>11.666666666666666</v>
      </c>
    </row>
    <row r="89" spans="2:23" ht="15" thickBot="1">
      <c r="B89" s="19">
        <v>43572</v>
      </c>
      <c r="C89" s="20" t="s">
        <v>71</v>
      </c>
      <c r="D89" s="21" t="s">
        <v>35</v>
      </c>
      <c r="E89" s="21" t="s">
        <v>36</v>
      </c>
      <c r="F89" s="10" t="s">
        <v>37</v>
      </c>
      <c r="G89" s="22">
        <v>980</v>
      </c>
      <c r="H89" s="22">
        <v>100</v>
      </c>
      <c r="I89" s="23">
        <v>28.8</v>
      </c>
      <c r="J89" s="10">
        <v>33.387534456050972</v>
      </c>
      <c r="K89" s="10">
        <v>34.67438274522295</v>
      </c>
      <c r="L89" s="10">
        <v>1.1543329414012726</v>
      </c>
      <c r="M89" s="10" t="s">
        <v>78</v>
      </c>
      <c r="N89" s="10">
        <v>2.9209999999999998</v>
      </c>
      <c r="O89" s="10">
        <v>1722.0680943774048</v>
      </c>
      <c r="P89" s="10">
        <v>499.37259872611514</v>
      </c>
      <c r="Q89" s="10">
        <v>3.4484633293263385</v>
      </c>
      <c r="R89" s="21" t="s">
        <v>39</v>
      </c>
      <c r="S89" s="21" t="s">
        <v>38</v>
      </c>
      <c r="T89" s="21" t="s">
        <v>38</v>
      </c>
      <c r="U89" s="21" t="s">
        <v>38</v>
      </c>
      <c r="V89" s="52" t="s">
        <v>79</v>
      </c>
      <c r="W89" s="72">
        <f>IF(I89&lt;'DATA fan'!$C$4,'DATA fan'!C$7,IF(I89&lt;'DATA fan'!$D$4,'DATA fan'!D$7,'DATA fan'!E$7))</f>
        <v>10</v>
      </c>
    </row>
    <row r="90" spans="2:23" ht="15" thickBot="1">
      <c r="C90" s="40"/>
    </row>
    <row r="91" spans="2:23" ht="15" thickBot="1">
      <c r="B91" s="25" t="s">
        <v>80</v>
      </c>
      <c r="W91" s="72" t="s">
        <v>1</v>
      </c>
    </row>
    <row r="92" spans="2:23">
      <c r="B92" s="26" t="s">
        <v>2</v>
      </c>
      <c r="C92" s="27" t="s">
        <v>3</v>
      </c>
      <c r="D92" s="27" t="s">
        <v>4</v>
      </c>
      <c r="E92" s="27" t="s">
        <v>5</v>
      </c>
      <c r="F92" s="9" t="s">
        <v>6</v>
      </c>
      <c r="G92" s="28" t="s">
        <v>7</v>
      </c>
      <c r="H92" s="28" t="s">
        <v>8</v>
      </c>
      <c r="I92" s="29" t="s">
        <v>9</v>
      </c>
      <c r="J92" s="9" t="s">
        <v>10</v>
      </c>
      <c r="K92" s="9" t="s">
        <v>11</v>
      </c>
      <c r="L92" s="9" t="s">
        <v>12</v>
      </c>
      <c r="M92" s="9" t="s">
        <v>13</v>
      </c>
      <c r="N92" s="9" t="s">
        <v>14</v>
      </c>
      <c r="O92" s="9" t="s">
        <v>15</v>
      </c>
      <c r="P92" s="9" t="s">
        <v>16</v>
      </c>
      <c r="Q92" s="9" t="s">
        <v>17</v>
      </c>
      <c r="R92" s="27" t="s">
        <v>18</v>
      </c>
      <c r="S92" s="27" t="s">
        <v>19</v>
      </c>
      <c r="T92" s="27" t="s">
        <v>20</v>
      </c>
      <c r="U92" s="50" t="s">
        <v>21</v>
      </c>
      <c r="V92" s="50" t="s">
        <v>22</v>
      </c>
      <c r="W92" s="72" t="s">
        <v>23</v>
      </c>
    </row>
    <row r="93" spans="2:23" ht="15" thickBot="1">
      <c r="B93" s="30" t="s">
        <v>24</v>
      </c>
      <c r="C93" s="31" t="s">
        <v>24</v>
      </c>
      <c r="D93" s="31" t="s">
        <v>24</v>
      </c>
      <c r="E93" s="31" t="s">
        <v>24</v>
      </c>
      <c r="F93" s="32" t="s">
        <v>25</v>
      </c>
      <c r="G93" s="33" t="s">
        <v>26</v>
      </c>
      <c r="H93" s="33" t="s">
        <v>24</v>
      </c>
      <c r="I93" s="34" t="s">
        <v>27</v>
      </c>
      <c r="J93" s="32" t="s">
        <v>28</v>
      </c>
      <c r="K93" s="32" t="s">
        <v>28</v>
      </c>
      <c r="L93" s="32" t="s">
        <v>29</v>
      </c>
      <c r="M93" s="37" t="s">
        <v>30</v>
      </c>
      <c r="N93" s="37" t="s">
        <v>31</v>
      </c>
      <c r="O93" s="32" t="s">
        <v>32</v>
      </c>
      <c r="P93" s="32" t="s">
        <v>32</v>
      </c>
      <c r="Q93" s="32" t="s">
        <v>24</v>
      </c>
      <c r="R93" s="31" t="s">
        <v>30</v>
      </c>
      <c r="S93" s="31" t="s">
        <v>30</v>
      </c>
      <c r="T93" s="31" t="s">
        <v>30</v>
      </c>
      <c r="U93" s="31" t="s">
        <v>30</v>
      </c>
      <c r="V93" s="73" t="s">
        <v>24</v>
      </c>
      <c r="W93" s="72" t="s">
        <v>33</v>
      </c>
    </row>
    <row r="94" spans="2:23">
      <c r="B94" s="13">
        <v>43572</v>
      </c>
      <c r="C94" s="24" t="s">
        <v>71</v>
      </c>
      <c r="D94" s="14" t="s">
        <v>35</v>
      </c>
      <c r="E94" s="14" t="s">
        <v>36</v>
      </c>
      <c r="F94" s="15" t="s">
        <v>37</v>
      </c>
      <c r="G94" s="16">
        <v>980</v>
      </c>
      <c r="H94" s="16">
        <v>254</v>
      </c>
      <c r="I94" s="17">
        <v>105.6</v>
      </c>
      <c r="J94" s="15">
        <v>40.387163168903356</v>
      </c>
      <c r="K94" s="15">
        <v>45.212706546043577</v>
      </c>
      <c r="L94" s="15">
        <v>1.0830493692734859</v>
      </c>
      <c r="M94" s="15" t="s">
        <v>39</v>
      </c>
      <c r="N94" s="15">
        <v>12.395</v>
      </c>
      <c r="O94" s="15">
        <v>6058.7964070599637</v>
      </c>
      <c r="P94" s="15">
        <v>2511.6478445164312</v>
      </c>
      <c r="Q94" s="15">
        <v>2.4122794205755653</v>
      </c>
      <c r="R94" s="14" t="s">
        <v>39</v>
      </c>
      <c r="S94" s="14" t="s">
        <v>38</v>
      </c>
      <c r="T94" s="14" t="s">
        <v>38</v>
      </c>
      <c r="U94" s="14" t="s">
        <v>38</v>
      </c>
      <c r="V94" s="51" t="s">
        <v>73</v>
      </c>
      <c r="W94" s="72">
        <f>IF(I94&lt;'DATA fan'!$C$4,'DATA fan'!C$7,IF(I94&lt;'DATA fan'!$D$4,'DATA fan'!D$7,'DATA fan'!E$7))</f>
        <v>11.666666666666666</v>
      </c>
    </row>
    <row r="95" spans="2:23">
      <c r="B95" s="57">
        <v>43572</v>
      </c>
      <c r="C95" s="58" t="s">
        <v>71</v>
      </c>
      <c r="D95" s="59" t="s">
        <v>35</v>
      </c>
      <c r="E95" s="59" t="s">
        <v>36</v>
      </c>
      <c r="F95" s="60" t="s">
        <v>37</v>
      </c>
      <c r="G95" s="61">
        <v>980</v>
      </c>
      <c r="H95" s="61">
        <v>220</v>
      </c>
      <c r="I95" s="62">
        <v>88.2</v>
      </c>
      <c r="J95" s="60">
        <v>40.204045892179572</v>
      </c>
      <c r="K95" s="60">
        <v>44.30725944886624</v>
      </c>
      <c r="L95" s="60">
        <v>1.0928782873669598</v>
      </c>
      <c r="M95" s="60" t="s">
        <v>39</v>
      </c>
      <c r="N95" s="60">
        <v>10.167999999999999</v>
      </c>
      <c r="O95" s="60">
        <v>5198.6167317396157</v>
      </c>
      <c r="P95" s="60">
        <v>2031.8337565941688</v>
      </c>
      <c r="Q95" s="60">
        <v>2.5585837004961074</v>
      </c>
      <c r="R95" s="59" t="s">
        <v>39</v>
      </c>
      <c r="S95" s="59" t="s">
        <v>38</v>
      </c>
      <c r="T95" s="59" t="s">
        <v>38</v>
      </c>
      <c r="U95" s="59" t="s">
        <v>38</v>
      </c>
      <c r="V95" s="74" t="s">
        <v>73</v>
      </c>
      <c r="W95" s="72">
        <f>IF(I95&lt;'DATA fan'!$C$4,'DATA fan'!C$7,IF(I95&lt;'DATA fan'!$D$4,'DATA fan'!D$7,'DATA fan'!E$7))</f>
        <v>11.666666666666666</v>
      </c>
    </row>
    <row r="96" spans="2:23">
      <c r="B96" s="18">
        <v>43573</v>
      </c>
      <c r="C96" s="6" t="s">
        <v>71</v>
      </c>
      <c r="D96" s="7" t="s">
        <v>35</v>
      </c>
      <c r="E96" s="7" t="s">
        <v>36</v>
      </c>
      <c r="F96" s="8" t="s">
        <v>37</v>
      </c>
      <c r="G96" s="11">
        <v>980</v>
      </c>
      <c r="H96" s="11">
        <v>180</v>
      </c>
      <c r="I96" s="12">
        <v>68.400000000000006</v>
      </c>
      <c r="J96" s="8">
        <v>40.228709527996422</v>
      </c>
      <c r="K96" s="8">
        <v>43.444370883387307</v>
      </c>
      <c r="L96" s="8">
        <v>1.0922638903285502</v>
      </c>
      <c r="M96" s="8" t="s">
        <v>39</v>
      </c>
      <c r="N96" s="8">
        <v>7.282</v>
      </c>
      <c r="O96" s="8">
        <v>4071.8311867801526</v>
      </c>
      <c r="P96" s="8">
        <v>1516.4585839888969</v>
      </c>
      <c r="Q96" s="8">
        <v>2.6850922470098699</v>
      </c>
      <c r="R96" s="7" t="s">
        <v>39</v>
      </c>
      <c r="S96" s="7" t="s">
        <v>38</v>
      </c>
      <c r="T96" s="7" t="s">
        <v>38</v>
      </c>
      <c r="U96" s="7" t="s">
        <v>38</v>
      </c>
      <c r="V96" s="56" t="s">
        <v>73</v>
      </c>
      <c r="W96" s="72">
        <f>IF(I96&lt;'DATA fan'!$C$4,'DATA fan'!C$7,IF(I96&lt;'DATA fan'!$D$4,'DATA fan'!D$7,'DATA fan'!E$7))</f>
        <v>11.666666666666666</v>
      </c>
    </row>
    <row r="97" spans="2:23">
      <c r="B97" s="18">
        <v>43573</v>
      </c>
      <c r="C97" s="6" t="s">
        <v>71</v>
      </c>
      <c r="D97" s="7" t="s">
        <v>35</v>
      </c>
      <c r="E97" s="7" t="s">
        <v>36</v>
      </c>
      <c r="F97" s="8" t="s">
        <v>37</v>
      </c>
      <c r="G97" s="11">
        <v>980</v>
      </c>
      <c r="H97" s="11">
        <v>140</v>
      </c>
      <c r="I97" s="12">
        <v>48</v>
      </c>
      <c r="J97" s="8">
        <v>40.466982755668631</v>
      </c>
      <c r="K97" s="8">
        <v>42.938804091161508</v>
      </c>
      <c r="L97" s="8">
        <v>1.0933169625173527</v>
      </c>
      <c r="M97" s="8" t="s">
        <v>38</v>
      </c>
      <c r="N97" s="8">
        <v>6.0529999999999999</v>
      </c>
      <c r="O97" s="8">
        <v>3132.9614003535862</v>
      </c>
      <c r="P97" s="8">
        <v>1063.8925497454902</v>
      </c>
      <c r="Q97" s="8">
        <v>2.9448099820823717</v>
      </c>
      <c r="R97" s="7" t="s">
        <v>39</v>
      </c>
      <c r="S97" s="7" t="s">
        <v>38</v>
      </c>
      <c r="T97" s="7" t="s">
        <v>38</v>
      </c>
      <c r="U97" s="7" t="s">
        <v>38</v>
      </c>
      <c r="V97" s="56"/>
      <c r="W97" s="72">
        <f>IF(I97&lt;'DATA fan'!$C$4,'DATA fan'!C$7,IF(I97&lt;'DATA fan'!$D$4,'DATA fan'!D$7,'DATA fan'!E$7))</f>
        <v>11.666666666666666</v>
      </c>
    </row>
    <row r="98" spans="2:23" ht="15" thickBot="1">
      <c r="B98" s="19">
        <v>43573</v>
      </c>
      <c r="C98" s="20" t="s">
        <v>71</v>
      </c>
      <c r="D98" s="21" t="s">
        <v>35</v>
      </c>
      <c r="E98" s="21" t="s">
        <v>36</v>
      </c>
      <c r="F98" s="10" t="s">
        <v>37</v>
      </c>
      <c r="G98" s="22">
        <v>980</v>
      </c>
      <c r="H98" s="22">
        <v>100</v>
      </c>
      <c r="I98" s="23">
        <v>28.8</v>
      </c>
      <c r="J98" s="10">
        <v>43.50579693906603</v>
      </c>
      <c r="K98" s="10">
        <v>44.645176026765412</v>
      </c>
      <c r="L98" s="10">
        <v>1.0932068633257406</v>
      </c>
      <c r="M98" s="10" t="s">
        <v>38</v>
      </c>
      <c r="N98" s="10">
        <v>3.57</v>
      </c>
      <c r="O98" s="10">
        <v>1443.984313094579</v>
      </c>
      <c r="P98" s="10">
        <v>633.00493166287049</v>
      </c>
      <c r="Q98" s="10">
        <v>2.2811580777124569</v>
      </c>
      <c r="R98" s="21" t="s">
        <v>39</v>
      </c>
      <c r="S98" s="21" t="s">
        <v>38</v>
      </c>
      <c r="T98" s="21" t="s">
        <v>38</v>
      </c>
      <c r="U98" s="21" t="s">
        <v>38</v>
      </c>
      <c r="V98" s="52"/>
      <c r="W98" s="72">
        <f>IF(I98&lt;'DATA fan'!$C$4,'DATA fan'!C$7,IF(I98&lt;'DATA fan'!$D$4,'DATA fan'!D$7,'DATA fan'!E$7))</f>
        <v>10</v>
      </c>
    </row>
    <row r="99" spans="2:23" ht="15" thickBot="1"/>
    <row r="100" spans="2:23" ht="15" thickBot="1">
      <c r="B100" s="25" t="s">
        <v>81</v>
      </c>
      <c r="W100" s="72" t="s">
        <v>1</v>
      </c>
    </row>
    <row r="101" spans="2:23">
      <c r="B101" s="26" t="s">
        <v>2</v>
      </c>
      <c r="C101" s="27" t="s">
        <v>3</v>
      </c>
      <c r="D101" s="27" t="s">
        <v>4</v>
      </c>
      <c r="E101" s="27" t="s">
        <v>5</v>
      </c>
      <c r="F101" s="9" t="s">
        <v>6</v>
      </c>
      <c r="G101" s="28" t="s">
        <v>7</v>
      </c>
      <c r="H101" s="28" t="s">
        <v>8</v>
      </c>
      <c r="I101" s="29" t="s">
        <v>9</v>
      </c>
      <c r="J101" s="9" t="s">
        <v>10</v>
      </c>
      <c r="K101" s="9" t="s">
        <v>11</v>
      </c>
      <c r="L101" s="9" t="s">
        <v>12</v>
      </c>
      <c r="M101" s="9" t="s">
        <v>13</v>
      </c>
      <c r="N101" s="9" t="s">
        <v>14</v>
      </c>
      <c r="O101" s="9" t="s">
        <v>15</v>
      </c>
      <c r="P101" s="9" t="s">
        <v>16</v>
      </c>
      <c r="Q101" s="9" t="s">
        <v>17</v>
      </c>
      <c r="R101" s="27" t="s">
        <v>18</v>
      </c>
      <c r="S101" s="27" t="s">
        <v>19</v>
      </c>
      <c r="T101" s="27" t="s">
        <v>20</v>
      </c>
      <c r="U101" s="50" t="s">
        <v>21</v>
      </c>
      <c r="V101" s="50" t="s">
        <v>22</v>
      </c>
      <c r="W101" s="72" t="s">
        <v>23</v>
      </c>
    </row>
    <row r="102" spans="2:23" ht="15" thickBot="1">
      <c r="B102" s="30" t="s">
        <v>24</v>
      </c>
      <c r="C102" s="31" t="s">
        <v>24</v>
      </c>
      <c r="D102" s="31" t="s">
        <v>24</v>
      </c>
      <c r="E102" s="31" t="s">
        <v>24</v>
      </c>
      <c r="F102" s="32" t="s">
        <v>25</v>
      </c>
      <c r="G102" s="33" t="s">
        <v>26</v>
      </c>
      <c r="H102" s="33" t="s">
        <v>24</v>
      </c>
      <c r="I102" s="34" t="s">
        <v>27</v>
      </c>
      <c r="J102" s="32" t="s">
        <v>28</v>
      </c>
      <c r="K102" s="32" t="s">
        <v>28</v>
      </c>
      <c r="L102" s="32" t="s">
        <v>29</v>
      </c>
      <c r="M102" s="37" t="s">
        <v>30</v>
      </c>
      <c r="N102" s="37" t="s">
        <v>31</v>
      </c>
      <c r="O102" s="32" t="s">
        <v>32</v>
      </c>
      <c r="P102" s="32" t="s">
        <v>32</v>
      </c>
      <c r="Q102" s="32" t="s">
        <v>24</v>
      </c>
      <c r="R102" s="31" t="s">
        <v>30</v>
      </c>
      <c r="S102" s="31" t="s">
        <v>30</v>
      </c>
      <c r="T102" s="31" t="s">
        <v>30</v>
      </c>
      <c r="U102" s="31" t="s">
        <v>30</v>
      </c>
      <c r="V102" s="73" t="s">
        <v>24</v>
      </c>
      <c r="W102" s="72" t="s">
        <v>33</v>
      </c>
    </row>
    <row r="103" spans="2:23">
      <c r="B103" s="13">
        <v>43578</v>
      </c>
      <c r="C103" s="24" t="s">
        <v>71</v>
      </c>
      <c r="D103" s="14" t="s">
        <v>35</v>
      </c>
      <c r="E103" s="14" t="s">
        <v>36</v>
      </c>
      <c r="F103" s="15" t="s">
        <v>37</v>
      </c>
      <c r="G103" s="16">
        <v>980</v>
      </c>
      <c r="H103" s="16">
        <v>254</v>
      </c>
      <c r="I103" s="17">
        <v>105.6</v>
      </c>
      <c r="J103" s="15">
        <v>48.693214807007614</v>
      </c>
      <c r="K103" s="15">
        <v>54.302392557151158</v>
      </c>
      <c r="L103" s="15">
        <v>0.68326950488225113</v>
      </c>
      <c r="M103" s="15" t="s">
        <v>39</v>
      </c>
      <c r="N103" s="15">
        <v>12.231999999999999</v>
      </c>
      <c r="O103" s="15">
        <v>4443.0696597139513</v>
      </c>
      <c r="P103" s="15">
        <v>2414.3846036760488</v>
      </c>
      <c r="Q103" s="15">
        <v>1.8402493343227524</v>
      </c>
      <c r="R103" s="14" t="s">
        <v>39</v>
      </c>
      <c r="S103" s="14" t="s">
        <v>38</v>
      </c>
      <c r="T103" s="14" t="s">
        <v>38</v>
      </c>
      <c r="U103" s="14" t="s">
        <v>38</v>
      </c>
      <c r="V103" s="51" t="s">
        <v>82</v>
      </c>
      <c r="W103" s="72">
        <f>IF(I103&lt;'DATA fan'!$C$4,'DATA fan'!C$7,IF(I103&lt;'DATA fan'!$D$4,'DATA fan'!D$7,'DATA fan'!E$7))</f>
        <v>11.666666666666666</v>
      </c>
    </row>
    <row r="104" spans="2:23">
      <c r="B104" s="57">
        <v>43578</v>
      </c>
      <c r="C104" s="58" t="s">
        <v>71</v>
      </c>
      <c r="D104" s="59" t="s">
        <v>35</v>
      </c>
      <c r="E104" s="59" t="s">
        <v>36</v>
      </c>
      <c r="F104" s="60" t="s">
        <v>37</v>
      </c>
      <c r="G104" s="61">
        <v>980</v>
      </c>
      <c r="H104" s="61">
        <v>220</v>
      </c>
      <c r="I104" s="62">
        <v>88.2</v>
      </c>
      <c r="J104" s="60">
        <v>48.540853977787997</v>
      </c>
      <c r="K104" s="60">
        <v>53.979734775104085</v>
      </c>
      <c r="L104" s="60">
        <v>0.68091956177695567</v>
      </c>
      <c r="M104" s="60" t="s">
        <v>39</v>
      </c>
      <c r="N104" s="60">
        <v>11.675000000000001</v>
      </c>
      <c r="O104" s="60">
        <v>4293.359281615576</v>
      </c>
      <c r="P104" s="60">
        <v>2294.2293651087484</v>
      </c>
      <c r="Q104" s="60">
        <v>1.8713731708390313</v>
      </c>
      <c r="R104" s="59" t="s">
        <v>39</v>
      </c>
      <c r="S104" s="59" t="s">
        <v>38</v>
      </c>
      <c r="T104" s="59" t="s">
        <v>38</v>
      </c>
      <c r="U104" s="59" t="s">
        <v>38</v>
      </c>
      <c r="V104" s="56" t="s">
        <v>83</v>
      </c>
      <c r="W104" s="72">
        <f>IF(I104&lt;'DATA fan'!$C$4,'DATA fan'!C$7,IF(I104&lt;'DATA fan'!$D$4,'DATA fan'!D$7,'DATA fan'!E$7))</f>
        <v>11.666666666666666</v>
      </c>
    </row>
    <row r="105" spans="2:23">
      <c r="B105" s="18">
        <v>43579</v>
      </c>
      <c r="C105" s="6" t="s">
        <v>71</v>
      </c>
      <c r="D105" s="7" t="s">
        <v>35</v>
      </c>
      <c r="E105" s="7" t="s">
        <v>36</v>
      </c>
      <c r="F105" s="8" t="s">
        <v>37</v>
      </c>
      <c r="G105" s="11">
        <v>980</v>
      </c>
      <c r="H105" s="11">
        <v>180</v>
      </c>
      <c r="I105" s="12">
        <v>68.400000000000006</v>
      </c>
      <c r="J105" s="8">
        <v>48.610411324030927</v>
      </c>
      <c r="K105" s="8">
        <v>53.521102302842323</v>
      </c>
      <c r="L105" s="8">
        <v>0.68139393023255856</v>
      </c>
      <c r="M105" s="8" t="s">
        <v>39</v>
      </c>
      <c r="N105" s="8">
        <v>8.7739999999999991</v>
      </c>
      <c r="O105" s="8">
        <v>3879.115829782043</v>
      </c>
      <c r="P105" s="8">
        <v>1835.9497157622759</v>
      </c>
      <c r="Q105" s="8">
        <v>2.1128660531813401</v>
      </c>
      <c r="R105" s="7" t="s">
        <v>39</v>
      </c>
      <c r="S105" s="7" t="s">
        <v>38</v>
      </c>
      <c r="T105" s="7" t="s">
        <v>38</v>
      </c>
      <c r="U105" s="7" t="s">
        <v>38</v>
      </c>
      <c r="V105" s="71" t="s">
        <v>84</v>
      </c>
      <c r="W105" s="72">
        <f>IF(I105&lt;'DATA fan'!$C$4,'DATA fan'!C$7,IF(I105&lt;'DATA fan'!$D$4,'DATA fan'!D$7,'DATA fan'!E$7))</f>
        <v>11.666666666666666</v>
      </c>
    </row>
    <row r="106" spans="2:23">
      <c r="B106" s="18">
        <v>43579</v>
      </c>
      <c r="C106" s="6" t="s">
        <v>71</v>
      </c>
      <c r="D106" s="7" t="s">
        <v>35</v>
      </c>
      <c r="E106" s="7" t="s">
        <v>36</v>
      </c>
      <c r="F106" s="8" t="s">
        <v>37</v>
      </c>
      <c r="G106" s="11">
        <v>980</v>
      </c>
      <c r="H106" s="11">
        <v>140</v>
      </c>
      <c r="I106" s="12">
        <v>48</v>
      </c>
      <c r="J106" s="8">
        <v>48.616341309330728</v>
      </c>
      <c r="K106" s="8">
        <v>52.204283117647059</v>
      </c>
      <c r="L106" s="8">
        <v>0.67999651470588152</v>
      </c>
      <c r="M106" s="8" t="s">
        <v>38</v>
      </c>
      <c r="N106" s="8">
        <v>6.2359999999999998</v>
      </c>
      <c r="O106" s="8">
        <v>2828.4203876980241</v>
      </c>
      <c r="P106" s="8">
        <v>1260.9778904665363</v>
      </c>
      <c r="Q106" s="8">
        <v>2.2430372563087255</v>
      </c>
      <c r="R106" s="7" t="s">
        <v>39</v>
      </c>
      <c r="S106" s="7" t="s">
        <v>38</v>
      </c>
      <c r="T106" s="7" t="s">
        <v>38</v>
      </c>
      <c r="U106" s="7" t="s">
        <v>38</v>
      </c>
      <c r="V106" s="71" t="s">
        <v>84</v>
      </c>
      <c r="W106" s="72">
        <f>IF(I106&lt;'DATA fan'!$C$4,'DATA fan'!C$7,IF(I106&lt;'DATA fan'!$D$4,'DATA fan'!D$7,'DATA fan'!E$7))</f>
        <v>11.666666666666666</v>
      </c>
    </row>
    <row r="107" spans="2:23" ht="15" thickBot="1">
      <c r="B107" s="19">
        <v>43579</v>
      </c>
      <c r="C107" s="20" t="s">
        <v>71</v>
      </c>
      <c r="D107" s="21" t="s">
        <v>35</v>
      </c>
      <c r="E107" s="21" t="s">
        <v>36</v>
      </c>
      <c r="F107" s="10" t="s">
        <v>37</v>
      </c>
      <c r="G107" s="22">
        <v>980</v>
      </c>
      <c r="H107" s="22">
        <v>100</v>
      </c>
      <c r="I107" s="23">
        <v>28.8</v>
      </c>
      <c r="J107" s="10">
        <v>48.649689763535385</v>
      </c>
      <c r="K107" s="10">
        <v>50.329326263766696</v>
      </c>
      <c r="L107" s="10">
        <v>0.68062768949560426</v>
      </c>
      <c r="M107" s="10" t="s">
        <v>38</v>
      </c>
      <c r="N107" s="10">
        <v>4.2320000000000002</v>
      </c>
      <c r="O107" s="10">
        <v>1325.3079358367013</v>
      </c>
      <c r="P107" s="10">
        <v>752.91506247107884</v>
      </c>
      <c r="Q107" s="10">
        <v>1.7602356519300066</v>
      </c>
      <c r="R107" s="21" t="s">
        <v>39</v>
      </c>
      <c r="S107" s="21" t="s">
        <v>38</v>
      </c>
      <c r="T107" s="21" t="s">
        <v>38</v>
      </c>
      <c r="U107" s="21" t="s">
        <v>38</v>
      </c>
      <c r="V107" s="52" t="s">
        <v>84</v>
      </c>
      <c r="W107" s="72">
        <f>IF(I107&lt;'DATA fan'!$C$4,'DATA fan'!C$7,IF(I107&lt;'DATA fan'!$D$4,'DATA fan'!D$7,'DATA fan'!E$7))</f>
        <v>10</v>
      </c>
    </row>
    <row r="108" spans="2:23" ht="15" thickBot="1"/>
    <row r="109" spans="2:23" ht="15" thickBot="1">
      <c r="B109" s="25" t="s">
        <v>85</v>
      </c>
      <c r="W109" s="72" t="s">
        <v>1</v>
      </c>
    </row>
    <row r="110" spans="2:23">
      <c r="B110" s="26" t="s">
        <v>2</v>
      </c>
      <c r="C110" s="27" t="s">
        <v>3</v>
      </c>
      <c r="D110" s="27" t="s">
        <v>4</v>
      </c>
      <c r="E110" s="27" t="s">
        <v>5</v>
      </c>
      <c r="F110" s="9" t="s">
        <v>6</v>
      </c>
      <c r="G110" s="28" t="s">
        <v>7</v>
      </c>
      <c r="H110" s="28" t="s">
        <v>8</v>
      </c>
      <c r="I110" s="29" t="s">
        <v>9</v>
      </c>
      <c r="J110" s="9" t="s">
        <v>10</v>
      </c>
      <c r="K110" s="9" t="s">
        <v>11</v>
      </c>
      <c r="L110" s="9" t="s">
        <v>12</v>
      </c>
      <c r="M110" s="9" t="s">
        <v>13</v>
      </c>
      <c r="N110" s="9" t="s">
        <v>14</v>
      </c>
      <c r="O110" s="9" t="s">
        <v>15</v>
      </c>
      <c r="P110" s="9" t="s">
        <v>16</v>
      </c>
      <c r="Q110" s="9" t="s">
        <v>17</v>
      </c>
      <c r="R110" s="27" t="s">
        <v>18</v>
      </c>
      <c r="S110" s="27" t="s">
        <v>19</v>
      </c>
      <c r="T110" s="27" t="s">
        <v>20</v>
      </c>
      <c r="U110" s="50" t="s">
        <v>21</v>
      </c>
      <c r="V110" s="50" t="s">
        <v>22</v>
      </c>
      <c r="W110" s="72" t="s">
        <v>23</v>
      </c>
    </row>
    <row r="111" spans="2:23" ht="15" thickBot="1">
      <c r="B111" s="30" t="s">
        <v>24</v>
      </c>
      <c r="C111" s="31" t="s">
        <v>24</v>
      </c>
      <c r="D111" s="31" t="s">
        <v>24</v>
      </c>
      <c r="E111" s="31" t="s">
        <v>24</v>
      </c>
      <c r="F111" s="32" t="s">
        <v>25</v>
      </c>
      <c r="G111" s="33" t="s">
        <v>26</v>
      </c>
      <c r="H111" s="33" t="s">
        <v>24</v>
      </c>
      <c r="I111" s="34" t="s">
        <v>27</v>
      </c>
      <c r="J111" s="32" t="s">
        <v>28</v>
      </c>
      <c r="K111" s="32" t="s">
        <v>28</v>
      </c>
      <c r="L111" s="32" t="s">
        <v>29</v>
      </c>
      <c r="M111" s="37" t="s">
        <v>30</v>
      </c>
      <c r="N111" s="37" t="s">
        <v>31</v>
      </c>
      <c r="O111" s="32" t="s">
        <v>32</v>
      </c>
      <c r="P111" s="32" t="s">
        <v>32</v>
      </c>
      <c r="Q111" s="32" t="s">
        <v>24</v>
      </c>
      <c r="R111" s="31" t="s">
        <v>30</v>
      </c>
      <c r="S111" s="31" t="s">
        <v>30</v>
      </c>
      <c r="T111" s="31" t="s">
        <v>30</v>
      </c>
      <c r="U111" s="31" t="s">
        <v>30</v>
      </c>
      <c r="V111" s="73" t="s">
        <v>24</v>
      </c>
      <c r="W111" s="72" t="s">
        <v>33</v>
      </c>
    </row>
    <row r="112" spans="2:23">
      <c r="B112" s="13">
        <v>43579</v>
      </c>
      <c r="C112" s="24" t="s">
        <v>71</v>
      </c>
      <c r="D112" s="14" t="s">
        <v>35</v>
      </c>
      <c r="E112" s="14" t="s">
        <v>36</v>
      </c>
      <c r="F112" s="15" t="s">
        <v>37</v>
      </c>
      <c r="G112" s="16">
        <v>980</v>
      </c>
      <c r="H112" s="16">
        <v>254</v>
      </c>
      <c r="I112" s="17">
        <v>105.6</v>
      </c>
      <c r="J112" s="15">
        <v>30.576214326248692</v>
      </c>
      <c r="K112" s="15">
        <v>34.250201116896882</v>
      </c>
      <c r="L112" s="15">
        <v>1.1556646865037181</v>
      </c>
      <c r="M112" s="15" t="s">
        <v>39</v>
      </c>
      <c r="N112" s="15">
        <v>10.259</v>
      </c>
      <c r="O112" s="15">
        <v>4922.2233339002387</v>
      </c>
      <c r="P112" s="15">
        <v>1958.989877789588</v>
      </c>
      <c r="Q112" s="15">
        <v>2.5126333676895736</v>
      </c>
      <c r="R112" s="14" t="s">
        <v>39</v>
      </c>
      <c r="S112" s="14" t="s">
        <v>38</v>
      </c>
      <c r="T112" s="14" t="s">
        <v>38</v>
      </c>
      <c r="U112" s="14" t="s">
        <v>38</v>
      </c>
      <c r="V112" s="51" t="s">
        <v>86</v>
      </c>
      <c r="W112" s="72">
        <f>IF(I112&lt;'DATA fan'!$C$4,'DATA fan'!C$8,IF(I112&lt;'DATA fan'!$D$4,'DATA fan'!D$8,'DATA fan'!E$8))</f>
        <v>11.666666666666666</v>
      </c>
    </row>
    <row r="113" spans="2:23">
      <c r="B113" s="18">
        <v>43579</v>
      </c>
      <c r="C113" s="58" t="s">
        <v>71</v>
      </c>
      <c r="D113" s="59" t="s">
        <v>35</v>
      </c>
      <c r="E113" s="59" t="s">
        <v>36</v>
      </c>
      <c r="F113" s="60" t="s">
        <v>37</v>
      </c>
      <c r="G113" s="61">
        <v>980</v>
      </c>
      <c r="H113" s="61">
        <v>220</v>
      </c>
      <c r="I113" s="12">
        <v>88.2</v>
      </c>
      <c r="J113" s="8">
        <v>30.664948202341108</v>
      </c>
      <c r="K113" s="8">
        <v>33.873905933110365</v>
      </c>
      <c r="L113" s="8">
        <v>1.1552908152173913</v>
      </c>
      <c r="M113" s="8" t="s">
        <v>39</v>
      </c>
      <c r="N113" s="8">
        <v>8.1010000000000009</v>
      </c>
      <c r="O113" s="8">
        <v>4297.8098676545997</v>
      </c>
      <c r="P113" s="8">
        <v>1599.1469757525088</v>
      </c>
      <c r="Q113" s="8">
        <v>2.6875640155791087</v>
      </c>
      <c r="R113" s="59" t="s">
        <v>39</v>
      </c>
      <c r="S113" s="59" t="s">
        <v>38</v>
      </c>
      <c r="T113" s="59" t="s">
        <v>38</v>
      </c>
      <c r="U113" s="59" t="s">
        <v>38</v>
      </c>
      <c r="V113" s="56"/>
      <c r="W113" s="72">
        <f>IF(I113&lt;'DATA fan'!$C$4,'DATA fan'!C$8,IF(I113&lt;'DATA fan'!$D$4,'DATA fan'!D$8,'DATA fan'!E$8))</f>
        <v>11.666666666666666</v>
      </c>
    </row>
    <row r="114" spans="2:23">
      <c r="B114" s="47">
        <v>43579</v>
      </c>
      <c r="C114" s="6" t="s">
        <v>71</v>
      </c>
      <c r="D114" s="7" t="s">
        <v>35</v>
      </c>
      <c r="E114" s="7" t="s">
        <v>36</v>
      </c>
      <c r="F114" s="8" t="s">
        <v>37</v>
      </c>
      <c r="G114" s="11">
        <v>980</v>
      </c>
      <c r="H114" s="11">
        <v>180</v>
      </c>
      <c r="I114" s="49">
        <v>68.400000000000006</v>
      </c>
      <c r="J114" s="48">
        <v>30.514337448891617</v>
      </c>
      <c r="K114" s="48">
        <v>32.98419620258624</v>
      </c>
      <c r="L114" s="48">
        <v>1.1552171871921175</v>
      </c>
      <c r="M114" s="8" t="s">
        <v>39</v>
      </c>
      <c r="N114" s="48">
        <v>6.7060000000000004</v>
      </c>
      <c r="O114" s="48">
        <v>3307.7116337033103</v>
      </c>
      <c r="P114" s="48">
        <v>1187.6682075123147</v>
      </c>
      <c r="Q114" s="48">
        <v>2.7850468782284157</v>
      </c>
      <c r="R114" s="7" t="s">
        <v>39</v>
      </c>
      <c r="S114" s="7" t="s">
        <v>38</v>
      </c>
      <c r="T114" s="7" t="s">
        <v>38</v>
      </c>
      <c r="U114" s="7" t="s">
        <v>38</v>
      </c>
      <c r="V114" s="71"/>
      <c r="W114" s="72">
        <f>IF(I114&lt;'DATA fan'!$C$4,'DATA fan'!C$8,IF(I114&lt;'DATA fan'!$D$4,'DATA fan'!D$8,'DATA fan'!E$8))</f>
        <v>11.666666666666666</v>
      </c>
    </row>
    <row r="115" spans="2:23">
      <c r="B115" s="47">
        <v>43580</v>
      </c>
      <c r="C115" s="6" t="s">
        <v>71</v>
      </c>
      <c r="D115" s="7" t="s">
        <v>35</v>
      </c>
      <c r="E115" s="7" t="s">
        <v>36</v>
      </c>
      <c r="F115" s="8" t="s">
        <v>37</v>
      </c>
      <c r="G115" s="11">
        <v>980</v>
      </c>
      <c r="H115" s="11">
        <v>140</v>
      </c>
      <c r="I115" s="49">
        <v>48</v>
      </c>
      <c r="J115" s="48">
        <v>30.603507240477583</v>
      </c>
      <c r="K115" s="48">
        <v>32.442189864695834</v>
      </c>
      <c r="L115" s="48">
        <v>1.1554617822626501</v>
      </c>
      <c r="M115" s="8" t="s">
        <v>39</v>
      </c>
      <c r="N115" s="48">
        <v>7.13</v>
      </c>
      <c r="O115" s="48">
        <v>2462.9423074942479</v>
      </c>
      <c r="P115" s="48">
        <v>822.45111824900312</v>
      </c>
      <c r="Q115" s="48">
        <v>2.9946367058723777</v>
      </c>
      <c r="R115" s="7" t="s">
        <v>39</v>
      </c>
      <c r="S115" s="7" t="s">
        <v>38</v>
      </c>
      <c r="T115" s="7" t="s">
        <v>38</v>
      </c>
      <c r="U115" s="7" t="s">
        <v>38</v>
      </c>
      <c r="V115" s="71" t="s">
        <v>87</v>
      </c>
      <c r="W115" s="72">
        <f>IF(I115&lt;'DATA fan'!$C$4,'DATA fan'!C$8,IF(I115&lt;'DATA fan'!$D$4,'DATA fan'!D$8,'DATA fan'!E$8))</f>
        <v>11.666666666666666</v>
      </c>
    </row>
    <row r="116" spans="2:23" ht="15" thickBot="1">
      <c r="B116" s="19">
        <v>43580</v>
      </c>
      <c r="C116" s="20" t="s">
        <v>71</v>
      </c>
      <c r="D116" s="21" t="s">
        <v>35</v>
      </c>
      <c r="E116" s="21" t="s">
        <v>36</v>
      </c>
      <c r="F116" s="10" t="s">
        <v>37</v>
      </c>
      <c r="G116" s="22">
        <v>980</v>
      </c>
      <c r="H116" s="22">
        <v>100</v>
      </c>
      <c r="I116" s="23">
        <v>28.8</v>
      </c>
      <c r="J116" s="10">
        <v>30.596976831436347</v>
      </c>
      <c r="K116" s="10">
        <v>31.602297429810349</v>
      </c>
      <c r="L116" s="10">
        <v>1.1551399734417345</v>
      </c>
      <c r="M116" s="10" t="s">
        <v>39</v>
      </c>
      <c r="N116" s="10">
        <v>6.8479999999999999</v>
      </c>
      <c r="O116" s="10">
        <v>1346.2666125696596</v>
      </c>
      <c r="P116" s="10">
        <v>531.33082005420033</v>
      </c>
      <c r="Q116" s="10">
        <v>2.5337634516144365</v>
      </c>
      <c r="R116" s="21" t="s">
        <v>39</v>
      </c>
      <c r="S116" s="21" t="s">
        <v>38</v>
      </c>
      <c r="T116" s="21" t="s">
        <v>38</v>
      </c>
      <c r="U116" s="21" t="s">
        <v>38</v>
      </c>
      <c r="V116" s="52"/>
      <c r="W116" s="72">
        <f>IF(I116&lt;'DATA fan'!$C$4,'DATA fan'!C$8,IF(I116&lt;'DATA fan'!$D$4,'DATA fan'!D$8,'DATA fan'!E$8))</f>
        <v>11.666666666666666</v>
      </c>
    </row>
    <row r="117" spans="2:23" ht="15" thickBot="1"/>
    <row r="118" spans="2:23" ht="15" thickBot="1">
      <c r="B118" s="25" t="s">
        <v>88</v>
      </c>
      <c r="W118" s="72" t="s">
        <v>1</v>
      </c>
    </row>
    <row r="119" spans="2:23">
      <c r="B119" s="26" t="s">
        <v>2</v>
      </c>
      <c r="C119" s="27" t="s">
        <v>3</v>
      </c>
      <c r="D119" s="27" t="s">
        <v>4</v>
      </c>
      <c r="E119" s="27" t="s">
        <v>5</v>
      </c>
      <c r="F119" s="9" t="s">
        <v>6</v>
      </c>
      <c r="G119" s="28" t="s">
        <v>7</v>
      </c>
      <c r="H119" s="28" t="s">
        <v>8</v>
      </c>
      <c r="I119" s="29" t="s">
        <v>9</v>
      </c>
      <c r="J119" s="9" t="s">
        <v>10</v>
      </c>
      <c r="K119" s="9" t="s">
        <v>11</v>
      </c>
      <c r="L119" s="9" t="s">
        <v>12</v>
      </c>
      <c r="M119" s="9" t="s">
        <v>13</v>
      </c>
      <c r="N119" s="9" t="s">
        <v>14</v>
      </c>
      <c r="O119" s="9" t="s">
        <v>15</v>
      </c>
      <c r="P119" s="9" t="s">
        <v>16</v>
      </c>
      <c r="Q119" s="9" t="s">
        <v>17</v>
      </c>
      <c r="R119" s="27" t="s">
        <v>18</v>
      </c>
      <c r="S119" s="27" t="s">
        <v>19</v>
      </c>
      <c r="T119" s="27" t="s">
        <v>20</v>
      </c>
      <c r="U119" s="50" t="s">
        <v>21</v>
      </c>
      <c r="V119" s="50" t="s">
        <v>22</v>
      </c>
      <c r="W119" s="72" t="s">
        <v>23</v>
      </c>
    </row>
    <row r="120" spans="2:23" ht="15" thickBot="1">
      <c r="B120" s="30" t="s">
        <v>24</v>
      </c>
      <c r="C120" s="31" t="s">
        <v>24</v>
      </c>
      <c r="D120" s="31" t="s">
        <v>24</v>
      </c>
      <c r="E120" s="31" t="s">
        <v>24</v>
      </c>
      <c r="F120" s="32" t="s">
        <v>25</v>
      </c>
      <c r="G120" s="33" t="s">
        <v>26</v>
      </c>
      <c r="H120" s="33" t="s">
        <v>24</v>
      </c>
      <c r="I120" s="34" t="s">
        <v>27</v>
      </c>
      <c r="J120" s="32" t="s">
        <v>28</v>
      </c>
      <c r="K120" s="32" t="s">
        <v>28</v>
      </c>
      <c r="L120" s="32" t="s">
        <v>29</v>
      </c>
      <c r="M120" s="37" t="s">
        <v>30</v>
      </c>
      <c r="N120" s="37" t="s">
        <v>31</v>
      </c>
      <c r="O120" s="32" t="s">
        <v>32</v>
      </c>
      <c r="P120" s="32" t="s">
        <v>32</v>
      </c>
      <c r="Q120" s="32" t="s">
        <v>24</v>
      </c>
      <c r="R120" s="31" t="s">
        <v>30</v>
      </c>
      <c r="S120" s="31" t="s">
        <v>30</v>
      </c>
      <c r="T120" s="31" t="s">
        <v>30</v>
      </c>
      <c r="U120" s="31" t="s">
        <v>30</v>
      </c>
      <c r="V120" s="73" t="s">
        <v>24</v>
      </c>
      <c r="W120" s="72" t="s">
        <v>33</v>
      </c>
    </row>
    <row r="121" spans="2:23">
      <c r="B121" s="13">
        <v>43580</v>
      </c>
      <c r="C121" s="24" t="s">
        <v>71</v>
      </c>
      <c r="D121" s="14" t="s">
        <v>35</v>
      </c>
      <c r="E121" s="14" t="s">
        <v>36</v>
      </c>
      <c r="F121" s="15" t="s">
        <v>37</v>
      </c>
      <c r="G121" s="16">
        <v>980</v>
      </c>
      <c r="H121" s="16">
        <v>254</v>
      </c>
      <c r="I121" s="17">
        <v>105.6</v>
      </c>
      <c r="J121" s="15">
        <v>40.982179696136598</v>
      </c>
      <c r="K121" s="15">
        <v>44.667113492570593</v>
      </c>
      <c r="L121" s="15">
        <v>1.1041607838038621</v>
      </c>
      <c r="M121" s="15" t="s">
        <v>39</v>
      </c>
      <c r="N121" s="15">
        <v>12.173999999999999</v>
      </c>
      <c r="O121" s="15">
        <v>4716.8698115776178</v>
      </c>
      <c r="P121" s="15">
        <v>2380.2042503714733</v>
      </c>
      <c r="Q121" s="15">
        <v>1.9817080029335574</v>
      </c>
      <c r="R121" s="14" t="s">
        <v>39</v>
      </c>
      <c r="S121" s="14" t="s">
        <v>38</v>
      </c>
      <c r="T121" s="14" t="s">
        <v>38</v>
      </c>
      <c r="U121" s="14" t="s">
        <v>38</v>
      </c>
      <c r="V121" s="51"/>
      <c r="W121" s="72">
        <f>IF(I121&lt;'DATA fan'!$C$4,'DATA fan'!C$8,IF(I121&lt;'DATA fan'!$D$4,'DATA fan'!D$8,'DATA fan'!E$8))</f>
        <v>11.666666666666666</v>
      </c>
    </row>
    <row r="122" spans="2:23">
      <c r="B122" s="18">
        <v>43580</v>
      </c>
      <c r="C122" s="58" t="s">
        <v>71</v>
      </c>
      <c r="D122" s="59" t="s">
        <v>35</v>
      </c>
      <c r="E122" s="59" t="s">
        <v>36</v>
      </c>
      <c r="F122" s="60" t="s">
        <v>37</v>
      </c>
      <c r="G122" s="61">
        <v>980</v>
      </c>
      <c r="H122" s="61">
        <v>220</v>
      </c>
      <c r="I122" s="12">
        <v>88.2</v>
      </c>
      <c r="J122" s="8">
        <v>40.664470166482928</v>
      </c>
      <c r="K122" s="8">
        <v>43.785856848401295</v>
      </c>
      <c r="L122" s="8">
        <v>1.0930042309812549</v>
      </c>
      <c r="M122" s="8" t="s">
        <v>39</v>
      </c>
      <c r="N122" s="8">
        <v>9.6059999999999999</v>
      </c>
      <c r="O122" s="8">
        <v>3955.1348713776661</v>
      </c>
      <c r="P122" s="8">
        <v>1911.4087646085986</v>
      </c>
      <c r="Q122" s="8">
        <v>2.0692250368473974</v>
      </c>
      <c r="R122" s="59" t="s">
        <v>39</v>
      </c>
      <c r="S122" s="59" t="s">
        <v>38</v>
      </c>
      <c r="T122" s="59" t="s">
        <v>38</v>
      </c>
      <c r="U122" s="59" t="s">
        <v>38</v>
      </c>
      <c r="V122" s="56"/>
      <c r="W122" s="72">
        <f>IF(I122&lt;'DATA fan'!$C$4,'DATA fan'!C$8,IF(I122&lt;'DATA fan'!$D$4,'DATA fan'!D$8,'DATA fan'!E$8))</f>
        <v>11.666666666666666</v>
      </c>
    </row>
    <row r="123" spans="2:23">
      <c r="B123" s="47">
        <v>43581</v>
      </c>
      <c r="C123" s="6" t="s">
        <v>71</v>
      </c>
      <c r="D123" s="7" t="s">
        <v>35</v>
      </c>
      <c r="E123" s="7" t="s">
        <v>36</v>
      </c>
      <c r="F123" s="8" t="s">
        <v>37</v>
      </c>
      <c r="G123" s="11">
        <v>980</v>
      </c>
      <c r="H123" s="11">
        <v>180</v>
      </c>
      <c r="I123" s="49">
        <v>68.400000000000006</v>
      </c>
      <c r="J123" s="48">
        <v>40.752994070430063</v>
      </c>
      <c r="K123" s="48">
        <v>43.211421511290318</v>
      </c>
      <c r="L123" s="48">
        <v>1.0930724408602159</v>
      </c>
      <c r="M123" s="8" t="s">
        <v>39</v>
      </c>
      <c r="N123" s="48">
        <v>7.2030000000000003</v>
      </c>
      <c r="O123" s="48">
        <v>3115.288136010302</v>
      </c>
      <c r="P123" s="48">
        <v>1436.1388897849488</v>
      </c>
      <c r="Q123" s="48">
        <v>2.1692109016536647</v>
      </c>
      <c r="R123" s="7" t="s">
        <v>39</v>
      </c>
      <c r="S123" s="7" t="s">
        <v>38</v>
      </c>
      <c r="T123" s="7" t="s">
        <v>38</v>
      </c>
      <c r="U123" s="7" t="s">
        <v>38</v>
      </c>
      <c r="V123" s="71"/>
      <c r="W123" s="72">
        <f>IF(I123&lt;'DATA fan'!$C$4,'DATA fan'!C$8,IF(I123&lt;'DATA fan'!$D$4,'DATA fan'!D$8,'DATA fan'!E$8))</f>
        <v>11.666666666666666</v>
      </c>
    </row>
    <row r="124" spans="2:23">
      <c r="B124" s="47">
        <v>43581</v>
      </c>
      <c r="C124" s="6" t="s">
        <v>71</v>
      </c>
      <c r="D124" s="7" t="s">
        <v>35</v>
      </c>
      <c r="E124" s="7" t="s">
        <v>36</v>
      </c>
      <c r="F124" s="8" t="s">
        <v>37</v>
      </c>
      <c r="G124" s="11">
        <v>980</v>
      </c>
      <c r="H124" s="11">
        <v>140</v>
      </c>
      <c r="I124" s="49">
        <v>48</v>
      </c>
      <c r="J124" s="48">
        <v>40.770044050324628</v>
      </c>
      <c r="K124" s="48">
        <v>42.475468351190479</v>
      </c>
      <c r="L124" s="48">
        <v>1.0927120043290053</v>
      </c>
      <c r="M124" s="8" t="s">
        <v>39</v>
      </c>
      <c r="N124" s="48">
        <v>6.718</v>
      </c>
      <c r="O124" s="48">
        <v>2160.3794759964467</v>
      </c>
      <c r="P124" s="48">
        <v>1009.1906298701299</v>
      </c>
      <c r="Q124" s="48">
        <v>2.140705048236982</v>
      </c>
      <c r="R124" s="7" t="s">
        <v>39</v>
      </c>
      <c r="S124" s="7" t="s">
        <v>38</v>
      </c>
      <c r="T124" s="7" t="s">
        <v>38</v>
      </c>
      <c r="U124" s="7" t="s">
        <v>38</v>
      </c>
      <c r="V124" s="71"/>
      <c r="W124" s="72">
        <f>IF(I124&lt;'DATA fan'!$C$4,'DATA fan'!C$8,IF(I124&lt;'DATA fan'!$D$4,'DATA fan'!D$8,'DATA fan'!E$8))</f>
        <v>11.666666666666666</v>
      </c>
    </row>
    <row r="125" spans="2:23" ht="15" thickBot="1">
      <c r="B125" s="19">
        <v>43581</v>
      </c>
      <c r="C125" s="20" t="s">
        <v>71</v>
      </c>
      <c r="D125" s="21" t="s">
        <v>35</v>
      </c>
      <c r="E125" s="21" t="s">
        <v>36</v>
      </c>
      <c r="F125" s="10" t="s">
        <v>37</v>
      </c>
      <c r="G125" s="22">
        <v>980</v>
      </c>
      <c r="H125" s="22">
        <v>100</v>
      </c>
      <c r="I125" s="23">
        <v>28.8</v>
      </c>
      <c r="J125" s="10">
        <v>40.724446044211739</v>
      </c>
      <c r="K125" s="10">
        <v>41.454305126236171</v>
      </c>
      <c r="L125" s="10">
        <v>1.0928493269342641</v>
      </c>
      <c r="M125" s="10" t="s">
        <v>39</v>
      </c>
      <c r="N125" s="10">
        <v>6.93</v>
      </c>
      <c r="O125" s="10">
        <v>924.67941000461531</v>
      </c>
      <c r="P125" s="10">
        <v>633.0723659104126</v>
      </c>
      <c r="Q125" s="10">
        <v>1.4606219759329515</v>
      </c>
      <c r="R125" s="21" t="s">
        <v>39</v>
      </c>
      <c r="S125" s="21" t="s">
        <v>38</v>
      </c>
      <c r="T125" s="21" t="s">
        <v>38</v>
      </c>
      <c r="U125" s="21" t="s">
        <v>38</v>
      </c>
      <c r="V125" s="52" t="s">
        <v>87</v>
      </c>
      <c r="W125" s="72">
        <f>IF(I125&lt;'DATA fan'!$C$4,'DATA fan'!C$8,IF(I125&lt;'DATA fan'!$D$4,'DATA fan'!D$8,'DATA fan'!E$8))</f>
        <v>11.666666666666666</v>
      </c>
    </row>
    <row r="126" spans="2:23" ht="15" thickBot="1"/>
    <row r="127" spans="2:23" ht="15" thickBot="1">
      <c r="B127" s="25" t="s">
        <v>89</v>
      </c>
      <c r="W127" s="72" t="s">
        <v>1</v>
      </c>
    </row>
    <row r="128" spans="2:23">
      <c r="B128" s="26" t="s">
        <v>2</v>
      </c>
      <c r="C128" s="27" t="s">
        <v>3</v>
      </c>
      <c r="D128" s="27" t="s">
        <v>4</v>
      </c>
      <c r="E128" s="27" t="s">
        <v>5</v>
      </c>
      <c r="F128" s="9" t="s">
        <v>6</v>
      </c>
      <c r="G128" s="28" t="s">
        <v>7</v>
      </c>
      <c r="H128" s="28" t="s">
        <v>8</v>
      </c>
      <c r="I128" s="29" t="s">
        <v>9</v>
      </c>
      <c r="J128" s="9" t="s">
        <v>10</v>
      </c>
      <c r="K128" s="9" t="s">
        <v>11</v>
      </c>
      <c r="L128" s="9" t="s">
        <v>12</v>
      </c>
      <c r="M128" s="9" t="s">
        <v>13</v>
      </c>
      <c r="N128" s="9" t="s">
        <v>14</v>
      </c>
      <c r="O128" s="9" t="s">
        <v>15</v>
      </c>
      <c r="P128" s="9" t="s">
        <v>16</v>
      </c>
      <c r="Q128" s="9" t="s">
        <v>17</v>
      </c>
      <c r="R128" s="27" t="s">
        <v>18</v>
      </c>
      <c r="S128" s="27" t="s">
        <v>19</v>
      </c>
      <c r="T128" s="27" t="s">
        <v>20</v>
      </c>
      <c r="U128" s="50" t="s">
        <v>21</v>
      </c>
      <c r="V128" s="50" t="s">
        <v>22</v>
      </c>
      <c r="W128" s="72" t="s">
        <v>23</v>
      </c>
    </row>
    <row r="129" spans="2:23" ht="15" thickBot="1">
      <c r="B129" s="35" t="s">
        <v>24</v>
      </c>
      <c r="C129" s="36" t="s">
        <v>24</v>
      </c>
      <c r="D129" s="36" t="s">
        <v>24</v>
      </c>
      <c r="E129" s="36" t="s">
        <v>24</v>
      </c>
      <c r="F129" s="37" t="s">
        <v>25</v>
      </c>
      <c r="G129" s="38" t="s">
        <v>26</v>
      </c>
      <c r="H129" s="38" t="s">
        <v>24</v>
      </c>
      <c r="I129" s="39" t="s">
        <v>27</v>
      </c>
      <c r="J129" s="37" t="s">
        <v>28</v>
      </c>
      <c r="K129" s="37" t="s">
        <v>28</v>
      </c>
      <c r="L129" s="37" t="s">
        <v>29</v>
      </c>
      <c r="M129" s="37" t="s">
        <v>30</v>
      </c>
      <c r="N129" s="37" t="s">
        <v>31</v>
      </c>
      <c r="O129" s="37" t="s">
        <v>32</v>
      </c>
      <c r="P129" s="37" t="s">
        <v>32</v>
      </c>
      <c r="Q129" s="37" t="s">
        <v>24</v>
      </c>
      <c r="R129" s="36" t="s">
        <v>30</v>
      </c>
      <c r="S129" s="36" t="s">
        <v>30</v>
      </c>
      <c r="T129" s="36" t="s">
        <v>30</v>
      </c>
      <c r="U129" s="31" t="s">
        <v>30</v>
      </c>
      <c r="V129" s="70" t="s">
        <v>24</v>
      </c>
      <c r="W129" s="72" t="s">
        <v>33</v>
      </c>
    </row>
    <row r="130" spans="2:23" s="157" customFormat="1">
      <c r="B130" s="178">
        <v>43585</v>
      </c>
      <c r="C130" s="179" t="s">
        <v>71</v>
      </c>
      <c r="D130" s="154" t="s">
        <v>35</v>
      </c>
      <c r="E130" s="154" t="s">
        <v>36</v>
      </c>
      <c r="F130" s="153" t="s">
        <v>37</v>
      </c>
      <c r="G130" s="180">
        <v>980</v>
      </c>
      <c r="H130" s="180">
        <v>254</v>
      </c>
      <c r="I130" s="181">
        <v>105.6</v>
      </c>
      <c r="J130" s="153">
        <v>49.644141733456614</v>
      </c>
      <c r="K130" s="153">
        <v>54.203022958815318</v>
      </c>
      <c r="L130" s="153">
        <v>0.66588680703377989</v>
      </c>
      <c r="M130" s="153" t="s">
        <v>39</v>
      </c>
      <c r="N130" s="153">
        <v>12.391999999999999</v>
      </c>
      <c r="O130" s="153">
        <v>3519.2536481564534</v>
      </c>
      <c r="P130" s="153">
        <v>2367.0037542804271</v>
      </c>
      <c r="Q130" s="153">
        <v>1.4867968171965626</v>
      </c>
      <c r="R130" s="154" t="s">
        <v>39</v>
      </c>
      <c r="S130" s="154" t="s">
        <v>38</v>
      </c>
      <c r="T130" s="154" t="s">
        <v>38</v>
      </c>
      <c r="U130" s="154" t="s">
        <v>38</v>
      </c>
      <c r="V130" s="155" t="s">
        <v>90</v>
      </c>
      <c r="W130" s="156">
        <f>IF(I130&lt;'DATA fan'!$C$4,'DATA fan'!C$8,IF(I130&lt;'DATA fan'!$D$4,'DATA fan'!D$8,'DATA fan'!E$8))</f>
        <v>11.666666666666666</v>
      </c>
    </row>
    <row r="131" spans="2:23" s="157" customFormat="1">
      <c r="B131" s="182">
        <v>43586</v>
      </c>
      <c r="C131" s="183" t="s">
        <v>71</v>
      </c>
      <c r="D131" s="184" t="s">
        <v>35</v>
      </c>
      <c r="E131" s="184" t="s">
        <v>36</v>
      </c>
      <c r="F131" s="185" t="s">
        <v>37</v>
      </c>
      <c r="G131" s="186">
        <v>980</v>
      </c>
      <c r="H131" s="186">
        <v>220</v>
      </c>
      <c r="I131" s="187">
        <v>88.2</v>
      </c>
      <c r="J131" s="158">
        <v>49.644145772923501</v>
      </c>
      <c r="K131" s="158">
        <v>54.241624110571706</v>
      </c>
      <c r="L131" s="158">
        <v>0.66524803937432586</v>
      </c>
      <c r="M131" s="158" t="s">
        <v>39</v>
      </c>
      <c r="N131" s="158">
        <v>11.693</v>
      </c>
      <c r="O131" s="158">
        <v>3545.6443940202339</v>
      </c>
      <c r="P131" s="158">
        <v>2262.5517195253487</v>
      </c>
      <c r="Q131" s="158">
        <v>1.5670998207121911</v>
      </c>
      <c r="R131" s="184" t="s">
        <v>39</v>
      </c>
      <c r="S131" s="184" t="s">
        <v>38</v>
      </c>
      <c r="T131" s="184" t="s">
        <v>38</v>
      </c>
      <c r="U131" s="184" t="s">
        <v>38</v>
      </c>
      <c r="V131" s="160" t="s">
        <v>91</v>
      </c>
      <c r="W131" s="156">
        <f>IF(I131&lt;'DATA fan'!$C$4,'DATA fan'!C$8,IF(I131&lt;'DATA fan'!$D$4,'DATA fan'!D$8,'DATA fan'!E$8))</f>
        <v>11.666666666666666</v>
      </c>
    </row>
    <row r="132" spans="2:23" s="157" customFormat="1">
      <c r="B132" s="188">
        <v>43586</v>
      </c>
      <c r="C132" s="189" t="s">
        <v>71</v>
      </c>
      <c r="D132" s="159" t="s">
        <v>35</v>
      </c>
      <c r="E132" s="159" t="s">
        <v>36</v>
      </c>
      <c r="F132" s="158" t="s">
        <v>37</v>
      </c>
      <c r="G132" s="190">
        <v>980</v>
      </c>
      <c r="H132" s="190">
        <v>180</v>
      </c>
      <c r="I132" s="191">
        <v>68.400000000000006</v>
      </c>
      <c r="J132" s="192">
        <v>49.610202923411059</v>
      </c>
      <c r="K132" s="192">
        <v>53.182449991308943</v>
      </c>
      <c r="L132" s="192">
        <v>0.66574982781097036</v>
      </c>
      <c r="M132" s="158" t="s">
        <v>39</v>
      </c>
      <c r="N132" s="192">
        <v>8.3849999999999998</v>
      </c>
      <c r="O132" s="192">
        <v>2757.0486701345844</v>
      </c>
      <c r="P132" s="192">
        <v>1684.5234861488341</v>
      </c>
      <c r="Q132" s="192">
        <v>1.636693517665202</v>
      </c>
      <c r="R132" s="159" t="s">
        <v>39</v>
      </c>
      <c r="S132" s="159" t="s">
        <v>38</v>
      </c>
      <c r="T132" s="159" t="s">
        <v>38</v>
      </c>
      <c r="U132" s="159" t="s">
        <v>38</v>
      </c>
      <c r="V132" s="193" t="s">
        <v>92</v>
      </c>
      <c r="W132" s="156">
        <f>IF(I132&lt;'DATA fan'!$C$4,'DATA fan'!C$8,IF(I132&lt;'DATA fan'!$D$4,'DATA fan'!D$8,'DATA fan'!E$8))</f>
        <v>11.666666666666666</v>
      </c>
    </row>
    <row r="133" spans="2:23" s="157" customFormat="1">
      <c r="B133" s="188">
        <v>43586</v>
      </c>
      <c r="C133" s="189" t="s">
        <v>71</v>
      </c>
      <c r="D133" s="159" t="s">
        <v>35</v>
      </c>
      <c r="E133" s="159" t="s">
        <v>36</v>
      </c>
      <c r="F133" s="158" t="s">
        <v>37</v>
      </c>
      <c r="G133" s="190">
        <v>980</v>
      </c>
      <c r="H133" s="190">
        <v>140</v>
      </c>
      <c r="I133" s="191">
        <v>48</v>
      </c>
      <c r="J133" s="192">
        <v>49.58236460021724</v>
      </c>
      <c r="K133" s="192">
        <v>51.688952468766999</v>
      </c>
      <c r="L133" s="192">
        <v>0.66589303585008119</v>
      </c>
      <c r="M133" s="158" t="s">
        <v>39</v>
      </c>
      <c r="N133" s="192">
        <v>7.298</v>
      </c>
      <c r="O133" s="192">
        <v>1626.2074011773286</v>
      </c>
      <c r="P133" s="192">
        <v>1171.6960038022762</v>
      </c>
      <c r="Q133" s="192">
        <v>1.3879089763045325</v>
      </c>
      <c r="R133" s="159" t="s">
        <v>39</v>
      </c>
      <c r="S133" s="159" t="s">
        <v>38</v>
      </c>
      <c r="T133" s="159" t="s">
        <v>38</v>
      </c>
      <c r="U133" s="159" t="s">
        <v>38</v>
      </c>
      <c r="V133" s="193" t="s">
        <v>92</v>
      </c>
      <c r="W133" s="156">
        <f>IF(I133&lt;'DATA fan'!$C$4,'DATA fan'!C$8,IF(I133&lt;'DATA fan'!$D$4,'DATA fan'!D$8,'DATA fan'!E$8))</f>
        <v>11.666666666666666</v>
      </c>
    </row>
    <row r="134" spans="2:23" s="157" customFormat="1" ht="15" thickBot="1">
      <c r="B134" s="194">
        <v>43586</v>
      </c>
      <c r="C134" s="195" t="s">
        <v>71</v>
      </c>
      <c r="D134" s="176" t="s">
        <v>35</v>
      </c>
      <c r="E134" s="176" t="s">
        <v>36</v>
      </c>
      <c r="F134" s="175" t="s">
        <v>37</v>
      </c>
      <c r="G134" s="196">
        <v>980</v>
      </c>
      <c r="H134" s="196">
        <v>100</v>
      </c>
      <c r="I134" s="197">
        <v>28.8</v>
      </c>
      <c r="J134" s="175">
        <v>48.848729961202217</v>
      </c>
      <c r="K134" s="175">
        <v>49.027759377049208</v>
      </c>
      <c r="L134" s="175">
        <v>0.66669842568305804</v>
      </c>
      <c r="M134" s="175" t="s">
        <v>39</v>
      </c>
      <c r="N134" s="175">
        <v>6.4889999999999999</v>
      </c>
      <c r="O134" s="175">
        <v>138.37119951009535</v>
      </c>
      <c r="P134" s="175">
        <v>735.99219672130937</v>
      </c>
      <c r="Q134" s="175">
        <v>0.18800634045647494</v>
      </c>
      <c r="R134" s="176" t="s">
        <v>39</v>
      </c>
      <c r="S134" s="176" t="s">
        <v>38</v>
      </c>
      <c r="T134" s="176" t="s">
        <v>38</v>
      </c>
      <c r="U134" s="176" t="s">
        <v>38</v>
      </c>
      <c r="V134" s="177" t="s">
        <v>93</v>
      </c>
      <c r="W134" s="156">
        <f>IF(I134&lt;'DATA fan'!$C$4,'DATA fan'!C$8,IF(I134&lt;'DATA fan'!$D$4,'DATA fan'!D$8,'DATA fan'!E$8))</f>
        <v>11.666666666666666</v>
      </c>
    </row>
  </sheetData>
  <conditionalFormatting sqref="O85:O8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:P8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:Q8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O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P5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Q5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O2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7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O8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:P8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Q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:Q1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1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1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:Q11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:O1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1:P1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:O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:P1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:Q1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:N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N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:N1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:N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1:N1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:N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23"/>
  <sheetViews>
    <sheetView topLeftCell="A114" zoomScale="70" zoomScaleNormal="70" workbookViewId="0">
      <selection activeCell="A114" sqref="A114"/>
    </sheetView>
  </sheetViews>
  <sheetFormatPr defaultColWidth="11.42578125" defaultRowHeight="14.45"/>
  <cols>
    <col min="7" max="7" width="21.140625" bestFit="1" customWidth="1"/>
    <col min="8" max="8" width="15.28515625" bestFit="1" customWidth="1"/>
    <col min="9" max="9" width="21.42578125" bestFit="1" customWidth="1"/>
    <col min="10" max="10" width="21.42578125" customWidth="1"/>
    <col min="13" max="13" width="15.5703125" bestFit="1" customWidth="1"/>
    <col min="18" max="18" width="15.5703125" bestFit="1" customWidth="1"/>
    <col min="28" max="28" width="19.140625" customWidth="1"/>
    <col min="34" max="34" width="19.140625" customWidth="1"/>
    <col min="39" max="39" width="13.5703125" bestFit="1" customWidth="1"/>
    <col min="40" max="40" width="13" bestFit="1" customWidth="1"/>
  </cols>
  <sheetData>
    <row r="1" spans="1:42">
      <c r="L1" t="s">
        <v>94</v>
      </c>
      <c r="M1">
        <v>10</v>
      </c>
      <c r="N1" t="s">
        <v>95</v>
      </c>
    </row>
    <row r="2" spans="1:42" ht="15.6">
      <c r="A2" s="216" t="s">
        <v>96</v>
      </c>
      <c r="B2" s="216"/>
      <c r="C2" s="216"/>
      <c r="D2" s="216"/>
      <c r="E2" s="216"/>
      <c r="F2" s="214" t="s">
        <v>97</v>
      </c>
      <c r="G2" s="215"/>
      <c r="H2" s="215"/>
      <c r="I2" s="215"/>
      <c r="J2" s="203"/>
      <c r="L2" t="s">
        <v>98</v>
      </c>
      <c r="M2">
        <v>0</v>
      </c>
      <c r="N2" t="s">
        <v>95</v>
      </c>
      <c r="AM2" t="s">
        <v>99</v>
      </c>
      <c r="AN2" t="s">
        <v>100</v>
      </c>
    </row>
    <row r="3" spans="1:42" ht="15.6">
      <c r="L3" s="213" t="s">
        <v>101</v>
      </c>
      <c r="M3" s="213"/>
      <c r="N3" s="213"/>
      <c r="O3" s="213"/>
      <c r="Q3" s="213" t="s">
        <v>102</v>
      </c>
      <c r="R3" s="213"/>
      <c r="S3" s="213"/>
      <c r="T3" s="213"/>
      <c r="V3" s="213" t="s">
        <v>103</v>
      </c>
      <c r="W3" s="213"/>
      <c r="X3" s="213"/>
      <c r="Y3" s="213"/>
      <c r="AA3" s="213" t="s">
        <v>104</v>
      </c>
      <c r="AB3" s="213"/>
      <c r="AC3" s="213"/>
      <c r="AD3" s="213"/>
      <c r="AE3" s="213"/>
      <c r="AF3" s="93"/>
      <c r="AG3" s="213" t="s">
        <v>105</v>
      </c>
      <c r="AH3" s="213"/>
      <c r="AI3" s="213"/>
      <c r="AJ3" s="213"/>
    </row>
    <row r="4" spans="1:42" ht="15" thickBot="1">
      <c r="A4" s="82" t="s">
        <v>106</v>
      </c>
      <c r="B4" s="82" t="s">
        <v>107</v>
      </c>
      <c r="C4" s="82" t="s">
        <v>102</v>
      </c>
      <c r="D4" s="82" t="s">
        <v>103</v>
      </c>
      <c r="E4" s="82" t="s">
        <v>104</v>
      </c>
      <c r="F4" s="82" t="s">
        <v>106</v>
      </c>
      <c r="G4" s="65" t="s">
        <v>108</v>
      </c>
      <c r="H4" s="65" t="s">
        <v>109</v>
      </c>
      <c r="I4" s="82" t="s">
        <v>105</v>
      </c>
      <c r="J4" s="82" t="s">
        <v>17</v>
      </c>
    </row>
    <row r="5" spans="1:42">
      <c r="A5" s="82" t="s">
        <v>95</v>
      </c>
      <c r="B5" s="82" t="s">
        <v>33</v>
      </c>
      <c r="C5" s="82" t="s">
        <v>110</v>
      </c>
      <c r="D5" s="82" t="s">
        <v>110</v>
      </c>
      <c r="E5" s="82" t="s">
        <v>111</v>
      </c>
      <c r="F5" s="82" t="s">
        <v>95</v>
      </c>
      <c r="G5" s="82" t="s">
        <v>112</v>
      </c>
      <c r="H5" s="82" t="s">
        <v>112</v>
      </c>
      <c r="I5" s="82" t="s">
        <v>110</v>
      </c>
      <c r="J5" s="82"/>
      <c r="L5" s="77" t="s">
        <v>106</v>
      </c>
      <c r="M5" s="77" t="s">
        <v>33</v>
      </c>
      <c r="N5" s="77"/>
      <c r="O5" s="25" t="s">
        <v>0</v>
      </c>
      <c r="P5" s="77"/>
      <c r="Q5" s="77" t="s">
        <v>106</v>
      </c>
      <c r="R5" s="77" t="s">
        <v>110</v>
      </c>
      <c r="V5" s="77" t="s">
        <v>106</v>
      </c>
      <c r="W5" s="77" t="s">
        <v>110</v>
      </c>
      <c r="AA5" s="77" t="s">
        <v>106</v>
      </c>
      <c r="AB5" s="77" t="s">
        <v>111</v>
      </c>
      <c r="AD5" s="77" t="s">
        <v>111</v>
      </c>
      <c r="AE5" s="77" t="s">
        <v>113</v>
      </c>
      <c r="AF5" s="77"/>
      <c r="AG5" s="77" t="s">
        <v>106</v>
      </c>
      <c r="AH5" s="77" t="s">
        <v>111</v>
      </c>
      <c r="AJ5" s="77" t="s">
        <v>111</v>
      </c>
      <c r="AL5" t="s">
        <v>106</v>
      </c>
      <c r="AM5" t="s">
        <v>102</v>
      </c>
    </row>
    <row r="6" spans="1:42">
      <c r="A6">
        <f t="shared" ref="A6:A37" si="0">L6</f>
        <v>0</v>
      </c>
      <c r="B6" s="83">
        <f t="shared" ref="B6:B37" si="1">M6</f>
        <v>88.2</v>
      </c>
      <c r="C6" s="83">
        <f t="shared" ref="C6:C37" si="2">R6</f>
        <v>12</v>
      </c>
      <c r="D6" s="83">
        <f t="shared" ref="D6:D37" si="3">W6</f>
        <v>30.081215469613287</v>
      </c>
      <c r="E6" s="84">
        <f t="shared" ref="E6:E37" si="4">AB6</f>
        <v>3.700322283609583E-4</v>
      </c>
      <c r="F6">
        <f>A6</f>
        <v>0</v>
      </c>
      <c r="G6" s="83">
        <f t="shared" ref="G6:G37" si="5">AM6</f>
        <v>7641.7973066308496</v>
      </c>
      <c r="H6" s="83">
        <f t="shared" ref="H6:H37" si="6">AN6</f>
        <v>1748.7237569060801</v>
      </c>
      <c r="I6" s="76">
        <f>AH6</f>
        <v>35.029723756906066</v>
      </c>
      <c r="J6" s="76">
        <f>G6/H6</f>
        <v>4.3699282270580335</v>
      </c>
      <c r="L6" s="77">
        <f>M2</f>
        <v>0</v>
      </c>
      <c r="M6" s="78">
        <f>O6</f>
        <v>88.2</v>
      </c>
      <c r="O6" s="62">
        <v>88.2</v>
      </c>
      <c r="Q6" s="77">
        <f>M2</f>
        <v>0</v>
      </c>
      <c r="R6" s="78">
        <f>T6</f>
        <v>12</v>
      </c>
      <c r="T6" s="60">
        <v>12</v>
      </c>
      <c r="V6" s="77">
        <f>M2</f>
        <v>0</v>
      </c>
      <c r="W6" s="78">
        <f>Y6</f>
        <v>30.081215469613287</v>
      </c>
      <c r="Y6" s="60">
        <v>30.081215469613287</v>
      </c>
      <c r="Z6" s="76"/>
      <c r="AA6" s="77">
        <f>M2</f>
        <v>0</v>
      </c>
      <c r="AB6" s="79">
        <f>AD6</f>
        <v>3.700322283609583E-4</v>
      </c>
      <c r="AD6" s="60">
        <f t="shared" ref="AD6:AD12" si="7">AE6/60/60</f>
        <v>3.700322283609583E-4</v>
      </c>
      <c r="AE6" s="60">
        <v>1.3321160220994499</v>
      </c>
      <c r="AF6" s="76"/>
      <c r="AG6" s="77">
        <f>S2</f>
        <v>0</v>
      </c>
      <c r="AH6" s="94">
        <f>AJ6</f>
        <v>35.029723756906066</v>
      </c>
      <c r="AJ6" s="60">
        <v>35.029723756906066</v>
      </c>
      <c r="AL6" s="77">
        <f>M2</f>
        <v>0</v>
      </c>
      <c r="AM6" s="78">
        <f>AO6</f>
        <v>7641.7973066308496</v>
      </c>
      <c r="AN6" s="78">
        <f>AP6</f>
        <v>1748.7237569060801</v>
      </c>
      <c r="AO6" s="81">
        <v>7641.7973066308496</v>
      </c>
      <c r="AP6" s="60">
        <v>1748.7237569060801</v>
      </c>
    </row>
    <row r="7" spans="1:42">
      <c r="A7">
        <f t="shared" si="0"/>
        <v>10</v>
      </c>
      <c r="B7" s="83">
        <f t="shared" si="1"/>
        <v>88.2</v>
      </c>
      <c r="C7" s="83">
        <f t="shared" si="2"/>
        <v>12</v>
      </c>
      <c r="D7" s="83">
        <f t="shared" si="3"/>
        <v>30.081215469613287</v>
      </c>
      <c r="E7" s="84">
        <f t="shared" si="4"/>
        <v>3.700322283609583E-4</v>
      </c>
      <c r="F7">
        <f t="shared" ref="F7:F63" si="8">A7</f>
        <v>10</v>
      </c>
      <c r="G7" s="83">
        <f t="shared" si="5"/>
        <v>7641.7973066308496</v>
      </c>
      <c r="H7" s="83">
        <f t="shared" si="6"/>
        <v>1748.7237569060801</v>
      </c>
      <c r="I7" s="76">
        <f t="shared" ref="I7:I70" si="9">AH7</f>
        <v>35.029723756906066</v>
      </c>
      <c r="J7" s="76">
        <f t="shared" ref="J7:J70" si="10">G7/H7</f>
        <v>4.3699282270580335</v>
      </c>
      <c r="L7" s="77">
        <f>L6+$M$1</f>
        <v>10</v>
      </c>
      <c r="M7" s="78">
        <f>M6</f>
        <v>88.2</v>
      </c>
      <c r="O7" s="62">
        <v>78</v>
      </c>
      <c r="Q7" s="77">
        <f>Q6+$M$1</f>
        <v>10</v>
      </c>
      <c r="R7" s="78">
        <f>R6</f>
        <v>12</v>
      </c>
      <c r="T7" s="60">
        <v>12</v>
      </c>
      <c r="V7" s="77">
        <f>V6+$M$1</f>
        <v>10</v>
      </c>
      <c r="W7" s="78">
        <f>W6</f>
        <v>30.081215469613287</v>
      </c>
      <c r="Y7" s="60">
        <v>30.209723756906058</v>
      </c>
      <c r="Z7" s="76"/>
      <c r="AA7" s="77">
        <f>AA6+$M$1</f>
        <v>10</v>
      </c>
      <c r="AB7" s="79">
        <f>AB6</f>
        <v>3.700322283609583E-4</v>
      </c>
      <c r="AD7" s="60">
        <f t="shared" si="7"/>
        <v>3.3553253529772779E-4</v>
      </c>
      <c r="AE7" s="60">
        <v>1.2079171270718201</v>
      </c>
      <c r="AF7" s="76"/>
      <c r="AG7" s="77">
        <f>AG6+$M$1</f>
        <v>10</v>
      </c>
      <c r="AH7" s="94">
        <f>AH6</f>
        <v>35.029723756906066</v>
      </c>
      <c r="AJ7" s="60">
        <v>35.118453038674033</v>
      </c>
      <c r="AL7" s="77">
        <f>AL6+$M$1</f>
        <v>10</v>
      </c>
      <c r="AM7" s="78">
        <f>AM6</f>
        <v>7641.7973066308496</v>
      </c>
      <c r="AN7" s="78">
        <f>AN6</f>
        <v>1748.7237569060801</v>
      </c>
      <c r="AO7" s="81">
        <v>6873.7837417258497</v>
      </c>
      <c r="AP7" s="60">
        <v>1477.2596685082899</v>
      </c>
    </row>
    <row r="8" spans="1:42">
      <c r="A8">
        <f t="shared" si="0"/>
        <v>10</v>
      </c>
      <c r="B8" s="83">
        <f t="shared" si="1"/>
        <v>78</v>
      </c>
      <c r="C8" s="83">
        <f t="shared" si="2"/>
        <v>12</v>
      </c>
      <c r="D8" s="83">
        <f t="shared" si="3"/>
        <v>30.209723756906058</v>
      </c>
      <c r="E8" s="84">
        <f t="shared" si="4"/>
        <v>3.3553253529772779E-4</v>
      </c>
      <c r="F8">
        <f t="shared" si="8"/>
        <v>10</v>
      </c>
      <c r="G8" s="83">
        <f t="shared" si="5"/>
        <v>6873.7837417258497</v>
      </c>
      <c r="H8" s="83">
        <f t="shared" si="6"/>
        <v>1477.2596685082899</v>
      </c>
      <c r="I8" s="76">
        <f t="shared" si="9"/>
        <v>35.118453038674033</v>
      </c>
      <c r="J8" s="76">
        <f t="shared" si="10"/>
        <v>4.6530639726100915</v>
      </c>
      <c r="L8" s="77">
        <f>L7</f>
        <v>10</v>
      </c>
      <c r="M8" s="78">
        <f>O7</f>
        <v>78</v>
      </c>
      <c r="O8" s="62">
        <v>68.400000000000006</v>
      </c>
      <c r="Q8" s="77">
        <f>Q7</f>
        <v>10</v>
      </c>
      <c r="R8" s="78">
        <f>T7</f>
        <v>12</v>
      </c>
      <c r="T8" s="60">
        <v>12</v>
      </c>
      <c r="V8" s="77">
        <f>V7</f>
        <v>10</v>
      </c>
      <c r="W8" s="78">
        <f>Y7</f>
        <v>30.209723756906058</v>
      </c>
      <c r="Y8" s="60">
        <v>30.096077348066309</v>
      </c>
      <c r="Z8" s="76"/>
      <c r="AA8" s="77">
        <f>AA7</f>
        <v>10</v>
      </c>
      <c r="AB8" s="79">
        <f>AD7</f>
        <v>3.3553253529772779E-4</v>
      </c>
      <c r="AD8" s="60">
        <f t="shared" si="7"/>
        <v>2.9189533456108052E-4</v>
      </c>
      <c r="AE8" s="60">
        <v>1.05082320441989</v>
      </c>
      <c r="AF8" s="76"/>
      <c r="AG8" s="77">
        <f>AG7</f>
        <v>10</v>
      </c>
      <c r="AH8" s="94">
        <f>AJ7</f>
        <v>35.118453038674033</v>
      </c>
      <c r="AJ8" s="60">
        <v>35.050441988950311</v>
      </c>
      <c r="AL8" s="77">
        <f>AL7</f>
        <v>10</v>
      </c>
      <c r="AM8" s="78">
        <f>AO7</f>
        <v>6873.7837417258497</v>
      </c>
      <c r="AN8" s="78">
        <f>AP7</f>
        <v>1477.2596685082899</v>
      </c>
      <c r="AO8" s="60">
        <v>6035.4402494205297</v>
      </c>
      <c r="AP8" s="60">
        <v>1248.49723756906</v>
      </c>
    </row>
    <row r="9" spans="1:42">
      <c r="A9">
        <f t="shared" si="0"/>
        <v>20</v>
      </c>
      <c r="B9" s="83">
        <f t="shared" si="1"/>
        <v>78</v>
      </c>
      <c r="C9" s="83">
        <f t="shared" si="2"/>
        <v>12</v>
      </c>
      <c r="D9" s="83">
        <f t="shared" si="3"/>
        <v>30.209723756906058</v>
      </c>
      <c r="E9" s="84">
        <f t="shared" si="4"/>
        <v>3.3553253529772779E-4</v>
      </c>
      <c r="F9">
        <f t="shared" si="8"/>
        <v>20</v>
      </c>
      <c r="G9" s="83">
        <f t="shared" si="5"/>
        <v>6873.7837417258497</v>
      </c>
      <c r="H9" s="83">
        <f t="shared" si="6"/>
        <v>1477.2596685082899</v>
      </c>
      <c r="I9" s="76">
        <f t="shared" si="9"/>
        <v>35.118453038674033</v>
      </c>
      <c r="J9" s="76">
        <f t="shared" si="10"/>
        <v>4.6530639726100915</v>
      </c>
      <c r="L9" s="77">
        <f>L8+$M$1</f>
        <v>20</v>
      </c>
      <c r="M9" s="78">
        <f>M8</f>
        <v>78</v>
      </c>
      <c r="O9" s="62">
        <v>58.2</v>
      </c>
      <c r="Q9" s="77">
        <f>Q8+$M$1</f>
        <v>20</v>
      </c>
      <c r="R9" s="78">
        <f>R8</f>
        <v>12</v>
      </c>
      <c r="T9" s="60">
        <v>12</v>
      </c>
      <c r="V9" s="77">
        <f>V8+$M$1</f>
        <v>20</v>
      </c>
      <c r="W9" s="78">
        <f>W8</f>
        <v>30.209723756906058</v>
      </c>
      <c r="Y9" s="60">
        <v>30.127182320442021</v>
      </c>
      <c r="Z9" s="76"/>
      <c r="AA9" s="77">
        <f>AA8+$M$1</f>
        <v>20</v>
      </c>
      <c r="AB9" s="79">
        <f>AB8</f>
        <v>3.3553253529772779E-4</v>
      </c>
      <c r="AD9" s="60">
        <f t="shared" si="7"/>
        <v>2.711632903621853E-4</v>
      </c>
      <c r="AE9" s="60">
        <v>0.97618784530386704</v>
      </c>
      <c r="AF9" s="76"/>
      <c r="AG9" s="77">
        <f>AG8+$M$1</f>
        <v>20</v>
      </c>
      <c r="AH9" s="94">
        <f>AH8</f>
        <v>35.118453038674033</v>
      </c>
      <c r="AJ9" s="60">
        <v>35.055966850828774</v>
      </c>
      <c r="AL9" s="77">
        <f>AL8+$M$1</f>
        <v>20</v>
      </c>
      <c r="AM9" s="78">
        <f>AM8</f>
        <v>6873.7837417258497</v>
      </c>
      <c r="AN9" s="78">
        <f>AN8</f>
        <v>1477.2596685082899</v>
      </c>
      <c r="AO9" s="60">
        <v>5577.8223341205303</v>
      </c>
      <c r="AP9" s="60">
        <v>1050.59668508287</v>
      </c>
    </row>
    <row r="10" spans="1:42">
      <c r="A10">
        <f t="shared" si="0"/>
        <v>20</v>
      </c>
      <c r="B10" s="83">
        <f t="shared" si="1"/>
        <v>68.400000000000006</v>
      </c>
      <c r="C10" s="83">
        <f t="shared" si="2"/>
        <v>12</v>
      </c>
      <c r="D10" s="83">
        <f t="shared" si="3"/>
        <v>30.096077348066309</v>
      </c>
      <c r="E10" s="84">
        <f t="shared" si="4"/>
        <v>2.9189533456108052E-4</v>
      </c>
      <c r="F10">
        <f t="shared" si="8"/>
        <v>20</v>
      </c>
      <c r="G10" s="83">
        <f t="shared" si="5"/>
        <v>6035.4402494205297</v>
      </c>
      <c r="H10" s="83">
        <f t="shared" si="6"/>
        <v>1248.49723756906</v>
      </c>
      <c r="I10" s="76">
        <f t="shared" si="9"/>
        <v>35.050441988950311</v>
      </c>
      <c r="J10" s="76">
        <f t="shared" si="10"/>
        <v>4.834163879426832</v>
      </c>
      <c r="L10" s="77">
        <f>L9</f>
        <v>20</v>
      </c>
      <c r="M10" s="78">
        <f>O8</f>
        <v>68.400000000000006</v>
      </c>
      <c r="O10" s="62">
        <v>48</v>
      </c>
      <c r="Q10" s="77">
        <f>Q9</f>
        <v>20</v>
      </c>
      <c r="R10" s="78">
        <f>T8</f>
        <v>12</v>
      </c>
      <c r="T10" s="60">
        <v>12</v>
      </c>
      <c r="V10" s="77">
        <f>V9</f>
        <v>20</v>
      </c>
      <c r="W10" s="78">
        <f>Y8</f>
        <v>30.096077348066309</v>
      </c>
      <c r="Y10" s="60">
        <v>30.125801104972368</v>
      </c>
      <c r="Z10" s="76"/>
      <c r="AA10" s="77">
        <f>AA9</f>
        <v>20</v>
      </c>
      <c r="AB10" s="79">
        <f>AD8</f>
        <v>2.9189533456108052E-4</v>
      </c>
      <c r="AD10" s="60">
        <f t="shared" si="7"/>
        <v>2.2043891958256612E-4</v>
      </c>
      <c r="AE10" s="60">
        <v>0.79358011049723798</v>
      </c>
      <c r="AF10" s="76"/>
      <c r="AG10" s="77">
        <f>AG9</f>
        <v>20</v>
      </c>
      <c r="AH10" s="94">
        <f>AJ8</f>
        <v>35.050441988950311</v>
      </c>
      <c r="AJ10" s="60">
        <v>35.124806629834289</v>
      </c>
      <c r="AL10" s="77">
        <f>AL9</f>
        <v>20</v>
      </c>
      <c r="AM10" s="78">
        <f>AO8</f>
        <v>6035.4402494205297</v>
      </c>
      <c r="AN10" s="78">
        <f>AP8</f>
        <v>1248.49723756906</v>
      </c>
      <c r="AO10" s="60">
        <v>4599.0188843823498</v>
      </c>
      <c r="AP10" s="60">
        <v>834.983425414365</v>
      </c>
    </row>
    <row r="11" spans="1:42">
      <c r="A11">
        <f t="shared" si="0"/>
        <v>30</v>
      </c>
      <c r="B11" s="83">
        <f t="shared" si="1"/>
        <v>68.400000000000006</v>
      </c>
      <c r="C11" s="83">
        <f t="shared" si="2"/>
        <v>12</v>
      </c>
      <c r="D11" s="83">
        <f t="shared" si="3"/>
        <v>30.096077348066309</v>
      </c>
      <c r="E11" s="84">
        <f t="shared" si="4"/>
        <v>2.9189533456108052E-4</v>
      </c>
      <c r="F11">
        <f t="shared" si="8"/>
        <v>30</v>
      </c>
      <c r="G11" s="83">
        <f t="shared" si="5"/>
        <v>6035.4402494205297</v>
      </c>
      <c r="H11" s="83">
        <f t="shared" si="6"/>
        <v>1248.49723756906</v>
      </c>
      <c r="I11" s="76">
        <f t="shared" si="9"/>
        <v>35.050441988950311</v>
      </c>
      <c r="J11" s="76">
        <f t="shared" si="10"/>
        <v>4.834163879426832</v>
      </c>
      <c r="L11" s="77">
        <f>L10+$M$1</f>
        <v>30</v>
      </c>
      <c r="M11" s="78">
        <f>M10</f>
        <v>68.400000000000006</v>
      </c>
      <c r="O11" s="12">
        <v>42</v>
      </c>
      <c r="Q11" s="77">
        <f>Q10+$M$1</f>
        <v>30</v>
      </c>
      <c r="R11" s="78">
        <f>R10</f>
        <v>12</v>
      </c>
      <c r="T11" s="8">
        <v>12</v>
      </c>
      <c r="V11" s="77">
        <f>V10+$M$1</f>
        <v>30</v>
      </c>
      <c r="W11" s="78">
        <f>W10</f>
        <v>30.096077348066309</v>
      </c>
      <c r="Y11" s="8">
        <v>30.070220994475143</v>
      </c>
      <c r="Z11" s="76"/>
      <c r="AA11" s="77">
        <f>AA10+$M$1</f>
        <v>30</v>
      </c>
      <c r="AB11" s="79">
        <f>AB10</f>
        <v>2.9189533456108052E-4</v>
      </c>
      <c r="AD11" s="8">
        <f t="shared" si="7"/>
        <v>1.7487722529159E-4</v>
      </c>
      <c r="AE11" s="8">
        <v>0.62955801104972398</v>
      </c>
      <c r="AF11" s="76"/>
      <c r="AG11" s="77">
        <f>AG10+$M$1</f>
        <v>30</v>
      </c>
      <c r="AH11" s="94">
        <f>AH10</f>
        <v>35.050441988950311</v>
      </c>
      <c r="AJ11" s="8">
        <v>35.123977900552482</v>
      </c>
      <c r="AL11" s="77">
        <f>AL10+$M$1</f>
        <v>30</v>
      </c>
      <c r="AM11" s="78">
        <f>AM10</f>
        <v>6035.4402494205297</v>
      </c>
      <c r="AN11" s="78">
        <f>AN10</f>
        <v>1248.49723756906</v>
      </c>
      <c r="AO11" s="8">
        <v>3688.4309718157501</v>
      </c>
      <c r="AP11" s="8">
        <v>632.29281767955797</v>
      </c>
    </row>
    <row r="12" spans="1:42" ht="15" thickBot="1">
      <c r="A12">
        <f t="shared" si="0"/>
        <v>30</v>
      </c>
      <c r="B12" s="83">
        <f t="shared" si="1"/>
        <v>58.2</v>
      </c>
      <c r="C12" s="83">
        <f t="shared" si="2"/>
        <v>12</v>
      </c>
      <c r="D12" s="83">
        <f t="shared" si="3"/>
        <v>30.127182320442021</v>
      </c>
      <c r="E12" s="84">
        <f t="shared" si="4"/>
        <v>2.711632903621853E-4</v>
      </c>
      <c r="F12">
        <f t="shared" si="8"/>
        <v>30</v>
      </c>
      <c r="G12" s="83">
        <f t="shared" si="5"/>
        <v>5577.8223341205303</v>
      </c>
      <c r="H12" s="83">
        <f t="shared" si="6"/>
        <v>1050.59668508287</v>
      </c>
      <c r="I12" s="76">
        <f t="shared" si="9"/>
        <v>35.055966850828774</v>
      </c>
      <c r="J12" s="76">
        <f t="shared" si="10"/>
        <v>5.3091946827155256</v>
      </c>
      <c r="L12" s="77">
        <f>L11</f>
        <v>30</v>
      </c>
      <c r="M12" s="78">
        <f>O9</f>
        <v>58.2</v>
      </c>
      <c r="O12" s="23">
        <v>28.8</v>
      </c>
      <c r="Q12" s="77">
        <f>Q11</f>
        <v>30</v>
      </c>
      <c r="R12" s="78">
        <f>T9</f>
        <v>12</v>
      </c>
      <c r="T12" s="10">
        <v>12</v>
      </c>
      <c r="V12" s="77">
        <f>V11</f>
        <v>30</v>
      </c>
      <c r="W12" s="78">
        <f>Y9</f>
        <v>30.127182320442021</v>
      </c>
      <c r="Y12" s="10">
        <v>30.08281767955804</v>
      </c>
      <c r="Z12" s="76"/>
      <c r="AA12" s="77">
        <f>AA11</f>
        <v>30</v>
      </c>
      <c r="AB12" s="79">
        <f>AD9</f>
        <v>2.711632903621853E-4</v>
      </c>
      <c r="AD12" s="10">
        <f t="shared" si="7"/>
        <v>1.2753069367710251E-4</v>
      </c>
      <c r="AE12" s="10">
        <v>0.45911049723756903</v>
      </c>
      <c r="AF12" s="76"/>
      <c r="AG12" s="77">
        <f>AG11</f>
        <v>30</v>
      </c>
      <c r="AH12" s="94">
        <f>AJ9</f>
        <v>35.055966850828774</v>
      </c>
      <c r="AJ12" s="10">
        <v>35.15104972375692</v>
      </c>
      <c r="AL12" s="77">
        <f>AL11</f>
        <v>30</v>
      </c>
      <c r="AM12" s="78">
        <f>AO9</f>
        <v>5577.8223341205303</v>
      </c>
      <c r="AN12" s="78">
        <f>AP9</f>
        <v>1050.59668508287</v>
      </c>
      <c r="AO12" s="10">
        <v>2697.5201208868598</v>
      </c>
      <c r="AP12" s="10">
        <v>467.27624309392297</v>
      </c>
    </row>
    <row r="13" spans="1:42">
      <c r="A13">
        <f t="shared" si="0"/>
        <v>40</v>
      </c>
      <c r="B13" s="83">
        <f t="shared" si="1"/>
        <v>58.2</v>
      </c>
      <c r="C13" s="83">
        <f t="shared" si="2"/>
        <v>12</v>
      </c>
      <c r="D13" s="83">
        <f t="shared" si="3"/>
        <v>30.127182320442021</v>
      </c>
      <c r="E13" s="84">
        <f t="shared" si="4"/>
        <v>2.711632903621853E-4</v>
      </c>
      <c r="F13">
        <f t="shared" si="8"/>
        <v>40</v>
      </c>
      <c r="G13" s="83">
        <f t="shared" si="5"/>
        <v>5577.8223341205303</v>
      </c>
      <c r="H13" s="83">
        <f t="shared" si="6"/>
        <v>1050.59668508287</v>
      </c>
      <c r="I13" s="76">
        <f t="shared" si="9"/>
        <v>35.055966850828774</v>
      </c>
      <c r="J13" s="76">
        <f t="shared" si="10"/>
        <v>5.3091946827155256</v>
      </c>
      <c r="L13" s="77">
        <f>L12+$M$1</f>
        <v>40</v>
      </c>
      <c r="M13" s="78">
        <f>M12</f>
        <v>58.2</v>
      </c>
      <c r="Q13" s="77">
        <f>Q12+$M$1</f>
        <v>40</v>
      </c>
      <c r="R13" s="78">
        <f>R12</f>
        <v>12</v>
      </c>
      <c r="V13" s="77">
        <f>V12+$M$1</f>
        <v>40</v>
      </c>
      <c r="W13" s="78">
        <f>W12</f>
        <v>30.127182320442021</v>
      </c>
      <c r="AA13" s="77">
        <f>AA12+$M$1</f>
        <v>40</v>
      </c>
      <c r="AB13" s="79">
        <f>AB12</f>
        <v>2.711632903621853E-4</v>
      </c>
      <c r="AG13" s="77">
        <f>AG12+$M$1</f>
        <v>40</v>
      </c>
      <c r="AH13" s="94">
        <f>AH12</f>
        <v>35.055966850828774</v>
      </c>
      <c r="AL13" s="77">
        <f>AL12+$M$1</f>
        <v>40</v>
      </c>
      <c r="AM13" s="78">
        <f>AM12</f>
        <v>5577.8223341205303</v>
      </c>
      <c r="AN13" s="78">
        <f>AN12</f>
        <v>1050.59668508287</v>
      </c>
    </row>
    <row r="14" spans="1:42">
      <c r="A14">
        <f t="shared" si="0"/>
        <v>40</v>
      </c>
      <c r="B14" s="83">
        <f t="shared" si="1"/>
        <v>48</v>
      </c>
      <c r="C14" s="83">
        <f t="shared" si="2"/>
        <v>12</v>
      </c>
      <c r="D14" s="83">
        <f t="shared" si="3"/>
        <v>30.125801104972368</v>
      </c>
      <c r="E14" s="84">
        <f t="shared" si="4"/>
        <v>2.2043891958256612E-4</v>
      </c>
      <c r="F14">
        <f t="shared" si="8"/>
        <v>40</v>
      </c>
      <c r="G14" s="83">
        <f t="shared" si="5"/>
        <v>4599.0188843823498</v>
      </c>
      <c r="H14" s="83">
        <f t="shared" si="6"/>
        <v>834.983425414365</v>
      </c>
      <c r="I14" s="76">
        <f t="shared" si="9"/>
        <v>35.124806629834289</v>
      </c>
      <c r="J14" s="76">
        <f t="shared" si="10"/>
        <v>5.5079163782203961</v>
      </c>
      <c r="L14" s="77">
        <f>L13</f>
        <v>40</v>
      </c>
      <c r="M14" s="78">
        <f>O10</f>
        <v>48</v>
      </c>
      <c r="Q14" s="77">
        <f>Q13</f>
        <v>40</v>
      </c>
      <c r="R14" s="78">
        <f>T10</f>
        <v>12</v>
      </c>
      <c r="V14" s="77">
        <f>V13</f>
        <v>40</v>
      </c>
      <c r="W14" s="78">
        <f>Y10</f>
        <v>30.125801104972368</v>
      </c>
      <c r="AA14" s="77">
        <f>AA13</f>
        <v>40</v>
      </c>
      <c r="AB14" s="79">
        <f>AD10</f>
        <v>2.2043891958256612E-4</v>
      </c>
      <c r="AG14" s="77">
        <f>AG13</f>
        <v>40</v>
      </c>
      <c r="AH14" s="94">
        <f>AJ10</f>
        <v>35.124806629834289</v>
      </c>
      <c r="AL14" s="77">
        <f>AL13</f>
        <v>40</v>
      </c>
      <c r="AM14" s="78">
        <f>AO10</f>
        <v>4599.0188843823498</v>
      </c>
      <c r="AN14" s="78">
        <f>AP10</f>
        <v>834.983425414365</v>
      </c>
    </row>
    <row r="15" spans="1:42">
      <c r="A15">
        <f t="shared" si="0"/>
        <v>50</v>
      </c>
      <c r="B15" s="83">
        <f t="shared" si="1"/>
        <v>48</v>
      </c>
      <c r="C15" s="83">
        <f t="shared" si="2"/>
        <v>12</v>
      </c>
      <c r="D15" s="83">
        <f t="shared" si="3"/>
        <v>30.125801104972368</v>
      </c>
      <c r="E15" s="84">
        <f t="shared" si="4"/>
        <v>2.2043891958256612E-4</v>
      </c>
      <c r="F15">
        <f t="shared" si="8"/>
        <v>50</v>
      </c>
      <c r="G15" s="83">
        <f t="shared" si="5"/>
        <v>4599.0188843823498</v>
      </c>
      <c r="H15" s="83">
        <f t="shared" si="6"/>
        <v>834.983425414365</v>
      </c>
      <c r="I15" s="76">
        <f t="shared" si="9"/>
        <v>35.124806629834289</v>
      </c>
      <c r="J15" s="76">
        <f t="shared" si="10"/>
        <v>5.5079163782203961</v>
      </c>
      <c r="L15" s="77">
        <f>L14+$M$1</f>
        <v>50</v>
      </c>
      <c r="M15" s="78">
        <f>M14</f>
        <v>48</v>
      </c>
      <c r="Q15" s="77">
        <f>Q14+$M$1</f>
        <v>50</v>
      </c>
      <c r="R15" s="78">
        <f>R14</f>
        <v>12</v>
      </c>
      <c r="V15" s="77">
        <f>V14+$M$1</f>
        <v>50</v>
      </c>
      <c r="W15" s="78">
        <f>W14</f>
        <v>30.125801104972368</v>
      </c>
      <c r="AA15" s="77">
        <f>AA14+$M$1</f>
        <v>50</v>
      </c>
      <c r="AB15" s="79">
        <f>AB14</f>
        <v>2.2043891958256612E-4</v>
      </c>
      <c r="AG15" s="77">
        <f>AG14+$M$1</f>
        <v>50</v>
      </c>
      <c r="AH15" s="94">
        <f>AH14</f>
        <v>35.124806629834289</v>
      </c>
      <c r="AL15" s="77">
        <f>AL14+$M$1</f>
        <v>50</v>
      </c>
      <c r="AM15" s="78">
        <f>AM14</f>
        <v>4599.0188843823498</v>
      </c>
      <c r="AN15" s="78">
        <f>AN14</f>
        <v>834.983425414365</v>
      </c>
    </row>
    <row r="16" spans="1:42">
      <c r="A16">
        <f t="shared" si="0"/>
        <v>50</v>
      </c>
      <c r="B16" s="83">
        <f t="shared" si="1"/>
        <v>42</v>
      </c>
      <c r="C16" s="83">
        <f t="shared" si="2"/>
        <v>12</v>
      </c>
      <c r="D16" s="83">
        <f t="shared" si="3"/>
        <v>30.070220994475143</v>
      </c>
      <c r="E16" s="84">
        <f t="shared" si="4"/>
        <v>1.7487722529159E-4</v>
      </c>
      <c r="F16">
        <f t="shared" si="8"/>
        <v>50</v>
      </c>
      <c r="G16" s="83">
        <f t="shared" si="5"/>
        <v>3688.4309718157501</v>
      </c>
      <c r="H16" s="83">
        <f t="shared" si="6"/>
        <v>632.29281767955797</v>
      </c>
      <c r="I16" s="76">
        <f t="shared" si="9"/>
        <v>35.123977900552482</v>
      </c>
      <c r="J16" s="76">
        <f t="shared" si="10"/>
        <v>5.8334222193949126</v>
      </c>
      <c r="L16" s="77">
        <f>L15</f>
        <v>50</v>
      </c>
      <c r="M16" s="78">
        <f>O11</f>
        <v>42</v>
      </c>
      <c r="Q16" s="77">
        <f>Q15</f>
        <v>50</v>
      </c>
      <c r="R16" s="78">
        <f>T11</f>
        <v>12</v>
      </c>
      <c r="V16" s="77">
        <f>V15</f>
        <v>50</v>
      </c>
      <c r="W16" s="78">
        <f>Y11</f>
        <v>30.070220994475143</v>
      </c>
      <c r="AA16" s="77">
        <f>AA15</f>
        <v>50</v>
      </c>
      <c r="AB16" s="79">
        <f>AD11</f>
        <v>1.7487722529159E-4</v>
      </c>
      <c r="AG16" s="77">
        <f>AG15</f>
        <v>50</v>
      </c>
      <c r="AH16" s="94">
        <f>AJ11</f>
        <v>35.123977900552482</v>
      </c>
      <c r="AL16" s="77">
        <f>AL15</f>
        <v>50</v>
      </c>
      <c r="AM16" s="78">
        <f>AO11</f>
        <v>3688.4309718157501</v>
      </c>
      <c r="AN16" s="78">
        <f>AP11</f>
        <v>632.29281767955797</v>
      </c>
    </row>
    <row r="17" spans="1:42">
      <c r="A17">
        <f t="shared" si="0"/>
        <v>60</v>
      </c>
      <c r="B17" s="83">
        <f t="shared" si="1"/>
        <v>42</v>
      </c>
      <c r="C17" s="83">
        <f t="shared" si="2"/>
        <v>12</v>
      </c>
      <c r="D17" s="83">
        <f t="shared" si="3"/>
        <v>30.070220994475143</v>
      </c>
      <c r="E17" s="84">
        <f t="shared" si="4"/>
        <v>1.7487722529159E-4</v>
      </c>
      <c r="F17">
        <f t="shared" si="8"/>
        <v>60</v>
      </c>
      <c r="G17" s="83">
        <f t="shared" si="5"/>
        <v>3688.4309718157501</v>
      </c>
      <c r="H17" s="83">
        <f t="shared" si="6"/>
        <v>632.29281767955797</v>
      </c>
      <c r="I17" s="76">
        <f t="shared" si="9"/>
        <v>35.123977900552482</v>
      </c>
      <c r="J17" s="76">
        <f t="shared" si="10"/>
        <v>5.8334222193949126</v>
      </c>
      <c r="L17" s="77">
        <f>L16+$M$1</f>
        <v>60</v>
      </c>
      <c r="M17" s="78">
        <f>M16</f>
        <v>42</v>
      </c>
      <c r="Q17" s="77">
        <f>Q16+$M$1</f>
        <v>60</v>
      </c>
      <c r="R17" s="78">
        <f>R16</f>
        <v>12</v>
      </c>
      <c r="V17" s="77">
        <f>V16+$M$1</f>
        <v>60</v>
      </c>
      <c r="W17" s="78">
        <f>W16</f>
        <v>30.070220994475143</v>
      </c>
      <c r="AA17" s="77">
        <f>AA16+$M$1</f>
        <v>60</v>
      </c>
      <c r="AB17" s="79">
        <f>AB16</f>
        <v>1.7487722529159E-4</v>
      </c>
      <c r="AG17" s="77">
        <f>AG16+$M$1</f>
        <v>60</v>
      </c>
      <c r="AH17" s="94">
        <f>AH16</f>
        <v>35.123977900552482</v>
      </c>
      <c r="AL17" s="77">
        <f>AL16+$M$1</f>
        <v>60</v>
      </c>
      <c r="AM17" s="78">
        <f>AM16</f>
        <v>3688.4309718157501</v>
      </c>
      <c r="AN17" s="78">
        <f>AN16</f>
        <v>632.29281767955797</v>
      </c>
    </row>
    <row r="18" spans="1:42" ht="15" thickBot="1">
      <c r="A18">
        <f t="shared" si="0"/>
        <v>60</v>
      </c>
      <c r="B18" s="83">
        <f t="shared" si="1"/>
        <v>28.8</v>
      </c>
      <c r="C18" s="83">
        <f t="shared" si="2"/>
        <v>12</v>
      </c>
      <c r="D18" s="83">
        <f t="shared" si="3"/>
        <v>30.08281767955804</v>
      </c>
      <c r="E18" s="84">
        <f t="shared" si="4"/>
        <v>1.2753069367710251E-4</v>
      </c>
      <c r="F18">
        <f t="shared" si="8"/>
        <v>60</v>
      </c>
      <c r="G18" s="83">
        <f t="shared" si="5"/>
        <v>2697.5201208868598</v>
      </c>
      <c r="H18" s="83">
        <f t="shared" si="6"/>
        <v>467.27624309392297</v>
      </c>
      <c r="I18" s="76">
        <f t="shared" si="9"/>
        <v>35.15104972375692</v>
      </c>
      <c r="J18" s="76">
        <f t="shared" si="10"/>
        <v>5.7728595466914321</v>
      </c>
      <c r="L18" s="77">
        <f>L17</f>
        <v>60</v>
      </c>
      <c r="M18" s="78">
        <f>O12</f>
        <v>28.8</v>
      </c>
      <c r="Q18" s="77">
        <f>Q17</f>
        <v>60</v>
      </c>
      <c r="R18" s="78">
        <f>T12</f>
        <v>12</v>
      </c>
      <c r="V18" s="77">
        <f>V17</f>
        <v>60</v>
      </c>
      <c r="W18" s="78">
        <f>Y12</f>
        <v>30.08281767955804</v>
      </c>
      <c r="AA18" s="77">
        <f>AA17</f>
        <v>60</v>
      </c>
      <c r="AB18" s="79">
        <f>AD12</f>
        <v>1.2753069367710251E-4</v>
      </c>
      <c r="AG18" s="77">
        <f>AG17</f>
        <v>60</v>
      </c>
      <c r="AH18" s="94">
        <f>AJ12</f>
        <v>35.15104972375692</v>
      </c>
      <c r="AL18" s="77">
        <f>AL17</f>
        <v>60</v>
      </c>
      <c r="AM18" s="78">
        <f>AO12</f>
        <v>2697.5201208868598</v>
      </c>
      <c r="AN18" s="78">
        <f>AP12</f>
        <v>467.27624309392297</v>
      </c>
    </row>
    <row r="19" spans="1:42">
      <c r="A19">
        <f t="shared" si="0"/>
        <v>70</v>
      </c>
      <c r="B19" s="83">
        <f t="shared" si="1"/>
        <v>28.8</v>
      </c>
      <c r="C19" s="83">
        <f t="shared" si="2"/>
        <v>12</v>
      </c>
      <c r="D19" s="83">
        <f t="shared" si="3"/>
        <v>30.08281767955804</v>
      </c>
      <c r="E19" s="84">
        <f t="shared" si="4"/>
        <v>1.2753069367710251E-4</v>
      </c>
      <c r="F19">
        <f t="shared" si="8"/>
        <v>70</v>
      </c>
      <c r="G19" s="83">
        <f t="shared" si="5"/>
        <v>2697.5201208868598</v>
      </c>
      <c r="H19" s="83">
        <f t="shared" si="6"/>
        <v>467.27624309392297</v>
      </c>
      <c r="I19" s="76">
        <f t="shared" si="9"/>
        <v>35.15104972375692</v>
      </c>
      <c r="J19" s="76">
        <f t="shared" si="10"/>
        <v>5.7728595466914321</v>
      </c>
      <c r="L19" s="77">
        <f>L18+$M$1</f>
        <v>70</v>
      </c>
      <c r="M19" s="78">
        <f>M18</f>
        <v>28.8</v>
      </c>
      <c r="O19" s="25" t="s">
        <v>49</v>
      </c>
      <c r="Q19" s="77">
        <f>Q18+$M$1</f>
        <v>70</v>
      </c>
      <c r="R19" s="78">
        <f>R18</f>
        <v>12</v>
      </c>
      <c r="V19" s="77">
        <f>V18+$M$1</f>
        <v>70</v>
      </c>
      <c r="W19" s="78">
        <f>W18</f>
        <v>30.08281767955804</v>
      </c>
      <c r="AA19" s="77">
        <f>AA18+$M$1</f>
        <v>70</v>
      </c>
      <c r="AB19" s="79">
        <f>AB18</f>
        <v>1.2753069367710251E-4</v>
      </c>
      <c r="AG19" s="77">
        <f>AG18+$M$1</f>
        <v>70</v>
      </c>
      <c r="AH19" s="94">
        <f>AH18</f>
        <v>35.15104972375692</v>
      </c>
      <c r="AL19" s="77">
        <f>AL18+$M$1</f>
        <v>70</v>
      </c>
      <c r="AM19" s="78">
        <f>AM18</f>
        <v>2697.5201208868598</v>
      </c>
      <c r="AN19" s="78">
        <f>AN18</f>
        <v>467.27624309392297</v>
      </c>
    </row>
    <row r="20" spans="1:42">
      <c r="A20">
        <f t="shared" si="0"/>
        <v>70</v>
      </c>
      <c r="B20" s="83">
        <f t="shared" si="1"/>
        <v>78</v>
      </c>
      <c r="C20" s="83">
        <f t="shared" si="2"/>
        <v>12</v>
      </c>
      <c r="D20" s="83">
        <f t="shared" si="3"/>
        <v>40.068232044198908</v>
      </c>
      <c r="E20" s="84">
        <f t="shared" si="4"/>
        <v>3.2240178023327224E-4</v>
      </c>
      <c r="F20">
        <f t="shared" si="8"/>
        <v>70</v>
      </c>
      <c r="G20" s="83">
        <f t="shared" si="5"/>
        <v>6699.1561297607504</v>
      </c>
      <c r="H20" s="83">
        <f t="shared" si="6"/>
        <v>1829.7900552486201</v>
      </c>
      <c r="I20" s="76">
        <f t="shared" si="9"/>
        <v>45.047071823204462</v>
      </c>
      <c r="J20" s="76">
        <f t="shared" si="10"/>
        <v>3.6611610772201471</v>
      </c>
      <c r="L20" s="77">
        <f>L19</f>
        <v>70</v>
      </c>
      <c r="M20" s="78">
        <f>O20</f>
        <v>78</v>
      </c>
      <c r="O20" s="62">
        <v>78</v>
      </c>
      <c r="Q20" s="77">
        <f>Q19</f>
        <v>70</v>
      </c>
      <c r="R20" s="78">
        <f>T20</f>
        <v>12</v>
      </c>
      <c r="T20" s="60">
        <v>12</v>
      </c>
      <c r="V20" s="77">
        <f>V19</f>
        <v>70</v>
      </c>
      <c r="W20" s="78">
        <f>Y20</f>
        <v>40.068232044198908</v>
      </c>
      <c r="Y20" s="60">
        <v>40.068232044198908</v>
      </c>
      <c r="Z20" s="76"/>
      <c r="AA20" s="77">
        <f>AA19</f>
        <v>70</v>
      </c>
      <c r="AB20" s="79">
        <f>AD20</f>
        <v>3.2240178023327224E-4</v>
      </c>
      <c r="AD20" s="60">
        <f t="shared" ref="AD20:AD25" si="11">AE20/60/60</f>
        <v>3.2240178023327224E-4</v>
      </c>
      <c r="AE20" s="60">
        <v>1.1606464088397801</v>
      </c>
      <c r="AF20" s="76"/>
      <c r="AG20" s="77">
        <f>AG19</f>
        <v>70</v>
      </c>
      <c r="AH20" s="94">
        <f>AJ20</f>
        <v>45.047071823204462</v>
      </c>
      <c r="AJ20" s="60">
        <v>45.047071823204462</v>
      </c>
      <c r="AL20" s="77">
        <f>AL19</f>
        <v>70</v>
      </c>
      <c r="AM20" s="78">
        <f>AO20</f>
        <v>6699.1561297607504</v>
      </c>
      <c r="AN20" s="78">
        <f>AP20</f>
        <v>1829.7900552486201</v>
      </c>
      <c r="AO20" s="60">
        <v>6699.1561297607504</v>
      </c>
      <c r="AP20" s="60">
        <v>1829.7900552486201</v>
      </c>
    </row>
    <row r="21" spans="1:42">
      <c r="A21">
        <f t="shared" si="0"/>
        <v>80</v>
      </c>
      <c r="B21" s="83">
        <f t="shared" si="1"/>
        <v>78</v>
      </c>
      <c r="C21" s="83">
        <f t="shared" si="2"/>
        <v>12</v>
      </c>
      <c r="D21" s="83">
        <f t="shared" si="3"/>
        <v>40.068232044198908</v>
      </c>
      <c r="E21" s="84">
        <f t="shared" si="4"/>
        <v>3.2240178023327224E-4</v>
      </c>
      <c r="F21">
        <f t="shared" si="8"/>
        <v>80</v>
      </c>
      <c r="G21" s="83">
        <f t="shared" si="5"/>
        <v>6699.1561297607504</v>
      </c>
      <c r="H21" s="83">
        <f t="shared" si="6"/>
        <v>1829.7900552486201</v>
      </c>
      <c r="I21" s="76">
        <f t="shared" si="9"/>
        <v>45.047071823204462</v>
      </c>
      <c r="J21" s="76">
        <f t="shared" si="10"/>
        <v>3.6611610772201471</v>
      </c>
      <c r="L21" s="77">
        <f>L20+$M$1</f>
        <v>80</v>
      </c>
      <c r="M21" s="78">
        <f>M20</f>
        <v>78</v>
      </c>
      <c r="O21" s="62">
        <v>68.400000000000006</v>
      </c>
      <c r="Q21" s="77">
        <f>Q20+$M$1</f>
        <v>80</v>
      </c>
      <c r="R21" s="78">
        <f>R20</f>
        <v>12</v>
      </c>
      <c r="T21" s="60">
        <v>12</v>
      </c>
      <c r="V21" s="77">
        <f>V20+$M$1</f>
        <v>80</v>
      </c>
      <c r="W21" s="78">
        <f>W20</f>
        <v>40.068232044198908</v>
      </c>
      <c r="Y21" s="60">
        <v>40.112596685082877</v>
      </c>
      <c r="Z21" s="76"/>
      <c r="AA21" s="77">
        <f>AA20+$M$1</f>
        <v>80</v>
      </c>
      <c r="AB21" s="79">
        <f>AB20</f>
        <v>3.2240178023327224E-4</v>
      </c>
      <c r="AD21" s="60">
        <f t="shared" si="11"/>
        <v>2.7956875383670834E-4</v>
      </c>
      <c r="AE21" s="60">
        <v>1.00644751381215</v>
      </c>
      <c r="AF21" s="76"/>
      <c r="AG21" s="77">
        <f>AG20+$M$1</f>
        <v>80</v>
      </c>
      <c r="AH21" s="94">
        <f>AH20</f>
        <v>45.047071823204462</v>
      </c>
      <c r="AJ21" s="60">
        <v>45.057348066298324</v>
      </c>
      <c r="AL21" s="77">
        <f>AL20+$M$1</f>
        <v>80</v>
      </c>
      <c r="AM21" s="78">
        <f>AM20</f>
        <v>6699.1561297607504</v>
      </c>
      <c r="AN21" s="78">
        <f>AN20</f>
        <v>1829.7900552486201</v>
      </c>
      <c r="AO21" s="60">
        <v>5769.34956802345</v>
      </c>
      <c r="AP21" s="60">
        <v>1543.0276243093899</v>
      </c>
    </row>
    <row r="22" spans="1:42">
      <c r="A22">
        <f t="shared" si="0"/>
        <v>80</v>
      </c>
      <c r="B22" s="83">
        <f t="shared" si="1"/>
        <v>68.400000000000006</v>
      </c>
      <c r="C22" s="83">
        <f t="shared" si="2"/>
        <v>12</v>
      </c>
      <c r="D22" s="83">
        <f t="shared" si="3"/>
        <v>40.112596685082877</v>
      </c>
      <c r="E22" s="84">
        <f t="shared" si="4"/>
        <v>2.7956875383670834E-4</v>
      </c>
      <c r="F22">
        <f t="shared" si="8"/>
        <v>80</v>
      </c>
      <c r="G22" s="83">
        <f t="shared" si="5"/>
        <v>5769.34956802345</v>
      </c>
      <c r="H22" s="83">
        <f t="shared" si="6"/>
        <v>1543.0276243093899</v>
      </c>
      <c r="I22" s="76">
        <f t="shared" si="9"/>
        <v>45.057348066298324</v>
      </c>
      <c r="J22" s="76">
        <f t="shared" si="10"/>
        <v>3.7389800915622802</v>
      </c>
      <c r="L22" s="77">
        <f>L21</f>
        <v>80</v>
      </c>
      <c r="M22" s="78">
        <f>O21</f>
        <v>68.400000000000006</v>
      </c>
      <c r="O22" s="62">
        <v>58.2</v>
      </c>
      <c r="Q22" s="77">
        <f>Q21</f>
        <v>80</v>
      </c>
      <c r="R22" s="78">
        <f>T21</f>
        <v>12</v>
      </c>
      <c r="T22" s="60">
        <v>12</v>
      </c>
      <c r="V22" s="77">
        <f>V21</f>
        <v>80</v>
      </c>
      <c r="W22" s="78">
        <f>Y21</f>
        <v>40.112596685082877</v>
      </c>
      <c r="Y22" s="60">
        <v>40.089558011049725</v>
      </c>
      <c r="Z22" s="76"/>
      <c r="AA22" s="77">
        <f>AA21</f>
        <v>80</v>
      </c>
      <c r="AB22" s="79">
        <f>AD21</f>
        <v>2.7956875383670834E-4</v>
      </c>
      <c r="AD22" s="60">
        <f t="shared" si="11"/>
        <v>2.5498004910988334E-4</v>
      </c>
      <c r="AE22" s="60">
        <v>0.91792817679558003</v>
      </c>
      <c r="AF22" s="76"/>
      <c r="AG22" s="77">
        <f>AG21</f>
        <v>80</v>
      </c>
      <c r="AH22" s="94">
        <f>AJ21</f>
        <v>45.057348066298324</v>
      </c>
      <c r="AJ22" s="60">
        <v>45.104806629834293</v>
      </c>
      <c r="AL22" s="77">
        <f>AL21</f>
        <v>80</v>
      </c>
      <c r="AM22" s="78">
        <f>AO21</f>
        <v>5769.34956802345</v>
      </c>
      <c r="AN22" s="78">
        <f>AP21</f>
        <v>1543.0276243093899</v>
      </c>
      <c r="AO22" s="60">
        <v>5336.9387684398098</v>
      </c>
      <c r="AP22" s="60">
        <v>1301.1767955801099</v>
      </c>
    </row>
    <row r="23" spans="1:42">
      <c r="A23">
        <f t="shared" si="0"/>
        <v>90</v>
      </c>
      <c r="B23" s="83">
        <f t="shared" si="1"/>
        <v>68.400000000000006</v>
      </c>
      <c r="C23" s="83">
        <f t="shared" si="2"/>
        <v>12</v>
      </c>
      <c r="D23" s="83">
        <f t="shared" si="3"/>
        <v>40.112596685082877</v>
      </c>
      <c r="E23" s="84">
        <f t="shared" si="4"/>
        <v>2.7956875383670834E-4</v>
      </c>
      <c r="F23">
        <f t="shared" si="8"/>
        <v>90</v>
      </c>
      <c r="G23" s="83">
        <f t="shared" si="5"/>
        <v>5769.34956802345</v>
      </c>
      <c r="H23" s="83">
        <f t="shared" si="6"/>
        <v>1543.0276243093899</v>
      </c>
      <c r="I23" s="76">
        <f t="shared" si="9"/>
        <v>45.057348066298324</v>
      </c>
      <c r="J23" s="76">
        <f t="shared" si="10"/>
        <v>3.7389800915622802</v>
      </c>
      <c r="L23" s="77">
        <f>L22+$M$1</f>
        <v>90</v>
      </c>
      <c r="M23" s="78">
        <f>M22</f>
        <v>68.400000000000006</v>
      </c>
      <c r="O23" s="62">
        <v>48</v>
      </c>
      <c r="Q23" s="77">
        <f>Q22+$M$1</f>
        <v>90</v>
      </c>
      <c r="R23" s="78">
        <f>R22</f>
        <v>12</v>
      </c>
      <c r="T23" s="60">
        <v>12</v>
      </c>
      <c r="V23" s="77">
        <f>V22+$M$1</f>
        <v>90</v>
      </c>
      <c r="W23" s="78">
        <f>W22</f>
        <v>40.112596685082877</v>
      </c>
      <c r="Y23" s="60">
        <v>40.043535911602255</v>
      </c>
      <c r="Z23" s="76"/>
      <c r="AA23" s="77">
        <f>AA22+$M$1</f>
        <v>90</v>
      </c>
      <c r="AB23" s="79">
        <f>AB22</f>
        <v>2.7956875383670834E-4</v>
      </c>
      <c r="AD23" s="60">
        <f t="shared" si="11"/>
        <v>2.0553100061387362E-4</v>
      </c>
      <c r="AE23" s="60">
        <v>0.73991160220994501</v>
      </c>
      <c r="AF23" s="76"/>
      <c r="AG23" s="77">
        <f>AG22+$M$1</f>
        <v>90</v>
      </c>
      <c r="AH23" s="94">
        <f>AH22</f>
        <v>45.057348066298324</v>
      </c>
      <c r="AJ23" s="60">
        <v>44.962596685082801</v>
      </c>
      <c r="AL23" s="77">
        <f>AL22+$M$1</f>
        <v>90</v>
      </c>
      <c r="AM23" s="78">
        <f>AM22</f>
        <v>5769.34956802345</v>
      </c>
      <c r="AN23" s="78">
        <f>AN22</f>
        <v>1543.0276243093899</v>
      </c>
      <c r="AO23" s="60">
        <v>4219.4372250277502</v>
      </c>
      <c r="AP23" s="60">
        <v>1060.1436464088399</v>
      </c>
    </row>
    <row r="24" spans="1:42">
      <c r="A24">
        <f t="shared" si="0"/>
        <v>90</v>
      </c>
      <c r="B24" s="83">
        <f t="shared" si="1"/>
        <v>58.2</v>
      </c>
      <c r="C24" s="83">
        <f t="shared" si="2"/>
        <v>12</v>
      </c>
      <c r="D24" s="83">
        <f t="shared" si="3"/>
        <v>40.089558011049725</v>
      </c>
      <c r="E24" s="84">
        <f t="shared" si="4"/>
        <v>2.5498004910988334E-4</v>
      </c>
      <c r="F24">
        <f t="shared" si="8"/>
        <v>90</v>
      </c>
      <c r="G24" s="83">
        <f t="shared" si="5"/>
        <v>5336.9387684398098</v>
      </c>
      <c r="H24" s="83">
        <f t="shared" si="6"/>
        <v>1301.1767955801099</v>
      </c>
      <c r="I24" s="76">
        <f t="shared" si="9"/>
        <v>45.104806629834293</v>
      </c>
      <c r="J24" s="76">
        <f t="shared" si="10"/>
        <v>4.1016246113276376</v>
      </c>
      <c r="L24" s="77">
        <f>L23</f>
        <v>90</v>
      </c>
      <c r="M24" s="78">
        <f>O22</f>
        <v>58.2</v>
      </c>
      <c r="O24" s="12">
        <v>42</v>
      </c>
      <c r="Q24" s="77">
        <f>Q23</f>
        <v>90</v>
      </c>
      <c r="R24" s="78">
        <f>T22</f>
        <v>12</v>
      </c>
      <c r="T24" s="8">
        <v>12</v>
      </c>
      <c r="V24" s="77">
        <f>V23</f>
        <v>90</v>
      </c>
      <c r="W24" s="78">
        <f>Y22</f>
        <v>40.089558011049725</v>
      </c>
      <c r="Y24" s="8">
        <v>40.077513812154628</v>
      </c>
      <c r="Z24" s="76"/>
      <c r="AA24" s="77">
        <f>AA23</f>
        <v>90</v>
      </c>
      <c r="AB24" s="79">
        <f>AD22</f>
        <v>2.5498004910988334E-4</v>
      </c>
      <c r="AD24" s="8">
        <f t="shared" si="11"/>
        <v>1.6259515039901778E-4</v>
      </c>
      <c r="AE24" s="8">
        <v>0.58534254143646403</v>
      </c>
      <c r="AF24" s="76"/>
      <c r="AG24" s="77">
        <f>AG23</f>
        <v>90</v>
      </c>
      <c r="AH24" s="94">
        <f>AJ22</f>
        <v>45.104806629834293</v>
      </c>
      <c r="AJ24" s="8">
        <v>44.926298342541408</v>
      </c>
      <c r="AL24" s="77">
        <f>AL23</f>
        <v>90</v>
      </c>
      <c r="AM24" s="78">
        <f>AO22</f>
        <v>5336.9387684398098</v>
      </c>
      <c r="AN24" s="78">
        <f>AP22</f>
        <v>1301.1767955801099</v>
      </c>
      <c r="AO24" s="8">
        <v>3290.2775596102802</v>
      </c>
      <c r="AP24" s="8">
        <v>815.01657458563295</v>
      </c>
    </row>
    <row r="25" spans="1:42" ht="15" thickBot="1">
      <c r="A25">
        <f t="shared" si="0"/>
        <v>100</v>
      </c>
      <c r="B25" s="83">
        <f t="shared" si="1"/>
        <v>58.2</v>
      </c>
      <c r="C25" s="83">
        <f t="shared" si="2"/>
        <v>12</v>
      </c>
      <c r="D25" s="83">
        <f t="shared" si="3"/>
        <v>40.089558011049725</v>
      </c>
      <c r="E25" s="84">
        <f t="shared" si="4"/>
        <v>2.5498004910988334E-4</v>
      </c>
      <c r="F25">
        <f t="shared" si="8"/>
        <v>100</v>
      </c>
      <c r="G25" s="83">
        <f t="shared" si="5"/>
        <v>5336.9387684398098</v>
      </c>
      <c r="H25" s="83">
        <f t="shared" si="6"/>
        <v>1301.1767955801099</v>
      </c>
      <c r="I25" s="76">
        <f t="shared" si="9"/>
        <v>45.104806629834293</v>
      </c>
      <c r="J25" s="76">
        <f t="shared" si="10"/>
        <v>4.1016246113276376</v>
      </c>
      <c r="L25" s="77">
        <f>L24+$M$1</f>
        <v>100</v>
      </c>
      <c r="M25" s="78">
        <f>M24</f>
        <v>58.2</v>
      </c>
      <c r="O25" s="23">
        <v>28.8</v>
      </c>
      <c r="Q25" s="77">
        <f>Q24+$M$1</f>
        <v>100</v>
      </c>
      <c r="R25" s="78">
        <f>R24</f>
        <v>12</v>
      </c>
      <c r="T25" s="10">
        <v>12</v>
      </c>
      <c r="V25" s="77">
        <f>V24+$M$1</f>
        <v>100</v>
      </c>
      <c r="W25" s="78">
        <f>W24</f>
        <v>40.089558011049725</v>
      </c>
      <c r="Y25" s="10">
        <v>39.924033149171265</v>
      </c>
      <c r="Z25" s="76"/>
      <c r="AA25" s="77">
        <f>AA24+$M$1</f>
        <v>100</v>
      </c>
      <c r="AB25" s="79">
        <f>AB24</f>
        <v>2.5498004910988334E-4</v>
      </c>
      <c r="AD25" s="10">
        <f t="shared" si="11"/>
        <v>1.6400705954573361E-4</v>
      </c>
      <c r="AE25" s="10">
        <v>0.59042541436464102</v>
      </c>
      <c r="AF25" s="76"/>
      <c r="AG25" s="77">
        <f>AG24+$M$1</f>
        <v>100</v>
      </c>
      <c r="AH25" s="94">
        <f>AH24</f>
        <v>45.104806629834293</v>
      </c>
      <c r="AJ25" s="10">
        <v>43.340828729281817</v>
      </c>
      <c r="AL25" s="77">
        <f>AL24+$M$1</f>
        <v>100</v>
      </c>
      <c r="AM25" s="78">
        <f>AM24</f>
        <v>5336.9387684398098</v>
      </c>
      <c r="AN25" s="78">
        <f>AN24</f>
        <v>1301.1767955801099</v>
      </c>
      <c r="AO25" s="10">
        <v>2338.7101742636601</v>
      </c>
      <c r="AP25" s="10">
        <v>589.72375690607703</v>
      </c>
    </row>
    <row r="26" spans="1:42" ht="15" thickBot="1">
      <c r="A26">
        <f t="shared" si="0"/>
        <v>100</v>
      </c>
      <c r="B26" s="83">
        <f t="shared" si="1"/>
        <v>48</v>
      </c>
      <c r="C26" s="83">
        <f t="shared" si="2"/>
        <v>12</v>
      </c>
      <c r="D26" s="83">
        <f t="shared" si="3"/>
        <v>40.043535911602255</v>
      </c>
      <c r="E26" s="84">
        <f t="shared" si="4"/>
        <v>2.0553100061387362E-4</v>
      </c>
      <c r="F26">
        <f t="shared" si="8"/>
        <v>100</v>
      </c>
      <c r="G26" s="83">
        <f t="shared" si="5"/>
        <v>4219.4372250277502</v>
      </c>
      <c r="H26" s="83">
        <f t="shared" si="6"/>
        <v>1060.1436464088399</v>
      </c>
      <c r="I26" s="76">
        <f t="shared" si="9"/>
        <v>44.962596685082801</v>
      </c>
      <c r="J26" s="76">
        <f t="shared" si="10"/>
        <v>3.9800617957017326</v>
      </c>
      <c r="L26" s="77">
        <f>L25</f>
        <v>100</v>
      </c>
      <c r="M26" s="78">
        <f>O23</f>
        <v>48</v>
      </c>
      <c r="Q26" s="77">
        <f>Q25</f>
        <v>100</v>
      </c>
      <c r="R26" s="78">
        <f>T23</f>
        <v>12</v>
      </c>
      <c r="V26" s="77">
        <f>V25</f>
        <v>100</v>
      </c>
      <c r="W26" s="78">
        <f>Y23</f>
        <v>40.043535911602255</v>
      </c>
      <c r="Z26" s="76"/>
      <c r="AA26" s="77">
        <f>AA25</f>
        <v>100</v>
      </c>
      <c r="AB26" s="79">
        <f>AD23</f>
        <v>2.0553100061387362E-4</v>
      </c>
      <c r="AF26" s="76"/>
      <c r="AG26" s="77">
        <f>AG25</f>
        <v>100</v>
      </c>
      <c r="AH26" s="94">
        <f>AJ23</f>
        <v>44.962596685082801</v>
      </c>
      <c r="AL26" s="77">
        <f>AL25</f>
        <v>100</v>
      </c>
      <c r="AM26" s="78">
        <f>AO23</f>
        <v>4219.4372250277502</v>
      </c>
      <c r="AN26" s="78">
        <f>AP23</f>
        <v>1060.1436464088399</v>
      </c>
      <c r="AO26" s="10"/>
      <c r="AP26" s="10"/>
    </row>
    <row r="27" spans="1:42">
      <c r="A27">
        <f t="shared" si="0"/>
        <v>110</v>
      </c>
      <c r="B27" s="83">
        <f t="shared" si="1"/>
        <v>48</v>
      </c>
      <c r="C27" s="83">
        <f t="shared" si="2"/>
        <v>12</v>
      </c>
      <c r="D27" s="83">
        <f t="shared" si="3"/>
        <v>40.043535911602255</v>
      </c>
      <c r="E27" s="84">
        <f t="shared" si="4"/>
        <v>2.0553100061387362E-4</v>
      </c>
      <c r="F27">
        <f t="shared" si="8"/>
        <v>110</v>
      </c>
      <c r="G27" s="83">
        <f t="shared" si="5"/>
        <v>4219.4372250277502</v>
      </c>
      <c r="H27" s="83">
        <f t="shared" si="6"/>
        <v>1060.1436464088399</v>
      </c>
      <c r="I27" s="76">
        <f t="shared" si="9"/>
        <v>44.962596685082801</v>
      </c>
      <c r="J27" s="76">
        <f t="shared" si="10"/>
        <v>3.9800617957017326</v>
      </c>
      <c r="L27" s="77">
        <f>L26+$M$1</f>
        <v>110</v>
      </c>
      <c r="M27" s="78">
        <f>M26</f>
        <v>48</v>
      </c>
      <c r="Q27" s="77">
        <f>Q26+$M$1</f>
        <v>110</v>
      </c>
      <c r="R27" s="78">
        <f>R26</f>
        <v>12</v>
      </c>
      <c r="V27" s="77">
        <f>V26+$M$1</f>
        <v>110</v>
      </c>
      <c r="W27" s="78">
        <f>W26</f>
        <v>40.043535911602255</v>
      </c>
      <c r="AA27" s="77">
        <f>AA26+$M$1</f>
        <v>110</v>
      </c>
      <c r="AB27" s="79">
        <f>AB26</f>
        <v>2.0553100061387362E-4</v>
      </c>
      <c r="AG27" s="77">
        <f>AG26+$M$1</f>
        <v>110</v>
      </c>
      <c r="AH27" s="94">
        <f>AH26</f>
        <v>44.962596685082801</v>
      </c>
      <c r="AL27" s="77">
        <f>AL26+$M$1</f>
        <v>110</v>
      </c>
      <c r="AM27" s="78">
        <f>AM26</f>
        <v>4219.4372250277502</v>
      </c>
      <c r="AN27" s="78">
        <f>AN26</f>
        <v>1060.1436464088399</v>
      </c>
    </row>
    <row r="28" spans="1:42">
      <c r="A28">
        <f t="shared" si="0"/>
        <v>110</v>
      </c>
      <c r="B28" s="83">
        <f t="shared" si="1"/>
        <v>42</v>
      </c>
      <c r="C28" s="83">
        <f t="shared" si="2"/>
        <v>12</v>
      </c>
      <c r="D28" s="83">
        <f t="shared" si="3"/>
        <v>40.077513812154628</v>
      </c>
      <c r="E28" s="84">
        <f t="shared" si="4"/>
        <v>1.6259515039901778E-4</v>
      </c>
      <c r="F28">
        <f t="shared" si="8"/>
        <v>110</v>
      </c>
      <c r="G28" s="83">
        <f t="shared" si="5"/>
        <v>3290.2775596102802</v>
      </c>
      <c r="H28" s="83">
        <f t="shared" si="6"/>
        <v>815.01657458563295</v>
      </c>
      <c r="I28" s="76">
        <f t="shared" si="9"/>
        <v>44.926298342541408</v>
      </c>
      <c r="J28" s="76">
        <f t="shared" si="10"/>
        <v>4.0370682783759433</v>
      </c>
      <c r="L28" s="77">
        <f>L27</f>
        <v>110</v>
      </c>
      <c r="M28" s="78">
        <f>O24</f>
        <v>42</v>
      </c>
      <c r="Q28" s="77">
        <f>Q27</f>
        <v>110</v>
      </c>
      <c r="R28" s="78">
        <f>T24</f>
        <v>12</v>
      </c>
      <c r="V28" s="77">
        <f>V27</f>
        <v>110</v>
      </c>
      <c r="W28" s="78">
        <f>Y24</f>
        <v>40.077513812154628</v>
      </c>
      <c r="AA28" s="77">
        <f>AA27</f>
        <v>110</v>
      </c>
      <c r="AB28" s="79">
        <f>AD24</f>
        <v>1.6259515039901778E-4</v>
      </c>
      <c r="AG28" s="77">
        <f>AG27</f>
        <v>110</v>
      </c>
      <c r="AH28" s="94">
        <f>AJ24</f>
        <v>44.926298342541408</v>
      </c>
      <c r="AL28" s="77">
        <f>AL27</f>
        <v>110</v>
      </c>
      <c r="AM28" s="78">
        <f>AO24</f>
        <v>3290.2775596102802</v>
      </c>
      <c r="AN28" s="78">
        <f>AP24</f>
        <v>815.01657458563295</v>
      </c>
    </row>
    <row r="29" spans="1:42">
      <c r="A29">
        <f t="shared" si="0"/>
        <v>120</v>
      </c>
      <c r="B29" s="83">
        <f t="shared" si="1"/>
        <v>42</v>
      </c>
      <c r="C29" s="83">
        <f t="shared" si="2"/>
        <v>12</v>
      </c>
      <c r="D29" s="83">
        <f t="shared" si="3"/>
        <v>40.077513812154628</v>
      </c>
      <c r="E29" s="84">
        <f t="shared" si="4"/>
        <v>1.6259515039901778E-4</v>
      </c>
      <c r="F29">
        <f t="shared" si="8"/>
        <v>120</v>
      </c>
      <c r="G29" s="83">
        <f t="shared" si="5"/>
        <v>3290.2775596102802</v>
      </c>
      <c r="H29" s="83">
        <f t="shared" si="6"/>
        <v>815.01657458563295</v>
      </c>
      <c r="I29" s="76">
        <f t="shared" si="9"/>
        <v>44.926298342541408</v>
      </c>
      <c r="J29" s="76">
        <f t="shared" si="10"/>
        <v>4.0370682783759433</v>
      </c>
      <c r="L29" s="77">
        <f>L28+$M$1</f>
        <v>120</v>
      </c>
      <c r="M29" s="78">
        <f>M28</f>
        <v>42</v>
      </c>
      <c r="Q29" s="77">
        <f>Q28+$M$1</f>
        <v>120</v>
      </c>
      <c r="R29" s="78">
        <f>R28</f>
        <v>12</v>
      </c>
      <c r="V29" s="77">
        <f>V28+$M$1</f>
        <v>120</v>
      </c>
      <c r="W29" s="78">
        <f>W28</f>
        <v>40.077513812154628</v>
      </c>
      <c r="AA29" s="77">
        <f>AA28+$M$1</f>
        <v>120</v>
      </c>
      <c r="AB29" s="79">
        <f>AB28</f>
        <v>1.6259515039901778E-4</v>
      </c>
      <c r="AG29" s="77">
        <f>AG28+$M$1</f>
        <v>120</v>
      </c>
      <c r="AH29" s="94">
        <f>AH28</f>
        <v>44.926298342541408</v>
      </c>
      <c r="AL29" s="77">
        <f>AL28+$M$1</f>
        <v>120</v>
      </c>
      <c r="AM29" s="78">
        <f>AM28</f>
        <v>3290.2775596102802</v>
      </c>
      <c r="AN29" s="78">
        <f>AN28</f>
        <v>815.01657458563295</v>
      </c>
    </row>
    <row r="30" spans="1:42" ht="15" thickBot="1">
      <c r="A30">
        <f t="shared" si="0"/>
        <v>120</v>
      </c>
      <c r="B30" s="83">
        <f t="shared" si="1"/>
        <v>28.8</v>
      </c>
      <c r="C30" s="83">
        <f t="shared" si="2"/>
        <v>12</v>
      </c>
      <c r="D30" s="83">
        <f t="shared" si="3"/>
        <v>39.924033149171265</v>
      </c>
      <c r="E30" s="84">
        <f t="shared" si="4"/>
        <v>1.6400705954573361E-4</v>
      </c>
      <c r="F30">
        <f t="shared" si="8"/>
        <v>120</v>
      </c>
      <c r="G30" s="83">
        <f t="shared" si="5"/>
        <v>2338.7101742636601</v>
      </c>
      <c r="H30" s="83">
        <f t="shared" si="6"/>
        <v>589.72375690607703</v>
      </c>
      <c r="I30" s="76">
        <f t="shared" si="9"/>
        <v>43.340828729281817</v>
      </c>
      <c r="J30" s="76">
        <f t="shared" si="10"/>
        <v>3.9657723584572109</v>
      </c>
      <c r="L30" s="77">
        <f>L29</f>
        <v>120</v>
      </c>
      <c r="M30" s="78">
        <f>O25</f>
        <v>28.8</v>
      </c>
      <c r="Q30" s="77">
        <f>Q29</f>
        <v>120</v>
      </c>
      <c r="R30" s="78">
        <f>T25</f>
        <v>12</v>
      </c>
      <c r="V30" s="77">
        <f>V29</f>
        <v>120</v>
      </c>
      <c r="W30" s="78">
        <f>Y25</f>
        <v>39.924033149171265</v>
      </c>
      <c r="AA30" s="77">
        <f>AA29</f>
        <v>120</v>
      </c>
      <c r="AB30" s="79">
        <f>AD25</f>
        <v>1.6400705954573361E-4</v>
      </c>
      <c r="AG30" s="77">
        <f>AG29</f>
        <v>120</v>
      </c>
      <c r="AH30" s="94">
        <f>AJ25</f>
        <v>43.340828729281817</v>
      </c>
      <c r="AL30" s="77">
        <f>AL29</f>
        <v>120</v>
      </c>
      <c r="AM30" s="78">
        <f>AO25</f>
        <v>2338.7101742636601</v>
      </c>
      <c r="AN30" s="78">
        <f>AP25</f>
        <v>589.72375690607703</v>
      </c>
    </row>
    <row r="31" spans="1:42" ht="15" thickBot="1">
      <c r="A31">
        <f t="shared" si="0"/>
        <v>130</v>
      </c>
      <c r="B31" s="83">
        <f t="shared" si="1"/>
        <v>28.8</v>
      </c>
      <c r="C31" s="83">
        <f t="shared" si="2"/>
        <v>12</v>
      </c>
      <c r="D31" s="83">
        <f t="shared" si="3"/>
        <v>39.924033149171265</v>
      </c>
      <c r="E31" s="84">
        <f t="shared" si="4"/>
        <v>1.6400705954573361E-4</v>
      </c>
      <c r="F31">
        <f t="shared" si="8"/>
        <v>130</v>
      </c>
      <c r="G31" s="83">
        <f t="shared" si="5"/>
        <v>2338.7101742636601</v>
      </c>
      <c r="H31" s="83">
        <f t="shared" si="6"/>
        <v>589.72375690607703</v>
      </c>
      <c r="I31" s="76">
        <f t="shared" si="9"/>
        <v>43.340828729281817</v>
      </c>
      <c r="J31" s="76">
        <f t="shared" si="10"/>
        <v>3.9657723584572109</v>
      </c>
      <c r="L31" s="77">
        <f>L30+$M$1</f>
        <v>130</v>
      </c>
      <c r="M31" s="78">
        <f>M30</f>
        <v>28.8</v>
      </c>
      <c r="O31" s="25" t="s">
        <v>70</v>
      </c>
      <c r="Q31" s="77">
        <f>Q30+$M$1</f>
        <v>130</v>
      </c>
      <c r="R31" s="78">
        <f>R30</f>
        <v>12</v>
      </c>
      <c r="V31" s="77">
        <f>V30+$M$1</f>
        <v>130</v>
      </c>
      <c r="W31" s="78">
        <f>W30</f>
        <v>39.924033149171265</v>
      </c>
      <c r="AA31" s="77">
        <f>AA30+$M$1</f>
        <v>130</v>
      </c>
      <c r="AB31" s="79">
        <f>AB30</f>
        <v>1.6400705954573361E-4</v>
      </c>
      <c r="AG31" s="77">
        <f>AG30+$M$1</f>
        <v>130</v>
      </c>
      <c r="AH31" s="94">
        <f>AH30</f>
        <v>43.340828729281817</v>
      </c>
      <c r="AL31" s="77">
        <f>AL30+$M$1</f>
        <v>130</v>
      </c>
      <c r="AM31" s="78">
        <f>AM30</f>
        <v>2338.7101742636601</v>
      </c>
      <c r="AN31" s="78">
        <f>AN30</f>
        <v>589.72375690607703</v>
      </c>
    </row>
    <row r="32" spans="1:42">
      <c r="A32">
        <f t="shared" si="0"/>
        <v>130</v>
      </c>
      <c r="B32" s="83">
        <f t="shared" si="1"/>
        <v>86.4</v>
      </c>
      <c r="C32" s="83">
        <f t="shared" si="2"/>
        <v>7</v>
      </c>
      <c r="D32" s="83">
        <f t="shared" si="3"/>
        <v>29.734907005090239</v>
      </c>
      <c r="E32" s="84">
        <f t="shared" si="4"/>
        <v>3.2274250694123052E-4</v>
      </c>
      <c r="F32">
        <f t="shared" si="8"/>
        <v>130</v>
      </c>
      <c r="G32" s="83">
        <f t="shared" si="5"/>
        <v>6462.114492145326</v>
      </c>
      <c r="H32" s="83">
        <f t="shared" si="6"/>
        <v>1508.1757015270755</v>
      </c>
      <c r="I32" s="76">
        <f t="shared" si="9"/>
        <v>34.532507690883854</v>
      </c>
      <c r="J32" s="76">
        <f t="shared" si="10"/>
        <v>4.2847225861033511</v>
      </c>
      <c r="L32" s="77">
        <f>L31</f>
        <v>130</v>
      </c>
      <c r="M32" s="78">
        <f>O32</f>
        <v>86.4</v>
      </c>
      <c r="O32" s="12">
        <v>86.4</v>
      </c>
      <c r="Q32" s="77">
        <f>Q31</f>
        <v>130</v>
      </c>
      <c r="R32" s="78">
        <f>T32</f>
        <v>7</v>
      </c>
      <c r="T32" s="15">
        <v>7</v>
      </c>
      <c r="V32" s="77">
        <f>V31</f>
        <v>130</v>
      </c>
      <c r="W32" s="78">
        <f>Y32</f>
        <v>29.734907005090239</v>
      </c>
      <c r="Y32" s="8">
        <v>29.734907005090239</v>
      </c>
      <c r="AA32" s="77">
        <f>AA31</f>
        <v>130</v>
      </c>
      <c r="AB32" s="80">
        <f>AD32</f>
        <v>3.2274250694123052E-4</v>
      </c>
      <c r="AD32" s="15">
        <f>AE32/60/60</f>
        <v>3.2274250694123052E-4</v>
      </c>
      <c r="AE32" s="8">
        <v>1.1618730249884299</v>
      </c>
      <c r="AF32" s="76"/>
      <c r="AG32" s="77">
        <f>AG31</f>
        <v>130</v>
      </c>
      <c r="AH32" s="94">
        <f>AJ32</f>
        <v>34.532507690883854</v>
      </c>
      <c r="AJ32" s="8">
        <v>34.532507690883854</v>
      </c>
      <c r="AL32" s="77">
        <f>AL31</f>
        <v>130</v>
      </c>
      <c r="AM32" s="78">
        <f>AO32</f>
        <v>6462.114492145326</v>
      </c>
      <c r="AN32" s="78">
        <f>AP32</f>
        <v>1508.1757015270755</v>
      </c>
      <c r="AO32" s="8">
        <v>6462.114492145326</v>
      </c>
      <c r="AP32" s="8">
        <v>1508.1757015270755</v>
      </c>
    </row>
    <row r="33" spans="1:42">
      <c r="A33">
        <f t="shared" si="0"/>
        <v>140</v>
      </c>
      <c r="B33" s="83">
        <f t="shared" si="1"/>
        <v>86.4</v>
      </c>
      <c r="C33" s="83">
        <f t="shared" si="2"/>
        <v>7</v>
      </c>
      <c r="D33" s="83">
        <f t="shared" si="3"/>
        <v>29.734907005090239</v>
      </c>
      <c r="E33" s="84">
        <f t="shared" si="4"/>
        <v>3.2274250694123052E-4</v>
      </c>
      <c r="F33">
        <f t="shared" si="8"/>
        <v>140</v>
      </c>
      <c r="G33" s="83">
        <f t="shared" si="5"/>
        <v>6462.114492145326</v>
      </c>
      <c r="H33" s="83">
        <f t="shared" si="6"/>
        <v>1508.1757015270755</v>
      </c>
      <c r="I33" s="76">
        <f t="shared" si="9"/>
        <v>34.532507690883854</v>
      </c>
      <c r="J33" s="76">
        <f t="shared" si="10"/>
        <v>4.2847225861033511</v>
      </c>
      <c r="L33" s="77">
        <f>L32+$M$1</f>
        <v>140</v>
      </c>
      <c r="M33" s="78">
        <f>M32</f>
        <v>86.4</v>
      </c>
      <c r="O33" s="12">
        <v>78</v>
      </c>
      <c r="Q33" s="77">
        <f>Q32+$M$1</f>
        <v>140</v>
      </c>
      <c r="R33" s="78">
        <f>R32</f>
        <v>7</v>
      </c>
      <c r="T33" s="60">
        <v>7</v>
      </c>
      <c r="V33" s="77">
        <f>V32+$M$1</f>
        <v>140</v>
      </c>
      <c r="W33" s="78">
        <f>W32</f>
        <v>29.734907005090239</v>
      </c>
      <c r="Y33" s="8">
        <v>29.757621123553896</v>
      </c>
      <c r="AA33" s="77">
        <f>AA32+$M$1</f>
        <v>140</v>
      </c>
      <c r="AB33" s="80">
        <f>AB32</f>
        <v>3.2274250694123052E-4</v>
      </c>
      <c r="AD33" s="60">
        <f t="shared" ref="AD33:AD38" si="12">AE33/60/60</f>
        <v>3.2272714201244231E-4</v>
      </c>
      <c r="AE33" s="8">
        <v>1.1618177112447923</v>
      </c>
      <c r="AF33" s="76"/>
      <c r="AG33" s="77">
        <f>AG32+$M$1</f>
        <v>140</v>
      </c>
      <c r="AH33" s="94">
        <f>AH32</f>
        <v>34.532507690883854</v>
      </c>
      <c r="AJ33" s="8">
        <v>34.433956164738532</v>
      </c>
      <c r="AL33" s="77">
        <f>AL32+$M$1</f>
        <v>140</v>
      </c>
      <c r="AM33" s="78">
        <f>AM32</f>
        <v>6462.114492145326</v>
      </c>
      <c r="AN33" s="78">
        <f>AN32</f>
        <v>1508.1757015270755</v>
      </c>
      <c r="AO33" s="8">
        <v>6298.4762114316027</v>
      </c>
      <c r="AP33" s="8">
        <v>1433.1705969458624</v>
      </c>
    </row>
    <row r="34" spans="1:42">
      <c r="A34">
        <f t="shared" si="0"/>
        <v>140</v>
      </c>
      <c r="B34" s="83">
        <f t="shared" si="1"/>
        <v>78</v>
      </c>
      <c r="C34" s="83">
        <f t="shared" si="2"/>
        <v>7</v>
      </c>
      <c r="D34" s="83">
        <f t="shared" si="3"/>
        <v>29.757621123553896</v>
      </c>
      <c r="E34" s="84">
        <f t="shared" si="4"/>
        <v>3.2272714201244231E-4</v>
      </c>
      <c r="F34">
        <f t="shared" si="8"/>
        <v>140</v>
      </c>
      <c r="G34" s="83">
        <f t="shared" si="5"/>
        <v>6298.4762114316027</v>
      </c>
      <c r="H34" s="83">
        <f t="shared" si="6"/>
        <v>1433.1705969458624</v>
      </c>
      <c r="I34" s="76">
        <f t="shared" si="9"/>
        <v>34.433956164738532</v>
      </c>
      <c r="J34" s="76">
        <f t="shared" si="10"/>
        <v>4.3947846996400006</v>
      </c>
      <c r="L34" s="77">
        <f>L33</f>
        <v>140</v>
      </c>
      <c r="M34" s="78">
        <f>O33</f>
        <v>78</v>
      </c>
      <c r="O34" s="12">
        <v>68.400000000000006</v>
      </c>
      <c r="Q34" s="77">
        <f>Q33</f>
        <v>140</v>
      </c>
      <c r="R34" s="78">
        <f>T33</f>
        <v>7</v>
      </c>
      <c r="T34" s="60">
        <v>7</v>
      </c>
      <c r="V34" s="77">
        <f>V33</f>
        <v>140</v>
      </c>
      <c r="W34" s="78">
        <f>Y33</f>
        <v>29.757621123553896</v>
      </c>
      <c r="Y34" s="8">
        <v>29.742692557149432</v>
      </c>
      <c r="AA34" s="77">
        <f>AA33</f>
        <v>140</v>
      </c>
      <c r="AB34" s="80">
        <f>AD33</f>
        <v>3.2272714201244231E-4</v>
      </c>
      <c r="AD34" s="60">
        <f t="shared" si="12"/>
        <v>3.2257344902051504E-4</v>
      </c>
      <c r="AE34" s="8">
        <v>1.1612644164738541</v>
      </c>
      <c r="AF34" s="76"/>
      <c r="AG34" s="77">
        <f>AG33</f>
        <v>140</v>
      </c>
      <c r="AH34" s="94">
        <f>AJ33</f>
        <v>34.433956164738532</v>
      </c>
      <c r="AJ34" s="8">
        <v>33.870422674224926</v>
      </c>
      <c r="AL34" s="77">
        <f>AL33</f>
        <v>140</v>
      </c>
      <c r="AM34" s="78">
        <f>AO33</f>
        <v>6298.4762114316027</v>
      </c>
      <c r="AN34" s="78">
        <f>AP33</f>
        <v>1433.1705969458624</v>
      </c>
      <c r="AO34" s="8">
        <v>5556.921915562607</v>
      </c>
      <c r="AP34" s="8">
        <v>1202.3305256825552</v>
      </c>
    </row>
    <row r="35" spans="1:42">
      <c r="A35">
        <f t="shared" si="0"/>
        <v>150</v>
      </c>
      <c r="B35" s="83">
        <f t="shared" si="1"/>
        <v>78</v>
      </c>
      <c r="C35" s="83">
        <f t="shared" si="2"/>
        <v>7</v>
      </c>
      <c r="D35" s="83">
        <f t="shared" si="3"/>
        <v>29.757621123553896</v>
      </c>
      <c r="E35" s="84">
        <f t="shared" si="4"/>
        <v>3.2272714201244231E-4</v>
      </c>
      <c r="F35">
        <f t="shared" si="8"/>
        <v>150</v>
      </c>
      <c r="G35" s="83">
        <f t="shared" si="5"/>
        <v>6298.4762114316027</v>
      </c>
      <c r="H35" s="83">
        <f t="shared" si="6"/>
        <v>1433.1705969458624</v>
      </c>
      <c r="I35" s="76">
        <f t="shared" si="9"/>
        <v>34.433956164738532</v>
      </c>
      <c r="J35" s="76">
        <f t="shared" si="10"/>
        <v>4.3947846996400006</v>
      </c>
      <c r="L35" s="77">
        <f>L34+$M$1</f>
        <v>150</v>
      </c>
      <c r="M35" s="78">
        <f>M34</f>
        <v>78</v>
      </c>
      <c r="O35" s="12">
        <v>58.2</v>
      </c>
      <c r="Q35" s="77">
        <f>Q34+$M$1</f>
        <v>150</v>
      </c>
      <c r="R35" s="78">
        <f>R34</f>
        <v>7</v>
      </c>
      <c r="T35" s="60">
        <v>7</v>
      </c>
      <c r="V35" s="77">
        <f>V34+$M$1</f>
        <v>150</v>
      </c>
      <c r="W35" s="78">
        <f>W34</f>
        <v>29.757621123553896</v>
      </c>
      <c r="Y35" s="8">
        <v>30.446405469935247</v>
      </c>
      <c r="AA35" s="77">
        <f>AA34+$M$1</f>
        <v>150</v>
      </c>
      <c r="AB35" s="80">
        <f>AB34</f>
        <v>3.2272714201244231E-4</v>
      </c>
      <c r="AD35" s="60">
        <f t="shared" si="12"/>
        <v>3.216143873984992E-4</v>
      </c>
      <c r="AE35" s="8">
        <v>1.1578117946345972</v>
      </c>
      <c r="AF35" s="76"/>
      <c r="AG35" s="77">
        <f>AG34+$M$1</f>
        <v>150</v>
      </c>
      <c r="AH35" s="94">
        <f>AH34</f>
        <v>34.433956164738532</v>
      </c>
      <c r="AJ35" s="8">
        <v>34.19991202867719</v>
      </c>
      <c r="AL35" s="77">
        <f>AL34+$M$1</f>
        <v>150</v>
      </c>
      <c r="AM35" s="78">
        <f>AM34</f>
        <v>6298.4762114316027</v>
      </c>
      <c r="AN35" s="78">
        <f>AN34</f>
        <v>1433.1705969458624</v>
      </c>
      <c r="AO35" s="8">
        <v>5038.1028605211586</v>
      </c>
      <c r="AP35" s="8">
        <v>1046.0134135060141</v>
      </c>
    </row>
    <row r="36" spans="1:42">
      <c r="A36">
        <f t="shared" si="0"/>
        <v>150</v>
      </c>
      <c r="B36" s="83">
        <f t="shared" si="1"/>
        <v>68.400000000000006</v>
      </c>
      <c r="C36" s="83">
        <f t="shared" si="2"/>
        <v>7</v>
      </c>
      <c r="D36" s="83">
        <f t="shared" si="3"/>
        <v>29.742692557149432</v>
      </c>
      <c r="E36" s="84">
        <f t="shared" si="4"/>
        <v>3.2257344902051504E-4</v>
      </c>
      <c r="F36">
        <f t="shared" si="8"/>
        <v>150</v>
      </c>
      <c r="G36" s="83">
        <f t="shared" si="5"/>
        <v>5556.921915562607</v>
      </c>
      <c r="H36" s="83">
        <f t="shared" si="6"/>
        <v>1202.3305256825552</v>
      </c>
      <c r="I36" s="76">
        <f t="shared" si="9"/>
        <v>33.870422674224926</v>
      </c>
      <c r="J36" s="76">
        <f t="shared" si="10"/>
        <v>4.6217922583375968</v>
      </c>
      <c r="L36" s="77">
        <f>L35</f>
        <v>150</v>
      </c>
      <c r="M36" s="78">
        <f>O34</f>
        <v>68.400000000000006</v>
      </c>
      <c r="O36" s="12">
        <v>48</v>
      </c>
      <c r="Q36" s="77">
        <f>Q35</f>
        <v>150</v>
      </c>
      <c r="R36" s="78">
        <f>T34</f>
        <v>7</v>
      </c>
      <c r="T36" s="60">
        <v>7</v>
      </c>
      <c r="V36" s="77">
        <f>V35</f>
        <v>150</v>
      </c>
      <c r="W36" s="78">
        <f>Y34</f>
        <v>29.742692557149432</v>
      </c>
      <c r="Y36" s="8">
        <v>30.459496151711352</v>
      </c>
      <c r="AA36" s="77">
        <f>AA35</f>
        <v>150</v>
      </c>
      <c r="AB36" s="80">
        <f>AD34</f>
        <v>3.2257344902051504E-4</v>
      </c>
      <c r="AD36" s="60">
        <f t="shared" si="12"/>
        <v>3.2162207729468571E-4</v>
      </c>
      <c r="AE36" s="8">
        <v>1.1578394782608685</v>
      </c>
      <c r="AF36" s="76"/>
      <c r="AG36" s="77">
        <f>AG35</f>
        <v>150</v>
      </c>
      <c r="AH36" s="94">
        <f>AJ34</f>
        <v>33.870422674224926</v>
      </c>
      <c r="AJ36" s="8">
        <v>33.538294389454215</v>
      </c>
      <c r="AL36" s="77">
        <f>AL35</f>
        <v>150</v>
      </c>
      <c r="AM36" s="78">
        <f>AO34</f>
        <v>5556.921915562607</v>
      </c>
      <c r="AN36" s="78">
        <f>AP34</f>
        <v>1202.3305256825552</v>
      </c>
      <c r="AO36" s="8">
        <v>4132.5818526379626</v>
      </c>
      <c r="AP36" s="8">
        <v>823.54986123959316</v>
      </c>
    </row>
    <row r="37" spans="1:42">
      <c r="A37">
        <f t="shared" si="0"/>
        <v>160</v>
      </c>
      <c r="B37" s="83">
        <f t="shared" si="1"/>
        <v>68.400000000000006</v>
      </c>
      <c r="C37" s="83">
        <f t="shared" si="2"/>
        <v>7</v>
      </c>
      <c r="D37" s="83">
        <f t="shared" si="3"/>
        <v>29.742692557149432</v>
      </c>
      <c r="E37" s="84">
        <f t="shared" si="4"/>
        <v>3.2257344902051504E-4</v>
      </c>
      <c r="F37">
        <f t="shared" si="8"/>
        <v>160</v>
      </c>
      <c r="G37" s="83">
        <f t="shared" si="5"/>
        <v>5556.921915562607</v>
      </c>
      <c r="H37" s="83">
        <f t="shared" si="6"/>
        <v>1202.3305256825552</v>
      </c>
      <c r="I37" s="76">
        <f t="shared" si="9"/>
        <v>33.870422674224926</v>
      </c>
      <c r="J37" s="76">
        <f t="shared" si="10"/>
        <v>4.6217922583375968</v>
      </c>
      <c r="L37" s="77">
        <f>L36+$M$1</f>
        <v>160</v>
      </c>
      <c r="M37" s="78">
        <f>M36</f>
        <v>68.400000000000006</v>
      </c>
      <c r="O37" s="12">
        <v>42</v>
      </c>
      <c r="Q37" s="77">
        <f>Q36+$M$1</f>
        <v>160</v>
      </c>
      <c r="R37" s="78">
        <f>R36</f>
        <v>7</v>
      </c>
      <c r="T37" s="60">
        <v>7</v>
      </c>
      <c r="V37" s="77">
        <f>V36+$M$1</f>
        <v>160</v>
      </c>
      <c r="W37" s="78">
        <f>W36</f>
        <v>29.742692557149432</v>
      </c>
      <c r="Y37" s="8">
        <v>30.486769087881616</v>
      </c>
      <c r="AA37" s="77">
        <f>AA36+$M$1</f>
        <v>160</v>
      </c>
      <c r="AB37" s="80">
        <f>AB36</f>
        <v>3.2257344902051504E-4</v>
      </c>
      <c r="AD37" s="60">
        <f t="shared" si="12"/>
        <v>3.2148732937609261E-4</v>
      </c>
      <c r="AE37" s="8">
        <v>1.1573543857539332</v>
      </c>
      <c r="AF37" s="76"/>
      <c r="AG37" s="77">
        <f>AG36+$M$1</f>
        <v>160</v>
      </c>
      <c r="AH37" s="94">
        <f>AH36</f>
        <v>33.870422674224926</v>
      </c>
      <c r="AJ37" s="8">
        <v>33.215199321924132</v>
      </c>
      <c r="AL37" s="77">
        <f>AL36+$M$1</f>
        <v>160</v>
      </c>
      <c r="AM37" s="78">
        <f>AM36</f>
        <v>5556.921915562607</v>
      </c>
      <c r="AN37" s="78">
        <f>AN36</f>
        <v>1202.3305256825552</v>
      </c>
      <c r="AO37" s="8">
        <v>3660.7586448007855</v>
      </c>
      <c r="AP37" s="8">
        <v>706.1910730804816</v>
      </c>
    </row>
    <row r="38" spans="1:42" ht="15" thickBot="1">
      <c r="A38">
        <f t="shared" ref="A38:A63" si="13">L38</f>
        <v>160</v>
      </c>
      <c r="B38" s="83">
        <f t="shared" ref="B38:B63" si="14">M38</f>
        <v>58.2</v>
      </c>
      <c r="C38" s="83">
        <f t="shared" ref="C38:C63" si="15">R38</f>
        <v>7</v>
      </c>
      <c r="D38" s="83">
        <f t="shared" ref="D38:D63" si="16">W38</f>
        <v>30.446405469935247</v>
      </c>
      <c r="E38" s="84">
        <f t="shared" ref="E38:E63" si="17">AB38</f>
        <v>3.216143873984992E-4</v>
      </c>
      <c r="F38">
        <f t="shared" si="8"/>
        <v>160</v>
      </c>
      <c r="G38" s="83">
        <f t="shared" ref="G38:G63" si="18">AM38</f>
        <v>5038.1028605211586</v>
      </c>
      <c r="H38" s="83">
        <f t="shared" ref="H38:H63" si="19">AN38</f>
        <v>1046.0134135060141</v>
      </c>
      <c r="I38" s="76">
        <f t="shared" si="9"/>
        <v>34.19991202867719</v>
      </c>
      <c r="J38" s="76">
        <f t="shared" si="10"/>
        <v>4.8164801669555182</v>
      </c>
      <c r="L38" s="77">
        <f>L37</f>
        <v>160</v>
      </c>
      <c r="M38" s="78">
        <f>O35</f>
        <v>58.2</v>
      </c>
      <c r="O38" s="23">
        <v>28.8</v>
      </c>
      <c r="Q38" s="77">
        <f>Q37</f>
        <v>160</v>
      </c>
      <c r="R38" s="78">
        <f>T35</f>
        <v>7</v>
      </c>
      <c r="T38" s="60">
        <v>7</v>
      </c>
      <c r="V38" s="77">
        <f>V37</f>
        <v>160</v>
      </c>
      <c r="W38" s="78">
        <f>Y35</f>
        <v>30.446405469935247</v>
      </c>
      <c r="Y38" s="10">
        <v>30.533614195697421</v>
      </c>
      <c r="AA38" s="77">
        <f>AA37</f>
        <v>160</v>
      </c>
      <c r="AB38" s="80">
        <f>AD35</f>
        <v>3.216143873984992E-4</v>
      </c>
      <c r="AD38" s="60">
        <f t="shared" si="12"/>
        <v>3.2132692748091583E-4</v>
      </c>
      <c r="AE38" s="10">
        <v>1.156776938931297</v>
      </c>
      <c r="AF38" s="76"/>
      <c r="AG38" s="77">
        <f>AG37</f>
        <v>160</v>
      </c>
      <c r="AH38" s="94">
        <f>AJ35</f>
        <v>34.19991202867719</v>
      </c>
      <c r="AJ38" s="10">
        <v>32.419266521165873</v>
      </c>
      <c r="AL38" s="77">
        <f>AL37</f>
        <v>160</v>
      </c>
      <c r="AM38" s="78">
        <f>AO35</f>
        <v>5038.1028605211586</v>
      </c>
      <c r="AN38" s="78">
        <f>AP35</f>
        <v>1046.0134135060141</v>
      </c>
      <c r="AO38" s="10">
        <v>2528.7338649346843</v>
      </c>
      <c r="AP38" s="10">
        <v>461.19956974323361</v>
      </c>
    </row>
    <row r="39" spans="1:42">
      <c r="A39">
        <f t="shared" si="13"/>
        <v>170</v>
      </c>
      <c r="B39" s="83">
        <f t="shared" si="14"/>
        <v>58.2</v>
      </c>
      <c r="C39" s="83">
        <f t="shared" si="15"/>
        <v>7</v>
      </c>
      <c r="D39" s="83">
        <f t="shared" si="16"/>
        <v>30.446405469935247</v>
      </c>
      <c r="E39" s="84">
        <f t="shared" si="17"/>
        <v>3.216143873984992E-4</v>
      </c>
      <c r="F39">
        <f t="shared" si="8"/>
        <v>170</v>
      </c>
      <c r="G39" s="83">
        <f t="shared" si="18"/>
        <v>5038.1028605211586</v>
      </c>
      <c r="H39" s="83">
        <f t="shared" si="19"/>
        <v>1046.0134135060141</v>
      </c>
      <c r="I39" s="76">
        <f t="shared" si="9"/>
        <v>34.19991202867719</v>
      </c>
      <c r="J39" s="76">
        <f t="shared" si="10"/>
        <v>4.8164801669555182</v>
      </c>
      <c r="L39" s="77">
        <f>L38+$M$1</f>
        <v>170</v>
      </c>
      <c r="M39" s="78">
        <f>M38</f>
        <v>58.2</v>
      </c>
      <c r="Q39" s="77">
        <f>Q38+$M$1</f>
        <v>170</v>
      </c>
      <c r="R39" s="78">
        <f>R38</f>
        <v>7</v>
      </c>
      <c r="V39" s="77">
        <f>V38+$M$1</f>
        <v>170</v>
      </c>
      <c r="W39" s="78">
        <f>W38</f>
        <v>30.446405469935247</v>
      </c>
      <c r="AA39" s="77">
        <f>AA38+$M$1</f>
        <v>170</v>
      </c>
      <c r="AB39" s="80">
        <f>AB38</f>
        <v>3.216143873984992E-4</v>
      </c>
      <c r="AG39" s="77">
        <f>AG38+$M$1</f>
        <v>170</v>
      </c>
      <c r="AH39" s="94">
        <f>AH38</f>
        <v>34.19991202867719</v>
      </c>
      <c r="AL39" s="77">
        <f>AL38+$M$1</f>
        <v>170</v>
      </c>
      <c r="AM39" s="78">
        <f>AM38</f>
        <v>5038.1028605211586</v>
      </c>
      <c r="AN39" s="78">
        <f>AN38</f>
        <v>1046.0134135060141</v>
      </c>
    </row>
    <row r="40" spans="1:42">
      <c r="A40">
        <f t="shared" si="13"/>
        <v>170</v>
      </c>
      <c r="B40" s="83">
        <f t="shared" si="14"/>
        <v>48</v>
      </c>
      <c r="C40" s="83">
        <f t="shared" si="15"/>
        <v>7</v>
      </c>
      <c r="D40" s="83">
        <f t="shared" si="16"/>
        <v>30.459496151711352</v>
      </c>
      <c r="E40" s="84">
        <f t="shared" si="17"/>
        <v>3.2162207729468571E-4</v>
      </c>
      <c r="F40">
        <f t="shared" si="8"/>
        <v>170</v>
      </c>
      <c r="G40" s="83">
        <f t="shared" si="18"/>
        <v>4132.5818526379626</v>
      </c>
      <c r="H40" s="83">
        <f t="shared" si="19"/>
        <v>823.54986123959316</v>
      </c>
      <c r="I40" s="76">
        <f t="shared" si="9"/>
        <v>33.538294389454215</v>
      </c>
      <c r="J40" s="76">
        <f t="shared" si="10"/>
        <v>5.0180105020206929</v>
      </c>
      <c r="L40" s="77">
        <f>L39</f>
        <v>170</v>
      </c>
      <c r="M40" s="78">
        <f>O36</f>
        <v>48</v>
      </c>
      <c r="Q40" s="77">
        <f>Q39</f>
        <v>170</v>
      </c>
      <c r="R40" s="78">
        <f>T36</f>
        <v>7</v>
      </c>
      <c r="V40" s="77">
        <f>V39</f>
        <v>170</v>
      </c>
      <c r="W40" s="78">
        <f>Y36</f>
        <v>30.459496151711352</v>
      </c>
      <c r="AA40" s="77">
        <f>AA39</f>
        <v>170</v>
      </c>
      <c r="AB40" s="80">
        <f>AD36</f>
        <v>3.2162207729468571E-4</v>
      </c>
      <c r="AG40" s="77">
        <f>AG39</f>
        <v>170</v>
      </c>
      <c r="AH40" s="94">
        <f>AJ36</f>
        <v>33.538294389454215</v>
      </c>
      <c r="AL40" s="77">
        <f>AL39</f>
        <v>170</v>
      </c>
      <c r="AM40" s="78">
        <f>AO36</f>
        <v>4132.5818526379626</v>
      </c>
      <c r="AN40" s="78">
        <f>AP36</f>
        <v>823.54986123959316</v>
      </c>
    </row>
    <row r="41" spans="1:42">
      <c r="A41">
        <f t="shared" si="13"/>
        <v>180</v>
      </c>
      <c r="B41" s="83">
        <f t="shared" si="14"/>
        <v>48</v>
      </c>
      <c r="C41" s="83">
        <f t="shared" si="15"/>
        <v>7</v>
      </c>
      <c r="D41" s="83">
        <f t="shared" si="16"/>
        <v>30.459496151711352</v>
      </c>
      <c r="E41" s="84">
        <f t="shared" si="17"/>
        <v>3.2162207729468571E-4</v>
      </c>
      <c r="F41">
        <f t="shared" si="8"/>
        <v>180</v>
      </c>
      <c r="G41" s="83">
        <f t="shared" si="18"/>
        <v>4132.5818526379626</v>
      </c>
      <c r="H41" s="83">
        <f t="shared" si="19"/>
        <v>823.54986123959316</v>
      </c>
      <c r="I41" s="76">
        <f t="shared" si="9"/>
        <v>33.538294389454215</v>
      </c>
      <c r="J41" s="76">
        <f t="shared" si="10"/>
        <v>5.0180105020206929</v>
      </c>
      <c r="L41" s="77">
        <f>L40+$M$1</f>
        <v>180</v>
      </c>
      <c r="M41" s="78">
        <f>M40</f>
        <v>48</v>
      </c>
      <c r="Q41" s="77">
        <f>Q40+$M$1</f>
        <v>180</v>
      </c>
      <c r="R41" s="78">
        <f>R40</f>
        <v>7</v>
      </c>
      <c r="V41" s="77">
        <f>V40+$M$1</f>
        <v>180</v>
      </c>
      <c r="W41" s="78">
        <f>W40</f>
        <v>30.459496151711352</v>
      </c>
      <c r="AA41" s="77">
        <f>AA40+$M$1</f>
        <v>180</v>
      </c>
      <c r="AB41" s="80">
        <f>AB40</f>
        <v>3.2162207729468571E-4</v>
      </c>
      <c r="AG41" s="77">
        <f>AG40+$M$1</f>
        <v>180</v>
      </c>
      <c r="AH41" s="94">
        <f>AH40</f>
        <v>33.538294389454215</v>
      </c>
      <c r="AL41" s="77">
        <f>AL40+$M$1</f>
        <v>180</v>
      </c>
      <c r="AM41" s="78">
        <f>AM40</f>
        <v>4132.5818526379626</v>
      </c>
      <c r="AN41" s="78">
        <f>AN40</f>
        <v>823.54986123959316</v>
      </c>
    </row>
    <row r="42" spans="1:42">
      <c r="A42">
        <f t="shared" si="13"/>
        <v>180</v>
      </c>
      <c r="B42" s="83">
        <f t="shared" si="14"/>
        <v>42</v>
      </c>
      <c r="C42" s="83">
        <f t="shared" si="15"/>
        <v>7</v>
      </c>
      <c r="D42" s="83">
        <f t="shared" si="16"/>
        <v>30.486769087881616</v>
      </c>
      <c r="E42" s="84">
        <f t="shared" si="17"/>
        <v>3.2148732937609261E-4</v>
      </c>
      <c r="F42">
        <f t="shared" si="8"/>
        <v>180</v>
      </c>
      <c r="G42" s="83">
        <f t="shared" si="18"/>
        <v>3660.7586448007855</v>
      </c>
      <c r="H42" s="83">
        <f t="shared" si="19"/>
        <v>706.1910730804816</v>
      </c>
      <c r="I42" s="76">
        <f t="shared" si="9"/>
        <v>33.215199321924132</v>
      </c>
      <c r="J42" s="76">
        <f t="shared" si="10"/>
        <v>5.1838075902491401</v>
      </c>
      <c r="L42" s="77">
        <f>L41</f>
        <v>180</v>
      </c>
      <c r="M42" s="78">
        <f>O37</f>
        <v>42</v>
      </c>
      <c r="Q42" s="77">
        <f>Q41</f>
        <v>180</v>
      </c>
      <c r="R42" s="78">
        <f>T37</f>
        <v>7</v>
      </c>
      <c r="V42" s="77">
        <f>V41</f>
        <v>180</v>
      </c>
      <c r="W42" s="78">
        <f>Y37</f>
        <v>30.486769087881616</v>
      </c>
      <c r="AA42" s="77">
        <f>AA41</f>
        <v>180</v>
      </c>
      <c r="AB42" s="80">
        <f>AD37</f>
        <v>3.2148732937609261E-4</v>
      </c>
      <c r="AG42" s="77">
        <f>AG41</f>
        <v>180</v>
      </c>
      <c r="AH42" s="94">
        <f>AJ37</f>
        <v>33.215199321924132</v>
      </c>
      <c r="AL42" s="77">
        <f>AL41</f>
        <v>180</v>
      </c>
      <c r="AM42" s="78">
        <f>AO37</f>
        <v>3660.7586448007855</v>
      </c>
      <c r="AN42" s="78">
        <f>AP37</f>
        <v>706.1910730804816</v>
      </c>
    </row>
    <row r="43" spans="1:42">
      <c r="A43">
        <f t="shared" si="13"/>
        <v>190</v>
      </c>
      <c r="B43" s="83">
        <f t="shared" si="14"/>
        <v>42</v>
      </c>
      <c r="C43" s="83">
        <f t="shared" si="15"/>
        <v>7</v>
      </c>
      <c r="D43" s="83">
        <f t="shared" si="16"/>
        <v>30.486769087881616</v>
      </c>
      <c r="E43" s="84">
        <f t="shared" si="17"/>
        <v>3.2148732937609261E-4</v>
      </c>
      <c r="F43">
        <f t="shared" si="8"/>
        <v>190</v>
      </c>
      <c r="G43" s="83">
        <f t="shared" si="18"/>
        <v>3660.7586448007855</v>
      </c>
      <c r="H43" s="83">
        <f t="shared" si="19"/>
        <v>706.1910730804816</v>
      </c>
      <c r="I43" s="76">
        <f t="shared" si="9"/>
        <v>33.215199321924132</v>
      </c>
      <c r="J43" s="76">
        <f t="shared" si="10"/>
        <v>5.1838075902491401</v>
      </c>
      <c r="L43" s="77">
        <f>L42+$M$1</f>
        <v>190</v>
      </c>
      <c r="M43" s="78">
        <f>M42</f>
        <v>42</v>
      </c>
      <c r="Q43" s="77">
        <f>Q42+$M$1</f>
        <v>190</v>
      </c>
      <c r="R43" s="78">
        <f>R42</f>
        <v>7</v>
      </c>
      <c r="V43" s="77">
        <f>V42+$M$1</f>
        <v>190</v>
      </c>
      <c r="W43" s="78">
        <f>W42</f>
        <v>30.486769087881616</v>
      </c>
      <c r="AA43" s="77">
        <f>AA42+$M$1</f>
        <v>190</v>
      </c>
      <c r="AB43" s="80">
        <f>AB42</f>
        <v>3.2148732937609261E-4</v>
      </c>
      <c r="AG43" s="77">
        <f>AG42+$M$1</f>
        <v>190</v>
      </c>
      <c r="AH43" s="94">
        <f>AH42</f>
        <v>33.215199321924132</v>
      </c>
      <c r="AL43" s="77">
        <f>AL42+$M$1</f>
        <v>190</v>
      </c>
      <c r="AM43" s="78">
        <f>AM42</f>
        <v>3660.7586448007855</v>
      </c>
      <c r="AN43" s="78">
        <f>AN42</f>
        <v>706.1910730804816</v>
      </c>
    </row>
    <row r="44" spans="1:42" ht="15" thickBot="1">
      <c r="A44">
        <f t="shared" si="13"/>
        <v>190</v>
      </c>
      <c r="B44" s="83">
        <f t="shared" si="14"/>
        <v>28.8</v>
      </c>
      <c r="C44" s="83">
        <f t="shared" si="15"/>
        <v>7</v>
      </c>
      <c r="D44" s="83">
        <f t="shared" si="16"/>
        <v>30.533614195697421</v>
      </c>
      <c r="E44" s="84">
        <f t="shared" si="17"/>
        <v>3.2132692748091583E-4</v>
      </c>
      <c r="F44">
        <f t="shared" si="8"/>
        <v>190</v>
      </c>
      <c r="G44" s="83">
        <f t="shared" si="18"/>
        <v>2528.7338649346843</v>
      </c>
      <c r="H44" s="83">
        <f t="shared" si="19"/>
        <v>461.19956974323361</v>
      </c>
      <c r="I44" s="76">
        <f t="shared" si="9"/>
        <v>32.419266521165873</v>
      </c>
      <c r="J44" s="76">
        <f t="shared" si="10"/>
        <v>5.4829493148541344</v>
      </c>
      <c r="L44" s="77">
        <f>L43</f>
        <v>190</v>
      </c>
      <c r="M44" s="78">
        <f>O38</f>
        <v>28.8</v>
      </c>
      <c r="Q44" s="77">
        <f>Q43</f>
        <v>190</v>
      </c>
      <c r="R44" s="78">
        <f>T38</f>
        <v>7</v>
      </c>
      <c r="V44" s="77">
        <f>V43</f>
        <v>190</v>
      </c>
      <c r="W44" s="78">
        <f>Y38</f>
        <v>30.533614195697421</v>
      </c>
      <c r="AA44" s="77">
        <f>AA43</f>
        <v>190</v>
      </c>
      <c r="AB44" s="80">
        <f>AD38</f>
        <v>3.2132692748091583E-4</v>
      </c>
      <c r="AG44" s="77">
        <f>AG43</f>
        <v>190</v>
      </c>
      <c r="AH44" s="94">
        <f>AJ38</f>
        <v>32.419266521165873</v>
      </c>
      <c r="AL44" s="77">
        <f>AL43</f>
        <v>190</v>
      </c>
      <c r="AM44" s="78">
        <f>AO38</f>
        <v>2528.7338649346843</v>
      </c>
      <c r="AN44" s="78">
        <f>AP38</f>
        <v>461.19956974323361</v>
      </c>
    </row>
    <row r="45" spans="1:42" ht="15" thickBot="1">
      <c r="A45">
        <f t="shared" si="13"/>
        <v>200</v>
      </c>
      <c r="B45" s="83">
        <f t="shared" si="14"/>
        <v>28.8</v>
      </c>
      <c r="C45" s="83">
        <f t="shared" si="15"/>
        <v>7</v>
      </c>
      <c r="D45" s="83">
        <f t="shared" si="16"/>
        <v>30.533614195697421</v>
      </c>
      <c r="E45" s="84">
        <f t="shared" si="17"/>
        <v>3.2132692748091583E-4</v>
      </c>
      <c r="F45">
        <f t="shared" si="8"/>
        <v>200</v>
      </c>
      <c r="G45" s="83">
        <f t="shared" si="18"/>
        <v>2528.7338649346843</v>
      </c>
      <c r="H45" s="83">
        <f t="shared" si="19"/>
        <v>461.19956974323361</v>
      </c>
      <c r="I45" s="76">
        <f t="shared" si="9"/>
        <v>32.419266521165873</v>
      </c>
      <c r="J45" s="76">
        <f t="shared" si="10"/>
        <v>5.4829493148541344</v>
      </c>
      <c r="L45" s="77">
        <f>L44+$M$1</f>
        <v>200</v>
      </c>
      <c r="M45" s="78">
        <f>M44</f>
        <v>28.8</v>
      </c>
      <c r="O45" s="25" t="s">
        <v>74</v>
      </c>
      <c r="Q45" s="77">
        <f>Q44+$M$1</f>
        <v>200</v>
      </c>
      <c r="R45" s="78">
        <f>R44</f>
        <v>7</v>
      </c>
      <c r="V45" s="77">
        <f>V44+$M$1</f>
        <v>200</v>
      </c>
      <c r="W45" s="78">
        <f>W44</f>
        <v>30.533614195697421</v>
      </c>
      <c r="AA45" s="77">
        <f>AA44+$M$1</f>
        <v>200</v>
      </c>
      <c r="AB45" s="80">
        <f>AB44</f>
        <v>3.2132692748091583E-4</v>
      </c>
      <c r="AG45" s="77">
        <f>AG44+$M$1</f>
        <v>200</v>
      </c>
      <c r="AH45" s="94">
        <f>AH44</f>
        <v>32.419266521165873</v>
      </c>
      <c r="AL45" s="77">
        <f>AL44+$M$1</f>
        <v>200</v>
      </c>
      <c r="AM45" s="78">
        <f>AM44</f>
        <v>2528.7338649346843</v>
      </c>
      <c r="AN45" s="78">
        <f>AN44</f>
        <v>461.19956974323361</v>
      </c>
    </row>
    <row r="46" spans="1:42">
      <c r="A46">
        <f t="shared" si="13"/>
        <v>200</v>
      </c>
      <c r="B46" s="83">
        <f t="shared" si="14"/>
        <v>93</v>
      </c>
      <c r="C46" s="83">
        <f t="shared" si="15"/>
        <v>7</v>
      </c>
      <c r="D46" s="83">
        <f t="shared" si="16"/>
        <v>39.721029675225559</v>
      </c>
      <c r="E46" s="84">
        <f t="shared" si="17"/>
        <v>3.0122917322075699E-4</v>
      </c>
      <c r="F46">
        <f t="shared" si="8"/>
        <v>200</v>
      </c>
      <c r="G46" s="83">
        <f t="shared" si="18"/>
        <v>7136.804829325567</v>
      </c>
      <c r="H46" s="83">
        <f t="shared" si="19"/>
        <v>2350.8678001387939</v>
      </c>
      <c r="I46" s="76">
        <f t="shared" si="9"/>
        <v>45.397944891047864</v>
      </c>
      <c r="J46" s="76">
        <f t="shared" si="10"/>
        <v>3.0358171688362119</v>
      </c>
      <c r="L46" s="77">
        <f>L45</f>
        <v>200</v>
      </c>
      <c r="M46" s="78">
        <f>O46</f>
        <v>93</v>
      </c>
      <c r="O46" s="12">
        <v>93</v>
      </c>
      <c r="Q46" s="77">
        <f>Q45</f>
        <v>200</v>
      </c>
      <c r="R46" s="78">
        <f>T46</f>
        <v>7</v>
      </c>
      <c r="T46" s="15">
        <v>7</v>
      </c>
      <c r="V46" s="77">
        <f>V45</f>
        <v>200</v>
      </c>
      <c r="W46" s="78">
        <f>Y46</f>
        <v>39.721029675225559</v>
      </c>
      <c r="Y46" s="8">
        <v>39.721029675225559</v>
      </c>
      <c r="AA46" s="77">
        <f>AA45</f>
        <v>200</v>
      </c>
      <c r="AB46" s="79">
        <f>AD46</f>
        <v>3.0122917322075699E-4</v>
      </c>
      <c r="AD46" s="15">
        <f>AE46/60/60</f>
        <v>3.0122917322075699E-4</v>
      </c>
      <c r="AE46" s="8">
        <v>1.084425023594725</v>
      </c>
      <c r="AF46" s="76"/>
      <c r="AG46" s="77">
        <f>AG45</f>
        <v>200</v>
      </c>
      <c r="AH46" s="94">
        <f>AJ46</f>
        <v>45.397944891047864</v>
      </c>
      <c r="AJ46" s="8">
        <v>45.397944891047864</v>
      </c>
      <c r="AL46" s="77">
        <f>AL45</f>
        <v>200</v>
      </c>
      <c r="AM46" s="78">
        <f>AO46</f>
        <v>7136.804829325567</v>
      </c>
      <c r="AN46" s="78">
        <f>AP46</f>
        <v>2350.8678001387939</v>
      </c>
      <c r="AO46" s="8">
        <v>7136.804829325567</v>
      </c>
      <c r="AP46" s="8">
        <v>2350.8678001387939</v>
      </c>
    </row>
    <row r="47" spans="1:42">
      <c r="A47">
        <f t="shared" si="13"/>
        <v>210</v>
      </c>
      <c r="B47" s="83">
        <f t="shared" si="14"/>
        <v>93</v>
      </c>
      <c r="C47" s="83">
        <f t="shared" si="15"/>
        <v>7</v>
      </c>
      <c r="D47" s="83">
        <f t="shared" si="16"/>
        <v>39.721029675225559</v>
      </c>
      <c r="E47" s="84">
        <f t="shared" si="17"/>
        <v>3.0122917322075699E-4</v>
      </c>
      <c r="F47">
        <f t="shared" si="8"/>
        <v>210</v>
      </c>
      <c r="G47" s="83">
        <f t="shared" si="18"/>
        <v>7136.804829325567</v>
      </c>
      <c r="H47" s="83">
        <f t="shared" si="19"/>
        <v>2350.8678001387939</v>
      </c>
      <c r="I47" s="76">
        <f t="shared" si="9"/>
        <v>45.397944891047864</v>
      </c>
      <c r="J47" s="76">
        <f t="shared" si="10"/>
        <v>3.0358171688362119</v>
      </c>
      <c r="L47" s="77">
        <f>L46+$M$1</f>
        <v>210</v>
      </c>
      <c r="M47" s="78">
        <f>M46</f>
        <v>93</v>
      </c>
      <c r="O47" s="12">
        <v>88.2</v>
      </c>
      <c r="Q47" s="77">
        <f>Q46+$M$1</f>
        <v>210</v>
      </c>
      <c r="R47" s="78">
        <f>R46</f>
        <v>7</v>
      </c>
      <c r="T47" s="60">
        <v>7</v>
      </c>
      <c r="V47" s="77">
        <f>V46+$M$1</f>
        <v>210</v>
      </c>
      <c r="W47" s="78">
        <f>W46</f>
        <v>39.721029675225559</v>
      </c>
      <c r="Y47" s="8">
        <v>39.645003679389298</v>
      </c>
      <c r="AA47" s="77">
        <f>AA46+$M$1</f>
        <v>210</v>
      </c>
      <c r="AB47" s="79">
        <f>AB46</f>
        <v>3.0122917322075699E-4</v>
      </c>
      <c r="AD47" s="60">
        <f t="shared" ref="AD47:AD54" si="20">AE47/60/60</f>
        <v>3.0411902980183493E-4</v>
      </c>
      <c r="AE47" s="8">
        <v>1.0948285072866057</v>
      </c>
      <c r="AF47" s="76"/>
      <c r="AG47" s="77">
        <f>AG46+$M$1</f>
        <v>210</v>
      </c>
      <c r="AH47" s="94">
        <f>AH46</f>
        <v>45.397944891047864</v>
      </c>
      <c r="AJ47" s="8">
        <v>44.941509901457344</v>
      </c>
      <c r="AL47" s="77">
        <f>AL46+$M$1</f>
        <v>210</v>
      </c>
      <c r="AM47" s="78">
        <f>AM46</f>
        <v>7136.804829325567</v>
      </c>
      <c r="AN47" s="78">
        <f>AN46</f>
        <v>2350.8678001387939</v>
      </c>
      <c r="AO47" s="8">
        <v>6722.4482156942013</v>
      </c>
      <c r="AP47" s="8">
        <v>2149.2013185287956</v>
      </c>
    </row>
    <row r="48" spans="1:42">
      <c r="A48">
        <f t="shared" si="13"/>
        <v>210</v>
      </c>
      <c r="B48" s="83">
        <f t="shared" si="14"/>
        <v>88.2</v>
      </c>
      <c r="C48" s="83">
        <f t="shared" si="15"/>
        <v>7</v>
      </c>
      <c r="D48" s="83">
        <f t="shared" si="16"/>
        <v>39.645003679389298</v>
      </c>
      <c r="E48" s="84">
        <f t="shared" si="17"/>
        <v>3.0411902980183493E-4</v>
      </c>
      <c r="F48">
        <f t="shared" si="8"/>
        <v>210</v>
      </c>
      <c r="G48" s="83">
        <f t="shared" si="18"/>
        <v>6722.4482156942013</v>
      </c>
      <c r="H48" s="83">
        <f t="shared" si="19"/>
        <v>2149.2013185287956</v>
      </c>
      <c r="I48" s="76">
        <f t="shared" si="9"/>
        <v>44.941509901457344</v>
      </c>
      <c r="J48" s="76">
        <f t="shared" si="10"/>
        <v>3.1278820451757192</v>
      </c>
      <c r="L48" s="77">
        <f>L47</f>
        <v>210</v>
      </c>
      <c r="M48" s="78">
        <f>O47</f>
        <v>88.2</v>
      </c>
      <c r="O48" s="12">
        <v>86.4</v>
      </c>
      <c r="Q48" s="77">
        <f>Q47</f>
        <v>210</v>
      </c>
      <c r="R48" s="78">
        <f>T47</f>
        <v>7</v>
      </c>
      <c r="T48" s="60">
        <v>7</v>
      </c>
      <c r="V48" s="77">
        <f>V47</f>
        <v>210</v>
      </c>
      <c r="W48" s="78">
        <f>Y47</f>
        <v>39.645003679389298</v>
      </c>
      <c r="Y48" s="8">
        <v>39.745492029146476</v>
      </c>
      <c r="AA48" s="77">
        <f>AA47</f>
        <v>210</v>
      </c>
      <c r="AB48" s="79">
        <f>AD47</f>
        <v>3.0411902980183493E-4</v>
      </c>
      <c r="AD48" s="60">
        <f t="shared" si="20"/>
        <v>3.0425589097077651E-4</v>
      </c>
      <c r="AE48" s="8">
        <v>1.0953212074947956</v>
      </c>
      <c r="AF48" s="76"/>
      <c r="AG48" s="77">
        <f>AG47</f>
        <v>210</v>
      </c>
      <c r="AH48" s="94">
        <f>AJ47</f>
        <v>44.941509901457344</v>
      </c>
      <c r="AJ48" s="8">
        <v>44.951629440666174</v>
      </c>
      <c r="AL48" s="77">
        <f>AL47</f>
        <v>210</v>
      </c>
      <c r="AM48" s="78">
        <f>AO47</f>
        <v>6722.4482156942013</v>
      </c>
      <c r="AN48" s="78">
        <f>AP47</f>
        <v>2149.2013185287956</v>
      </c>
      <c r="AO48" s="8">
        <v>6610.7236837004275</v>
      </c>
      <c r="AP48" s="8">
        <v>2102.8201943095096</v>
      </c>
    </row>
    <row r="49" spans="1:42">
      <c r="A49">
        <f t="shared" si="13"/>
        <v>220</v>
      </c>
      <c r="B49" s="83">
        <f t="shared" si="14"/>
        <v>88.2</v>
      </c>
      <c r="C49" s="83">
        <f t="shared" si="15"/>
        <v>7</v>
      </c>
      <c r="D49" s="83">
        <f t="shared" si="16"/>
        <v>39.645003679389298</v>
      </c>
      <c r="E49" s="84">
        <f t="shared" si="17"/>
        <v>3.0411902980183493E-4</v>
      </c>
      <c r="F49">
        <f t="shared" si="8"/>
        <v>220</v>
      </c>
      <c r="G49" s="83">
        <f t="shared" si="18"/>
        <v>6722.4482156942013</v>
      </c>
      <c r="H49" s="83">
        <f t="shared" si="19"/>
        <v>2149.2013185287956</v>
      </c>
      <c r="I49" s="76">
        <f t="shared" si="9"/>
        <v>44.941509901457344</v>
      </c>
      <c r="J49" s="76">
        <f t="shared" si="10"/>
        <v>3.1278820451757192</v>
      </c>
      <c r="L49" s="77">
        <f>L48+$M$1</f>
        <v>220</v>
      </c>
      <c r="M49" s="78">
        <f>M48</f>
        <v>88.2</v>
      </c>
      <c r="O49" s="12">
        <v>78</v>
      </c>
      <c r="Q49" s="77">
        <f>Q48+$M$1</f>
        <v>220</v>
      </c>
      <c r="R49" s="78">
        <f>R48</f>
        <v>7</v>
      </c>
      <c r="T49" s="60">
        <v>7</v>
      </c>
      <c r="V49" s="77">
        <f>V48+$M$1</f>
        <v>220</v>
      </c>
      <c r="W49" s="78">
        <f>W48</f>
        <v>39.645003679389298</v>
      </c>
      <c r="Y49" s="8">
        <v>39.682782925051946</v>
      </c>
      <c r="AA49" s="77">
        <f>AA48+$M$1</f>
        <v>220</v>
      </c>
      <c r="AB49" s="79">
        <f>AB48</f>
        <v>3.0411902980183493E-4</v>
      </c>
      <c r="AD49" s="60">
        <f t="shared" si="20"/>
        <v>3.042483907780086E-4</v>
      </c>
      <c r="AE49" s="8">
        <v>1.0952942068008309</v>
      </c>
      <c r="AF49" s="76"/>
      <c r="AG49" s="77">
        <f>AG48+$M$1</f>
        <v>220</v>
      </c>
      <c r="AH49" s="94">
        <f>AH48</f>
        <v>44.941509901457344</v>
      </c>
      <c r="AJ49" s="8">
        <v>44.409601689798684</v>
      </c>
      <c r="AL49" s="77">
        <f>AL48+$M$1</f>
        <v>220</v>
      </c>
      <c r="AM49" s="78">
        <f>AM48</f>
        <v>6722.4482156942013</v>
      </c>
      <c r="AN49" s="78">
        <f>AN48</f>
        <v>2149.2013185287956</v>
      </c>
      <c r="AO49" s="8">
        <v>6001.9396342916534</v>
      </c>
      <c r="AP49" s="8">
        <v>1816.7682165163058</v>
      </c>
    </row>
    <row r="50" spans="1:42">
      <c r="A50">
        <f t="shared" si="13"/>
        <v>220</v>
      </c>
      <c r="B50" s="83">
        <f t="shared" si="14"/>
        <v>86.4</v>
      </c>
      <c r="C50" s="83">
        <f t="shared" si="15"/>
        <v>7</v>
      </c>
      <c r="D50" s="83">
        <f t="shared" si="16"/>
        <v>39.745492029146476</v>
      </c>
      <c r="E50" s="84">
        <f t="shared" si="17"/>
        <v>3.0425589097077651E-4</v>
      </c>
      <c r="F50">
        <f t="shared" si="8"/>
        <v>220</v>
      </c>
      <c r="G50" s="83">
        <f t="shared" si="18"/>
        <v>6610.7236837004275</v>
      </c>
      <c r="H50" s="83">
        <f t="shared" si="19"/>
        <v>2102.8201943095096</v>
      </c>
      <c r="I50" s="76">
        <f t="shared" si="9"/>
        <v>44.951629440666174</v>
      </c>
      <c r="J50" s="76">
        <f t="shared" si="10"/>
        <v>3.1437417719260354</v>
      </c>
      <c r="L50" s="77">
        <f>L49</f>
        <v>220</v>
      </c>
      <c r="M50" s="78">
        <f>O48</f>
        <v>86.4</v>
      </c>
      <c r="O50" s="12">
        <v>68.400000000000006</v>
      </c>
      <c r="Q50" s="77">
        <f>Q49</f>
        <v>220</v>
      </c>
      <c r="R50" s="78">
        <f>T48</f>
        <v>7</v>
      </c>
      <c r="T50" s="60">
        <v>7</v>
      </c>
      <c r="V50" s="77">
        <f>V49</f>
        <v>220</v>
      </c>
      <c r="W50" s="78">
        <f>Y48</f>
        <v>39.745492029146476</v>
      </c>
      <c r="Y50" s="8">
        <v>39.789748917668881</v>
      </c>
      <c r="AA50" s="77">
        <f>AA49</f>
        <v>220</v>
      </c>
      <c r="AB50" s="79">
        <f>AD48</f>
        <v>3.0425589097077651E-4</v>
      </c>
      <c r="AD50" s="60">
        <f t="shared" si="20"/>
        <v>3.0424204928564103E-4</v>
      </c>
      <c r="AE50" s="8">
        <v>1.0952713774283076</v>
      </c>
      <c r="AF50" s="76"/>
      <c r="AG50" s="77">
        <f>AG49</f>
        <v>220</v>
      </c>
      <c r="AH50" s="94">
        <f>AJ48</f>
        <v>44.951629440666174</v>
      </c>
      <c r="AJ50" s="8">
        <v>43.676516589269241</v>
      </c>
      <c r="AL50" s="77">
        <f>AL49</f>
        <v>220</v>
      </c>
      <c r="AM50" s="78">
        <f>AO48</f>
        <v>6610.7236837004275</v>
      </c>
      <c r="AN50" s="78">
        <f>AP48</f>
        <v>2102.8201943095096</v>
      </c>
      <c r="AO50" s="8">
        <v>4935.1709609872187</v>
      </c>
      <c r="AP50" s="8">
        <v>1524.3450508788176</v>
      </c>
    </row>
    <row r="51" spans="1:42">
      <c r="A51">
        <f t="shared" si="13"/>
        <v>230</v>
      </c>
      <c r="B51" s="83">
        <f t="shared" si="14"/>
        <v>86.4</v>
      </c>
      <c r="C51" s="83">
        <f t="shared" si="15"/>
        <v>7</v>
      </c>
      <c r="D51" s="83">
        <f t="shared" si="16"/>
        <v>39.745492029146476</v>
      </c>
      <c r="E51" s="84">
        <f t="shared" si="17"/>
        <v>3.0425589097077651E-4</v>
      </c>
      <c r="F51">
        <f t="shared" si="8"/>
        <v>230</v>
      </c>
      <c r="G51" s="83">
        <f t="shared" si="18"/>
        <v>6610.7236837004275</v>
      </c>
      <c r="H51" s="83">
        <f t="shared" si="19"/>
        <v>2102.8201943095096</v>
      </c>
      <c r="I51" s="76">
        <f t="shared" si="9"/>
        <v>44.951629440666174</v>
      </c>
      <c r="J51" s="76">
        <f t="shared" si="10"/>
        <v>3.1437417719260354</v>
      </c>
      <c r="L51" s="77">
        <f>L50+$M$1</f>
        <v>230</v>
      </c>
      <c r="M51" s="78">
        <f>M50</f>
        <v>86.4</v>
      </c>
      <c r="O51" s="12">
        <v>58.2</v>
      </c>
      <c r="Q51" s="77">
        <f>Q50+$M$1</f>
        <v>230</v>
      </c>
      <c r="R51" s="78">
        <f>R50</f>
        <v>7</v>
      </c>
      <c r="T51" s="60">
        <v>7</v>
      </c>
      <c r="V51" s="77">
        <f>V50+$M$1</f>
        <v>230</v>
      </c>
      <c r="W51" s="78">
        <f>W50</f>
        <v>39.745492029146476</v>
      </c>
      <c r="Y51" s="8">
        <v>39.607380116558652</v>
      </c>
      <c r="AA51" s="77">
        <f>AA50+$M$1</f>
        <v>230</v>
      </c>
      <c r="AB51" s="79">
        <f>AB50</f>
        <v>3.0425589097077651E-4</v>
      </c>
      <c r="AD51" s="60">
        <f t="shared" si="20"/>
        <v>3.0418712483297364E-4</v>
      </c>
      <c r="AE51" s="8">
        <v>1.095073649398705</v>
      </c>
      <c r="AF51" s="76"/>
      <c r="AG51" s="77">
        <f>AG50+$M$1</f>
        <v>230</v>
      </c>
      <c r="AH51" s="94">
        <f>AH50</f>
        <v>44.951629440666174</v>
      </c>
      <c r="AJ51" s="8">
        <v>43.076823628122092</v>
      </c>
      <c r="AL51" s="77">
        <f>AL50+$M$1</f>
        <v>230</v>
      </c>
      <c r="AM51" s="78">
        <f>AM50</f>
        <v>6610.7236837004275</v>
      </c>
      <c r="AN51" s="78">
        <f>AN50</f>
        <v>2102.8201943095096</v>
      </c>
      <c r="AO51" s="8">
        <v>4404.4839434058222</v>
      </c>
      <c r="AP51" s="8">
        <v>1264.1502312673483</v>
      </c>
    </row>
    <row r="52" spans="1:42">
      <c r="A52">
        <f t="shared" si="13"/>
        <v>230</v>
      </c>
      <c r="B52" s="83">
        <f t="shared" si="14"/>
        <v>78</v>
      </c>
      <c r="C52" s="83">
        <f t="shared" si="15"/>
        <v>7</v>
      </c>
      <c r="D52" s="83">
        <f t="shared" si="16"/>
        <v>39.682782925051946</v>
      </c>
      <c r="E52" s="84">
        <f t="shared" si="17"/>
        <v>3.042483907780086E-4</v>
      </c>
      <c r="F52">
        <f t="shared" si="8"/>
        <v>230</v>
      </c>
      <c r="G52" s="83">
        <f t="shared" si="18"/>
        <v>6001.9396342916534</v>
      </c>
      <c r="H52" s="83">
        <f t="shared" si="19"/>
        <v>1816.7682165163058</v>
      </c>
      <c r="I52" s="76">
        <f t="shared" si="9"/>
        <v>44.409601689798684</v>
      </c>
      <c r="J52" s="76">
        <f t="shared" si="10"/>
        <v>3.3036353122692277</v>
      </c>
      <c r="L52" s="77">
        <f>L51</f>
        <v>230</v>
      </c>
      <c r="M52" s="78">
        <f>O49</f>
        <v>78</v>
      </c>
      <c r="O52" s="12">
        <v>48</v>
      </c>
      <c r="Q52" s="77">
        <f>Q51</f>
        <v>230</v>
      </c>
      <c r="R52" s="78">
        <f>T49</f>
        <v>7</v>
      </c>
      <c r="T52" s="60">
        <v>7</v>
      </c>
      <c r="V52" s="77">
        <f>V51</f>
        <v>230</v>
      </c>
      <c r="W52" s="78">
        <f>Y49</f>
        <v>39.682782925051946</v>
      </c>
      <c r="Y52" s="8">
        <v>39.653063298797456</v>
      </c>
      <c r="AA52" s="77">
        <f>AA51</f>
        <v>230</v>
      </c>
      <c r="AB52" s="79">
        <f>AD49</f>
        <v>3.042483907780086E-4</v>
      </c>
      <c r="AD52" s="60">
        <f t="shared" si="20"/>
        <v>3.0402378147805496E-4</v>
      </c>
      <c r="AE52" s="8">
        <v>1.0944856133209979</v>
      </c>
      <c r="AF52" s="76"/>
      <c r="AG52" s="77">
        <f>AG51</f>
        <v>230</v>
      </c>
      <c r="AH52" s="94">
        <f>AJ49</f>
        <v>44.409601689798684</v>
      </c>
      <c r="AJ52" s="8">
        <v>42.391560202590128</v>
      </c>
      <c r="AL52" s="77">
        <f>AL51</f>
        <v>230</v>
      </c>
      <c r="AM52" s="78">
        <f>AO49</f>
        <v>6001.9396342916534</v>
      </c>
      <c r="AN52" s="78">
        <f>AP49</f>
        <v>1816.7682165163058</v>
      </c>
      <c r="AO52" s="8">
        <v>3474.6750280418755</v>
      </c>
      <c r="AP52" s="8">
        <v>979.82847086031393</v>
      </c>
    </row>
    <row r="53" spans="1:42">
      <c r="A53">
        <f t="shared" si="13"/>
        <v>240</v>
      </c>
      <c r="B53" s="83">
        <f t="shared" si="14"/>
        <v>78</v>
      </c>
      <c r="C53" s="83">
        <f t="shared" si="15"/>
        <v>7</v>
      </c>
      <c r="D53" s="83">
        <f t="shared" si="16"/>
        <v>39.682782925051946</v>
      </c>
      <c r="E53" s="84">
        <f t="shared" si="17"/>
        <v>3.042483907780086E-4</v>
      </c>
      <c r="F53">
        <f t="shared" si="8"/>
        <v>240</v>
      </c>
      <c r="G53" s="83">
        <f t="shared" si="18"/>
        <v>6001.9396342916534</v>
      </c>
      <c r="H53" s="83">
        <f t="shared" si="19"/>
        <v>1816.7682165163058</v>
      </c>
      <c r="I53" s="76">
        <f t="shared" si="9"/>
        <v>44.409601689798684</v>
      </c>
      <c r="J53" s="76">
        <f t="shared" si="10"/>
        <v>3.3036353122692277</v>
      </c>
      <c r="L53" s="77">
        <f>L52+$M$1</f>
        <v>240</v>
      </c>
      <c r="M53" s="78">
        <f>M52</f>
        <v>78</v>
      </c>
      <c r="O53" s="12">
        <v>42</v>
      </c>
      <c r="Q53" s="77">
        <f>Q52+$M$1</f>
        <v>240</v>
      </c>
      <c r="R53" s="78">
        <f>R52</f>
        <v>7</v>
      </c>
      <c r="T53" s="60">
        <v>7</v>
      </c>
      <c r="V53" s="77">
        <f>V52+$M$1</f>
        <v>240</v>
      </c>
      <c r="W53" s="78">
        <f>W52</f>
        <v>39.682782925051946</v>
      </c>
      <c r="Y53" s="8">
        <v>39.815831835337697</v>
      </c>
      <c r="AA53" s="77">
        <f>AA52+$M$1</f>
        <v>240</v>
      </c>
      <c r="AB53" s="79">
        <f>AB52</f>
        <v>3.042483907780086E-4</v>
      </c>
      <c r="AD53" s="8">
        <f t="shared" si="20"/>
        <v>3.0422927433446399E-4</v>
      </c>
      <c r="AE53" s="8">
        <v>1.0952253876040705</v>
      </c>
      <c r="AF53" s="76"/>
      <c r="AG53" s="77">
        <f>AG52+$M$1</f>
        <v>240</v>
      </c>
      <c r="AH53" s="94">
        <f>AH52</f>
        <v>44.409601689798684</v>
      </c>
      <c r="AJ53" s="8">
        <v>42.27538001110085</v>
      </c>
      <c r="AL53" s="77">
        <f>AL52+$M$1</f>
        <v>240</v>
      </c>
      <c r="AM53" s="78">
        <f>AM52</f>
        <v>6001.9396342916534</v>
      </c>
      <c r="AN53" s="78">
        <f>AN52</f>
        <v>1816.7682165163058</v>
      </c>
      <c r="AO53" s="8">
        <v>3122.8470749400108</v>
      </c>
      <c r="AP53" s="8">
        <v>883.6211748381121</v>
      </c>
    </row>
    <row r="54" spans="1:42" ht="15" thickBot="1">
      <c r="A54">
        <f t="shared" si="13"/>
        <v>240</v>
      </c>
      <c r="B54" s="83">
        <f t="shared" si="14"/>
        <v>68.400000000000006</v>
      </c>
      <c r="C54" s="83">
        <f t="shared" si="15"/>
        <v>7</v>
      </c>
      <c r="D54" s="83">
        <f t="shared" si="16"/>
        <v>39.789748917668881</v>
      </c>
      <c r="E54" s="84">
        <f t="shared" si="17"/>
        <v>3.0424204928564103E-4</v>
      </c>
      <c r="F54">
        <f t="shared" si="8"/>
        <v>240</v>
      </c>
      <c r="G54" s="83">
        <f t="shared" si="18"/>
        <v>4935.1709609872187</v>
      </c>
      <c r="H54" s="83">
        <f t="shared" si="19"/>
        <v>1524.3450508788176</v>
      </c>
      <c r="I54" s="76">
        <f t="shared" si="9"/>
        <v>43.676516589269241</v>
      </c>
      <c r="J54" s="76">
        <f t="shared" si="10"/>
        <v>3.237568133371107</v>
      </c>
      <c r="L54" s="77">
        <f>L53</f>
        <v>240</v>
      </c>
      <c r="M54" s="78">
        <f>O50</f>
        <v>68.400000000000006</v>
      </c>
      <c r="O54" s="23">
        <v>28.8</v>
      </c>
      <c r="Q54" s="77">
        <f>Q53</f>
        <v>240</v>
      </c>
      <c r="R54" s="78">
        <f>T50</f>
        <v>7</v>
      </c>
      <c r="T54" s="10">
        <v>7</v>
      </c>
      <c r="V54" s="77">
        <f>V53</f>
        <v>240</v>
      </c>
      <c r="W54" s="78">
        <f>Y50</f>
        <v>39.789748917668881</v>
      </c>
      <c r="Y54" s="10">
        <v>39.755952081887571</v>
      </c>
      <c r="AA54" s="77">
        <f>AA53</f>
        <v>240</v>
      </c>
      <c r="AB54" s="79">
        <f>AD50</f>
        <v>3.0424204928564103E-4</v>
      </c>
      <c r="AD54" s="10">
        <f t="shared" si="20"/>
        <v>3.0425491248361499E-4</v>
      </c>
      <c r="AE54" s="10">
        <v>1.095317684941014</v>
      </c>
      <c r="AF54" s="76"/>
      <c r="AG54" s="77">
        <f>AG53</f>
        <v>240</v>
      </c>
      <c r="AH54" s="94">
        <f>AJ50</f>
        <v>43.676516589269241</v>
      </c>
      <c r="AJ54" s="10">
        <v>41.201302432338679</v>
      </c>
      <c r="AL54" s="77">
        <f>AL53</f>
        <v>240</v>
      </c>
      <c r="AM54" s="78">
        <f>AO50</f>
        <v>4935.1709609872187</v>
      </c>
      <c r="AN54" s="78">
        <f>AP50</f>
        <v>1524.3450508788176</v>
      </c>
      <c r="AO54" s="10">
        <v>1835.2917546026208</v>
      </c>
      <c r="AP54" s="10">
        <v>575.46788341429522</v>
      </c>
    </row>
    <row r="55" spans="1:42">
      <c r="A55">
        <f t="shared" si="13"/>
        <v>250</v>
      </c>
      <c r="B55" s="83">
        <f t="shared" si="14"/>
        <v>68.400000000000006</v>
      </c>
      <c r="C55" s="83">
        <f t="shared" si="15"/>
        <v>7</v>
      </c>
      <c r="D55" s="83">
        <f t="shared" si="16"/>
        <v>39.789748917668881</v>
      </c>
      <c r="E55" s="84">
        <f t="shared" si="17"/>
        <v>3.0424204928564103E-4</v>
      </c>
      <c r="F55">
        <f t="shared" si="8"/>
        <v>250</v>
      </c>
      <c r="G55" s="83">
        <f t="shared" si="18"/>
        <v>4935.1709609872187</v>
      </c>
      <c r="H55" s="83">
        <f t="shared" si="19"/>
        <v>1524.3450508788176</v>
      </c>
      <c r="I55" s="76">
        <f t="shared" si="9"/>
        <v>43.676516589269241</v>
      </c>
      <c r="J55" s="76">
        <f t="shared" si="10"/>
        <v>3.237568133371107</v>
      </c>
      <c r="L55" s="77">
        <f>L54+$M$1</f>
        <v>250</v>
      </c>
      <c r="M55" s="78">
        <f>M54</f>
        <v>68.400000000000006</v>
      </c>
      <c r="Q55" s="77">
        <f>Q54+$M$1</f>
        <v>250</v>
      </c>
      <c r="R55" s="78">
        <f>R54</f>
        <v>7</v>
      </c>
      <c r="V55" s="77">
        <f>V54+$M$1</f>
        <v>250</v>
      </c>
      <c r="W55" s="78">
        <f>W54</f>
        <v>39.789748917668881</v>
      </c>
      <c r="AA55" s="77">
        <f>AA54+$M$1</f>
        <v>250</v>
      </c>
      <c r="AB55" s="79">
        <f>AB54</f>
        <v>3.0424204928564103E-4</v>
      </c>
      <c r="AG55" s="77">
        <f>AG54+$M$1</f>
        <v>250</v>
      </c>
      <c r="AH55" s="94">
        <f>AH54</f>
        <v>43.676516589269241</v>
      </c>
      <c r="AL55" s="77">
        <f>AL54+$M$1</f>
        <v>250</v>
      </c>
      <c r="AM55" s="78">
        <f>AM54</f>
        <v>4935.1709609872187</v>
      </c>
      <c r="AN55" s="78">
        <f>AN54</f>
        <v>1524.3450508788176</v>
      </c>
    </row>
    <row r="56" spans="1:42">
      <c r="A56">
        <f t="shared" si="13"/>
        <v>250</v>
      </c>
      <c r="B56" s="83">
        <f t="shared" si="14"/>
        <v>58.2</v>
      </c>
      <c r="C56" s="83">
        <f t="shared" si="15"/>
        <v>7</v>
      </c>
      <c r="D56" s="83">
        <f t="shared" si="16"/>
        <v>39.607380116558652</v>
      </c>
      <c r="E56" s="84">
        <f t="shared" si="17"/>
        <v>3.0418712483297364E-4</v>
      </c>
      <c r="F56">
        <f t="shared" si="8"/>
        <v>250</v>
      </c>
      <c r="G56" s="83">
        <f t="shared" si="18"/>
        <v>4404.4839434058222</v>
      </c>
      <c r="H56" s="83">
        <f t="shared" si="19"/>
        <v>1264.1502312673483</v>
      </c>
      <c r="I56" s="76">
        <f t="shared" si="9"/>
        <v>43.076823628122092</v>
      </c>
      <c r="J56" s="76">
        <f t="shared" si="10"/>
        <v>3.4841459776423847</v>
      </c>
      <c r="L56" s="77">
        <f>L55</f>
        <v>250</v>
      </c>
      <c r="M56" s="78">
        <f>O51</f>
        <v>58.2</v>
      </c>
      <c r="Q56" s="77">
        <f>Q55</f>
        <v>250</v>
      </c>
      <c r="R56" s="78">
        <f>T51</f>
        <v>7</v>
      </c>
      <c r="V56" s="77">
        <f>V55</f>
        <v>250</v>
      </c>
      <c r="W56" s="78">
        <f>Y51</f>
        <v>39.607380116558652</v>
      </c>
      <c r="AA56" s="77">
        <f>AA55</f>
        <v>250</v>
      </c>
      <c r="AB56" s="79">
        <f>AD51</f>
        <v>3.0418712483297364E-4</v>
      </c>
      <c r="AG56" s="77">
        <f>AG55</f>
        <v>250</v>
      </c>
      <c r="AH56" s="94">
        <f>AJ51</f>
        <v>43.076823628122092</v>
      </c>
      <c r="AL56" s="77">
        <f>AL55</f>
        <v>250</v>
      </c>
      <c r="AM56" s="78">
        <f>AO51</f>
        <v>4404.4839434058222</v>
      </c>
      <c r="AN56" s="78">
        <f>AP51</f>
        <v>1264.1502312673483</v>
      </c>
    </row>
    <row r="57" spans="1:42">
      <c r="A57">
        <f t="shared" si="13"/>
        <v>260</v>
      </c>
      <c r="B57" s="83">
        <f t="shared" si="14"/>
        <v>58.2</v>
      </c>
      <c r="C57" s="83">
        <f t="shared" si="15"/>
        <v>7</v>
      </c>
      <c r="D57" s="83">
        <f t="shared" si="16"/>
        <v>39.607380116558652</v>
      </c>
      <c r="E57" s="84">
        <f t="shared" si="17"/>
        <v>3.0418712483297364E-4</v>
      </c>
      <c r="F57">
        <f t="shared" si="8"/>
        <v>260</v>
      </c>
      <c r="G57" s="83">
        <f t="shared" si="18"/>
        <v>4404.4839434058222</v>
      </c>
      <c r="H57" s="83">
        <f t="shared" si="19"/>
        <v>1264.1502312673483</v>
      </c>
      <c r="I57" s="76">
        <f t="shared" si="9"/>
        <v>43.076823628122092</v>
      </c>
      <c r="J57" s="76">
        <f t="shared" si="10"/>
        <v>3.4841459776423847</v>
      </c>
      <c r="L57" s="77">
        <f>L56+$M$1</f>
        <v>260</v>
      </c>
      <c r="M57" s="78">
        <f>M56</f>
        <v>58.2</v>
      </c>
      <c r="Q57" s="77">
        <f>Q56+$M$1</f>
        <v>260</v>
      </c>
      <c r="R57" s="78">
        <f>R56</f>
        <v>7</v>
      </c>
      <c r="V57" s="77">
        <f>V56+$M$1</f>
        <v>260</v>
      </c>
      <c r="W57" s="78">
        <f>W56</f>
        <v>39.607380116558652</v>
      </c>
      <c r="AA57" s="77">
        <f>AA56+$M$1</f>
        <v>260</v>
      </c>
      <c r="AB57" s="79">
        <f>AB56</f>
        <v>3.0418712483297364E-4</v>
      </c>
      <c r="AG57" s="77">
        <f>AG56+$M$1</f>
        <v>260</v>
      </c>
      <c r="AH57" s="94">
        <f>AH56</f>
        <v>43.076823628122092</v>
      </c>
      <c r="AL57" s="77">
        <f>AL56+$M$1</f>
        <v>260</v>
      </c>
      <c r="AM57" s="78">
        <f>AM56</f>
        <v>4404.4839434058222</v>
      </c>
      <c r="AN57" s="78">
        <f>AN56</f>
        <v>1264.1502312673483</v>
      </c>
    </row>
    <row r="58" spans="1:42">
      <c r="A58">
        <f t="shared" si="13"/>
        <v>260</v>
      </c>
      <c r="B58" s="83">
        <f t="shared" si="14"/>
        <v>48</v>
      </c>
      <c r="C58" s="83">
        <f t="shared" si="15"/>
        <v>7</v>
      </c>
      <c r="D58" s="83">
        <f t="shared" si="16"/>
        <v>39.653063298797456</v>
      </c>
      <c r="E58" s="84">
        <f t="shared" si="17"/>
        <v>3.0402378147805496E-4</v>
      </c>
      <c r="F58">
        <f t="shared" si="8"/>
        <v>260</v>
      </c>
      <c r="G58" s="83">
        <f t="shared" si="18"/>
        <v>3474.6750280418755</v>
      </c>
      <c r="H58" s="83">
        <f t="shared" si="19"/>
        <v>979.82847086031393</v>
      </c>
      <c r="I58" s="76">
        <f t="shared" si="9"/>
        <v>42.391560202590128</v>
      </c>
      <c r="J58" s="76">
        <f t="shared" si="10"/>
        <v>3.5462074550569285</v>
      </c>
      <c r="L58" s="77">
        <f>L57</f>
        <v>260</v>
      </c>
      <c r="M58" s="78">
        <f>O52</f>
        <v>48</v>
      </c>
      <c r="Q58" s="77">
        <f>Q57</f>
        <v>260</v>
      </c>
      <c r="R58" s="78">
        <f>T52</f>
        <v>7</v>
      </c>
      <c r="V58" s="77">
        <f>V57</f>
        <v>260</v>
      </c>
      <c r="W58" s="78">
        <f>Y52</f>
        <v>39.653063298797456</v>
      </c>
      <c r="AA58" s="77">
        <f>AA57</f>
        <v>260</v>
      </c>
      <c r="AB58" s="79">
        <f>AD52</f>
        <v>3.0402378147805496E-4</v>
      </c>
      <c r="AG58" s="77">
        <f>AG57</f>
        <v>260</v>
      </c>
      <c r="AH58" s="94">
        <f>AJ52</f>
        <v>42.391560202590128</v>
      </c>
      <c r="AL58" s="77">
        <f>AL57</f>
        <v>260</v>
      </c>
      <c r="AM58" s="78">
        <f>AO52</f>
        <v>3474.6750280418755</v>
      </c>
      <c r="AN58" s="78">
        <f>AP52</f>
        <v>979.82847086031393</v>
      </c>
    </row>
    <row r="59" spans="1:42">
      <c r="A59">
        <f t="shared" si="13"/>
        <v>270</v>
      </c>
      <c r="B59" s="83">
        <f t="shared" si="14"/>
        <v>48</v>
      </c>
      <c r="C59" s="83">
        <f t="shared" si="15"/>
        <v>7</v>
      </c>
      <c r="D59" s="83">
        <f t="shared" si="16"/>
        <v>39.653063298797456</v>
      </c>
      <c r="E59" s="84">
        <f t="shared" si="17"/>
        <v>3.0402378147805496E-4</v>
      </c>
      <c r="F59">
        <f t="shared" si="8"/>
        <v>270</v>
      </c>
      <c r="G59" s="83">
        <f t="shared" si="18"/>
        <v>3474.6750280418755</v>
      </c>
      <c r="H59" s="83">
        <f t="shared" si="19"/>
        <v>979.82847086031393</v>
      </c>
      <c r="I59" s="76">
        <f t="shared" si="9"/>
        <v>42.391560202590128</v>
      </c>
      <c r="J59" s="76">
        <f t="shared" si="10"/>
        <v>3.5462074550569285</v>
      </c>
      <c r="L59" s="77">
        <f>L58+$M$1</f>
        <v>270</v>
      </c>
      <c r="M59" s="78">
        <f>M58</f>
        <v>48</v>
      </c>
      <c r="Q59" s="77">
        <f>Q58+$M$1</f>
        <v>270</v>
      </c>
      <c r="R59" s="78">
        <f>R58</f>
        <v>7</v>
      </c>
      <c r="V59" s="77">
        <f>V58+$M$1</f>
        <v>270</v>
      </c>
      <c r="W59" s="78">
        <f>W58</f>
        <v>39.653063298797456</v>
      </c>
      <c r="AA59" s="77">
        <f>AA58+$M$1</f>
        <v>270</v>
      </c>
      <c r="AB59" s="79">
        <f>AB58</f>
        <v>3.0402378147805496E-4</v>
      </c>
      <c r="AG59" s="77">
        <f>AG58+$M$1</f>
        <v>270</v>
      </c>
      <c r="AH59" s="94">
        <f>AH58</f>
        <v>42.391560202590128</v>
      </c>
      <c r="AL59" s="77">
        <f>AL58+$M$1</f>
        <v>270</v>
      </c>
      <c r="AM59" s="78">
        <f>AM58</f>
        <v>3474.6750280418755</v>
      </c>
      <c r="AN59" s="78">
        <f>AN58</f>
        <v>979.82847086031393</v>
      </c>
    </row>
    <row r="60" spans="1:42">
      <c r="A60">
        <f t="shared" si="13"/>
        <v>270</v>
      </c>
      <c r="B60" s="83">
        <f t="shared" si="14"/>
        <v>42</v>
      </c>
      <c r="C60" s="83">
        <f t="shared" si="15"/>
        <v>7</v>
      </c>
      <c r="D60" s="83">
        <f t="shared" si="16"/>
        <v>39.815831835337697</v>
      </c>
      <c r="E60" s="84">
        <f t="shared" si="17"/>
        <v>3.0422927433446399E-4</v>
      </c>
      <c r="F60">
        <f t="shared" si="8"/>
        <v>270</v>
      </c>
      <c r="G60" s="83">
        <f t="shared" si="18"/>
        <v>3122.8470749400108</v>
      </c>
      <c r="H60" s="83">
        <f t="shared" si="19"/>
        <v>883.6211748381121</v>
      </c>
      <c r="I60" s="76">
        <f t="shared" si="9"/>
        <v>42.27538001110085</v>
      </c>
      <c r="J60" s="76">
        <f t="shared" si="10"/>
        <v>3.5341469442627904</v>
      </c>
      <c r="L60" s="77">
        <f>L59</f>
        <v>270</v>
      </c>
      <c r="M60" s="78">
        <f>O53</f>
        <v>42</v>
      </c>
      <c r="Q60" s="77">
        <f>Q59</f>
        <v>270</v>
      </c>
      <c r="R60" s="78">
        <f>T53</f>
        <v>7</v>
      </c>
      <c r="V60" s="77">
        <f>V59</f>
        <v>270</v>
      </c>
      <c r="W60" s="78">
        <f>Y53</f>
        <v>39.815831835337697</v>
      </c>
      <c r="AA60" s="77">
        <f>AA59</f>
        <v>270</v>
      </c>
      <c r="AB60" s="79">
        <f>AD53</f>
        <v>3.0422927433446399E-4</v>
      </c>
      <c r="AG60" s="77">
        <f>AG59</f>
        <v>270</v>
      </c>
      <c r="AH60" s="94">
        <f>AJ53</f>
        <v>42.27538001110085</v>
      </c>
      <c r="AL60" s="77">
        <f>AL59</f>
        <v>270</v>
      </c>
      <c r="AM60" s="78">
        <f>AO53</f>
        <v>3122.8470749400108</v>
      </c>
      <c r="AN60" s="78">
        <f>AP53</f>
        <v>883.6211748381121</v>
      </c>
    </row>
    <row r="61" spans="1:42">
      <c r="A61">
        <f t="shared" si="13"/>
        <v>280</v>
      </c>
      <c r="B61" s="83">
        <f t="shared" si="14"/>
        <v>42</v>
      </c>
      <c r="C61" s="83">
        <f t="shared" si="15"/>
        <v>7</v>
      </c>
      <c r="D61" s="83">
        <f t="shared" si="16"/>
        <v>39.815831835337697</v>
      </c>
      <c r="E61" s="84">
        <f t="shared" si="17"/>
        <v>3.0422927433446399E-4</v>
      </c>
      <c r="F61">
        <f t="shared" si="8"/>
        <v>280</v>
      </c>
      <c r="G61" s="83">
        <f t="shared" si="18"/>
        <v>3122.8470749400108</v>
      </c>
      <c r="H61" s="83">
        <f t="shared" si="19"/>
        <v>883.6211748381121</v>
      </c>
      <c r="I61" s="76">
        <f t="shared" si="9"/>
        <v>42.27538001110085</v>
      </c>
      <c r="J61" s="76">
        <f t="shared" si="10"/>
        <v>3.5341469442627904</v>
      </c>
      <c r="L61" s="77">
        <f>L60+$M$1</f>
        <v>280</v>
      </c>
      <c r="M61" s="78">
        <f>M60</f>
        <v>42</v>
      </c>
      <c r="Q61" s="77">
        <f>Q60+$M$1</f>
        <v>280</v>
      </c>
      <c r="R61" s="78">
        <f>R60</f>
        <v>7</v>
      </c>
      <c r="V61" s="77">
        <f>V60+$M$1</f>
        <v>280</v>
      </c>
      <c r="W61" s="78">
        <f>W60</f>
        <v>39.815831835337697</v>
      </c>
      <c r="AA61" s="77">
        <f>AA60+$M$1</f>
        <v>280</v>
      </c>
      <c r="AB61" s="79">
        <f>AB60</f>
        <v>3.0422927433446399E-4</v>
      </c>
      <c r="AG61" s="77">
        <f>AG60+$M$1</f>
        <v>280</v>
      </c>
      <c r="AH61" s="94">
        <f>AH60</f>
        <v>42.27538001110085</v>
      </c>
      <c r="AL61" s="77">
        <f>AL60+$M$1</f>
        <v>280</v>
      </c>
      <c r="AM61" s="78">
        <f>AM60</f>
        <v>3122.8470749400108</v>
      </c>
      <c r="AN61" s="78">
        <f>AN60</f>
        <v>883.6211748381121</v>
      </c>
    </row>
    <row r="62" spans="1:42">
      <c r="A62">
        <f t="shared" si="13"/>
        <v>280</v>
      </c>
      <c r="B62" s="83">
        <f t="shared" si="14"/>
        <v>28.8</v>
      </c>
      <c r="C62" s="83">
        <f t="shared" si="15"/>
        <v>7</v>
      </c>
      <c r="D62" s="83">
        <f t="shared" si="16"/>
        <v>39.755952081887571</v>
      </c>
      <c r="E62" s="84">
        <f t="shared" si="17"/>
        <v>3.0425491248361499E-4</v>
      </c>
      <c r="F62">
        <f t="shared" si="8"/>
        <v>280</v>
      </c>
      <c r="G62" s="83">
        <f t="shared" si="18"/>
        <v>1835.2917546026208</v>
      </c>
      <c r="H62" s="83">
        <f t="shared" si="19"/>
        <v>575.46788341429522</v>
      </c>
      <c r="I62" s="76">
        <f t="shared" si="9"/>
        <v>41.201302432338679</v>
      </c>
      <c r="J62" s="76">
        <f t="shared" si="10"/>
        <v>3.1892166487444853</v>
      </c>
      <c r="L62" s="77">
        <f>L61</f>
        <v>280</v>
      </c>
      <c r="M62" s="78">
        <f>O54</f>
        <v>28.8</v>
      </c>
      <c r="Q62" s="77">
        <f>Q61</f>
        <v>280</v>
      </c>
      <c r="R62" s="78">
        <f>T54</f>
        <v>7</v>
      </c>
      <c r="V62" s="77">
        <f>V61</f>
        <v>280</v>
      </c>
      <c r="W62" s="78">
        <f>Y54</f>
        <v>39.755952081887571</v>
      </c>
      <c r="AA62" s="77">
        <f>AA61</f>
        <v>280</v>
      </c>
      <c r="AB62" s="79">
        <f>AD54</f>
        <v>3.0425491248361499E-4</v>
      </c>
      <c r="AG62" s="77">
        <f>AG61</f>
        <v>280</v>
      </c>
      <c r="AH62" s="94">
        <f>AJ54</f>
        <v>41.201302432338679</v>
      </c>
      <c r="AL62" s="77">
        <f>AL61</f>
        <v>280</v>
      </c>
      <c r="AM62" s="78">
        <f>AO54</f>
        <v>1835.2917546026208</v>
      </c>
      <c r="AN62" s="78">
        <f>AP54</f>
        <v>575.46788341429522</v>
      </c>
    </row>
    <row r="63" spans="1:42" ht="15" thickBot="1">
      <c r="A63">
        <f t="shared" si="13"/>
        <v>290</v>
      </c>
      <c r="B63" s="83">
        <f t="shared" si="14"/>
        <v>28.8</v>
      </c>
      <c r="C63" s="83">
        <f t="shared" si="15"/>
        <v>7</v>
      </c>
      <c r="D63" s="83">
        <f t="shared" si="16"/>
        <v>39.755952081887571</v>
      </c>
      <c r="E63" s="84">
        <f t="shared" si="17"/>
        <v>3.0425491248361499E-4</v>
      </c>
      <c r="F63">
        <f t="shared" si="8"/>
        <v>290</v>
      </c>
      <c r="G63" s="83">
        <f t="shared" si="18"/>
        <v>1835.2917546026208</v>
      </c>
      <c r="H63" s="83">
        <f t="shared" si="19"/>
        <v>575.46788341429522</v>
      </c>
      <c r="I63" s="76">
        <f t="shared" si="9"/>
        <v>41.201302432338679</v>
      </c>
      <c r="J63" s="76">
        <f t="shared" si="10"/>
        <v>3.1892166487444853</v>
      </c>
      <c r="L63" s="77">
        <f>L62+$M$1</f>
        <v>290</v>
      </c>
      <c r="M63" s="78">
        <f>M62</f>
        <v>28.8</v>
      </c>
      <c r="Q63" s="77">
        <f>Q62+$M$1</f>
        <v>290</v>
      </c>
      <c r="R63" s="78">
        <f>R62</f>
        <v>7</v>
      </c>
      <c r="V63" s="77">
        <f>V62+$M$1</f>
        <v>290</v>
      </c>
      <c r="W63" s="78">
        <f>W62</f>
        <v>39.755952081887571</v>
      </c>
      <c r="AA63" s="77">
        <f>AA62+$M$1</f>
        <v>290</v>
      </c>
      <c r="AB63" s="79">
        <f>AB62</f>
        <v>3.0425491248361499E-4</v>
      </c>
      <c r="AG63" s="77">
        <f>AG62+$M$1</f>
        <v>290</v>
      </c>
      <c r="AH63" s="94">
        <f>AH62</f>
        <v>41.201302432338679</v>
      </c>
      <c r="AL63" s="77">
        <f>AL62+$M$1</f>
        <v>290</v>
      </c>
      <c r="AM63" s="78">
        <f>AM62</f>
        <v>1835.2917546026208</v>
      </c>
      <c r="AN63" s="78">
        <f>AN62</f>
        <v>575.46788341429522</v>
      </c>
    </row>
    <row r="64" spans="1:42" s="85" customFormat="1" ht="15" thickBot="1">
      <c r="A64" s="85">
        <f t="shared" ref="A64:A73" si="21">L64</f>
        <v>290</v>
      </c>
      <c r="B64" s="86">
        <f t="shared" ref="B64:B73" si="22">M64</f>
        <v>105.6</v>
      </c>
      <c r="C64" s="86">
        <f t="shared" ref="C64:C73" si="23">R64</f>
        <v>2</v>
      </c>
      <c r="D64" s="86">
        <f t="shared" ref="D64:D73" si="24">W64</f>
        <v>29.261806884336067</v>
      </c>
      <c r="E64" s="87">
        <f t="shared" ref="E64:E73" si="25">AB64</f>
        <v>3.2152381483402533E-4</v>
      </c>
      <c r="F64" s="85">
        <f t="shared" ref="F64:F73" si="26">A64</f>
        <v>290</v>
      </c>
      <c r="G64" s="86">
        <f t="shared" ref="G64:G73" si="27">AM64</f>
        <v>6804.1733977027006</v>
      </c>
      <c r="H64" s="86">
        <f t="shared" ref="H64:H73" si="28">AN64</f>
        <v>2157.9948796680501</v>
      </c>
      <c r="I64" s="76">
        <f t="shared" si="9"/>
        <v>34.332506035788413</v>
      </c>
      <c r="J64" s="76">
        <f t="shared" si="10"/>
        <v>3.1530072021066804</v>
      </c>
      <c r="L64" s="88">
        <f>L63</f>
        <v>290</v>
      </c>
      <c r="M64" s="89">
        <f>O65</f>
        <v>105.6</v>
      </c>
      <c r="O64" s="90" t="s">
        <v>77</v>
      </c>
      <c r="Q64" s="88">
        <f>Q63</f>
        <v>290</v>
      </c>
      <c r="R64" s="89">
        <f>T65</f>
        <v>2</v>
      </c>
      <c r="T64" s="90" t="s">
        <v>77</v>
      </c>
      <c r="V64" s="88">
        <f>V63</f>
        <v>290</v>
      </c>
      <c r="W64" s="89">
        <f>Y65</f>
        <v>29.261806884336067</v>
      </c>
      <c r="AA64" s="88">
        <f>AA63</f>
        <v>290</v>
      </c>
      <c r="AB64" s="89">
        <f>AD65</f>
        <v>3.2152381483402533E-4</v>
      </c>
      <c r="AG64" s="88">
        <f>AG63</f>
        <v>290</v>
      </c>
      <c r="AH64" s="95">
        <f>AJ65</f>
        <v>34.332506035788413</v>
      </c>
      <c r="AL64" s="88">
        <f>AL63</f>
        <v>290</v>
      </c>
      <c r="AM64" s="89">
        <f>AO65</f>
        <v>6804.1733977027006</v>
      </c>
      <c r="AN64" s="89">
        <f>AP65</f>
        <v>2157.9948796680501</v>
      </c>
    </row>
    <row r="65" spans="1:42">
      <c r="A65">
        <f t="shared" si="21"/>
        <v>300</v>
      </c>
      <c r="B65" s="83">
        <f t="shared" si="22"/>
        <v>105.6</v>
      </c>
      <c r="C65" s="83">
        <f t="shared" si="23"/>
        <v>2</v>
      </c>
      <c r="D65" s="83">
        <f t="shared" si="24"/>
        <v>29.261806884336067</v>
      </c>
      <c r="E65" s="84">
        <f t="shared" si="25"/>
        <v>3.2152381483402533E-4</v>
      </c>
      <c r="F65">
        <f t="shared" si="26"/>
        <v>300</v>
      </c>
      <c r="G65" s="83">
        <f t="shared" si="27"/>
        <v>6804.1733977027006</v>
      </c>
      <c r="H65" s="83">
        <f t="shared" si="28"/>
        <v>2157.9948796680501</v>
      </c>
      <c r="I65" s="76">
        <f t="shared" si="9"/>
        <v>34.332506035788413</v>
      </c>
      <c r="J65" s="76">
        <f t="shared" si="10"/>
        <v>3.1530072021066804</v>
      </c>
      <c r="L65" s="77">
        <f>L64+$M$1</f>
        <v>300</v>
      </c>
      <c r="M65" s="78">
        <f>M64</f>
        <v>105.6</v>
      </c>
      <c r="O65" s="17">
        <v>105.6</v>
      </c>
      <c r="Q65" s="77">
        <f>Q64+$M$1</f>
        <v>300</v>
      </c>
      <c r="R65" s="78">
        <f>R64</f>
        <v>2</v>
      </c>
      <c r="T65" s="60">
        <v>2</v>
      </c>
      <c r="V65" s="77">
        <f>V64+$M$1</f>
        <v>300</v>
      </c>
      <c r="W65" s="78">
        <f>W64</f>
        <v>29.261806884336067</v>
      </c>
      <c r="Y65" s="15">
        <v>29.261806884336067</v>
      </c>
      <c r="Z65" s="76"/>
      <c r="AA65" s="77">
        <f>AA64+$M$1</f>
        <v>300</v>
      </c>
      <c r="AB65" s="78">
        <f>AB64</f>
        <v>3.2152381483402533E-4</v>
      </c>
      <c r="AD65" s="60">
        <f t="shared" ref="AD65:AD69" si="29">AE65/60/60</f>
        <v>3.2152381483402533E-4</v>
      </c>
      <c r="AE65" s="15">
        <v>1.1574857334024911</v>
      </c>
      <c r="AF65" s="76"/>
      <c r="AG65" s="77">
        <f>AG64+$M$1</f>
        <v>300</v>
      </c>
      <c r="AH65" s="94">
        <f>AH64</f>
        <v>34.332506035788413</v>
      </c>
      <c r="AJ65" s="15">
        <v>34.332506035788413</v>
      </c>
      <c r="AL65" s="77">
        <f>AL64</f>
        <v>290</v>
      </c>
      <c r="AM65" s="78">
        <f>AM64</f>
        <v>6804.1733977027006</v>
      </c>
      <c r="AN65" s="78">
        <f>AN64</f>
        <v>2157.9948796680501</v>
      </c>
      <c r="AO65" s="15">
        <v>6804.1733977027006</v>
      </c>
      <c r="AP65" s="15">
        <v>2157.9948796680501</v>
      </c>
    </row>
    <row r="66" spans="1:42">
      <c r="A66">
        <f t="shared" si="21"/>
        <v>300</v>
      </c>
      <c r="B66" s="83">
        <f t="shared" si="22"/>
        <v>88.2</v>
      </c>
      <c r="C66" s="83">
        <f t="shared" si="23"/>
        <v>2</v>
      </c>
      <c r="D66" s="83">
        <f t="shared" si="24"/>
        <v>28.963485108383534</v>
      </c>
      <c r="E66" s="84">
        <f t="shared" si="25"/>
        <v>3.2127596881272226E-4</v>
      </c>
      <c r="F66">
        <f t="shared" si="26"/>
        <v>300</v>
      </c>
      <c r="G66" s="83">
        <f t="shared" si="27"/>
        <v>6310.0376260842686</v>
      </c>
      <c r="H66" s="83">
        <f t="shared" si="28"/>
        <v>1753.9105141269131</v>
      </c>
      <c r="I66" s="76">
        <f t="shared" si="9"/>
        <v>33.669565315423803</v>
      </c>
      <c r="J66" s="76">
        <f t="shared" si="10"/>
        <v>3.597696447600903</v>
      </c>
      <c r="L66" s="77">
        <f>L65</f>
        <v>300</v>
      </c>
      <c r="M66" s="78">
        <f>O66</f>
        <v>88.2</v>
      </c>
      <c r="O66" s="62">
        <v>88.2</v>
      </c>
      <c r="Q66" s="77">
        <f>Q65</f>
        <v>300</v>
      </c>
      <c r="R66" s="78">
        <f>T66</f>
        <v>2</v>
      </c>
      <c r="T66" s="60">
        <v>2</v>
      </c>
      <c r="V66" s="77">
        <f>V65</f>
        <v>300</v>
      </c>
      <c r="W66" s="78">
        <f>Y66</f>
        <v>28.963485108383534</v>
      </c>
      <c r="Y66" s="60">
        <v>28.963485108383534</v>
      </c>
      <c r="Z66" s="76"/>
      <c r="AA66" s="77">
        <f>AA65</f>
        <v>300</v>
      </c>
      <c r="AB66" s="78">
        <f>AD66</f>
        <v>3.2127596881272226E-4</v>
      </c>
      <c r="AD66" s="60">
        <f t="shared" si="29"/>
        <v>3.2127596881272226E-4</v>
      </c>
      <c r="AE66" s="60">
        <v>1.1565934877258002</v>
      </c>
      <c r="AF66" s="76"/>
      <c r="AG66" s="77">
        <f>AG65</f>
        <v>300</v>
      </c>
      <c r="AH66" s="94">
        <f>AJ66</f>
        <v>33.669565315423803</v>
      </c>
      <c r="AJ66" s="60">
        <v>33.669565315423803</v>
      </c>
      <c r="AL66" s="77">
        <f>AL65+$M$1</f>
        <v>300</v>
      </c>
      <c r="AM66" s="78">
        <f>AO66</f>
        <v>6310.0376260842686</v>
      </c>
      <c r="AN66" s="78">
        <f>AP66</f>
        <v>1753.9105141269131</v>
      </c>
      <c r="AO66" s="60">
        <v>6310.0376260842686</v>
      </c>
      <c r="AP66" s="60">
        <v>1753.9105141269131</v>
      </c>
    </row>
    <row r="67" spans="1:42">
      <c r="A67">
        <f t="shared" si="21"/>
        <v>310</v>
      </c>
      <c r="B67" s="83">
        <f t="shared" si="22"/>
        <v>88.2</v>
      </c>
      <c r="C67" s="83">
        <f t="shared" si="23"/>
        <v>2</v>
      </c>
      <c r="D67" s="83">
        <f t="shared" si="24"/>
        <v>28.963485108383534</v>
      </c>
      <c r="E67" s="84">
        <f t="shared" si="25"/>
        <v>3.2127596881272226E-4</v>
      </c>
      <c r="F67">
        <f t="shared" si="26"/>
        <v>310</v>
      </c>
      <c r="G67" s="83">
        <f t="shared" si="27"/>
        <v>6310.0376260842686</v>
      </c>
      <c r="H67" s="83">
        <f t="shared" si="28"/>
        <v>1753.9105141269131</v>
      </c>
      <c r="I67" s="76">
        <f t="shared" si="9"/>
        <v>33.669565315423803</v>
      </c>
      <c r="J67" s="76">
        <f t="shared" si="10"/>
        <v>3.597696447600903</v>
      </c>
      <c r="L67" s="77">
        <f>L66+$M$1</f>
        <v>310</v>
      </c>
      <c r="M67" s="78">
        <f>M66</f>
        <v>88.2</v>
      </c>
      <c r="O67" s="12">
        <v>68.400000000000006</v>
      </c>
      <c r="Q67" s="77">
        <f>Q66+$M$1</f>
        <v>310</v>
      </c>
      <c r="R67" s="78">
        <f>R66</f>
        <v>2</v>
      </c>
      <c r="T67" s="60">
        <v>2</v>
      </c>
      <c r="V67" s="77">
        <f>V66+$M$1</f>
        <v>310</v>
      </c>
      <c r="W67" s="78">
        <f>W66</f>
        <v>28.963485108383534</v>
      </c>
      <c r="Y67" s="8">
        <v>31.333422191577984</v>
      </c>
      <c r="Z67" s="76"/>
      <c r="AA67" s="77">
        <f>AA66+$M$1</f>
        <v>310</v>
      </c>
      <c r="AB67" s="78">
        <f>AB66</f>
        <v>3.2127596881272226E-4</v>
      </c>
      <c r="AD67" s="60">
        <f t="shared" si="29"/>
        <v>3.2107108565993106E-4</v>
      </c>
      <c r="AE67" s="8">
        <v>1.1558559083757518</v>
      </c>
      <c r="AF67" s="76"/>
      <c r="AG67" s="77">
        <f>AG66+$M$1</f>
        <v>310</v>
      </c>
      <c r="AH67" s="94">
        <f>AH66</f>
        <v>33.669565315423803</v>
      </c>
      <c r="AJ67" s="8">
        <v>34.500531657565915</v>
      </c>
      <c r="AL67" s="77">
        <f>AL66</f>
        <v>300</v>
      </c>
      <c r="AM67" s="78">
        <f>AM66</f>
        <v>6310.0376260842686</v>
      </c>
      <c r="AN67" s="78">
        <f>AN66</f>
        <v>1753.9105141269131</v>
      </c>
      <c r="AO67" s="8">
        <v>4243.8365924439586</v>
      </c>
      <c r="AP67" s="8">
        <v>1252.1499143914868</v>
      </c>
    </row>
    <row r="68" spans="1:42">
      <c r="A68">
        <f t="shared" si="21"/>
        <v>310</v>
      </c>
      <c r="B68" s="83">
        <f t="shared" si="22"/>
        <v>68.400000000000006</v>
      </c>
      <c r="C68" s="83">
        <f t="shared" si="23"/>
        <v>2</v>
      </c>
      <c r="D68" s="83">
        <f t="shared" si="24"/>
        <v>31.333422191577984</v>
      </c>
      <c r="E68" s="84">
        <f t="shared" si="25"/>
        <v>3.2107108565993106E-4</v>
      </c>
      <c r="F68">
        <f t="shared" si="26"/>
        <v>310</v>
      </c>
      <c r="G68" s="83">
        <f t="shared" si="27"/>
        <v>4243.8365924439586</v>
      </c>
      <c r="H68" s="83">
        <f t="shared" si="28"/>
        <v>1252.1499143914868</v>
      </c>
      <c r="I68" s="76">
        <f t="shared" si="9"/>
        <v>34.500531657565915</v>
      </c>
      <c r="J68" s="76">
        <f t="shared" si="10"/>
        <v>3.3892400132506144</v>
      </c>
      <c r="L68" s="77">
        <f>L67</f>
        <v>310</v>
      </c>
      <c r="M68" s="78">
        <f>O67</f>
        <v>68.400000000000006</v>
      </c>
      <c r="O68" s="12">
        <v>48</v>
      </c>
      <c r="Q68" s="77">
        <f>Q67</f>
        <v>310</v>
      </c>
      <c r="R68" s="78">
        <f>T67</f>
        <v>2</v>
      </c>
      <c r="T68" s="60">
        <v>2</v>
      </c>
      <c r="V68" s="77">
        <f>V67</f>
        <v>310</v>
      </c>
      <c r="W68" s="78">
        <f>Y67</f>
        <v>31.333422191577984</v>
      </c>
      <c r="Y68" s="8">
        <v>32.070146014354052</v>
      </c>
      <c r="Z68" s="76"/>
      <c r="AA68" s="77">
        <f>AA67</f>
        <v>310</v>
      </c>
      <c r="AB68" s="78">
        <f>AD67</f>
        <v>3.2107108565993106E-4</v>
      </c>
      <c r="AD68" s="60">
        <f t="shared" si="29"/>
        <v>3.20930592991317E-4</v>
      </c>
      <c r="AE68" s="8">
        <v>1.1553501347687412</v>
      </c>
      <c r="AF68" s="76"/>
      <c r="AG68" s="77">
        <f>AG67</f>
        <v>310</v>
      </c>
      <c r="AH68" s="94">
        <f>AJ67</f>
        <v>34.500531657565915</v>
      </c>
      <c r="AJ68" s="8">
        <v>34.665041342902654</v>
      </c>
      <c r="AL68" s="77">
        <f>AL67+$M$1</f>
        <v>310</v>
      </c>
      <c r="AM68" s="78">
        <f>AO67</f>
        <v>4243.8365924439586</v>
      </c>
      <c r="AN68" s="78">
        <f>AP67</f>
        <v>1252.1499143914868</v>
      </c>
      <c r="AO68" s="8">
        <v>3475.5644398007566</v>
      </c>
      <c r="AP68" s="8">
        <v>892.69593301435555</v>
      </c>
    </row>
    <row r="69" spans="1:42" ht="15" thickBot="1">
      <c r="A69">
        <f t="shared" si="21"/>
        <v>320</v>
      </c>
      <c r="B69" s="83">
        <f t="shared" si="22"/>
        <v>68.400000000000006</v>
      </c>
      <c r="C69" s="83">
        <f t="shared" si="23"/>
        <v>2</v>
      </c>
      <c r="D69" s="83">
        <f t="shared" si="24"/>
        <v>31.333422191577984</v>
      </c>
      <c r="E69" s="84">
        <f t="shared" si="25"/>
        <v>3.2107108565993106E-4</v>
      </c>
      <c r="F69">
        <f t="shared" si="26"/>
        <v>320</v>
      </c>
      <c r="G69" s="83">
        <f t="shared" si="27"/>
        <v>4243.8365924439586</v>
      </c>
      <c r="H69" s="83">
        <f t="shared" si="28"/>
        <v>1252.1499143914868</v>
      </c>
      <c r="I69" s="76">
        <f t="shared" si="9"/>
        <v>34.500531657565915</v>
      </c>
      <c r="J69" s="76">
        <f t="shared" si="10"/>
        <v>3.3892400132506144</v>
      </c>
      <c r="L69" s="77">
        <f>L68+$M$1</f>
        <v>320</v>
      </c>
      <c r="M69" s="78">
        <f>M68</f>
        <v>68.400000000000006</v>
      </c>
      <c r="O69" s="23">
        <v>28.8</v>
      </c>
      <c r="Q69" s="77">
        <f>Q68+$M$1</f>
        <v>320</v>
      </c>
      <c r="R69" s="78">
        <f>R68</f>
        <v>2</v>
      </c>
      <c r="T69" s="8">
        <v>2</v>
      </c>
      <c r="V69" s="77">
        <f>V68+$M$1</f>
        <v>320</v>
      </c>
      <c r="W69" s="78">
        <f>W68</f>
        <v>31.333422191577984</v>
      </c>
      <c r="Y69" s="10">
        <v>33.387534456050972</v>
      </c>
      <c r="Z69" s="76"/>
      <c r="AA69" s="77">
        <f>AA68+$M$1</f>
        <v>320</v>
      </c>
      <c r="AB69" s="78">
        <f>AB68</f>
        <v>3.2107108565993106E-4</v>
      </c>
      <c r="AD69" s="8">
        <f t="shared" si="29"/>
        <v>3.2064803927813124E-4</v>
      </c>
      <c r="AE69" s="10">
        <v>1.1543329414012726</v>
      </c>
      <c r="AF69" s="76"/>
      <c r="AG69" s="77">
        <f>AG68+$M$1</f>
        <v>320</v>
      </c>
      <c r="AH69" s="94">
        <f>AH68</f>
        <v>34.500531657565915</v>
      </c>
      <c r="AJ69" s="10">
        <v>34.67438274522295</v>
      </c>
      <c r="AL69" s="77">
        <f>AL68</f>
        <v>310</v>
      </c>
      <c r="AM69" s="78">
        <f>AM68</f>
        <v>4243.8365924439586</v>
      </c>
      <c r="AN69" s="78">
        <f>AN68</f>
        <v>1252.1499143914868</v>
      </c>
      <c r="AO69" s="10">
        <v>1722.0680943774048</v>
      </c>
      <c r="AP69" s="10">
        <v>499.37259872611514</v>
      </c>
    </row>
    <row r="70" spans="1:42">
      <c r="A70">
        <f t="shared" si="21"/>
        <v>320</v>
      </c>
      <c r="B70" s="83">
        <f t="shared" si="22"/>
        <v>48</v>
      </c>
      <c r="C70" s="83">
        <f t="shared" si="23"/>
        <v>2</v>
      </c>
      <c r="D70" s="83">
        <f t="shared" si="24"/>
        <v>32.070146014354052</v>
      </c>
      <c r="E70" s="84">
        <f t="shared" si="25"/>
        <v>3.20930592991317E-4</v>
      </c>
      <c r="F70">
        <f t="shared" si="26"/>
        <v>320</v>
      </c>
      <c r="G70" s="83">
        <f t="shared" si="27"/>
        <v>3475.5644398007566</v>
      </c>
      <c r="H70" s="83">
        <f t="shared" si="28"/>
        <v>892.69593301435555</v>
      </c>
      <c r="I70" s="76">
        <f t="shared" si="9"/>
        <v>34.665041342902654</v>
      </c>
      <c r="J70" s="76">
        <f t="shared" si="10"/>
        <v>3.8933351337950652</v>
      </c>
      <c r="L70" s="77">
        <f>L69</f>
        <v>320</v>
      </c>
      <c r="M70" s="78">
        <f>O68</f>
        <v>48</v>
      </c>
      <c r="Q70" s="77">
        <f>Q69</f>
        <v>320</v>
      </c>
      <c r="R70" s="78">
        <f>T68</f>
        <v>2</v>
      </c>
      <c r="V70" s="77">
        <f>V69</f>
        <v>320</v>
      </c>
      <c r="W70" s="78">
        <f>Y68</f>
        <v>32.070146014354052</v>
      </c>
      <c r="Z70" s="76"/>
      <c r="AA70" s="77">
        <f>AA69</f>
        <v>320</v>
      </c>
      <c r="AB70" s="78">
        <f>AD68</f>
        <v>3.20930592991317E-4</v>
      </c>
      <c r="AG70" s="77">
        <f>AG69</f>
        <v>320</v>
      </c>
      <c r="AH70" s="94">
        <f>AJ68</f>
        <v>34.665041342902654</v>
      </c>
      <c r="AL70" s="77">
        <f>AL69+$M$1</f>
        <v>320</v>
      </c>
      <c r="AM70" s="78">
        <f>AO68</f>
        <v>3475.5644398007566</v>
      </c>
      <c r="AN70" s="78">
        <f>AP68</f>
        <v>892.69593301435555</v>
      </c>
    </row>
    <row r="71" spans="1:42">
      <c r="A71">
        <f t="shared" si="21"/>
        <v>330</v>
      </c>
      <c r="B71" s="83">
        <f t="shared" si="22"/>
        <v>48</v>
      </c>
      <c r="C71" s="83">
        <f t="shared" si="23"/>
        <v>2</v>
      </c>
      <c r="D71" s="83">
        <f t="shared" si="24"/>
        <v>32.070146014354052</v>
      </c>
      <c r="E71" s="84">
        <f t="shared" si="25"/>
        <v>3.20930592991317E-4</v>
      </c>
      <c r="F71">
        <f t="shared" si="26"/>
        <v>330</v>
      </c>
      <c r="G71" s="83">
        <f t="shared" si="27"/>
        <v>3475.5644398007566</v>
      </c>
      <c r="H71" s="83">
        <f t="shared" si="28"/>
        <v>892.69593301435555</v>
      </c>
      <c r="I71" s="76">
        <f t="shared" ref="I71:I113" si="30">AH71</f>
        <v>34.665041342902654</v>
      </c>
      <c r="J71" s="76">
        <f t="shared" ref="J71:J113" si="31">G71/H71</f>
        <v>3.8933351337950652</v>
      </c>
      <c r="L71" s="77">
        <f>L70+$M$1</f>
        <v>330</v>
      </c>
      <c r="M71" s="78">
        <f>M70</f>
        <v>48</v>
      </c>
      <c r="Q71" s="77">
        <f>Q70+$M$1</f>
        <v>330</v>
      </c>
      <c r="R71" s="78">
        <f>R70</f>
        <v>2</v>
      </c>
      <c r="V71" s="77">
        <f>V70+$M$1</f>
        <v>330</v>
      </c>
      <c r="W71" s="78">
        <f>W70</f>
        <v>32.070146014354052</v>
      </c>
      <c r="Z71" s="76"/>
      <c r="AA71" s="77">
        <f>AA70+$M$1</f>
        <v>330</v>
      </c>
      <c r="AB71" s="78">
        <f>AB70</f>
        <v>3.20930592991317E-4</v>
      </c>
      <c r="AG71" s="77">
        <f>AG70+$M$1</f>
        <v>330</v>
      </c>
      <c r="AH71" s="94">
        <f>AH70</f>
        <v>34.665041342902654</v>
      </c>
      <c r="AL71" s="77">
        <f>AL70</f>
        <v>320</v>
      </c>
      <c r="AM71" s="78">
        <f>AM70</f>
        <v>3475.5644398007566</v>
      </c>
      <c r="AN71" s="78">
        <f>AN70</f>
        <v>892.69593301435555</v>
      </c>
    </row>
    <row r="72" spans="1:42">
      <c r="A72">
        <f t="shared" si="21"/>
        <v>330</v>
      </c>
      <c r="B72" s="83">
        <f t="shared" si="22"/>
        <v>28.8</v>
      </c>
      <c r="C72" s="83">
        <f t="shared" si="23"/>
        <v>2</v>
      </c>
      <c r="D72" s="83">
        <f t="shared" si="24"/>
        <v>33.387534456050972</v>
      </c>
      <c r="E72" s="84">
        <f t="shared" si="25"/>
        <v>3.2064803927813124E-4</v>
      </c>
      <c r="F72">
        <f t="shared" si="26"/>
        <v>330</v>
      </c>
      <c r="G72" s="83">
        <f t="shared" si="27"/>
        <v>1722.0680943774048</v>
      </c>
      <c r="H72" s="83">
        <f t="shared" si="28"/>
        <v>499.37259872611514</v>
      </c>
      <c r="I72" s="76">
        <f t="shared" si="30"/>
        <v>34.67438274522295</v>
      </c>
      <c r="J72" s="76">
        <f t="shared" si="31"/>
        <v>3.4484633293263389</v>
      </c>
      <c r="L72" s="77">
        <f>L71</f>
        <v>330</v>
      </c>
      <c r="M72" s="78">
        <f>O69</f>
        <v>28.8</v>
      </c>
      <c r="Q72" s="77">
        <f>Q71</f>
        <v>330</v>
      </c>
      <c r="R72" s="78">
        <f>T69</f>
        <v>2</v>
      </c>
      <c r="V72" s="77">
        <f>V71</f>
        <v>330</v>
      </c>
      <c r="W72" s="78">
        <f>Y69</f>
        <v>33.387534456050972</v>
      </c>
      <c r="AA72" s="77">
        <f>AA71</f>
        <v>330</v>
      </c>
      <c r="AB72" s="78">
        <f>AD69</f>
        <v>3.2064803927813124E-4</v>
      </c>
      <c r="AG72" s="77">
        <f>AG71</f>
        <v>330</v>
      </c>
      <c r="AH72" s="94">
        <f>AJ69</f>
        <v>34.67438274522295</v>
      </c>
      <c r="AL72" s="77">
        <f>AL71+$M$1</f>
        <v>330</v>
      </c>
      <c r="AM72" s="78">
        <f>AO69</f>
        <v>1722.0680943774048</v>
      </c>
      <c r="AN72" s="78">
        <f>AP69</f>
        <v>499.37259872611514</v>
      </c>
    </row>
    <row r="73" spans="1:42" ht="15" thickBot="1">
      <c r="A73">
        <f t="shared" si="21"/>
        <v>340</v>
      </c>
      <c r="B73" s="83">
        <f t="shared" si="22"/>
        <v>28.8</v>
      </c>
      <c r="C73" s="83">
        <f t="shared" si="23"/>
        <v>2</v>
      </c>
      <c r="D73" s="83">
        <f t="shared" si="24"/>
        <v>33.387534456050972</v>
      </c>
      <c r="E73" s="84">
        <f t="shared" si="25"/>
        <v>3.2064803927813124E-4</v>
      </c>
      <c r="F73">
        <f t="shared" si="26"/>
        <v>340</v>
      </c>
      <c r="G73" s="83">
        <f t="shared" si="27"/>
        <v>1722.0680943774048</v>
      </c>
      <c r="H73" s="83">
        <f t="shared" si="28"/>
        <v>499.37259872611514</v>
      </c>
      <c r="I73" s="76">
        <f t="shared" si="30"/>
        <v>34.67438274522295</v>
      </c>
      <c r="J73" s="76">
        <f t="shared" si="31"/>
        <v>3.4484633293263389</v>
      </c>
      <c r="L73" s="77">
        <f>L72+$M$1</f>
        <v>340</v>
      </c>
      <c r="M73" s="78">
        <f>M72</f>
        <v>28.8</v>
      </c>
      <c r="Q73" s="77">
        <f>Q72+$M$1</f>
        <v>340</v>
      </c>
      <c r="R73" s="78">
        <f>R72</f>
        <v>2</v>
      </c>
      <c r="V73" s="77">
        <f>V72+$M$1</f>
        <v>340</v>
      </c>
      <c r="W73" s="78">
        <f>W72</f>
        <v>33.387534456050972</v>
      </c>
      <c r="AA73" s="77">
        <f>AA72+$M$1</f>
        <v>340</v>
      </c>
      <c r="AB73" s="78">
        <f>AB72</f>
        <v>3.2064803927813124E-4</v>
      </c>
      <c r="AG73" s="77">
        <f>AG72+$M$1</f>
        <v>340</v>
      </c>
      <c r="AH73" s="94">
        <f>AH72</f>
        <v>34.67438274522295</v>
      </c>
      <c r="AL73" s="77">
        <f>AL72</f>
        <v>330</v>
      </c>
      <c r="AM73" s="78">
        <f>AM72</f>
        <v>1722.0680943774048</v>
      </c>
      <c r="AN73" s="78">
        <f>AN72</f>
        <v>499.37259872611514</v>
      </c>
    </row>
    <row r="74" spans="1:42" s="85" customFormat="1" ht="15" thickBot="1">
      <c r="A74" s="85">
        <f t="shared" ref="A74:A103" si="32">L74</f>
        <v>340</v>
      </c>
      <c r="B74" s="86">
        <f t="shared" ref="B74:B103" si="33">M74</f>
        <v>105.6</v>
      </c>
      <c r="C74" s="86">
        <f t="shared" ref="C74:C103" si="34">R74</f>
        <v>2</v>
      </c>
      <c r="D74" s="86">
        <f t="shared" ref="D74:D103" si="35">W74</f>
        <v>40.387163168903356</v>
      </c>
      <c r="E74" s="87">
        <f t="shared" ref="E74:E103" si="36">AB74</f>
        <v>3.0084704702041277E-4</v>
      </c>
      <c r="F74" s="85">
        <f t="shared" ref="F74:F103" si="37">A74</f>
        <v>340</v>
      </c>
      <c r="G74" s="86">
        <f t="shared" ref="G74:G103" si="38">AM74</f>
        <v>6058.7964070599637</v>
      </c>
      <c r="H74" s="86">
        <f t="shared" ref="H74:H103" si="39">AN74</f>
        <v>2511.6478445164312</v>
      </c>
      <c r="I74" s="76">
        <f t="shared" si="30"/>
        <v>45.212706546043577</v>
      </c>
      <c r="J74" s="76">
        <f t="shared" si="31"/>
        <v>2.4122794205755653</v>
      </c>
      <c r="L74" s="88">
        <f>L73</f>
        <v>340</v>
      </c>
      <c r="M74" s="89">
        <f>O75</f>
        <v>105.6</v>
      </c>
      <c r="O74" s="25" t="s">
        <v>80</v>
      </c>
      <c r="Q74" s="88">
        <f>Q73</f>
        <v>340</v>
      </c>
      <c r="R74" s="89">
        <f>T75</f>
        <v>2</v>
      </c>
      <c r="T74" s="25" t="s">
        <v>80</v>
      </c>
      <c r="V74" s="88">
        <f>V73</f>
        <v>340</v>
      </c>
      <c r="W74" s="89">
        <f>Y75</f>
        <v>40.387163168903356</v>
      </c>
      <c r="AA74" s="88">
        <f>AA73</f>
        <v>340</v>
      </c>
      <c r="AB74" s="89">
        <f>AD75</f>
        <v>3.0084704702041277E-4</v>
      </c>
      <c r="AG74" s="88">
        <f>AG73</f>
        <v>340</v>
      </c>
      <c r="AH74" s="95">
        <f>AJ75</f>
        <v>45.212706546043577</v>
      </c>
      <c r="AL74" s="88">
        <f>AL73+$M$1</f>
        <v>340</v>
      </c>
      <c r="AM74" s="89">
        <f>AO75</f>
        <v>6058.7964070599637</v>
      </c>
      <c r="AN74" s="89">
        <f>AP75</f>
        <v>2511.6478445164312</v>
      </c>
    </row>
    <row r="75" spans="1:42">
      <c r="A75">
        <f t="shared" si="32"/>
        <v>350</v>
      </c>
      <c r="B75" s="83">
        <f t="shared" si="33"/>
        <v>105.6</v>
      </c>
      <c r="C75" s="83">
        <f t="shared" si="34"/>
        <v>2</v>
      </c>
      <c r="D75" s="83">
        <f t="shared" si="35"/>
        <v>40.387163168903356</v>
      </c>
      <c r="E75" s="84">
        <f t="shared" si="36"/>
        <v>3.0084704702041277E-4</v>
      </c>
      <c r="F75">
        <f t="shared" si="37"/>
        <v>350</v>
      </c>
      <c r="G75" s="83">
        <f t="shared" si="38"/>
        <v>6058.7964070599637</v>
      </c>
      <c r="H75" s="83">
        <f t="shared" si="39"/>
        <v>2511.6478445164312</v>
      </c>
      <c r="I75" s="76">
        <f t="shared" si="30"/>
        <v>45.212706546043577</v>
      </c>
      <c r="J75" s="76">
        <f t="shared" si="31"/>
        <v>2.4122794205755653</v>
      </c>
      <c r="L75" s="77">
        <f>L74+$M$1</f>
        <v>350</v>
      </c>
      <c r="M75" s="78">
        <f>M74</f>
        <v>105.6</v>
      </c>
      <c r="O75" s="17">
        <v>105.6</v>
      </c>
      <c r="Q75" s="77">
        <f>Q74+$M$1</f>
        <v>350</v>
      </c>
      <c r="R75" s="78">
        <f>R74</f>
        <v>2</v>
      </c>
      <c r="T75" s="60">
        <v>2</v>
      </c>
      <c r="V75" s="77">
        <f>V74+$M$1</f>
        <v>350</v>
      </c>
      <c r="W75" s="78">
        <f>W74</f>
        <v>40.387163168903356</v>
      </c>
      <c r="Y75" s="15">
        <v>40.387163168903356</v>
      </c>
      <c r="Z75" s="76"/>
      <c r="AA75" s="77">
        <f>AA74+$M$1</f>
        <v>350</v>
      </c>
      <c r="AB75" s="78">
        <f>AB74</f>
        <v>3.0084704702041277E-4</v>
      </c>
      <c r="AD75" s="60">
        <f t="shared" ref="AD75:AD79" si="40">AE75/60/60</f>
        <v>3.0084704702041277E-4</v>
      </c>
      <c r="AE75" s="15">
        <v>1.0830493692734859</v>
      </c>
      <c r="AF75" s="76"/>
      <c r="AG75" s="77">
        <f>AG74+$M$1</f>
        <v>350</v>
      </c>
      <c r="AH75" s="94">
        <f>AH74</f>
        <v>45.212706546043577</v>
      </c>
      <c r="AJ75" s="15">
        <v>45.212706546043577</v>
      </c>
      <c r="AL75" s="77">
        <f>AL74</f>
        <v>340</v>
      </c>
      <c r="AM75" s="78">
        <f>AM74</f>
        <v>6058.7964070599637</v>
      </c>
      <c r="AN75" s="78">
        <f>AN74</f>
        <v>2511.6478445164312</v>
      </c>
      <c r="AO75" s="15">
        <v>6058.7964070599637</v>
      </c>
      <c r="AP75" s="15">
        <v>2511.6478445164312</v>
      </c>
    </row>
    <row r="76" spans="1:42">
      <c r="A76">
        <f t="shared" si="32"/>
        <v>350</v>
      </c>
      <c r="B76" s="83">
        <f t="shared" si="33"/>
        <v>88.2</v>
      </c>
      <c r="C76" s="83">
        <f t="shared" si="34"/>
        <v>2</v>
      </c>
      <c r="D76" s="83">
        <f t="shared" si="35"/>
        <v>40.204045892179572</v>
      </c>
      <c r="E76" s="84">
        <f t="shared" si="36"/>
        <v>3.0357730204637773E-4</v>
      </c>
      <c r="F76">
        <f t="shared" si="37"/>
        <v>350</v>
      </c>
      <c r="G76" s="83">
        <f t="shared" si="38"/>
        <v>5198.6167317396157</v>
      </c>
      <c r="H76" s="83">
        <f t="shared" si="39"/>
        <v>2031.8337565941688</v>
      </c>
      <c r="I76" s="76">
        <f t="shared" si="30"/>
        <v>44.30725944886624</v>
      </c>
      <c r="J76" s="76">
        <f t="shared" si="31"/>
        <v>2.5585837004961074</v>
      </c>
      <c r="L76" s="77">
        <f>L75</f>
        <v>350</v>
      </c>
      <c r="M76" s="78">
        <f>O76</f>
        <v>88.2</v>
      </c>
      <c r="O76" s="62">
        <v>88.2</v>
      </c>
      <c r="Q76" s="77">
        <f>Q75</f>
        <v>350</v>
      </c>
      <c r="R76" s="78">
        <f>T76</f>
        <v>2</v>
      </c>
      <c r="T76" s="60">
        <v>2</v>
      </c>
      <c r="V76" s="77">
        <f>V75</f>
        <v>350</v>
      </c>
      <c r="W76" s="78">
        <f>Y76</f>
        <v>40.204045892179572</v>
      </c>
      <c r="Y76" s="60">
        <v>40.204045892179572</v>
      </c>
      <c r="Z76" s="76"/>
      <c r="AA76" s="77">
        <f>AA75</f>
        <v>350</v>
      </c>
      <c r="AB76" s="78">
        <f>AD76</f>
        <v>3.0357730204637773E-4</v>
      </c>
      <c r="AD76" s="60">
        <f t="shared" si="40"/>
        <v>3.0357730204637773E-4</v>
      </c>
      <c r="AE76" s="60">
        <v>1.0928782873669598</v>
      </c>
      <c r="AF76" s="76"/>
      <c r="AG76" s="77">
        <f>AG75</f>
        <v>350</v>
      </c>
      <c r="AH76" s="94">
        <f>AJ76</f>
        <v>44.30725944886624</v>
      </c>
      <c r="AJ76" s="60">
        <v>44.30725944886624</v>
      </c>
      <c r="AL76" s="77">
        <f>AL75+$M$1</f>
        <v>350</v>
      </c>
      <c r="AM76" s="78">
        <f>AO76</f>
        <v>5198.6167317396157</v>
      </c>
      <c r="AN76" s="78">
        <f>AP76</f>
        <v>2031.8337565941688</v>
      </c>
      <c r="AO76" s="60">
        <v>5198.6167317396157</v>
      </c>
      <c r="AP76" s="60">
        <v>2031.8337565941688</v>
      </c>
    </row>
    <row r="77" spans="1:42">
      <c r="A77">
        <f t="shared" si="32"/>
        <v>360</v>
      </c>
      <c r="B77" s="83">
        <f t="shared" si="33"/>
        <v>88.2</v>
      </c>
      <c r="C77" s="83">
        <f t="shared" si="34"/>
        <v>2</v>
      </c>
      <c r="D77" s="83">
        <f t="shared" si="35"/>
        <v>40.204045892179572</v>
      </c>
      <c r="E77" s="84">
        <f t="shared" si="36"/>
        <v>3.0357730204637773E-4</v>
      </c>
      <c r="F77">
        <f t="shared" si="37"/>
        <v>360</v>
      </c>
      <c r="G77" s="83">
        <f t="shared" si="38"/>
        <v>5198.6167317396157</v>
      </c>
      <c r="H77" s="83">
        <f t="shared" si="39"/>
        <v>2031.8337565941688</v>
      </c>
      <c r="I77" s="76">
        <f t="shared" si="30"/>
        <v>44.30725944886624</v>
      </c>
      <c r="J77" s="76">
        <f t="shared" si="31"/>
        <v>2.5585837004961074</v>
      </c>
      <c r="L77" s="77">
        <f>L76+$M$1</f>
        <v>360</v>
      </c>
      <c r="M77" s="78">
        <f>M76</f>
        <v>88.2</v>
      </c>
      <c r="O77" s="12">
        <v>68.400000000000006</v>
      </c>
      <c r="Q77" s="77">
        <f>Q76+$M$1</f>
        <v>360</v>
      </c>
      <c r="R77" s="78">
        <f>R76</f>
        <v>2</v>
      </c>
      <c r="T77" s="60">
        <v>2</v>
      </c>
      <c r="V77" s="77">
        <f>V76+$M$1</f>
        <v>360</v>
      </c>
      <c r="W77" s="78">
        <f>W76</f>
        <v>40.204045892179572</v>
      </c>
      <c r="Y77" s="8">
        <v>40.228709527996422</v>
      </c>
      <c r="Z77" s="76"/>
      <c r="AA77" s="77">
        <f>AA76+$M$1</f>
        <v>360</v>
      </c>
      <c r="AB77" s="78">
        <f>AB76</f>
        <v>3.0357730204637773E-4</v>
      </c>
      <c r="AD77" s="60">
        <f t="shared" si="40"/>
        <v>3.03406636202375E-4</v>
      </c>
      <c r="AE77" s="8">
        <v>1.0922638903285502</v>
      </c>
      <c r="AF77" s="76"/>
      <c r="AG77" s="77">
        <f>AG76+$M$1</f>
        <v>360</v>
      </c>
      <c r="AH77" s="94">
        <f>AH76</f>
        <v>44.30725944886624</v>
      </c>
      <c r="AJ77" s="8">
        <v>43.444370883387307</v>
      </c>
      <c r="AL77" s="77">
        <f>AL76</f>
        <v>350</v>
      </c>
      <c r="AM77" s="78">
        <f>AM76</f>
        <v>5198.6167317396157</v>
      </c>
      <c r="AN77" s="78">
        <f>AN76</f>
        <v>2031.8337565941688</v>
      </c>
      <c r="AO77" s="8">
        <v>4071.8311867801526</v>
      </c>
      <c r="AP77" s="8">
        <v>1516.4585839888969</v>
      </c>
    </row>
    <row r="78" spans="1:42">
      <c r="A78">
        <f t="shared" si="32"/>
        <v>360</v>
      </c>
      <c r="B78" s="83">
        <f t="shared" si="33"/>
        <v>68.400000000000006</v>
      </c>
      <c r="C78" s="83">
        <f t="shared" si="34"/>
        <v>2</v>
      </c>
      <c r="D78" s="83">
        <f t="shared" si="35"/>
        <v>40.228709527996422</v>
      </c>
      <c r="E78" s="84">
        <f t="shared" si="36"/>
        <v>3.03406636202375E-4</v>
      </c>
      <c r="F78">
        <f t="shared" si="37"/>
        <v>360</v>
      </c>
      <c r="G78" s="83">
        <f t="shared" si="38"/>
        <v>4071.8311867801526</v>
      </c>
      <c r="H78" s="83">
        <f t="shared" si="39"/>
        <v>1516.4585839888969</v>
      </c>
      <c r="I78" s="76">
        <f t="shared" si="30"/>
        <v>43.444370883387307</v>
      </c>
      <c r="J78" s="76">
        <f t="shared" si="31"/>
        <v>2.6850922470098699</v>
      </c>
      <c r="L78" s="77">
        <f>L77</f>
        <v>360</v>
      </c>
      <c r="M78" s="78">
        <f>O77</f>
        <v>68.400000000000006</v>
      </c>
      <c r="O78" s="12">
        <v>48</v>
      </c>
      <c r="Q78" s="77">
        <f>Q77</f>
        <v>360</v>
      </c>
      <c r="R78" s="78">
        <f>T77</f>
        <v>2</v>
      </c>
      <c r="T78" s="60">
        <v>2</v>
      </c>
      <c r="V78" s="77">
        <f>V77</f>
        <v>360</v>
      </c>
      <c r="W78" s="78">
        <f>Y77</f>
        <v>40.228709527996422</v>
      </c>
      <c r="Y78" s="8">
        <v>40.466982755668631</v>
      </c>
      <c r="Z78" s="76"/>
      <c r="AA78" s="77">
        <f>AA77</f>
        <v>360</v>
      </c>
      <c r="AB78" s="78">
        <f>AD77</f>
        <v>3.03406636202375E-4</v>
      </c>
      <c r="AD78" s="60">
        <f t="shared" si="40"/>
        <v>3.0369915625482017E-4</v>
      </c>
      <c r="AE78" s="8">
        <v>1.0933169625173527</v>
      </c>
      <c r="AF78" s="76"/>
      <c r="AG78" s="77">
        <f>AG77</f>
        <v>360</v>
      </c>
      <c r="AH78" s="94">
        <f>AJ77</f>
        <v>43.444370883387307</v>
      </c>
      <c r="AJ78" s="8">
        <v>42.938804091161508</v>
      </c>
      <c r="AL78" s="77">
        <f>AL77+$M$1</f>
        <v>360</v>
      </c>
      <c r="AM78" s="78">
        <f>AO77</f>
        <v>4071.8311867801526</v>
      </c>
      <c r="AN78" s="78">
        <f>AP77</f>
        <v>1516.4585839888969</v>
      </c>
      <c r="AO78" s="8">
        <v>3132.9614003535862</v>
      </c>
      <c r="AP78" s="8">
        <v>1063.8925497454902</v>
      </c>
    </row>
    <row r="79" spans="1:42" ht="15" thickBot="1">
      <c r="A79">
        <f t="shared" si="32"/>
        <v>370</v>
      </c>
      <c r="B79" s="83">
        <f t="shared" si="33"/>
        <v>68.400000000000006</v>
      </c>
      <c r="C79" s="83">
        <f t="shared" si="34"/>
        <v>2</v>
      </c>
      <c r="D79" s="83">
        <f t="shared" si="35"/>
        <v>40.228709527996422</v>
      </c>
      <c r="E79" s="84">
        <f t="shared" si="36"/>
        <v>3.03406636202375E-4</v>
      </c>
      <c r="F79">
        <f t="shared" si="37"/>
        <v>370</v>
      </c>
      <c r="G79" s="83">
        <f t="shared" si="38"/>
        <v>4071.8311867801526</v>
      </c>
      <c r="H79" s="83">
        <f t="shared" si="39"/>
        <v>1516.4585839888969</v>
      </c>
      <c r="I79" s="76">
        <f t="shared" si="30"/>
        <v>43.444370883387307</v>
      </c>
      <c r="J79" s="76">
        <f t="shared" si="31"/>
        <v>2.6850922470098699</v>
      </c>
      <c r="L79" s="77">
        <f>L78+$M$1</f>
        <v>370</v>
      </c>
      <c r="M79" s="78">
        <f>M78</f>
        <v>68.400000000000006</v>
      </c>
      <c r="O79" s="23">
        <v>28.8</v>
      </c>
      <c r="Q79" s="77">
        <f>Q78+$M$1</f>
        <v>370</v>
      </c>
      <c r="R79" s="78">
        <f>R78</f>
        <v>2</v>
      </c>
      <c r="T79" s="8">
        <v>2</v>
      </c>
      <c r="V79" s="77">
        <f>V78+$M$1</f>
        <v>370</v>
      </c>
      <c r="W79" s="78">
        <f>W78</f>
        <v>40.228709527996422</v>
      </c>
      <c r="Y79" s="10">
        <v>43.50579693906603</v>
      </c>
      <c r="Z79" s="76"/>
      <c r="AA79" s="77">
        <f>AA78+$M$1</f>
        <v>370</v>
      </c>
      <c r="AB79" s="78">
        <f>AB78</f>
        <v>3.03406636202375E-4</v>
      </c>
      <c r="AD79" s="8">
        <f t="shared" si="40"/>
        <v>3.0366857314603909E-4</v>
      </c>
      <c r="AE79" s="10">
        <v>1.0932068633257406</v>
      </c>
      <c r="AF79" s="76"/>
      <c r="AG79" s="77">
        <f>AG78+$M$1</f>
        <v>370</v>
      </c>
      <c r="AH79" s="94">
        <f>AH78</f>
        <v>43.444370883387307</v>
      </c>
      <c r="AJ79" s="10">
        <v>44.645176026765412</v>
      </c>
      <c r="AL79" s="77">
        <f>AL78</f>
        <v>360</v>
      </c>
      <c r="AM79" s="78">
        <f>AM78</f>
        <v>4071.8311867801526</v>
      </c>
      <c r="AN79" s="78">
        <f>AN78</f>
        <v>1516.4585839888969</v>
      </c>
      <c r="AO79" s="10">
        <v>1443.984313094579</v>
      </c>
      <c r="AP79" s="10">
        <v>633.00493166287049</v>
      </c>
    </row>
    <row r="80" spans="1:42">
      <c r="A80">
        <f t="shared" si="32"/>
        <v>370</v>
      </c>
      <c r="B80" s="83">
        <f t="shared" si="33"/>
        <v>48</v>
      </c>
      <c r="C80" s="83">
        <f t="shared" si="34"/>
        <v>2</v>
      </c>
      <c r="D80" s="83">
        <f t="shared" si="35"/>
        <v>40.466982755668631</v>
      </c>
      <c r="E80" s="84">
        <f t="shared" si="36"/>
        <v>3.0369915625482017E-4</v>
      </c>
      <c r="F80">
        <f t="shared" si="37"/>
        <v>370</v>
      </c>
      <c r="G80" s="83">
        <f t="shared" si="38"/>
        <v>3132.9614003535862</v>
      </c>
      <c r="H80" s="83">
        <f t="shared" si="39"/>
        <v>1063.8925497454902</v>
      </c>
      <c r="I80" s="76">
        <f t="shared" si="30"/>
        <v>42.938804091161508</v>
      </c>
      <c r="J80" s="76">
        <f t="shared" si="31"/>
        <v>2.9448099820823721</v>
      </c>
      <c r="L80" s="77">
        <f>L79</f>
        <v>370</v>
      </c>
      <c r="M80" s="78">
        <f>O78</f>
        <v>48</v>
      </c>
      <c r="Q80" s="77">
        <f>Q79</f>
        <v>370</v>
      </c>
      <c r="R80" s="78">
        <f>T78</f>
        <v>2</v>
      </c>
      <c r="V80" s="77">
        <f>V79</f>
        <v>370</v>
      </c>
      <c r="W80" s="78">
        <f>Y78</f>
        <v>40.466982755668631</v>
      </c>
      <c r="Z80" s="76"/>
      <c r="AA80" s="77">
        <f>AA79</f>
        <v>370</v>
      </c>
      <c r="AB80" s="78">
        <f>AD78</f>
        <v>3.0369915625482017E-4</v>
      </c>
      <c r="AG80" s="77">
        <f>AG79</f>
        <v>370</v>
      </c>
      <c r="AH80" s="94">
        <f>AJ78</f>
        <v>42.938804091161508</v>
      </c>
      <c r="AL80" s="77">
        <f>AL79+$M$1</f>
        <v>370</v>
      </c>
      <c r="AM80" s="78">
        <f>AO78</f>
        <v>3132.9614003535862</v>
      </c>
      <c r="AN80" s="78">
        <f>AP78</f>
        <v>1063.8925497454902</v>
      </c>
    </row>
    <row r="81" spans="1:42">
      <c r="A81">
        <f t="shared" si="32"/>
        <v>380</v>
      </c>
      <c r="B81" s="83">
        <f t="shared" si="33"/>
        <v>48</v>
      </c>
      <c r="C81" s="83">
        <f t="shared" si="34"/>
        <v>2</v>
      </c>
      <c r="D81" s="83">
        <f t="shared" si="35"/>
        <v>40.466982755668631</v>
      </c>
      <c r="E81" s="84">
        <f t="shared" si="36"/>
        <v>3.0369915625482017E-4</v>
      </c>
      <c r="F81">
        <f t="shared" si="37"/>
        <v>380</v>
      </c>
      <c r="G81" s="83">
        <f t="shared" si="38"/>
        <v>3132.9614003535862</v>
      </c>
      <c r="H81" s="83">
        <f t="shared" si="39"/>
        <v>1063.8925497454902</v>
      </c>
      <c r="I81" s="76">
        <f t="shared" si="30"/>
        <v>42.938804091161508</v>
      </c>
      <c r="J81" s="76">
        <f t="shared" si="31"/>
        <v>2.9448099820823721</v>
      </c>
      <c r="L81" s="77">
        <f>L80+$M$1</f>
        <v>380</v>
      </c>
      <c r="M81" s="78">
        <f>M80</f>
        <v>48</v>
      </c>
      <c r="Q81" s="77">
        <f>Q80+$M$1</f>
        <v>380</v>
      </c>
      <c r="R81" s="78">
        <f>R80</f>
        <v>2</v>
      </c>
      <c r="V81" s="77">
        <f>V80+$M$1</f>
        <v>380</v>
      </c>
      <c r="W81" s="78">
        <f>W80</f>
        <v>40.466982755668631</v>
      </c>
      <c r="Z81" s="76"/>
      <c r="AA81" s="77">
        <f>AA80+$M$1</f>
        <v>380</v>
      </c>
      <c r="AB81" s="78">
        <f>AB80</f>
        <v>3.0369915625482017E-4</v>
      </c>
      <c r="AG81" s="77">
        <f>AG80+$M$1</f>
        <v>380</v>
      </c>
      <c r="AH81" s="94">
        <f>AH80</f>
        <v>42.938804091161508</v>
      </c>
      <c r="AL81" s="77">
        <f>AL80</f>
        <v>370</v>
      </c>
      <c r="AM81" s="78">
        <f>AM80</f>
        <v>3132.9614003535862</v>
      </c>
      <c r="AN81" s="78">
        <f>AN80</f>
        <v>1063.8925497454902</v>
      </c>
    </row>
    <row r="82" spans="1:42">
      <c r="A82">
        <f t="shared" si="32"/>
        <v>380</v>
      </c>
      <c r="B82" s="83">
        <f t="shared" si="33"/>
        <v>28.8</v>
      </c>
      <c r="C82" s="83">
        <f t="shared" si="34"/>
        <v>2</v>
      </c>
      <c r="D82" s="83">
        <f t="shared" si="35"/>
        <v>43.50579693906603</v>
      </c>
      <c r="E82" s="84">
        <f t="shared" si="36"/>
        <v>3.0366857314603909E-4</v>
      </c>
      <c r="F82">
        <f t="shared" si="37"/>
        <v>380</v>
      </c>
      <c r="G82" s="83">
        <f t="shared" si="38"/>
        <v>1443.984313094579</v>
      </c>
      <c r="H82" s="83">
        <f t="shared" si="39"/>
        <v>633.00493166287049</v>
      </c>
      <c r="I82" s="76">
        <f t="shared" si="30"/>
        <v>44.645176026765412</v>
      </c>
      <c r="J82" s="76">
        <f t="shared" si="31"/>
        <v>2.2811580777124574</v>
      </c>
      <c r="L82" s="77">
        <f>L81</f>
        <v>380</v>
      </c>
      <c r="M82" s="78">
        <f>O79</f>
        <v>28.8</v>
      </c>
      <c r="Q82" s="77">
        <f>Q81</f>
        <v>380</v>
      </c>
      <c r="R82" s="78">
        <f>T79</f>
        <v>2</v>
      </c>
      <c r="V82" s="77">
        <f>V81</f>
        <v>380</v>
      </c>
      <c r="W82" s="78">
        <f>Y79</f>
        <v>43.50579693906603</v>
      </c>
      <c r="AA82" s="77">
        <f>AA81</f>
        <v>380</v>
      </c>
      <c r="AB82" s="78">
        <f>AD79</f>
        <v>3.0366857314603909E-4</v>
      </c>
      <c r="AG82" s="77">
        <f>AG81</f>
        <v>380</v>
      </c>
      <c r="AH82" s="94">
        <f>AJ79</f>
        <v>44.645176026765412</v>
      </c>
      <c r="AL82" s="77">
        <f>AL81+$M$1</f>
        <v>380</v>
      </c>
      <c r="AM82" s="78">
        <f>AO79</f>
        <v>1443.984313094579</v>
      </c>
      <c r="AN82" s="78">
        <f>AP79</f>
        <v>633.00493166287049</v>
      </c>
    </row>
    <row r="83" spans="1:42" ht="15" thickBot="1">
      <c r="A83">
        <f t="shared" si="32"/>
        <v>390</v>
      </c>
      <c r="B83" s="83">
        <f t="shared" si="33"/>
        <v>28.8</v>
      </c>
      <c r="C83" s="83">
        <f t="shared" si="34"/>
        <v>2</v>
      </c>
      <c r="D83" s="83">
        <f t="shared" si="35"/>
        <v>43.50579693906603</v>
      </c>
      <c r="E83" s="84">
        <f t="shared" si="36"/>
        <v>3.0366857314603909E-4</v>
      </c>
      <c r="F83">
        <f t="shared" si="37"/>
        <v>390</v>
      </c>
      <c r="G83" s="83">
        <f t="shared" si="38"/>
        <v>1443.984313094579</v>
      </c>
      <c r="H83" s="83">
        <f t="shared" si="39"/>
        <v>633.00493166287049</v>
      </c>
      <c r="I83" s="76">
        <f t="shared" si="30"/>
        <v>44.645176026765412</v>
      </c>
      <c r="J83" s="76">
        <f t="shared" si="31"/>
        <v>2.2811580777124574</v>
      </c>
      <c r="L83" s="77">
        <f>L82+$M$1</f>
        <v>390</v>
      </c>
      <c r="M83" s="78">
        <f>M82</f>
        <v>28.8</v>
      </c>
      <c r="Q83" s="77">
        <f>Q82+$M$1</f>
        <v>390</v>
      </c>
      <c r="R83" s="78">
        <f>R82</f>
        <v>2</v>
      </c>
      <c r="V83" s="77">
        <f>V82+$M$1</f>
        <v>390</v>
      </c>
      <c r="W83" s="78">
        <f>W82</f>
        <v>43.50579693906603</v>
      </c>
      <c r="AA83" s="77">
        <f>AA82+$M$1</f>
        <v>390</v>
      </c>
      <c r="AB83" s="78">
        <f>AB82</f>
        <v>3.0366857314603909E-4</v>
      </c>
      <c r="AG83" s="77">
        <f>AG82+$M$1</f>
        <v>390</v>
      </c>
      <c r="AH83" s="94">
        <f>AH82</f>
        <v>44.645176026765412</v>
      </c>
      <c r="AL83" s="77">
        <f>AL82</f>
        <v>380</v>
      </c>
      <c r="AM83" s="78">
        <f>AM82</f>
        <v>1443.984313094579</v>
      </c>
      <c r="AN83" s="78">
        <f>AN82</f>
        <v>633.00493166287049</v>
      </c>
    </row>
    <row r="84" spans="1:42" s="85" customFormat="1" ht="15" thickBot="1">
      <c r="A84" s="85">
        <f t="shared" si="32"/>
        <v>390</v>
      </c>
      <c r="B84" s="86">
        <f t="shared" si="33"/>
        <v>105.6</v>
      </c>
      <c r="C84" s="86">
        <f t="shared" si="34"/>
        <v>2</v>
      </c>
      <c r="D84" s="86">
        <f t="shared" si="35"/>
        <v>48.693214807007614</v>
      </c>
      <c r="E84" s="87">
        <f t="shared" si="36"/>
        <v>1.897970846895142E-4</v>
      </c>
      <c r="F84" s="85">
        <f t="shared" si="37"/>
        <v>390</v>
      </c>
      <c r="G84" s="86">
        <f t="shared" si="38"/>
        <v>4443.0696597139513</v>
      </c>
      <c r="H84" s="86">
        <f t="shared" si="39"/>
        <v>2414.3846036760488</v>
      </c>
      <c r="I84" s="76">
        <f t="shared" si="30"/>
        <v>54.302392557151158</v>
      </c>
      <c r="J84" s="76">
        <f t="shared" si="31"/>
        <v>1.8402493343227524</v>
      </c>
      <c r="L84" s="88">
        <f>L83</f>
        <v>390</v>
      </c>
      <c r="M84" s="89">
        <f>O85</f>
        <v>105.6</v>
      </c>
      <c r="O84" s="25" t="s">
        <v>81</v>
      </c>
      <c r="Q84" s="88">
        <f>Q83</f>
        <v>390</v>
      </c>
      <c r="R84" s="89">
        <f>T85</f>
        <v>2</v>
      </c>
      <c r="T84" s="25" t="s">
        <v>81</v>
      </c>
      <c r="V84" s="88">
        <f>V83</f>
        <v>390</v>
      </c>
      <c r="W84" s="89">
        <f>Y85</f>
        <v>48.693214807007614</v>
      </c>
      <c r="AA84" s="88">
        <f>AA83</f>
        <v>390</v>
      </c>
      <c r="AB84" s="89">
        <f>AD85</f>
        <v>1.897970846895142E-4</v>
      </c>
      <c r="AG84" s="88">
        <f>AG83</f>
        <v>390</v>
      </c>
      <c r="AH84" s="95">
        <f>AJ85</f>
        <v>54.302392557151158</v>
      </c>
      <c r="AL84" s="88">
        <f>AL83+$M$1</f>
        <v>390</v>
      </c>
      <c r="AM84" s="89">
        <f>AO85</f>
        <v>4443.0696597139513</v>
      </c>
      <c r="AN84" s="89">
        <f>AP85</f>
        <v>2414.3846036760488</v>
      </c>
    </row>
    <row r="85" spans="1:42">
      <c r="A85">
        <f t="shared" si="32"/>
        <v>400</v>
      </c>
      <c r="B85" s="83">
        <f t="shared" si="33"/>
        <v>105.6</v>
      </c>
      <c r="C85" s="83">
        <f t="shared" si="34"/>
        <v>2</v>
      </c>
      <c r="D85" s="83">
        <f t="shared" si="35"/>
        <v>48.693214807007614</v>
      </c>
      <c r="E85" s="84">
        <f t="shared" si="36"/>
        <v>1.897970846895142E-4</v>
      </c>
      <c r="F85">
        <f t="shared" si="37"/>
        <v>400</v>
      </c>
      <c r="G85" s="83">
        <f t="shared" si="38"/>
        <v>4443.0696597139513</v>
      </c>
      <c r="H85" s="83">
        <f t="shared" si="39"/>
        <v>2414.3846036760488</v>
      </c>
      <c r="I85" s="76">
        <f t="shared" si="30"/>
        <v>54.302392557151158</v>
      </c>
      <c r="J85" s="76">
        <f t="shared" si="31"/>
        <v>1.8402493343227524</v>
      </c>
      <c r="L85" s="77">
        <f>L84+$M$1</f>
        <v>400</v>
      </c>
      <c r="M85" s="78">
        <f>M84</f>
        <v>105.6</v>
      </c>
      <c r="O85" s="17">
        <v>105.6</v>
      </c>
      <c r="Q85" s="77">
        <f>Q84+$M$1</f>
        <v>400</v>
      </c>
      <c r="R85" s="78">
        <f>R84</f>
        <v>2</v>
      </c>
      <c r="T85" s="60">
        <v>2</v>
      </c>
      <c r="V85" s="77">
        <f>V84+$M$1</f>
        <v>400</v>
      </c>
      <c r="W85" s="78">
        <f>W84</f>
        <v>48.693214807007614</v>
      </c>
      <c r="Y85" s="15">
        <v>48.693214807007614</v>
      </c>
      <c r="Z85" s="76"/>
      <c r="AA85" s="77">
        <f>AA84+$M$1</f>
        <v>400</v>
      </c>
      <c r="AB85" s="78">
        <f>AB84</f>
        <v>1.897970846895142E-4</v>
      </c>
      <c r="AD85" s="60">
        <f t="shared" ref="AD85:AD89" si="41">AE85/60/60</f>
        <v>1.897970846895142E-4</v>
      </c>
      <c r="AE85" s="15">
        <v>0.68326950488225113</v>
      </c>
      <c r="AF85" s="76"/>
      <c r="AG85" s="77">
        <f>AG84+$M$1</f>
        <v>400</v>
      </c>
      <c r="AH85" s="94">
        <f>AH84</f>
        <v>54.302392557151158</v>
      </c>
      <c r="AJ85" s="15">
        <v>54.302392557151158</v>
      </c>
      <c r="AL85" s="77">
        <f>AL84</f>
        <v>390</v>
      </c>
      <c r="AM85" s="78">
        <f>AM84</f>
        <v>4443.0696597139513</v>
      </c>
      <c r="AN85" s="78">
        <f>AN84</f>
        <v>2414.3846036760488</v>
      </c>
      <c r="AO85" s="15">
        <v>4443.0696597139513</v>
      </c>
      <c r="AP85" s="15">
        <v>2414.3846036760488</v>
      </c>
    </row>
    <row r="86" spans="1:42">
      <c r="A86">
        <f t="shared" si="32"/>
        <v>400</v>
      </c>
      <c r="B86" s="83">
        <f t="shared" si="33"/>
        <v>88.2</v>
      </c>
      <c r="C86" s="83">
        <f t="shared" si="34"/>
        <v>2</v>
      </c>
      <c r="D86" s="83">
        <f t="shared" si="35"/>
        <v>48.540853977787997</v>
      </c>
      <c r="E86" s="84">
        <f t="shared" si="36"/>
        <v>1.8914432271582103E-4</v>
      </c>
      <c r="F86">
        <f t="shared" si="37"/>
        <v>400</v>
      </c>
      <c r="G86" s="83">
        <f t="shared" si="38"/>
        <v>4293.359281615576</v>
      </c>
      <c r="H86" s="83">
        <f t="shared" si="39"/>
        <v>2294.2293651087484</v>
      </c>
      <c r="I86" s="76">
        <f t="shared" si="30"/>
        <v>53.979734775104085</v>
      </c>
      <c r="J86" s="76">
        <f t="shared" si="31"/>
        <v>1.8713731708390313</v>
      </c>
      <c r="L86" s="77">
        <f>L85</f>
        <v>400</v>
      </c>
      <c r="M86" s="78">
        <f>O86</f>
        <v>88.2</v>
      </c>
      <c r="O86" s="62">
        <v>88.2</v>
      </c>
      <c r="Q86" s="77">
        <f>Q85</f>
        <v>400</v>
      </c>
      <c r="R86" s="78">
        <f>T86</f>
        <v>2</v>
      </c>
      <c r="T86" s="60">
        <v>2</v>
      </c>
      <c r="V86" s="77">
        <f>V85</f>
        <v>400</v>
      </c>
      <c r="W86" s="78">
        <f>Y86</f>
        <v>48.540853977787997</v>
      </c>
      <c r="Y86" s="60">
        <v>48.540853977787997</v>
      </c>
      <c r="Z86" s="76"/>
      <c r="AA86" s="77">
        <f>AA85</f>
        <v>400</v>
      </c>
      <c r="AB86" s="78">
        <f>AD86</f>
        <v>1.8914432271582103E-4</v>
      </c>
      <c r="AD86" s="60">
        <f t="shared" si="41"/>
        <v>1.8914432271582103E-4</v>
      </c>
      <c r="AE86" s="60">
        <v>0.68091956177695567</v>
      </c>
      <c r="AF86" s="76"/>
      <c r="AG86" s="77">
        <f>AG85</f>
        <v>400</v>
      </c>
      <c r="AH86" s="94">
        <f>AJ86</f>
        <v>53.979734775104085</v>
      </c>
      <c r="AJ86" s="60">
        <v>53.979734775104085</v>
      </c>
      <c r="AL86" s="77">
        <f>AL85+$M$1</f>
        <v>400</v>
      </c>
      <c r="AM86" s="78">
        <f>AO86</f>
        <v>4293.359281615576</v>
      </c>
      <c r="AN86" s="78">
        <f>AP86</f>
        <v>2294.2293651087484</v>
      </c>
      <c r="AO86" s="60">
        <v>4293.359281615576</v>
      </c>
      <c r="AP86" s="60">
        <v>2294.2293651087484</v>
      </c>
    </row>
    <row r="87" spans="1:42">
      <c r="A87">
        <f t="shared" si="32"/>
        <v>410</v>
      </c>
      <c r="B87" s="83">
        <f t="shared" si="33"/>
        <v>88.2</v>
      </c>
      <c r="C87" s="83">
        <f t="shared" si="34"/>
        <v>2</v>
      </c>
      <c r="D87" s="83">
        <f t="shared" si="35"/>
        <v>48.540853977787997</v>
      </c>
      <c r="E87" s="84">
        <f t="shared" si="36"/>
        <v>1.8914432271582103E-4</v>
      </c>
      <c r="F87">
        <f t="shared" si="37"/>
        <v>410</v>
      </c>
      <c r="G87" s="83">
        <f t="shared" si="38"/>
        <v>4293.359281615576</v>
      </c>
      <c r="H87" s="83">
        <f t="shared" si="39"/>
        <v>2294.2293651087484</v>
      </c>
      <c r="I87" s="76">
        <f t="shared" si="30"/>
        <v>53.979734775104085</v>
      </c>
      <c r="J87" s="76">
        <f t="shared" si="31"/>
        <v>1.8713731708390313</v>
      </c>
      <c r="L87" s="77">
        <f>L86+$M$1</f>
        <v>410</v>
      </c>
      <c r="M87" s="78">
        <f>M86</f>
        <v>88.2</v>
      </c>
      <c r="O87" s="12">
        <v>68.400000000000006</v>
      </c>
      <c r="Q87" s="77">
        <f>Q86+$M$1</f>
        <v>410</v>
      </c>
      <c r="R87" s="78">
        <f>R86</f>
        <v>2</v>
      </c>
      <c r="T87" s="60">
        <v>2</v>
      </c>
      <c r="V87" s="77">
        <f>V86+$M$1</f>
        <v>410</v>
      </c>
      <c r="W87" s="78">
        <f>W86</f>
        <v>48.540853977787997</v>
      </c>
      <c r="Y87" s="8">
        <v>48.610411324030927</v>
      </c>
      <c r="Z87" s="76"/>
      <c r="AA87" s="77">
        <f>AA86+$M$1</f>
        <v>410</v>
      </c>
      <c r="AB87" s="78">
        <f>AB86</f>
        <v>1.8914432271582103E-4</v>
      </c>
      <c r="AD87" s="60">
        <f t="shared" si="41"/>
        <v>1.8927609173126627E-4</v>
      </c>
      <c r="AE87" s="8">
        <v>0.68139393023255856</v>
      </c>
      <c r="AF87" s="76"/>
      <c r="AG87" s="77">
        <f>AG86+$M$1</f>
        <v>410</v>
      </c>
      <c r="AH87" s="94">
        <f>AH86</f>
        <v>53.979734775104085</v>
      </c>
      <c r="AJ87" s="8">
        <v>53.521102302842323</v>
      </c>
      <c r="AL87" s="77">
        <f>AL86</f>
        <v>400</v>
      </c>
      <c r="AM87" s="78">
        <f>AM86</f>
        <v>4293.359281615576</v>
      </c>
      <c r="AN87" s="78">
        <f>AN86</f>
        <v>2294.2293651087484</v>
      </c>
      <c r="AO87" s="8">
        <v>3879.115829782043</v>
      </c>
      <c r="AP87" s="8">
        <v>1835.9497157622759</v>
      </c>
    </row>
    <row r="88" spans="1:42">
      <c r="A88">
        <f t="shared" si="32"/>
        <v>410</v>
      </c>
      <c r="B88" s="83">
        <f t="shared" si="33"/>
        <v>68.400000000000006</v>
      </c>
      <c r="C88" s="83">
        <f t="shared" si="34"/>
        <v>2</v>
      </c>
      <c r="D88" s="83">
        <f t="shared" si="35"/>
        <v>48.610411324030927</v>
      </c>
      <c r="E88" s="84">
        <f t="shared" si="36"/>
        <v>1.8927609173126627E-4</v>
      </c>
      <c r="F88">
        <f t="shared" si="37"/>
        <v>410</v>
      </c>
      <c r="G88" s="83">
        <f t="shared" si="38"/>
        <v>3879.115829782043</v>
      </c>
      <c r="H88" s="83">
        <f t="shared" si="39"/>
        <v>1835.9497157622759</v>
      </c>
      <c r="I88" s="76">
        <f t="shared" si="30"/>
        <v>53.521102302842323</v>
      </c>
      <c r="J88" s="76">
        <f t="shared" si="31"/>
        <v>2.1128660531813401</v>
      </c>
      <c r="L88" s="77">
        <f>L87</f>
        <v>410</v>
      </c>
      <c r="M88" s="78">
        <f>O87</f>
        <v>68.400000000000006</v>
      </c>
      <c r="O88" s="12">
        <v>48</v>
      </c>
      <c r="Q88" s="77">
        <f>Q87</f>
        <v>410</v>
      </c>
      <c r="R88" s="78">
        <f>T87</f>
        <v>2</v>
      </c>
      <c r="T88" s="60">
        <v>2</v>
      </c>
      <c r="V88" s="77">
        <f>V87</f>
        <v>410</v>
      </c>
      <c r="W88" s="78">
        <f>Y87</f>
        <v>48.610411324030927</v>
      </c>
      <c r="Y88" s="8">
        <v>48.616341309330728</v>
      </c>
      <c r="Z88" s="76"/>
      <c r="AA88" s="77">
        <f>AA87</f>
        <v>410</v>
      </c>
      <c r="AB88" s="78">
        <f>AD87</f>
        <v>1.8927609173126627E-4</v>
      </c>
      <c r="AD88" s="60">
        <f t="shared" si="41"/>
        <v>1.8888792075163376E-4</v>
      </c>
      <c r="AE88" s="8">
        <v>0.67999651470588152</v>
      </c>
      <c r="AF88" s="76"/>
      <c r="AG88" s="77">
        <f>AG87</f>
        <v>410</v>
      </c>
      <c r="AH88" s="94">
        <f>AJ87</f>
        <v>53.521102302842323</v>
      </c>
      <c r="AJ88" s="8">
        <v>52.204283117647059</v>
      </c>
      <c r="AL88" s="77">
        <f>AL87+$M$1</f>
        <v>410</v>
      </c>
      <c r="AM88" s="78">
        <f>AO87</f>
        <v>3879.115829782043</v>
      </c>
      <c r="AN88" s="78">
        <f>AP87</f>
        <v>1835.9497157622759</v>
      </c>
      <c r="AO88" s="8">
        <v>2828.4203876980241</v>
      </c>
      <c r="AP88" s="8">
        <v>1260.9778904665363</v>
      </c>
    </row>
    <row r="89" spans="1:42" ht="15" thickBot="1">
      <c r="A89">
        <f t="shared" si="32"/>
        <v>420</v>
      </c>
      <c r="B89" s="83">
        <f t="shared" si="33"/>
        <v>68.400000000000006</v>
      </c>
      <c r="C89" s="83">
        <f t="shared" si="34"/>
        <v>2</v>
      </c>
      <c r="D89" s="83">
        <f t="shared" si="35"/>
        <v>48.610411324030927</v>
      </c>
      <c r="E89" s="84">
        <f t="shared" si="36"/>
        <v>1.8927609173126627E-4</v>
      </c>
      <c r="F89">
        <f t="shared" si="37"/>
        <v>420</v>
      </c>
      <c r="G89" s="83">
        <f t="shared" si="38"/>
        <v>3879.115829782043</v>
      </c>
      <c r="H89" s="83">
        <f t="shared" si="39"/>
        <v>1835.9497157622759</v>
      </c>
      <c r="I89" s="76">
        <f t="shared" si="30"/>
        <v>53.521102302842323</v>
      </c>
      <c r="J89" s="76">
        <f t="shared" si="31"/>
        <v>2.1128660531813401</v>
      </c>
      <c r="L89" s="77">
        <f>L88+$M$1</f>
        <v>420</v>
      </c>
      <c r="M89" s="78">
        <f>M88</f>
        <v>68.400000000000006</v>
      </c>
      <c r="O89" s="23">
        <v>28.8</v>
      </c>
      <c r="Q89" s="77">
        <f>Q88+$M$1</f>
        <v>420</v>
      </c>
      <c r="R89" s="78">
        <f>R88</f>
        <v>2</v>
      </c>
      <c r="T89" s="8">
        <v>2</v>
      </c>
      <c r="V89" s="77">
        <f>V88+$M$1</f>
        <v>420</v>
      </c>
      <c r="W89" s="78">
        <f>W88</f>
        <v>48.610411324030927</v>
      </c>
      <c r="Y89" s="10">
        <v>48.649689763535385</v>
      </c>
      <c r="Z89" s="76"/>
      <c r="AA89" s="77">
        <f>AA88+$M$1</f>
        <v>420</v>
      </c>
      <c r="AB89" s="78">
        <f>AB88</f>
        <v>1.8927609173126627E-4</v>
      </c>
      <c r="AD89" s="8">
        <f t="shared" si="41"/>
        <v>1.8906324708211229E-4</v>
      </c>
      <c r="AE89" s="10">
        <v>0.68062768949560426</v>
      </c>
      <c r="AF89" s="76"/>
      <c r="AG89" s="77">
        <f>AG88+$M$1</f>
        <v>420</v>
      </c>
      <c r="AH89" s="94">
        <f>AH88</f>
        <v>53.521102302842323</v>
      </c>
      <c r="AJ89" s="10">
        <v>50.329326263766696</v>
      </c>
      <c r="AL89" s="77">
        <f>AL88</f>
        <v>410</v>
      </c>
      <c r="AM89" s="78">
        <f>AM88</f>
        <v>3879.115829782043</v>
      </c>
      <c r="AN89" s="78">
        <f>AN88</f>
        <v>1835.9497157622759</v>
      </c>
      <c r="AO89" s="10">
        <v>1325.3079358367013</v>
      </c>
      <c r="AP89" s="10">
        <v>752.91506247107884</v>
      </c>
    </row>
    <row r="90" spans="1:42">
      <c r="A90">
        <f t="shared" si="32"/>
        <v>420</v>
      </c>
      <c r="B90" s="83">
        <f t="shared" si="33"/>
        <v>48</v>
      </c>
      <c r="C90" s="83">
        <f t="shared" si="34"/>
        <v>2</v>
      </c>
      <c r="D90" s="83">
        <f t="shared" si="35"/>
        <v>48.616341309330728</v>
      </c>
      <c r="E90" s="84">
        <f t="shared" si="36"/>
        <v>1.8888792075163376E-4</v>
      </c>
      <c r="F90">
        <f t="shared" si="37"/>
        <v>420</v>
      </c>
      <c r="G90" s="83">
        <f t="shared" si="38"/>
        <v>2828.4203876980241</v>
      </c>
      <c r="H90" s="83">
        <f t="shared" si="39"/>
        <v>1260.9778904665363</v>
      </c>
      <c r="I90" s="76">
        <f t="shared" si="30"/>
        <v>52.204283117647059</v>
      </c>
      <c r="J90" s="76">
        <f t="shared" si="31"/>
        <v>2.2430372563087255</v>
      </c>
      <c r="L90" s="77">
        <f>L89</f>
        <v>420</v>
      </c>
      <c r="M90" s="78">
        <f>O88</f>
        <v>48</v>
      </c>
      <c r="Q90" s="77">
        <f>Q89</f>
        <v>420</v>
      </c>
      <c r="R90" s="78">
        <f>T88</f>
        <v>2</v>
      </c>
      <c r="V90" s="77">
        <f>V89</f>
        <v>420</v>
      </c>
      <c r="W90" s="78">
        <f>Y88</f>
        <v>48.616341309330728</v>
      </c>
      <c r="Z90" s="76"/>
      <c r="AA90" s="77">
        <f>AA89</f>
        <v>420</v>
      </c>
      <c r="AB90" s="78">
        <f>AD88</f>
        <v>1.8888792075163376E-4</v>
      </c>
      <c r="AG90" s="77">
        <f>AG89</f>
        <v>420</v>
      </c>
      <c r="AH90" s="94">
        <f>AJ88</f>
        <v>52.204283117647059</v>
      </c>
      <c r="AL90" s="77">
        <f>AL89+$M$1</f>
        <v>420</v>
      </c>
      <c r="AM90" s="78">
        <f>AO88</f>
        <v>2828.4203876980241</v>
      </c>
      <c r="AN90" s="78">
        <f>AP88</f>
        <v>1260.9778904665363</v>
      </c>
    </row>
    <row r="91" spans="1:42">
      <c r="A91">
        <f t="shared" si="32"/>
        <v>430</v>
      </c>
      <c r="B91" s="83">
        <f t="shared" si="33"/>
        <v>48</v>
      </c>
      <c r="C91" s="83">
        <f t="shared" si="34"/>
        <v>2</v>
      </c>
      <c r="D91" s="83">
        <f t="shared" si="35"/>
        <v>48.616341309330728</v>
      </c>
      <c r="E91" s="84">
        <f t="shared" si="36"/>
        <v>1.8888792075163376E-4</v>
      </c>
      <c r="F91">
        <f t="shared" si="37"/>
        <v>430</v>
      </c>
      <c r="G91" s="83">
        <f t="shared" si="38"/>
        <v>2828.4203876980241</v>
      </c>
      <c r="H91" s="83">
        <f t="shared" si="39"/>
        <v>1260.9778904665363</v>
      </c>
      <c r="I91" s="76">
        <f t="shared" si="30"/>
        <v>52.204283117647059</v>
      </c>
      <c r="J91" s="76">
        <f t="shared" si="31"/>
        <v>2.2430372563087255</v>
      </c>
      <c r="L91" s="77">
        <f>L90+$M$1</f>
        <v>430</v>
      </c>
      <c r="M91" s="78">
        <f>M90</f>
        <v>48</v>
      </c>
      <c r="Q91" s="77">
        <f>Q90+$M$1</f>
        <v>430</v>
      </c>
      <c r="R91" s="78">
        <f>R90</f>
        <v>2</v>
      </c>
      <c r="V91" s="77">
        <f>V90+$M$1</f>
        <v>430</v>
      </c>
      <c r="W91" s="78">
        <f>W90</f>
        <v>48.616341309330728</v>
      </c>
      <c r="Z91" s="76"/>
      <c r="AA91" s="77">
        <f>AA90+$M$1</f>
        <v>430</v>
      </c>
      <c r="AB91" s="78">
        <f>AB90</f>
        <v>1.8888792075163376E-4</v>
      </c>
      <c r="AG91" s="77">
        <f>AG90+$M$1</f>
        <v>430</v>
      </c>
      <c r="AH91" s="94">
        <f>AH90</f>
        <v>52.204283117647059</v>
      </c>
      <c r="AL91" s="77">
        <f>AL90</f>
        <v>420</v>
      </c>
      <c r="AM91" s="78">
        <f>AM90</f>
        <v>2828.4203876980241</v>
      </c>
      <c r="AN91" s="78">
        <f>AN90</f>
        <v>1260.9778904665363</v>
      </c>
    </row>
    <row r="92" spans="1:42">
      <c r="A92">
        <f t="shared" si="32"/>
        <v>430</v>
      </c>
      <c r="B92" s="83">
        <f t="shared" si="33"/>
        <v>28.8</v>
      </c>
      <c r="C92" s="83">
        <f t="shared" si="34"/>
        <v>2</v>
      </c>
      <c r="D92" s="83">
        <f t="shared" si="35"/>
        <v>48.649689763535385</v>
      </c>
      <c r="E92" s="84">
        <f t="shared" si="36"/>
        <v>1.8906324708211229E-4</v>
      </c>
      <c r="F92">
        <f t="shared" si="37"/>
        <v>430</v>
      </c>
      <c r="G92" s="83">
        <f t="shared" si="38"/>
        <v>1325.3079358367013</v>
      </c>
      <c r="H92" s="83">
        <f t="shared" si="39"/>
        <v>752.91506247107884</v>
      </c>
      <c r="I92" s="76">
        <f t="shared" si="30"/>
        <v>50.329326263766696</v>
      </c>
      <c r="J92" s="76">
        <f t="shared" si="31"/>
        <v>1.7602356519300069</v>
      </c>
      <c r="L92" s="77">
        <f>L91</f>
        <v>430</v>
      </c>
      <c r="M92" s="78">
        <f>O89</f>
        <v>28.8</v>
      </c>
      <c r="Q92" s="77">
        <f>Q91</f>
        <v>430</v>
      </c>
      <c r="R92" s="78">
        <f>T89</f>
        <v>2</v>
      </c>
      <c r="V92" s="77">
        <f>V91</f>
        <v>430</v>
      </c>
      <c r="W92" s="78">
        <f>Y89</f>
        <v>48.649689763535385</v>
      </c>
      <c r="AA92" s="77">
        <f>AA91</f>
        <v>430</v>
      </c>
      <c r="AB92" s="78">
        <f>AD89</f>
        <v>1.8906324708211229E-4</v>
      </c>
      <c r="AG92" s="77">
        <f>AG91</f>
        <v>430</v>
      </c>
      <c r="AH92" s="94">
        <f>AJ89</f>
        <v>50.329326263766696</v>
      </c>
      <c r="AL92" s="77">
        <f>AL91+$M$1</f>
        <v>430</v>
      </c>
      <c r="AM92" s="78">
        <f>AO89</f>
        <v>1325.3079358367013</v>
      </c>
      <c r="AN92" s="78">
        <f>AP89</f>
        <v>752.91506247107884</v>
      </c>
    </row>
    <row r="93" spans="1:42" ht="15" thickBot="1">
      <c r="A93">
        <f t="shared" si="32"/>
        <v>440</v>
      </c>
      <c r="B93" s="83">
        <f t="shared" si="33"/>
        <v>28.8</v>
      </c>
      <c r="C93" s="83">
        <f t="shared" si="34"/>
        <v>2</v>
      </c>
      <c r="D93" s="83">
        <f t="shared" si="35"/>
        <v>48.649689763535385</v>
      </c>
      <c r="E93" s="84">
        <f t="shared" si="36"/>
        <v>1.8906324708211229E-4</v>
      </c>
      <c r="F93">
        <f t="shared" si="37"/>
        <v>440</v>
      </c>
      <c r="G93" s="83">
        <f t="shared" si="38"/>
        <v>1325.3079358367013</v>
      </c>
      <c r="H93" s="83">
        <f t="shared" si="39"/>
        <v>752.91506247107884</v>
      </c>
      <c r="I93" s="76">
        <f t="shared" si="30"/>
        <v>50.329326263766696</v>
      </c>
      <c r="J93" s="76">
        <f t="shared" si="31"/>
        <v>1.7602356519300069</v>
      </c>
      <c r="L93" s="77">
        <f>L92+$M$1</f>
        <v>440</v>
      </c>
      <c r="M93" s="78">
        <f>M92</f>
        <v>28.8</v>
      </c>
      <c r="Q93" s="77">
        <f>Q92+$M$1</f>
        <v>440</v>
      </c>
      <c r="R93" s="78">
        <f>R92</f>
        <v>2</v>
      </c>
      <c r="V93" s="77">
        <f>V92+$M$1</f>
        <v>440</v>
      </c>
      <c r="W93" s="78">
        <f>W92</f>
        <v>48.649689763535385</v>
      </c>
      <c r="AA93" s="77">
        <f>AA92+$M$1</f>
        <v>440</v>
      </c>
      <c r="AB93" s="78">
        <f>AB92</f>
        <v>1.8906324708211229E-4</v>
      </c>
      <c r="AG93" s="77">
        <f>AG92+$M$1</f>
        <v>440</v>
      </c>
      <c r="AH93" s="94">
        <f>AH92</f>
        <v>50.329326263766696</v>
      </c>
      <c r="AL93" s="77">
        <f>AL92</f>
        <v>430</v>
      </c>
      <c r="AM93" s="78">
        <f>AM92</f>
        <v>1325.3079358367013</v>
      </c>
      <c r="AN93" s="78">
        <f>AN92</f>
        <v>752.91506247107884</v>
      </c>
    </row>
    <row r="94" spans="1:42" s="85" customFormat="1" ht="15" thickBot="1">
      <c r="A94" s="85">
        <f t="shared" si="32"/>
        <v>440</v>
      </c>
      <c r="B94" s="86">
        <f t="shared" si="33"/>
        <v>105.6</v>
      </c>
      <c r="C94" s="86">
        <f t="shared" si="34"/>
        <v>-7</v>
      </c>
      <c r="D94" s="86">
        <f t="shared" si="35"/>
        <v>30.576214326248692</v>
      </c>
      <c r="E94" s="87">
        <f t="shared" si="36"/>
        <v>3.2101796847325504E-4</v>
      </c>
      <c r="F94" s="85">
        <f t="shared" si="37"/>
        <v>440</v>
      </c>
      <c r="G94" s="86">
        <f t="shared" si="38"/>
        <v>4922.2233339002387</v>
      </c>
      <c r="H94" s="86">
        <f t="shared" si="39"/>
        <v>1958.989877789588</v>
      </c>
      <c r="I94" s="76">
        <f t="shared" si="30"/>
        <v>34.250201116896882</v>
      </c>
      <c r="J94" s="76">
        <f t="shared" si="31"/>
        <v>2.5126333676895736</v>
      </c>
      <c r="L94" s="88">
        <f>L93</f>
        <v>440</v>
      </c>
      <c r="M94" s="89">
        <f>O95</f>
        <v>105.6</v>
      </c>
      <c r="O94" s="25" t="s">
        <v>85</v>
      </c>
      <c r="Q94" s="88">
        <f>Q93</f>
        <v>440</v>
      </c>
      <c r="R94" s="89">
        <f>T95</f>
        <v>-7</v>
      </c>
      <c r="T94" s="25" t="s">
        <v>85</v>
      </c>
      <c r="V94" s="88">
        <f>V93</f>
        <v>440</v>
      </c>
      <c r="W94" s="89">
        <f>Y95</f>
        <v>30.576214326248692</v>
      </c>
      <c r="AA94" s="88">
        <f>AA93</f>
        <v>440</v>
      </c>
      <c r="AB94" s="89">
        <f>AD95</f>
        <v>3.2101796847325504E-4</v>
      </c>
      <c r="AG94" s="88">
        <f>AG93</f>
        <v>440</v>
      </c>
      <c r="AH94" s="95">
        <f>AJ95</f>
        <v>34.250201116896882</v>
      </c>
      <c r="AL94" s="88">
        <f>AL93+$M$1</f>
        <v>440</v>
      </c>
      <c r="AM94" s="89">
        <f>AO95</f>
        <v>4922.2233339002387</v>
      </c>
      <c r="AN94" s="89">
        <f>AP95</f>
        <v>1958.989877789588</v>
      </c>
    </row>
    <row r="95" spans="1:42">
      <c r="A95">
        <f t="shared" si="32"/>
        <v>450</v>
      </c>
      <c r="B95" s="83">
        <f t="shared" si="33"/>
        <v>105.6</v>
      </c>
      <c r="C95" s="83">
        <f t="shared" si="34"/>
        <v>-7</v>
      </c>
      <c r="D95" s="83">
        <f t="shared" si="35"/>
        <v>30.576214326248692</v>
      </c>
      <c r="E95" s="84">
        <f t="shared" si="36"/>
        <v>3.2101796847325504E-4</v>
      </c>
      <c r="F95">
        <f t="shared" si="37"/>
        <v>450</v>
      </c>
      <c r="G95" s="83">
        <f t="shared" si="38"/>
        <v>4922.2233339002387</v>
      </c>
      <c r="H95" s="83">
        <f t="shared" si="39"/>
        <v>1958.989877789588</v>
      </c>
      <c r="I95" s="76">
        <f t="shared" si="30"/>
        <v>34.250201116896882</v>
      </c>
      <c r="J95" s="76">
        <f t="shared" si="31"/>
        <v>2.5126333676895736</v>
      </c>
      <c r="L95" s="77">
        <f>L94+$M$1</f>
        <v>450</v>
      </c>
      <c r="M95" s="78">
        <f>M94</f>
        <v>105.6</v>
      </c>
      <c r="O95" s="17">
        <v>105.6</v>
      </c>
      <c r="Q95" s="77">
        <f>Q94+$M$1</f>
        <v>450</v>
      </c>
      <c r="R95" s="78">
        <f>R94</f>
        <v>-7</v>
      </c>
      <c r="T95" s="60">
        <v>-7</v>
      </c>
      <c r="V95" s="77">
        <f>V94+$M$1</f>
        <v>450</v>
      </c>
      <c r="W95" s="78">
        <f>W94</f>
        <v>30.576214326248692</v>
      </c>
      <c r="Y95" s="15">
        <v>30.576214326248692</v>
      </c>
      <c r="Z95" s="76"/>
      <c r="AA95" s="77">
        <f>AA94+$M$1</f>
        <v>450</v>
      </c>
      <c r="AB95" s="78">
        <f>AB94</f>
        <v>3.2101796847325504E-4</v>
      </c>
      <c r="AD95" s="60">
        <f t="shared" ref="AD95:AD99" si="42">AE95/60/60</f>
        <v>3.2101796847325504E-4</v>
      </c>
      <c r="AE95" s="15">
        <v>1.1556646865037181</v>
      </c>
      <c r="AF95" s="76"/>
      <c r="AG95" s="77">
        <f>AG94+$M$1</f>
        <v>450</v>
      </c>
      <c r="AH95" s="94">
        <f>AH94</f>
        <v>34.250201116896882</v>
      </c>
      <c r="AJ95" s="15">
        <v>34.250201116896882</v>
      </c>
      <c r="AL95" s="77">
        <f>AL94</f>
        <v>440</v>
      </c>
      <c r="AM95" s="78">
        <f>AM94</f>
        <v>4922.2233339002387</v>
      </c>
      <c r="AN95" s="78">
        <f>AN94</f>
        <v>1958.989877789588</v>
      </c>
      <c r="AO95" s="15">
        <v>4922.2233339002387</v>
      </c>
      <c r="AP95" s="15">
        <v>1958.989877789588</v>
      </c>
    </row>
    <row r="96" spans="1:42">
      <c r="A96">
        <f t="shared" si="32"/>
        <v>450</v>
      </c>
      <c r="B96" s="83">
        <f t="shared" si="33"/>
        <v>88.2</v>
      </c>
      <c r="C96" s="83">
        <f t="shared" si="34"/>
        <v>-7</v>
      </c>
      <c r="D96" s="83">
        <f t="shared" si="35"/>
        <v>30.664948202341108</v>
      </c>
      <c r="E96" s="84">
        <f t="shared" si="36"/>
        <v>3.2091411533816426E-4</v>
      </c>
      <c r="F96">
        <f t="shared" si="37"/>
        <v>450</v>
      </c>
      <c r="G96" s="83">
        <f t="shared" si="38"/>
        <v>4297.8098676545997</v>
      </c>
      <c r="H96" s="83">
        <f t="shared" si="39"/>
        <v>1599.1469757525088</v>
      </c>
      <c r="I96" s="76">
        <f t="shared" si="30"/>
        <v>33.873905933110365</v>
      </c>
      <c r="J96" s="76">
        <f t="shared" si="31"/>
        <v>2.6875640155791083</v>
      </c>
      <c r="L96" s="77">
        <f>L95</f>
        <v>450</v>
      </c>
      <c r="M96" s="78">
        <f>O96</f>
        <v>88.2</v>
      </c>
      <c r="O96" s="12">
        <v>88.2</v>
      </c>
      <c r="Q96" s="77">
        <f>Q95</f>
        <v>450</v>
      </c>
      <c r="R96" s="78">
        <f>T96</f>
        <v>-7</v>
      </c>
      <c r="T96" s="60">
        <v>-7</v>
      </c>
      <c r="V96" s="77">
        <f>V95</f>
        <v>450</v>
      </c>
      <c r="W96" s="78">
        <f>Y96</f>
        <v>30.664948202341108</v>
      </c>
      <c r="Y96" s="8">
        <v>30.664948202341108</v>
      </c>
      <c r="Z96" s="76"/>
      <c r="AA96" s="77">
        <f>AA95</f>
        <v>450</v>
      </c>
      <c r="AB96" s="78">
        <f>AD96</f>
        <v>3.2091411533816426E-4</v>
      </c>
      <c r="AD96" s="60">
        <f t="shared" si="42"/>
        <v>3.2091411533816426E-4</v>
      </c>
      <c r="AE96" s="8">
        <v>1.1552908152173913</v>
      </c>
      <c r="AF96" s="76"/>
      <c r="AG96" s="77">
        <f>AG95</f>
        <v>450</v>
      </c>
      <c r="AH96" s="94">
        <f>AJ96</f>
        <v>33.873905933110365</v>
      </c>
      <c r="AJ96" s="8">
        <v>33.873905933110365</v>
      </c>
      <c r="AL96" s="77">
        <f>AL95+$M$1</f>
        <v>450</v>
      </c>
      <c r="AM96" s="78">
        <f>AO96</f>
        <v>4297.8098676545997</v>
      </c>
      <c r="AN96" s="78">
        <f>AP96</f>
        <v>1599.1469757525088</v>
      </c>
      <c r="AO96" s="8">
        <v>4297.8098676545997</v>
      </c>
      <c r="AP96" s="8">
        <v>1599.1469757525088</v>
      </c>
    </row>
    <row r="97" spans="1:42">
      <c r="A97">
        <f t="shared" si="32"/>
        <v>460</v>
      </c>
      <c r="B97" s="83">
        <f t="shared" si="33"/>
        <v>88.2</v>
      </c>
      <c r="C97" s="83">
        <f t="shared" si="34"/>
        <v>-7</v>
      </c>
      <c r="D97" s="83">
        <f t="shared" si="35"/>
        <v>30.664948202341108</v>
      </c>
      <c r="E97" s="84">
        <f t="shared" si="36"/>
        <v>3.2091411533816426E-4</v>
      </c>
      <c r="F97">
        <f t="shared" si="37"/>
        <v>460</v>
      </c>
      <c r="G97" s="83">
        <f t="shared" si="38"/>
        <v>4297.8098676545997</v>
      </c>
      <c r="H97" s="83">
        <f t="shared" si="39"/>
        <v>1599.1469757525088</v>
      </c>
      <c r="I97" s="76">
        <f t="shared" si="30"/>
        <v>33.873905933110365</v>
      </c>
      <c r="J97" s="76">
        <f t="shared" si="31"/>
        <v>2.6875640155791083</v>
      </c>
      <c r="L97" s="77">
        <f>L96+$M$1</f>
        <v>460</v>
      </c>
      <c r="M97" s="78">
        <f>M96</f>
        <v>88.2</v>
      </c>
      <c r="O97" s="49">
        <v>68.400000000000006</v>
      </c>
      <c r="Q97" s="77">
        <f>Q96+$M$1</f>
        <v>460</v>
      </c>
      <c r="R97" s="78">
        <f>R96</f>
        <v>-7</v>
      </c>
      <c r="T97" s="60">
        <v>-7</v>
      </c>
      <c r="V97" s="77">
        <f>V96+$M$1</f>
        <v>460</v>
      </c>
      <c r="W97" s="78">
        <f>W96</f>
        <v>30.664948202341108</v>
      </c>
      <c r="Y97" s="48">
        <v>30.514337448891617</v>
      </c>
      <c r="Z97" s="76"/>
      <c r="AA97" s="77">
        <f>AA96+$M$1</f>
        <v>460</v>
      </c>
      <c r="AB97" s="78">
        <f>AB96</f>
        <v>3.2091411533816426E-4</v>
      </c>
      <c r="AD97" s="60">
        <f t="shared" si="42"/>
        <v>3.208936631089215E-4</v>
      </c>
      <c r="AE97" s="48">
        <v>1.1552171871921175</v>
      </c>
      <c r="AF97" s="76"/>
      <c r="AG97" s="77">
        <f>AG96+$M$1</f>
        <v>460</v>
      </c>
      <c r="AH97" s="94">
        <f>AH96</f>
        <v>33.873905933110365</v>
      </c>
      <c r="AJ97" s="48">
        <v>32.98419620258624</v>
      </c>
      <c r="AL97" s="77">
        <f>AL96</f>
        <v>450</v>
      </c>
      <c r="AM97" s="78">
        <f>AM96</f>
        <v>4297.8098676545997</v>
      </c>
      <c r="AN97" s="78">
        <f>AN96</f>
        <v>1599.1469757525088</v>
      </c>
      <c r="AO97" s="48">
        <v>3307.7116337033103</v>
      </c>
      <c r="AP97" s="48">
        <v>1187.6682075123147</v>
      </c>
    </row>
    <row r="98" spans="1:42">
      <c r="A98">
        <f t="shared" si="32"/>
        <v>460</v>
      </c>
      <c r="B98" s="83">
        <f t="shared" si="33"/>
        <v>68.400000000000006</v>
      </c>
      <c r="C98" s="83">
        <f t="shared" si="34"/>
        <v>-7</v>
      </c>
      <c r="D98" s="83">
        <f t="shared" si="35"/>
        <v>30.514337448891617</v>
      </c>
      <c r="E98" s="84">
        <f t="shared" si="36"/>
        <v>3.208936631089215E-4</v>
      </c>
      <c r="F98">
        <f t="shared" si="37"/>
        <v>460</v>
      </c>
      <c r="G98" s="83">
        <f t="shared" si="38"/>
        <v>3307.7116337033103</v>
      </c>
      <c r="H98" s="83">
        <f t="shared" si="39"/>
        <v>1187.6682075123147</v>
      </c>
      <c r="I98" s="76">
        <f t="shared" si="30"/>
        <v>32.98419620258624</v>
      </c>
      <c r="J98" s="76">
        <f t="shared" si="31"/>
        <v>2.7850468782284157</v>
      </c>
      <c r="L98" s="77">
        <f>L97</f>
        <v>460</v>
      </c>
      <c r="M98" s="78">
        <f>O97</f>
        <v>68.400000000000006</v>
      </c>
      <c r="O98" s="49">
        <v>48</v>
      </c>
      <c r="Q98" s="77">
        <f>Q97</f>
        <v>460</v>
      </c>
      <c r="R98" s="78">
        <f>T97</f>
        <v>-7</v>
      </c>
      <c r="T98" s="60">
        <v>-7</v>
      </c>
      <c r="V98" s="77">
        <f>V97</f>
        <v>460</v>
      </c>
      <c r="W98" s="78">
        <f>Y97</f>
        <v>30.514337448891617</v>
      </c>
      <c r="Y98" s="48">
        <v>30.603507240477583</v>
      </c>
      <c r="Z98" s="76"/>
      <c r="AA98" s="77">
        <f>AA97</f>
        <v>460</v>
      </c>
      <c r="AB98" s="78">
        <f>AD97</f>
        <v>3.208936631089215E-4</v>
      </c>
      <c r="AD98" s="60">
        <f t="shared" si="42"/>
        <v>3.209616061840695E-4</v>
      </c>
      <c r="AE98" s="48">
        <v>1.1554617822626501</v>
      </c>
      <c r="AF98" s="76"/>
      <c r="AG98" s="77">
        <f>AG97</f>
        <v>460</v>
      </c>
      <c r="AH98" s="94">
        <f>AJ97</f>
        <v>32.98419620258624</v>
      </c>
      <c r="AJ98" s="48">
        <v>32.442189864695834</v>
      </c>
      <c r="AL98" s="77">
        <f>AL97+$M$1</f>
        <v>460</v>
      </c>
      <c r="AM98" s="78">
        <f>AO97</f>
        <v>3307.7116337033103</v>
      </c>
      <c r="AN98" s="78">
        <f>AP97</f>
        <v>1187.6682075123147</v>
      </c>
      <c r="AO98" s="48">
        <v>2462.9423074942479</v>
      </c>
      <c r="AP98" s="48">
        <v>822.45111824900312</v>
      </c>
    </row>
    <row r="99" spans="1:42" ht="15" thickBot="1">
      <c r="A99">
        <f t="shared" si="32"/>
        <v>470</v>
      </c>
      <c r="B99" s="83">
        <f t="shared" si="33"/>
        <v>68.400000000000006</v>
      </c>
      <c r="C99" s="83">
        <f t="shared" si="34"/>
        <v>-7</v>
      </c>
      <c r="D99" s="83">
        <f t="shared" si="35"/>
        <v>30.514337448891617</v>
      </c>
      <c r="E99" s="84">
        <f t="shared" si="36"/>
        <v>3.208936631089215E-4</v>
      </c>
      <c r="F99">
        <f t="shared" si="37"/>
        <v>470</v>
      </c>
      <c r="G99" s="83">
        <f t="shared" si="38"/>
        <v>3307.7116337033103</v>
      </c>
      <c r="H99" s="83">
        <f t="shared" si="39"/>
        <v>1187.6682075123147</v>
      </c>
      <c r="I99" s="76">
        <f t="shared" si="30"/>
        <v>32.98419620258624</v>
      </c>
      <c r="J99" s="76">
        <f t="shared" si="31"/>
        <v>2.7850468782284157</v>
      </c>
      <c r="L99" s="77">
        <f>L98+$M$1</f>
        <v>470</v>
      </c>
      <c r="M99" s="78">
        <f>M98</f>
        <v>68.400000000000006</v>
      </c>
      <c r="O99" s="23">
        <v>28.8</v>
      </c>
      <c r="Q99" s="77">
        <f>Q98+$M$1</f>
        <v>470</v>
      </c>
      <c r="R99" s="78">
        <f>R98</f>
        <v>-7</v>
      </c>
      <c r="T99" s="60">
        <v>-7</v>
      </c>
      <c r="V99" s="77">
        <f>V98+$M$1</f>
        <v>470</v>
      </c>
      <c r="W99" s="78">
        <f>W98</f>
        <v>30.514337448891617</v>
      </c>
      <c r="Y99" s="10">
        <v>30.596976831436347</v>
      </c>
      <c r="Z99" s="76"/>
      <c r="AA99" s="77">
        <f>AA98+$M$1</f>
        <v>470</v>
      </c>
      <c r="AB99" s="78">
        <f>AB98</f>
        <v>3.208936631089215E-4</v>
      </c>
      <c r="AD99" s="8">
        <f t="shared" si="42"/>
        <v>3.2087221484492623E-4</v>
      </c>
      <c r="AE99" s="10">
        <v>1.1551399734417345</v>
      </c>
      <c r="AF99" s="76"/>
      <c r="AG99" s="77">
        <f>AG98+$M$1</f>
        <v>470</v>
      </c>
      <c r="AH99" s="94">
        <f>AH98</f>
        <v>32.98419620258624</v>
      </c>
      <c r="AJ99" s="10">
        <v>31.602297429810349</v>
      </c>
      <c r="AL99" s="77">
        <f>AL98</f>
        <v>460</v>
      </c>
      <c r="AM99" s="78">
        <f>AM98</f>
        <v>3307.7116337033103</v>
      </c>
      <c r="AN99" s="78">
        <f>AN98</f>
        <v>1187.6682075123147</v>
      </c>
      <c r="AO99" s="10">
        <v>1346.2666125696596</v>
      </c>
      <c r="AP99" s="10">
        <v>531.33082005420033</v>
      </c>
    </row>
    <row r="100" spans="1:42">
      <c r="A100">
        <f t="shared" si="32"/>
        <v>470</v>
      </c>
      <c r="B100" s="83">
        <f t="shared" si="33"/>
        <v>48</v>
      </c>
      <c r="C100" s="83">
        <f t="shared" si="34"/>
        <v>-7</v>
      </c>
      <c r="D100" s="83">
        <f t="shared" si="35"/>
        <v>30.603507240477583</v>
      </c>
      <c r="E100" s="84">
        <f t="shared" si="36"/>
        <v>3.209616061840695E-4</v>
      </c>
      <c r="F100">
        <f t="shared" si="37"/>
        <v>470</v>
      </c>
      <c r="G100" s="83">
        <f t="shared" si="38"/>
        <v>2462.9423074942479</v>
      </c>
      <c r="H100" s="83">
        <f t="shared" si="39"/>
        <v>822.45111824900312</v>
      </c>
      <c r="I100" s="76">
        <f t="shared" si="30"/>
        <v>32.442189864695834</v>
      </c>
      <c r="J100" s="76">
        <f t="shared" si="31"/>
        <v>2.9946367058723773</v>
      </c>
      <c r="L100" s="77">
        <f>L99</f>
        <v>470</v>
      </c>
      <c r="M100" s="78">
        <f>O98</f>
        <v>48</v>
      </c>
      <c r="Q100" s="77">
        <f>Q99</f>
        <v>470</v>
      </c>
      <c r="R100" s="78">
        <f>T98</f>
        <v>-7</v>
      </c>
      <c r="V100" s="77">
        <f>V99</f>
        <v>470</v>
      </c>
      <c r="W100" s="78">
        <f>Y98</f>
        <v>30.603507240477583</v>
      </c>
      <c r="Z100" s="76"/>
      <c r="AA100" s="77">
        <f>AA99</f>
        <v>470</v>
      </c>
      <c r="AB100" s="78">
        <f>AD98</f>
        <v>3.209616061840695E-4</v>
      </c>
      <c r="AG100" s="77">
        <f>AG99</f>
        <v>470</v>
      </c>
      <c r="AH100" s="94">
        <f>AJ98</f>
        <v>32.442189864695834</v>
      </c>
      <c r="AL100" s="77">
        <f>AL99+$M$1</f>
        <v>470</v>
      </c>
      <c r="AM100" s="78">
        <f>AO98</f>
        <v>2462.9423074942479</v>
      </c>
      <c r="AN100" s="78">
        <f>AP98</f>
        <v>822.45111824900312</v>
      </c>
    </row>
    <row r="101" spans="1:42">
      <c r="A101">
        <f t="shared" si="32"/>
        <v>480</v>
      </c>
      <c r="B101" s="83">
        <f t="shared" si="33"/>
        <v>48</v>
      </c>
      <c r="C101" s="83">
        <f t="shared" si="34"/>
        <v>-7</v>
      </c>
      <c r="D101" s="83">
        <f t="shared" si="35"/>
        <v>30.603507240477583</v>
      </c>
      <c r="E101" s="84">
        <f t="shared" si="36"/>
        <v>3.209616061840695E-4</v>
      </c>
      <c r="F101">
        <f t="shared" si="37"/>
        <v>480</v>
      </c>
      <c r="G101" s="83">
        <f t="shared" si="38"/>
        <v>2462.9423074942479</v>
      </c>
      <c r="H101" s="83">
        <f t="shared" si="39"/>
        <v>822.45111824900312</v>
      </c>
      <c r="I101" s="76">
        <f t="shared" si="30"/>
        <v>32.442189864695834</v>
      </c>
      <c r="J101" s="76">
        <f t="shared" si="31"/>
        <v>2.9946367058723773</v>
      </c>
      <c r="L101" s="77">
        <f>L100+$M$1</f>
        <v>480</v>
      </c>
      <c r="M101" s="78">
        <f>M100</f>
        <v>48</v>
      </c>
      <c r="Q101" s="77">
        <f>Q100+$M$1</f>
        <v>480</v>
      </c>
      <c r="R101" s="78">
        <f>R100</f>
        <v>-7</v>
      </c>
      <c r="V101" s="77">
        <f>V100+$M$1</f>
        <v>480</v>
      </c>
      <c r="W101" s="78">
        <f>W100</f>
        <v>30.603507240477583</v>
      </c>
      <c r="Z101" s="76"/>
      <c r="AA101" s="77">
        <f>AA100+$M$1</f>
        <v>480</v>
      </c>
      <c r="AB101" s="78">
        <f>AB100</f>
        <v>3.209616061840695E-4</v>
      </c>
      <c r="AG101" s="77">
        <f>AG100+$M$1</f>
        <v>480</v>
      </c>
      <c r="AH101" s="94">
        <f>AH100</f>
        <v>32.442189864695834</v>
      </c>
      <c r="AL101" s="77">
        <f>AL100</f>
        <v>470</v>
      </c>
      <c r="AM101" s="78">
        <f>AM100</f>
        <v>2462.9423074942479</v>
      </c>
      <c r="AN101" s="78">
        <f>AN100</f>
        <v>822.45111824900312</v>
      </c>
    </row>
    <row r="102" spans="1:42">
      <c r="A102">
        <f t="shared" si="32"/>
        <v>480</v>
      </c>
      <c r="B102" s="83">
        <f t="shared" si="33"/>
        <v>28.8</v>
      </c>
      <c r="C102" s="83">
        <f t="shared" si="34"/>
        <v>-7</v>
      </c>
      <c r="D102" s="83">
        <f t="shared" si="35"/>
        <v>30.596976831436347</v>
      </c>
      <c r="E102" s="84">
        <f t="shared" si="36"/>
        <v>3.2087221484492623E-4</v>
      </c>
      <c r="F102">
        <f t="shared" si="37"/>
        <v>480</v>
      </c>
      <c r="G102" s="83">
        <f t="shared" si="38"/>
        <v>1346.2666125696596</v>
      </c>
      <c r="H102" s="83">
        <f t="shared" si="39"/>
        <v>531.33082005420033</v>
      </c>
      <c r="I102" s="76">
        <f t="shared" si="30"/>
        <v>31.602297429810349</v>
      </c>
      <c r="J102" s="76">
        <f t="shared" si="31"/>
        <v>2.5337634516144365</v>
      </c>
      <c r="L102" s="77">
        <f>L101</f>
        <v>480</v>
      </c>
      <c r="M102" s="78">
        <f>O99</f>
        <v>28.8</v>
      </c>
      <c r="Q102" s="77">
        <f>Q101</f>
        <v>480</v>
      </c>
      <c r="R102" s="78">
        <f>T99</f>
        <v>-7</v>
      </c>
      <c r="V102" s="77">
        <f>V101</f>
        <v>480</v>
      </c>
      <c r="W102" s="78">
        <f>Y99</f>
        <v>30.596976831436347</v>
      </c>
      <c r="AA102" s="77">
        <f>AA101</f>
        <v>480</v>
      </c>
      <c r="AB102" s="78">
        <f>AD99</f>
        <v>3.2087221484492623E-4</v>
      </c>
      <c r="AG102" s="77">
        <f>AG101</f>
        <v>480</v>
      </c>
      <c r="AH102" s="94">
        <f>AJ99</f>
        <v>31.602297429810349</v>
      </c>
      <c r="AL102" s="77">
        <f>AL101+$M$1</f>
        <v>480</v>
      </c>
      <c r="AM102" s="78">
        <f>AO99</f>
        <v>1346.2666125696596</v>
      </c>
      <c r="AN102" s="78">
        <f>AP99</f>
        <v>531.33082005420033</v>
      </c>
    </row>
    <row r="103" spans="1:42" ht="15" thickBot="1">
      <c r="A103">
        <f t="shared" si="32"/>
        <v>490</v>
      </c>
      <c r="B103" s="83">
        <f t="shared" si="33"/>
        <v>28.8</v>
      </c>
      <c r="C103" s="83">
        <f t="shared" si="34"/>
        <v>-7</v>
      </c>
      <c r="D103" s="83">
        <f t="shared" si="35"/>
        <v>30.596976831436347</v>
      </c>
      <c r="E103" s="84">
        <f t="shared" si="36"/>
        <v>3.2087221484492623E-4</v>
      </c>
      <c r="F103">
        <f t="shared" si="37"/>
        <v>490</v>
      </c>
      <c r="G103" s="83">
        <f t="shared" si="38"/>
        <v>1346.2666125696596</v>
      </c>
      <c r="H103" s="83">
        <f t="shared" si="39"/>
        <v>531.33082005420033</v>
      </c>
      <c r="I103" s="76">
        <f t="shared" si="30"/>
        <v>31.602297429810349</v>
      </c>
      <c r="J103" s="76">
        <f t="shared" si="31"/>
        <v>2.5337634516144365</v>
      </c>
      <c r="L103" s="77">
        <f>L102+$M$1</f>
        <v>490</v>
      </c>
      <c r="M103" s="78">
        <f>M102</f>
        <v>28.8</v>
      </c>
      <c r="Q103" s="77">
        <f>Q102+$M$1</f>
        <v>490</v>
      </c>
      <c r="R103" s="78">
        <f>R102</f>
        <v>-7</v>
      </c>
      <c r="V103" s="77">
        <f>V102+$M$1</f>
        <v>490</v>
      </c>
      <c r="W103" s="78">
        <f>W102</f>
        <v>30.596976831436347</v>
      </c>
      <c r="AA103" s="77">
        <f>AA102+$M$1</f>
        <v>490</v>
      </c>
      <c r="AB103" s="78">
        <f>AB102</f>
        <v>3.2087221484492623E-4</v>
      </c>
      <c r="AG103" s="77">
        <f>AG102+$M$1</f>
        <v>490</v>
      </c>
      <c r="AH103" s="94">
        <f>AH102</f>
        <v>31.602297429810349</v>
      </c>
      <c r="AL103" s="77">
        <f>AL102</f>
        <v>480</v>
      </c>
      <c r="AM103" s="78">
        <f>AM102</f>
        <v>1346.2666125696596</v>
      </c>
      <c r="AN103" s="78">
        <f>AN102</f>
        <v>531.33082005420033</v>
      </c>
    </row>
    <row r="104" spans="1:42" s="85" customFormat="1" ht="15" thickBot="1">
      <c r="A104" s="85">
        <f t="shared" ref="A104:A113" si="43">L104</f>
        <v>490</v>
      </c>
      <c r="B104" s="86">
        <f t="shared" ref="B104:B113" si="44">M104</f>
        <v>105.6</v>
      </c>
      <c r="C104" s="86">
        <f t="shared" ref="C104:C113" si="45">R104</f>
        <v>-7</v>
      </c>
      <c r="D104" s="86">
        <f t="shared" ref="D104:D113" si="46">W104</f>
        <v>40.982179696136598</v>
      </c>
      <c r="E104" s="87">
        <f t="shared" ref="E104:E113" si="47">AB104</f>
        <v>3.0671132883440614E-4</v>
      </c>
      <c r="F104" s="85">
        <f t="shared" ref="F104:F113" si="48">A104</f>
        <v>490</v>
      </c>
      <c r="G104" s="86">
        <f t="shared" ref="G104:G113" si="49">AM104</f>
        <v>4716.8698115776178</v>
      </c>
      <c r="H104" s="86">
        <f t="shared" ref="H104:H113" si="50">AN104</f>
        <v>2380.2042503714733</v>
      </c>
      <c r="I104" s="76">
        <f t="shared" si="30"/>
        <v>44.667113492570593</v>
      </c>
      <c r="J104" s="76">
        <f t="shared" si="31"/>
        <v>1.9817080029335576</v>
      </c>
      <c r="L104" s="88">
        <f>L103</f>
        <v>490</v>
      </c>
      <c r="M104" s="89">
        <f>O105</f>
        <v>105.6</v>
      </c>
      <c r="O104" s="25" t="s">
        <v>88</v>
      </c>
      <c r="Q104" s="88">
        <f>Q103</f>
        <v>490</v>
      </c>
      <c r="R104" s="89">
        <f>T105</f>
        <v>-7</v>
      </c>
      <c r="T104" s="25" t="s">
        <v>88</v>
      </c>
      <c r="V104" s="88">
        <f>V103</f>
        <v>490</v>
      </c>
      <c r="W104" s="89">
        <f>Y105</f>
        <v>40.982179696136598</v>
      </c>
      <c r="AA104" s="88">
        <f>AA103</f>
        <v>490</v>
      </c>
      <c r="AB104" s="89">
        <f>AD105</f>
        <v>3.0671132883440614E-4</v>
      </c>
      <c r="AG104" s="88">
        <f>AG103</f>
        <v>490</v>
      </c>
      <c r="AH104" s="95">
        <f>AJ105</f>
        <v>44.667113492570593</v>
      </c>
      <c r="AL104" s="88">
        <f>AL103+$M$1</f>
        <v>490</v>
      </c>
      <c r="AM104" s="89">
        <f>AO105</f>
        <v>4716.8698115776178</v>
      </c>
      <c r="AN104" s="89">
        <f>AP105</f>
        <v>2380.2042503714733</v>
      </c>
    </row>
    <row r="105" spans="1:42">
      <c r="A105">
        <f t="shared" si="43"/>
        <v>500</v>
      </c>
      <c r="B105" s="83">
        <f t="shared" si="44"/>
        <v>105.6</v>
      </c>
      <c r="C105" s="83">
        <f t="shared" si="45"/>
        <v>-7</v>
      </c>
      <c r="D105" s="83">
        <f t="shared" si="46"/>
        <v>40.982179696136598</v>
      </c>
      <c r="E105" s="84">
        <f t="shared" si="47"/>
        <v>3.0671132883440614E-4</v>
      </c>
      <c r="F105">
        <f t="shared" si="48"/>
        <v>500</v>
      </c>
      <c r="G105" s="83">
        <f t="shared" si="49"/>
        <v>4716.8698115776178</v>
      </c>
      <c r="H105" s="83">
        <f t="shared" si="50"/>
        <v>2380.2042503714733</v>
      </c>
      <c r="I105" s="76">
        <f t="shared" si="30"/>
        <v>44.667113492570593</v>
      </c>
      <c r="J105" s="76">
        <f t="shared" si="31"/>
        <v>1.9817080029335576</v>
      </c>
      <c r="L105" s="77">
        <f>L104+$M$1</f>
        <v>500</v>
      </c>
      <c r="M105" s="78">
        <f>M104</f>
        <v>105.6</v>
      </c>
      <c r="O105" s="17">
        <v>105.6</v>
      </c>
      <c r="Q105" s="77">
        <f>Q104+$M$1</f>
        <v>500</v>
      </c>
      <c r="R105" s="78">
        <f>R104</f>
        <v>-7</v>
      </c>
      <c r="T105" s="60">
        <v>-7</v>
      </c>
      <c r="V105" s="77">
        <f>V104+$M$1</f>
        <v>500</v>
      </c>
      <c r="W105" s="78">
        <f>W104</f>
        <v>40.982179696136598</v>
      </c>
      <c r="Y105" s="15">
        <v>40.982179696136598</v>
      </c>
      <c r="Z105" s="76"/>
      <c r="AA105" s="77">
        <f>AA104+$M$1</f>
        <v>500</v>
      </c>
      <c r="AB105" s="78">
        <f>AB104</f>
        <v>3.0671132883440614E-4</v>
      </c>
      <c r="AD105" s="60">
        <f t="shared" ref="AD105:AD109" si="51">AE105/60/60</f>
        <v>3.0671132883440614E-4</v>
      </c>
      <c r="AE105" s="15">
        <v>1.1041607838038621</v>
      </c>
      <c r="AF105" s="76"/>
      <c r="AG105" s="77">
        <f>AG104+$M$1</f>
        <v>500</v>
      </c>
      <c r="AH105" s="94">
        <f>AH104</f>
        <v>44.667113492570593</v>
      </c>
      <c r="AJ105" s="15">
        <v>44.667113492570593</v>
      </c>
      <c r="AL105" s="77">
        <f>AL104</f>
        <v>490</v>
      </c>
      <c r="AM105" s="78">
        <f>AM104</f>
        <v>4716.8698115776178</v>
      </c>
      <c r="AN105" s="78">
        <f>AN104</f>
        <v>2380.2042503714733</v>
      </c>
      <c r="AO105" s="15">
        <v>4716.8698115776178</v>
      </c>
      <c r="AP105" s="15">
        <v>2380.2042503714733</v>
      </c>
    </row>
    <row r="106" spans="1:42">
      <c r="A106">
        <f t="shared" si="43"/>
        <v>500</v>
      </c>
      <c r="B106" s="83">
        <f t="shared" si="44"/>
        <v>88.2</v>
      </c>
      <c r="C106" s="83">
        <f t="shared" si="45"/>
        <v>-7</v>
      </c>
      <c r="D106" s="83">
        <f t="shared" si="46"/>
        <v>40.664470166482928</v>
      </c>
      <c r="E106" s="84">
        <f t="shared" si="47"/>
        <v>3.0361228638368188E-4</v>
      </c>
      <c r="F106">
        <f t="shared" si="48"/>
        <v>500</v>
      </c>
      <c r="G106" s="83">
        <f t="shared" si="49"/>
        <v>3955.1348713776661</v>
      </c>
      <c r="H106" s="83">
        <f t="shared" si="50"/>
        <v>1911.4087646085986</v>
      </c>
      <c r="I106" s="76">
        <f t="shared" si="30"/>
        <v>43.785856848401295</v>
      </c>
      <c r="J106" s="76">
        <f t="shared" si="31"/>
        <v>2.0692250368473974</v>
      </c>
      <c r="L106" s="77">
        <f>L105</f>
        <v>500</v>
      </c>
      <c r="M106" s="78">
        <f>O106</f>
        <v>88.2</v>
      </c>
      <c r="O106" s="12">
        <v>88.2</v>
      </c>
      <c r="Q106" s="77">
        <f>Q105</f>
        <v>500</v>
      </c>
      <c r="R106" s="78">
        <f>T106</f>
        <v>-7</v>
      </c>
      <c r="T106" s="60">
        <v>-7</v>
      </c>
      <c r="V106" s="77">
        <f>V105</f>
        <v>500</v>
      </c>
      <c r="W106" s="78">
        <f>Y106</f>
        <v>40.664470166482928</v>
      </c>
      <c r="Y106" s="8">
        <v>40.664470166482928</v>
      </c>
      <c r="Z106" s="76"/>
      <c r="AA106" s="77">
        <f>AA105</f>
        <v>500</v>
      </c>
      <c r="AB106" s="78">
        <f>AD106</f>
        <v>3.0361228638368188E-4</v>
      </c>
      <c r="AD106" s="60">
        <f t="shared" si="51"/>
        <v>3.0361228638368188E-4</v>
      </c>
      <c r="AE106" s="8">
        <v>1.0930042309812549</v>
      </c>
      <c r="AF106" s="76"/>
      <c r="AG106" s="77">
        <f>AG105</f>
        <v>500</v>
      </c>
      <c r="AH106" s="94">
        <f>AJ106</f>
        <v>43.785856848401295</v>
      </c>
      <c r="AJ106" s="8">
        <v>43.785856848401295</v>
      </c>
      <c r="AL106" s="77">
        <f>AL105+$M$1</f>
        <v>500</v>
      </c>
      <c r="AM106" s="78">
        <f>AO106</f>
        <v>3955.1348713776661</v>
      </c>
      <c r="AN106" s="78">
        <f>AP106</f>
        <v>1911.4087646085986</v>
      </c>
      <c r="AO106" s="8">
        <v>3955.1348713776661</v>
      </c>
      <c r="AP106" s="8">
        <v>1911.4087646085986</v>
      </c>
    </row>
    <row r="107" spans="1:42">
      <c r="A107">
        <f t="shared" si="43"/>
        <v>510</v>
      </c>
      <c r="B107" s="83">
        <f t="shared" si="44"/>
        <v>88.2</v>
      </c>
      <c r="C107" s="83">
        <f t="shared" si="45"/>
        <v>-7</v>
      </c>
      <c r="D107" s="83">
        <f t="shared" si="46"/>
        <v>40.664470166482928</v>
      </c>
      <c r="E107" s="84">
        <f t="shared" si="47"/>
        <v>3.0361228638368188E-4</v>
      </c>
      <c r="F107">
        <f t="shared" si="48"/>
        <v>510</v>
      </c>
      <c r="G107" s="83">
        <f t="shared" si="49"/>
        <v>3955.1348713776661</v>
      </c>
      <c r="H107" s="83">
        <f t="shared" si="50"/>
        <v>1911.4087646085986</v>
      </c>
      <c r="I107" s="76">
        <f t="shared" si="30"/>
        <v>43.785856848401295</v>
      </c>
      <c r="J107" s="76">
        <f t="shared" si="31"/>
        <v>2.0692250368473974</v>
      </c>
      <c r="L107" s="77">
        <f>L106+$M$1</f>
        <v>510</v>
      </c>
      <c r="M107" s="78">
        <f>M106</f>
        <v>88.2</v>
      </c>
      <c r="O107" s="49">
        <v>68.400000000000006</v>
      </c>
      <c r="Q107" s="77">
        <f>Q106+$M$1</f>
        <v>510</v>
      </c>
      <c r="R107" s="78">
        <f>R106</f>
        <v>-7</v>
      </c>
      <c r="T107" s="60">
        <v>-7</v>
      </c>
      <c r="V107" s="77">
        <f>V106+$M$1</f>
        <v>510</v>
      </c>
      <c r="W107" s="78">
        <f>W106</f>
        <v>40.664470166482928</v>
      </c>
      <c r="Y107" s="48">
        <v>40.752994070430063</v>
      </c>
      <c r="Z107" s="76"/>
      <c r="AA107" s="77">
        <f>AA106+$M$1</f>
        <v>510</v>
      </c>
      <c r="AB107" s="78">
        <f>AB106</f>
        <v>3.0361228638368188E-4</v>
      </c>
      <c r="AD107" s="60">
        <f t="shared" si="51"/>
        <v>3.0363123357228224E-4</v>
      </c>
      <c r="AE107" s="48">
        <v>1.0930724408602159</v>
      </c>
      <c r="AF107" s="76"/>
      <c r="AG107" s="77">
        <f>AG106+$M$1</f>
        <v>510</v>
      </c>
      <c r="AH107" s="94">
        <f>AH106</f>
        <v>43.785856848401295</v>
      </c>
      <c r="AJ107" s="48">
        <v>43.211421511290318</v>
      </c>
      <c r="AL107" s="77">
        <f>AL106</f>
        <v>500</v>
      </c>
      <c r="AM107" s="78">
        <f>AM106</f>
        <v>3955.1348713776661</v>
      </c>
      <c r="AN107" s="78">
        <f>AN106</f>
        <v>1911.4087646085986</v>
      </c>
      <c r="AO107" s="48">
        <v>3115.288136010302</v>
      </c>
      <c r="AP107" s="48">
        <v>1436.1388897849488</v>
      </c>
    </row>
    <row r="108" spans="1:42">
      <c r="A108">
        <f t="shared" si="43"/>
        <v>510</v>
      </c>
      <c r="B108" s="83">
        <f t="shared" si="44"/>
        <v>68.400000000000006</v>
      </c>
      <c r="C108" s="83">
        <f t="shared" si="45"/>
        <v>-7</v>
      </c>
      <c r="D108" s="83">
        <f t="shared" si="46"/>
        <v>40.752994070430063</v>
      </c>
      <c r="E108" s="84">
        <f t="shared" si="47"/>
        <v>3.0363123357228224E-4</v>
      </c>
      <c r="F108">
        <f t="shared" si="48"/>
        <v>510</v>
      </c>
      <c r="G108" s="83">
        <f t="shared" si="49"/>
        <v>3115.288136010302</v>
      </c>
      <c r="H108" s="83">
        <f t="shared" si="50"/>
        <v>1436.1388897849488</v>
      </c>
      <c r="I108" s="76">
        <f t="shared" si="30"/>
        <v>43.211421511290318</v>
      </c>
      <c r="J108" s="76">
        <f t="shared" si="31"/>
        <v>2.1692109016536647</v>
      </c>
      <c r="L108" s="77">
        <f>L107</f>
        <v>510</v>
      </c>
      <c r="M108" s="78">
        <f>O107</f>
        <v>68.400000000000006</v>
      </c>
      <c r="O108" s="49">
        <v>48</v>
      </c>
      <c r="Q108" s="77">
        <f>Q107</f>
        <v>510</v>
      </c>
      <c r="R108" s="78">
        <f>T107</f>
        <v>-7</v>
      </c>
      <c r="T108" s="60">
        <v>-7</v>
      </c>
      <c r="V108" s="77">
        <f>V107</f>
        <v>510</v>
      </c>
      <c r="W108" s="78">
        <f>Y107</f>
        <v>40.752994070430063</v>
      </c>
      <c r="Y108" s="48">
        <v>40.770044050324628</v>
      </c>
      <c r="Z108" s="76"/>
      <c r="AA108" s="77">
        <f>AA107</f>
        <v>510</v>
      </c>
      <c r="AB108" s="78">
        <f>AD107</f>
        <v>3.0363123357228224E-4</v>
      </c>
      <c r="AD108" s="60">
        <f t="shared" si="51"/>
        <v>3.0353111231361257E-4</v>
      </c>
      <c r="AE108" s="48">
        <v>1.0927120043290053</v>
      </c>
      <c r="AF108" s="76"/>
      <c r="AG108" s="77">
        <f>AG107</f>
        <v>510</v>
      </c>
      <c r="AH108" s="94">
        <f>AJ107</f>
        <v>43.211421511290318</v>
      </c>
      <c r="AJ108" s="48">
        <v>42.475468351190479</v>
      </c>
      <c r="AL108" s="77">
        <f>AL107+$M$1</f>
        <v>510</v>
      </c>
      <c r="AM108" s="78">
        <f>AO107</f>
        <v>3115.288136010302</v>
      </c>
      <c r="AN108" s="78">
        <f>AP107</f>
        <v>1436.1388897849488</v>
      </c>
      <c r="AO108" s="48">
        <v>2160.3794759964467</v>
      </c>
      <c r="AP108" s="48">
        <v>1009.1906298701299</v>
      </c>
    </row>
    <row r="109" spans="1:42" ht="15" thickBot="1">
      <c r="A109">
        <f t="shared" si="43"/>
        <v>520</v>
      </c>
      <c r="B109" s="83">
        <f t="shared" si="44"/>
        <v>68.400000000000006</v>
      </c>
      <c r="C109" s="83">
        <f t="shared" si="45"/>
        <v>-7</v>
      </c>
      <c r="D109" s="83">
        <f t="shared" si="46"/>
        <v>40.752994070430063</v>
      </c>
      <c r="E109" s="84">
        <f t="shared" si="47"/>
        <v>3.0363123357228224E-4</v>
      </c>
      <c r="F109">
        <f t="shared" si="48"/>
        <v>520</v>
      </c>
      <c r="G109" s="83">
        <f t="shared" si="49"/>
        <v>3115.288136010302</v>
      </c>
      <c r="H109" s="83">
        <f t="shared" si="50"/>
        <v>1436.1388897849488</v>
      </c>
      <c r="I109" s="76">
        <f t="shared" si="30"/>
        <v>43.211421511290318</v>
      </c>
      <c r="J109" s="76">
        <f t="shared" si="31"/>
        <v>2.1692109016536647</v>
      </c>
      <c r="L109" s="77">
        <f>L108+$M$1</f>
        <v>520</v>
      </c>
      <c r="M109" s="78">
        <f>M108</f>
        <v>68.400000000000006</v>
      </c>
      <c r="O109" s="23">
        <v>28.8</v>
      </c>
      <c r="Q109" s="77">
        <f>Q108+$M$1</f>
        <v>520</v>
      </c>
      <c r="R109" s="78">
        <f>R108</f>
        <v>-7</v>
      </c>
      <c r="T109" s="60">
        <v>-7</v>
      </c>
      <c r="V109" s="77">
        <f>V108+$M$1</f>
        <v>520</v>
      </c>
      <c r="W109" s="78">
        <f>W108</f>
        <v>40.752994070430063</v>
      </c>
      <c r="Y109" s="10">
        <v>40.724446044211739</v>
      </c>
      <c r="Z109" s="76"/>
      <c r="AA109" s="77">
        <f>AA108+$M$1</f>
        <v>520</v>
      </c>
      <c r="AB109" s="78">
        <f>AB108</f>
        <v>3.0363123357228224E-4</v>
      </c>
      <c r="AD109" s="8">
        <f t="shared" si="51"/>
        <v>3.0356925748174004E-4</v>
      </c>
      <c r="AE109" s="10">
        <v>1.0928493269342641</v>
      </c>
      <c r="AF109" s="76"/>
      <c r="AG109" s="77">
        <f>AG108+$M$1</f>
        <v>520</v>
      </c>
      <c r="AH109" s="94">
        <f>AH108</f>
        <v>43.211421511290318</v>
      </c>
      <c r="AJ109" s="10">
        <v>41.454305126236171</v>
      </c>
      <c r="AL109" s="77">
        <f>AL108</f>
        <v>510</v>
      </c>
      <c r="AM109" s="78">
        <f>AM108</f>
        <v>3115.288136010302</v>
      </c>
      <c r="AN109" s="78">
        <f>AN108</f>
        <v>1436.1388897849488</v>
      </c>
      <c r="AO109" s="10">
        <v>924.67941000461531</v>
      </c>
      <c r="AP109" s="10">
        <v>633.0723659104126</v>
      </c>
    </row>
    <row r="110" spans="1:42">
      <c r="A110">
        <f t="shared" si="43"/>
        <v>520</v>
      </c>
      <c r="B110" s="83">
        <f t="shared" si="44"/>
        <v>48</v>
      </c>
      <c r="C110" s="83">
        <f t="shared" si="45"/>
        <v>-7</v>
      </c>
      <c r="D110" s="83">
        <f t="shared" si="46"/>
        <v>40.770044050324628</v>
      </c>
      <c r="E110" s="84">
        <f t="shared" si="47"/>
        <v>3.0353111231361257E-4</v>
      </c>
      <c r="F110">
        <f t="shared" si="48"/>
        <v>520</v>
      </c>
      <c r="G110" s="83">
        <f t="shared" si="49"/>
        <v>2160.3794759964467</v>
      </c>
      <c r="H110" s="83">
        <f t="shared" si="50"/>
        <v>1009.1906298701299</v>
      </c>
      <c r="I110" s="76">
        <f t="shared" si="30"/>
        <v>42.475468351190479</v>
      </c>
      <c r="J110" s="76">
        <f t="shared" si="31"/>
        <v>2.140705048236982</v>
      </c>
      <c r="L110" s="77">
        <f>L109</f>
        <v>520</v>
      </c>
      <c r="M110" s="78">
        <f>O108</f>
        <v>48</v>
      </c>
      <c r="Q110" s="77">
        <f>Q109</f>
        <v>520</v>
      </c>
      <c r="R110" s="78">
        <f>T108</f>
        <v>-7</v>
      </c>
      <c r="V110" s="77">
        <f>V109</f>
        <v>520</v>
      </c>
      <c r="W110" s="78">
        <f>Y108</f>
        <v>40.770044050324628</v>
      </c>
      <c r="Z110" s="76"/>
      <c r="AA110" s="77">
        <f>AA109</f>
        <v>520</v>
      </c>
      <c r="AB110" s="78">
        <f>AD108</f>
        <v>3.0353111231361257E-4</v>
      </c>
      <c r="AG110" s="77">
        <f>AG109</f>
        <v>520</v>
      </c>
      <c r="AH110" s="94">
        <f>AJ108</f>
        <v>42.475468351190479</v>
      </c>
      <c r="AL110" s="77">
        <f>AL109+$M$1</f>
        <v>520</v>
      </c>
      <c r="AM110" s="78">
        <f>AO108</f>
        <v>2160.3794759964467</v>
      </c>
      <c r="AN110" s="78">
        <f>AP108</f>
        <v>1009.1906298701299</v>
      </c>
    </row>
    <row r="111" spans="1:42">
      <c r="A111">
        <f t="shared" si="43"/>
        <v>530</v>
      </c>
      <c r="B111" s="83">
        <f t="shared" si="44"/>
        <v>48</v>
      </c>
      <c r="C111" s="83">
        <f t="shared" si="45"/>
        <v>-7</v>
      </c>
      <c r="D111" s="83">
        <f t="shared" si="46"/>
        <v>40.770044050324628</v>
      </c>
      <c r="E111" s="84">
        <f t="shared" si="47"/>
        <v>3.0353111231361257E-4</v>
      </c>
      <c r="F111">
        <f t="shared" si="48"/>
        <v>530</v>
      </c>
      <c r="G111" s="83">
        <f t="shared" si="49"/>
        <v>2160.3794759964467</v>
      </c>
      <c r="H111" s="83">
        <f t="shared" si="50"/>
        <v>1009.1906298701299</v>
      </c>
      <c r="I111" s="76">
        <f t="shared" si="30"/>
        <v>42.475468351190479</v>
      </c>
      <c r="J111" s="76">
        <f t="shared" si="31"/>
        <v>2.140705048236982</v>
      </c>
      <c r="L111" s="77">
        <f>L110+$M$1</f>
        <v>530</v>
      </c>
      <c r="M111" s="78">
        <f>M110</f>
        <v>48</v>
      </c>
      <c r="Q111" s="77">
        <f>Q110+$M$1</f>
        <v>530</v>
      </c>
      <c r="R111" s="78">
        <f>R110</f>
        <v>-7</v>
      </c>
      <c r="V111" s="77">
        <f>V110+$M$1</f>
        <v>530</v>
      </c>
      <c r="W111" s="78">
        <f>W110</f>
        <v>40.770044050324628</v>
      </c>
      <c r="Z111" s="76"/>
      <c r="AA111" s="77">
        <f>AA110+$M$1</f>
        <v>530</v>
      </c>
      <c r="AB111" s="78">
        <f>AB110</f>
        <v>3.0353111231361257E-4</v>
      </c>
      <c r="AG111" s="77">
        <f>AG110+$M$1</f>
        <v>530</v>
      </c>
      <c r="AH111" s="94">
        <f>AH110</f>
        <v>42.475468351190479</v>
      </c>
      <c r="AL111" s="77">
        <f>AL110</f>
        <v>520</v>
      </c>
      <c r="AM111" s="78">
        <f>AM110</f>
        <v>2160.3794759964467</v>
      </c>
      <c r="AN111" s="78">
        <f>AN110</f>
        <v>1009.1906298701299</v>
      </c>
    </row>
    <row r="112" spans="1:42">
      <c r="A112">
        <f t="shared" si="43"/>
        <v>530</v>
      </c>
      <c r="B112" s="83">
        <f t="shared" si="44"/>
        <v>28.8</v>
      </c>
      <c r="C112" s="83">
        <f t="shared" si="45"/>
        <v>-7</v>
      </c>
      <c r="D112" s="83">
        <f t="shared" si="46"/>
        <v>40.724446044211739</v>
      </c>
      <c r="E112" s="84">
        <f t="shared" si="47"/>
        <v>3.0356925748174004E-4</v>
      </c>
      <c r="F112">
        <f t="shared" si="48"/>
        <v>530</v>
      </c>
      <c r="G112" s="83">
        <f t="shared" si="49"/>
        <v>924.67941000461531</v>
      </c>
      <c r="H112" s="83">
        <f t="shared" si="50"/>
        <v>633.0723659104126</v>
      </c>
      <c r="I112" s="76">
        <f t="shared" si="30"/>
        <v>41.454305126236171</v>
      </c>
      <c r="J112" s="76">
        <f t="shared" si="31"/>
        <v>1.4606219759329515</v>
      </c>
      <c r="L112" s="77">
        <f>L111</f>
        <v>530</v>
      </c>
      <c r="M112" s="78">
        <f>O109</f>
        <v>28.8</v>
      </c>
      <c r="Q112" s="77">
        <f>Q111</f>
        <v>530</v>
      </c>
      <c r="R112" s="78">
        <f>T109</f>
        <v>-7</v>
      </c>
      <c r="V112" s="77">
        <f>V111</f>
        <v>530</v>
      </c>
      <c r="W112" s="78">
        <f>Y109</f>
        <v>40.724446044211739</v>
      </c>
      <c r="AA112" s="77">
        <f>AA111</f>
        <v>530</v>
      </c>
      <c r="AB112" s="78">
        <f>AD109</f>
        <v>3.0356925748174004E-4</v>
      </c>
      <c r="AG112" s="77">
        <f>AG111</f>
        <v>530</v>
      </c>
      <c r="AH112" s="94">
        <f>AJ109</f>
        <v>41.454305126236171</v>
      </c>
      <c r="AL112" s="77">
        <f>AL111+$M$1</f>
        <v>530</v>
      </c>
      <c r="AM112" s="78">
        <f>AO109</f>
        <v>924.67941000461531</v>
      </c>
      <c r="AN112" s="78">
        <f>AP109</f>
        <v>633.0723659104126</v>
      </c>
    </row>
    <row r="113" spans="1:42" ht="15" thickBot="1">
      <c r="A113">
        <f t="shared" si="43"/>
        <v>540</v>
      </c>
      <c r="B113" s="83">
        <f t="shared" si="44"/>
        <v>28.8</v>
      </c>
      <c r="C113" s="83">
        <f t="shared" si="45"/>
        <v>-7</v>
      </c>
      <c r="D113" s="83">
        <f t="shared" si="46"/>
        <v>40.724446044211739</v>
      </c>
      <c r="E113" s="84">
        <f t="shared" si="47"/>
        <v>3.0356925748174004E-4</v>
      </c>
      <c r="F113">
        <f t="shared" si="48"/>
        <v>540</v>
      </c>
      <c r="G113" s="83">
        <f t="shared" si="49"/>
        <v>924.67941000461531</v>
      </c>
      <c r="H113" s="83">
        <f t="shared" si="50"/>
        <v>633.0723659104126</v>
      </c>
      <c r="I113" s="76">
        <f t="shared" si="30"/>
        <v>41.454305126236171</v>
      </c>
      <c r="J113" s="76">
        <f t="shared" si="31"/>
        <v>1.4606219759329515</v>
      </c>
      <c r="L113" s="77">
        <f>L112+$M$1</f>
        <v>540</v>
      </c>
      <c r="M113" s="78">
        <f>M112</f>
        <v>28.8</v>
      </c>
      <c r="Q113" s="77">
        <f>Q112+$M$1</f>
        <v>540</v>
      </c>
      <c r="R113" s="78">
        <f>R112</f>
        <v>-7</v>
      </c>
      <c r="V113" s="77">
        <f>V112+$M$1</f>
        <v>540</v>
      </c>
      <c r="W113" s="78">
        <f>W112</f>
        <v>40.724446044211739</v>
      </c>
      <c r="AA113" s="77">
        <f>AA112+$M$1</f>
        <v>540</v>
      </c>
      <c r="AB113" s="78">
        <f>AB112</f>
        <v>3.0356925748174004E-4</v>
      </c>
      <c r="AG113" s="77">
        <f>AG112+$M$1</f>
        <v>540</v>
      </c>
      <c r="AH113" s="94">
        <f>AH112</f>
        <v>41.454305126236171</v>
      </c>
      <c r="AL113" s="77">
        <f>AL112</f>
        <v>530</v>
      </c>
      <c r="AM113" s="78">
        <f>AM112</f>
        <v>924.67941000461531</v>
      </c>
      <c r="AN113" s="78">
        <f>AN112</f>
        <v>633.0723659104126</v>
      </c>
    </row>
    <row r="114" spans="1:42" s="85" customFormat="1" ht="15" thickBot="1">
      <c r="B114" s="86"/>
      <c r="C114" s="86"/>
      <c r="D114" s="86"/>
      <c r="E114" s="87"/>
      <c r="G114" s="86"/>
      <c r="H114" s="86"/>
      <c r="I114" s="76"/>
      <c r="J114" s="76"/>
      <c r="L114" s="88"/>
      <c r="M114" s="89"/>
      <c r="O114" s="25"/>
      <c r="Q114" s="88"/>
      <c r="R114" s="89"/>
      <c r="T114" s="25"/>
      <c r="V114" s="88"/>
      <c r="W114" s="89"/>
      <c r="AA114" s="88"/>
      <c r="AB114" s="89"/>
      <c r="AG114" s="88"/>
      <c r="AH114" s="95"/>
      <c r="AL114" s="88"/>
      <c r="AM114" s="89"/>
      <c r="AN114" s="89"/>
    </row>
    <row r="115" spans="1:42">
      <c r="B115" s="83"/>
      <c r="C115" s="83"/>
      <c r="D115" s="83"/>
      <c r="E115" s="84"/>
      <c r="G115" s="83"/>
      <c r="H115" s="83"/>
      <c r="I115" s="76"/>
      <c r="J115" s="76"/>
      <c r="L115" s="77"/>
      <c r="M115" s="78"/>
      <c r="O115" s="17"/>
      <c r="Q115" s="77"/>
      <c r="R115" s="78"/>
      <c r="T115" s="60"/>
      <c r="V115" s="77"/>
      <c r="W115" s="78"/>
      <c r="Y115" s="15"/>
      <c r="Z115" s="76"/>
      <c r="AA115" s="77"/>
      <c r="AB115" s="78"/>
      <c r="AD115" s="60"/>
      <c r="AE115" s="15"/>
      <c r="AF115" s="76"/>
      <c r="AG115" s="77"/>
      <c r="AH115" s="94"/>
      <c r="AJ115" s="15"/>
      <c r="AL115" s="77"/>
      <c r="AM115" s="78"/>
      <c r="AN115" s="78"/>
      <c r="AO115" s="15"/>
      <c r="AP115" s="15"/>
    </row>
    <row r="116" spans="1:42">
      <c r="B116" s="83"/>
      <c r="C116" s="83"/>
      <c r="D116" s="83"/>
      <c r="E116" s="84"/>
      <c r="G116" s="83"/>
      <c r="H116" s="83"/>
      <c r="I116" s="76"/>
      <c r="J116" s="76"/>
      <c r="L116" s="77"/>
      <c r="M116" s="78"/>
      <c r="O116" s="12"/>
      <c r="Q116" s="77"/>
      <c r="R116" s="78"/>
      <c r="T116" s="60"/>
      <c r="V116" s="77"/>
      <c r="W116" s="78"/>
      <c r="Y116" s="8"/>
      <c r="Z116" s="76"/>
      <c r="AA116" s="77"/>
      <c r="AB116" s="78"/>
      <c r="AD116" s="60"/>
      <c r="AE116" s="8"/>
      <c r="AF116" s="76"/>
      <c r="AG116" s="77"/>
      <c r="AH116" s="94"/>
      <c r="AJ116" s="8"/>
      <c r="AL116" s="77"/>
      <c r="AM116" s="78"/>
      <c r="AN116" s="78"/>
      <c r="AO116" s="8"/>
      <c r="AP116" s="8"/>
    </row>
    <row r="117" spans="1:42">
      <c r="B117" s="83"/>
      <c r="C117" s="83"/>
      <c r="D117" s="83"/>
      <c r="E117" s="84"/>
      <c r="G117" s="83"/>
      <c r="H117" s="83"/>
      <c r="I117" s="76"/>
      <c r="J117" s="76"/>
      <c r="L117" s="77"/>
      <c r="M117" s="78"/>
      <c r="O117" s="49"/>
      <c r="Q117" s="77"/>
      <c r="R117" s="78"/>
      <c r="T117" s="60"/>
      <c r="V117" s="77"/>
      <c r="W117" s="78"/>
      <c r="Y117" s="48"/>
      <c r="Z117" s="76"/>
      <c r="AA117" s="77"/>
      <c r="AB117" s="78"/>
      <c r="AD117" s="60"/>
      <c r="AE117" s="48"/>
      <c r="AF117" s="76"/>
      <c r="AG117" s="77"/>
      <c r="AH117" s="94"/>
      <c r="AJ117" s="48"/>
      <c r="AL117" s="77"/>
      <c r="AM117" s="78"/>
      <c r="AN117" s="78"/>
      <c r="AO117" s="48"/>
      <c r="AP117" s="48"/>
    </row>
    <row r="118" spans="1:42">
      <c r="B118" s="83"/>
      <c r="C118" s="83"/>
      <c r="D118" s="83"/>
      <c r="E118" s="84"/>
      <c r="G118" s="83"/>
      <c r="H118" s="83"/>
      <c r="I118" s="76"/>
      <c r="J118" s="76"/>
      <c r="L118" s="77"/>
      <c r="M118" s="78"/>
      <c r="O118" s="49"/>
      <c r="Q118" s="77"/>
      <c r="R118" s="78"/>
      <c r="T118" s="60"/>
      <c r="V118" s="77"/>
      <c r="W118" s="78"/>
      <c r="Y118" s="48"/>
      <c r="Z118" s="76"/>
      <c r="AA118" s="77"/>
      <c r="AB118" s="78"/>
      <c r="AD118" s="60"/>
      <c r="AE118" s="48"/>
      <c r="AF118" s="76"/>
      <c r="AG118" s="77"/>
      <c r="AH118" s="94"/>
      <c r="AJ118" s="48"/>
      <c r="AL118" s="77"/>
      <c r="AM118" s="78"/>
      <c r="AN118" s="78"/>
      <c r="AO118" s="48"/>
      <c r="AP118" s="48"/>
    </row>
    <row r="119" spans="1:42" ht="15" thickBot="1">
      <c r="B119" s="83"/>
      <c r="C119" s="83"/>
      <c r="D119" s="83"/>
      <c r="E119" s="84"/>
      <c r="G119" s="83"/>
      <c r="H119" s="83"/>
      <c r="I119" s="76"/>
      <c r="J119" s="76"/>
      <c r="L119" s="77"/>
      <c r="M119" s="78"/>
      <c r="O119" s="23"/>
      <c r="Q119" s="77"/>
      <c r="R119" s="78"/>
      <c r="T119" s="60"/>
      <c r="V119" s="77"/>
      <c r="W119" s="78"/>
      <c r="Y119" s="10"/>
      <c r="Z119" s="76"/>
      <c r="AA119" s="77"/>
      <c r="AB119" s="78"/>
      <c r="AD119" s="8"/>
      <c r="AE119" s="10"/>
      <c r="AF119" s="76"/>
      <c r="AG119" s="77"/>
      <c r="AH119" s="94"/>
      <c r="AJ119" s="10"/>
      <c r="AL119" s="77"/>
      <c r="AM119" s="78"/>
      <c r="AN119" s="78"/>
      <c r="AO119" s="10"/>
      <c r="AP119" s="10"/>
    </row>
    <row r="120" spans="1:42">
      <c r="B120" s="83"/>
      <c r="C120" s="83"/>
      <c r="D120" s="83"/>
      <c r="E120" s="84"/>
      <c r="G120" s="83"/>
      <c r="H120" s="83"/>
      <c r="I120" s="76"/>
      <c r="J120" s="76"/>
      <c r="L120" s="77"/>
      <c r="M120" s="78"/>
      <c r="Q120" s="77"/>
      <c r="R120" s="78"/>
      <c r="V120" s="77"/>
      <c r="W120" s="78"/>
      <c r="Z120" s="76"/>
      <c r="AA120" s="77"/>
      <c r="AB120" s="78"/>
      <c r="AG120" s="77"/>
      <c r="AH120" s="94"/>
      <c r="AL120" s="77"/>
      <c r="AM120" s="78"/>
      <c r="AN120" s="78"/>
    </row>
    <row r="121" spans="1:42">
      <c r="B121" s="83"/>
      <c r="C121" s="83"/>
      <c r="D121" s="83"/>
      <c r="E121" s="84"/>
      <c r="G121" s="83"/>
      <c r="H121" s="83"/>
      <c r="I121" s="76"/>
      <c r="J121" s="76"/>
      <c r="L121" s="77"/>
      <c r="M121" s="78"/>
      <c r="Q121" s="77"/>
      <c r="R121" s="78"/>
      <c r="V121" s="77"/>
      <c r="W121" s="78"/>
      <c r="Z121" s="76"/>
      <c r="AA121" s="77"/>
      <c r="AB121" s="78"/>
      <c r="AG121" s="77"/>
      <c r="AH121" s="94"/>
      <c r="AL121" s="77"/>
      <c r="AM121" s="78"/>
      <c r="AN121" s="78"/>
    </row>
    <row r="122" spans="1:42">
      <c r="B122" s="83"/>
      <c r="C122" s="83"/>
      <c r="D122" s="83"/>
      <c r="E122" s="84"/>
      <c r="G122" s="83"/>
      <c r="H122" s="83"/>
      <c r="I122" s="76"/>
      <c r="J122" s="76"/>
      <c r="L122" s="77"/>
      <c r="M122" s="78"/>
      <c r="Q122" s="77"/>
      <c r="R122" s="78"/>
      <c r="V122" s="77"/>
      <c r="W122" s="78"/>
      <c r="AA122" s="77"/>
      <c r="AB122" s="78"/>
      <c r="AG122" s="77"/>
      <c r="AH122" s="94"/>
      <c r="AL122" s="77"/>
      <c r="AM122" s="78"/>
      <c r="AN122" s="78"/>
    </row>
    <row r="123" spans="1:42">
      <c r="B123" s="83"/>
      <c r="C123" s="83"/>
      <c r="D123" s="83"/>
      <c r="E123" s="84"/>
      <c r="G123" s="83"/>
      <c r="H123" s="83"/>
      <c r="I123" s="76"/>
      <c r="J123" s="76"/>
      <c r="L123" s="77"/>
      <c r="M123" s="78"/>
      <c r="Q123" s="77"/>
      <c r="R123" s="78"/>
      <c r="V123" s="77"/>
      <c r="W123" s="78"/>
      <c r="AA123" s="77"/>
      <c r="AB123" s="78"/>
      <c r="AG123" s="77"/>
      <c r="AH123" s="94"/>
      <c r="AL123" s="77"/>
      <c r="AM123" s="78"/>
      <c r="AN123" s="78"/>
    </row>
  </sheetData>
  <mergeCells count="7">
    <mergeCell ref="AA3:AE3"/>
    <mergeCell ref="F2:I2"/>
    <mergeCell ref="AG3:AJ3"/>
    <mergeCell ref="A2:E2"/>
    <mergeCell ref="L3:O3"/>
    <mergeCell ref="Q3:T3"/>
    <mergeCell ref="V3:Y3"/>
  </mergeCells>
  <conditionalFormatting sqref="AO32:AO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2:AP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6:AO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6:AP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:AO1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0:AO2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0:AP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65:AO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5:AP6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5:AO7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75:AP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85:AO8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85:AP8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5:AO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95:AP9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05:AO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5:AP1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5:AO1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5:AP1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9"/>
  <sheetViews>
    <sheetView zoomScale="70" zoomScaleNormal="70" workbookViewId="0">
      <selection activeCell="E75" sqref="E75"/>
    </sheetView>
  </sheetViews>
  <sheetFormatPr defaultColWidth="11.42578125" defaultRowHeight="14.45"/>
  <cols>
    <col min="2" max="2" width="15.5703125" bestFit="1" customWidth="1"/>
    <col min="7" max="7" width="15.5703125" bestFit="1" customWidth="1"/>
    <col min="17" max="17" width="19.140625" customWidth="1"/>
    <col min="23" max="23" width="13.5703125" bestFit="1" customWidth="1"/>
    <col min="24" max="24" width="13" bestFit="1" customWidth="1"/>
  </cols>
  <sheetData>
    <row r="1" spans="1:26">
      <c r="A1" s="75" t="s">
        <v>101</v>
      </c>
      <c r="G1" t="s">
        <v>102</v>
      </c>
      <c r="L1" t="s">
        <v>114</v>
      </c>
      <c r="Q1" t="s">
        <v>104</v>
      </c>
      <c r="W1" t="s">
        <v>99</v>
      </c>
      <c r="X1" t="s">
        <v>100</v>
      </c>
    </row>
    <row r="2" spans="1:26" ht="15" thickBot="1"/>
    <row r="3" spans="1:26" ht="15" thickBot="1">
      <c r="A3" s="77" t="s">
        <v>106</v>
      </c>
      <c r="B3" s="77" t="s">
        <v>33</v>
      </c>
      <c r="C3" s="77"/>
      <c r="D3" s="25" t="s">
        <v>0</v>
      </c>
      <c r="E3" s="77"/>
      <c r="F3" s="77" t="s">
        <v>106</v>
      </c>
      <c r="G3" s="77" t="s">
        <v>110</v>
      </c>
      <c r="K3" s="77" t="s">
        <v>106</v>
      </c>
      <c r="L3" s="77" t="s">
        <v>110</v>
      </c>
      <c r="P3" s="77" t="s">
        <v>106</v>
      </c>
      <c r="Q3" s="77" t="s">
        <v>111</v>
      </c>
      <c r="S3" s="77" t="s">
        <v>111</v>
      </c>
      <c r="T3" s="77" t="s">
        <v>113</v>
      </c>
      <c r="V3" t="s">
        <v>106</v>
      </c>
      <c r="W3" t="s">
        <v>102</v>
      </c>
    </row>
    <row r="4" spans="1:26">
      <c r="A4" s="77">
        <v>0</v>
      </c>
      <c r="B4" s="78">
        <f>D4</f>
        <v>105.6</v>
      </c>
      <c r="D4" s="63">
        <v>105.6</v>
      </c>
      <c r="F4" s="77">
        <v>0</v>
      </c>
      <c r="G4" s="78">
        <f>I4</f>
        <v>12</v>
      </c>
      <c r="I4" s="15">
        <v>12</v>
      </c>
      <c r="K4" s="77">
        <v>0</v>
      </c>
      <c r="L4" s="78">
        <f>N4</f>
        <v>30.112817679557995</v>
      </c>
      <c r="N4" s="15">
        <v>30.112817679557995</v>
      </c>
      <c r="O4" s="76"/>
      <c r="P4" s="77">
        <v>0</v>
      </c>
      <c r="Q4" s="79">
        <f>S4</f>
        <v>4.1468538980970001E-4</v>
      </c>
      <c r="S4" s="15">
        <f>T4/60/60</f>
        <v>4.1468538980970001E-4</v>
      </c>
      <c r="T4" s="15">
        <v>1.4928674033149201</v>
      </c>
      <c r="V4" s="77">
        <v>0</v>
      </c>
      <c r="W4" s="78">
        <f>Y4</f>
        <v>8628.7752841317397</v>
      </c>
      <c r="X4" s="78">
        <f>Z4</f>
        <v>2022.29834254144</v>
      </c>
      <c r="Y4" s="15">
        <v>8628.7752841317397</v>
      </c>
      <c r="Z4" s="15">
        <v>2022.29834254144</v>
      </c>
    </row>
    <row r="5" spans="1:26">
      <c r="A5" s="77">
        <v>1</v>
      </c>
      <c r="B5" s="78">
        <f>B4</f>
        <v>105.6</v>
      </c>
      <c r="D5" s="64">
        <v>98.4</v>
      </c>
      <c r="F5" s="77">
        <v>1</v>
      </c>
      <c r="G5" s="78">
        <f>G4</f>
        <v>12</v>
      </c>
      <c r="I5" s="60">
        <v>12</v>
      </c>
      <c r="K5" s="77">
        <v>1</v>
      </c>
      <c r="L5" s="78">
        <f>L4</f>
        <v>30.112817679557995</v>
      </c>
      <c r="N5" s="60">
        <v>30.139005524861869</v>
      </c>
      <c r="O5" s="76"/>
      <c r="P5" s="77">
        <v>1</v>
      </c>
      <c r="Q5" s="79">
        <f>Q4</f>
        <v>4.1468538980970001E-4</v>
      </c>
      <c r="S5" s="60">
        <f t="shared" ref="S5:S12" si="0">T5/60/60</f>
        <v>4.0901473296500832E-4</v>
      </c>
      <c r="T5" s="60">
        <v>1.47245303867403</v>
      </c>
      <c r="V5" s="77">
        <v>1</v>
      </c>
      <c r="W5" s="78">
        <f>W4</f>
        <v>8628.7752841317397</v>
      </c>
      <c r="X5" s="78">
        <f>X4</f>
        <v>2022.29834254144</v>
      </c>
      <c r="Y5" s="60">
        <v>8589.4443081318805</v>
      </c>
      <c r="Z5" s="60">
        <v>2044.14917127072</v>
      </c>
    </row>
    <row r="6" spans="1:26">
      <c r="A6" s="77">
        <f>A5</f>
        <v>1</v>
      </c>
      <c r="B6" s="78">
        <f>D5</f>
        <v>98.4</v>
      </c>
      <c r="D6" s="62">
        <v>88.2</v>
      </c>
      <c r="F6" s="77">
        <f>F5</f>
        <v>1</v>
      </c>
      <c r="G6" s="78">
        <f>I5</f>
        <v>12</v>
      </c>
      <c r="I6" s="60">
        <v>12</v>
      </c>
      <c r="K6" s="77">
        <f>K5</f>
        <v>1</v>
      </c>
      <c r="L6" s="78">
        <f>N5</f>
        <v>30.139005524861869</v>
      </c>
      <c r="N6" s="60">
        <v>30.081215469613287</v>
      </c>
      <c r="O6" s="76"/>
      <c r="P6" s="77">
        <f>P5</f>
        <v>1</v>
      </c>
      <c r="Q6" s="79">
        <f>S5</f>
        <v>4.0901473296500832E-4</v>
      </c>
      <c r="S6" s="60">
        <f t="shared" si="0"/>
        <v>3.700322283609583E-4</v>
      </c>
      <c r="T6" s="60">
        <v>1.3321160220994499</v>
      </c>
      <c r="V6" s="77">
        <f>V5</f>
        <v>1</v>
      </c>
      <c r="W6" s="78">
        <f>Y5</f>
        <v>8589.4443081318805</v>
      </c>
      <c r="X6" s="78">
        <f>Z5</f>
        <v>2044.14917127072</v>
      </c>
      <c r="Y6" s="60">
        <v>7641.7973066308496</v>
      </c>
      <c r="Z6" s="60">
        <v>1748.7237569060801</v>
      </c>
    </row>
    <row r="7" spans="1:26">
      <c r="A7" s="77">
        <f>A6+1</f>
        <v>2</v>
      </c>
      <c r="B7" s="78">
        <f>B6</f>
        <v>98.4</v>
      </c>
      <c r="D7" s="62">
        <v>78</v>
      </c>
      <c r="F7" s="77">
        <f>F6+1</f>
        <v>2</v>
      </c>
      <c r="G7" s="78">
        <f>G6</f>
        <v>12</v>
      </c>
      <c r="I7" s="60">
        <v>12</v>
      </c>
      <c r="K7" s="77">
        <f>K6+1</f>
        <v>2</v>
      </c>
      <c r="L7" s="78">
        <f>L6</f>
        <v>30.139005524861869</v>
      </c>
      <c r="N7" s="60">
        <v>30.209723756906058</v>
      </c>
      <c r="O7" s="76"/>
      <c r="P7" s="77">
        <f>P6+1</f>
        <v>2</v>
      </c>
      <c r="Q7" s="79">
        <f>Q6</f>
        <v>4.0901473296500832E-4</v>
      </c>
      <c r="S7" s="60">
        <f t="shared" si="0"/>
        <v>3.3553253529772779E-4</v>
      </c>
      <c r="T7" s="60">
        <v>1.2079171270718201</v>
      </c>
      <c r="V7" s="77">
        <f>V6+1</f>
        <v>2</v>
      </c>
      <c r="W7" s="78">
        <f>W6</f>
        <v>8589.4443081318805</v>
      </c>
      <c r="X7" s="78">
        <f>X6</f>
        <v>2044.14917127072</v>
      </c>
      <c r="Y7" s="60">
        <v>6873.7837417258497</v>
      </c>
      <c r="Z7" s="60">
        <v>1477.2596685082899</v>
      </c>
    </row>
    <row r="8" spans="1:26">
      <c r="A8" s="77">
        <f>A7</f>
        <v>2</v>
      </c>
      <c r="B8" s="78">
        <f>D6</f>
        <v>88.2</v>
      </c>
      <c r="D8" s="62">
        <v>68.400000000000006</v>
      </c>
      <c r="F8" s="77">
        <f>F7</f>
        <v>2</v>
      </c>
      <c r="G8" s="78">
        <f>I6</f>
        <v>12</v>
      </c>
      <c r="I8" s="60">
        <v>12</v>
      </c>
      <c r="K8" s="77">
        <f>K7</f>
        <v>2</v>
      </c>
      <c r="L8" s="78">
        <f>N6</f>
        <v>30.081215469613287</v>
      </c>
      <c r="N8" s="60">
        <v>30.096077348066309</v>
      </c>
      <c r="O8" s="76"/>
      <c r="P8" s="77">
        <f>P7</f>
        <v>2</v>
      </c>
      <c r="Q8" s="79">
        <f>S6</f>
        <v>3.700322283609583E-4</v>
      </c>
      <c r="S8" s="60">
        <f t="shared" si="0"/>
        <v>2.9189533456108052E-4</v>
      </c>
      <c r="T8" s="60">
        <v>1.05082320441989</v>
      </c>
      <c r="V8" s="77">
        <f>V7</f>
        <v>2</v>
      </c>
      <c r="W8" s="78">
        <f>Y6</f>
        <v>7641.7973066308496</v>
      </c>
      <c r="X8" s="78">
        <f>Z6</f>
        <v>1748.7237569060801</v>
      </c>
      <c r="Y8" s="60">
        <v>6035.4402494205297</v>
      </c>
      <c r="Z8" s="60">
        <v>1248.49723756906</v>
      </c>
    </row>
    <row r="9" spans="1:26">
      <c r="A9" s="77">
        <f>A8+1</f>
        <v>3</v>
      </c>
      <c r="B9" s="78">
        <f>B8</f>
        <v>88.2</v>
      </c>
      <c r="D9" s="62">
        <v>58.2</v>
      </c>
      <c r="F9" s="77">
        <f>F8+1</f>
        <v>3</v>
      </c>
      <c r="G9" s="78">
        <f>G8</f>
        <v>12</v>
      </c>
      <c r="I9" s="60">
        <v>12</v>
      </c>
      <c r="K9" s="77">
        <f>K8+1</f>
        <v>3</v>
      </c>
      <c r="L9" s="78">
        <f>L8</f>
        <v>30.081215469613287</v>
      </c>
      <c r="N9" s="60">
        <v>30.127182320442021</v>
      </c>
      <c r="O9" s="76"/>
      <c r="P9" s="77">
        <f>P8+1</f>
        <v>3</v>
      </c>
      <c r="Q9" s="79">
        <f>Q8</f>
        <v>3.700322283609583E-4</v>
      </c>
      <c r="S9" s="60">
        <f t="shared" si="0"/>
        <v>2.711632903621853E-4</v>
      </c>
      <c r="T9" s="60">
        <v>0.97618784530386704</v>
      </c>
      <c r="V9" s="77">
        <f>V8+1</f>
        <v>3</v>
      </c>
      <c r="W9" s="78">
        <f>W8</f>
        <v>7641.7973066308496</v>
      </c>
      <c r="X9" s="78">
        <f>X8</f>
        <v>1748.7237569060801</v>
      </c>
      <c r="Y9" s="60">
        <v>5577.8223341205303</v>
      </c>
      <c r="Z9" s="60">
        <v>1050.59668508287</v>
      </c>
    </row>
    <row r="10" spans="1:26">
      <c r="A10" s="77">
        <f>A9</f>
        <v>3</v>
      </c>
      <c r="B10" s="78">
        <f>D7</f>
        <v>78</v>
      </c>
      <c r="D10" s="62">
        <v>48</v>
      </c>
      <c r="F10" s="77">
        <f>F9</f>
        <v>3</v>
      </c>
      <c r="G10" s="78">
        <f>I7</f>
        <v>12</v>
      </c>
      <c r="I10" s="60">
        <v>12</v>
      </c>
      <c r="K10" s="77">
        <f>K9</f>
        <v>3</v>
      </c>
      <c r="L10" s="78">
        <f>N7</f>
        <v>30.209723756906058</v>
      </c>
      <c r="N10" s="60">
        <v>30.125801104972368</v>
      </c>
      <c r="O10" s="76"/>
      <c r="P10" s="77">
        <f>P9</f>
        <v>3</v>
      </c>
      <c r="Q10" s="79">
        <f>S7</f>
        <v>3.3553253529772779E-4</v>
      </c>
      <c r="S10" s="60">
        <f t="shared" si="0"/>
        <v>2.2043891958256612E-4</v>
      </c>
      <c r="T10" s="60">
        <v>0.79358011049723798</v>
      </c>
      <c r="V10" s="77">
        <f>V9</f>
        <v>3</v>
      </c>
      <c r="W10" s="78">
        <f>Y7</f>
        <v>6873.7837417258497</v>
      </c>
      <c r="X10" s="78">
        <f>Z7</f>
        <v>1477.2596685082899</v>
      </c>
      <c r="Y10" s="60">
        <v>4599.0188843823498</v>
      </c>
      <c r="Z10" s="60">
        <v>834.983425414365</v>
      </c>
    </row>
    <row r="11" spans="1:26">
      <c r="A11" s="77">
        <f>A10+1</f>
        <v>4</v>
      </c>
      <c r="B11" s="78">
        <f>B10</f>
        <v>78</v>
      </c>
      <c r="D11" s="12">
        <v>42</v>
      </c>
      <c r="F11" s="77">
        <f>F10+1</f>
        <v>4</v>
      </c>
      <c r="G11" s="78">
        <f>G10</f>
        <v>12</v>
      </c>
      <c r="I11" s="8">
        <v>12</v>
      </c>
      <c r="K11" s="77">
        <f>K10+1</f>
        <v>4</v>
      </c>
      <c r="L11" s="78">
        <f>L10</f>
        <v>30.209723756906058</v>
      </c>
      <c r="N11" s="8">
        <v>30.070220994475143</v>
      </c>
      <c r="O11" s="76"/>
      <c r="P11" s="77">
        <f>P10+1</f>
        <v>4</v>
      </c>
      <c r="Q11" s="79">
        <f>Q10</f>
        <v>3.3553253529772779E-4</v>
      </c>
      <c r="S11" s="8">
        <f t="shared" si="0"/>
        <v>1.7487722529159E-4</v>
      </c>
      <c r="T11" s="8">
        <v>0.62955801104972398</v>
      </c>
      <c r="V11" s="77">
        <f>V10+1</f>
        <v>4</v>
      </c>
      <c r="W11" s="78">
        <f>W10</f>
        <v>6873.7837417258497</v>
      </c>
      <c r="X11" s="78">
        <f>X10</f>
        <v>1477.2596685082899</v>
      </c>
      <c r="Y11" s="8">
        <v>3688.4309718157501</v>
      </c>
      <c r="Z11" s="8">
        <v>632.29281767955797</v>
      </c>
    </row>
    <row r="12" spans="1:26" ht="15" thickBot="1">
      <c r="A12" s="77">
        <f>A11</f>
        <v>4</v>
      </c>
      <c r="B12" s="78">
        <f>D8</f>
        <v>68.400000000000006</v>
      </c>
      <c r="D12" s="23">
        <v>28.8</v>
      </c>
      <c r="F12" s="77">
        <f>F11</f>
        <v>4</v>
      </c>
      <c r="G12" s="78">
        <f>I8</f>
        <v>12</v>
      </c>
      <c r="I12" s="10">
        <v>12</v>
      </c>
      <c r="K12" s="77">
        <f>K11</f>
        <v>4</v>
      </c>
      <c r="L12" s="78">
        <f>N8</f>
        <v>30.096077348066309</v>
      </c>
      <c r="N12" s="10">
        <v>30.08281767955804</v>
      </c>
      <c r="O12" s="76"/>
      <c r="P12" s="77">
        <f>P11</f>
        <v>4</v>
      </c>
      <c r="Q12" s="79">
        <f>S8</f>
        <v>2.9189533456108052E-4</v>
      </c>
      <c r="S12" s="10">
        <f t="shared" si="0"/>
        <v>1.2753069367710251E-4</v>
      </c>
      <c r="T12" s="10">
        <v>0.45911049723756903</v>
      </c>
      <c r="V12" s="77">
        <f>V11</f>
        <v>4</v>
      </c>
      <c r="W12" s="78">
        <f>Y8</f>
        <v>6035.4402494205297</v>
      </c>
      <c r="X12" s="78">
        <f>Z8</f>
        <v>1248.49723756906</v>
      </c>
      <c r="Y12" s="10">
        <v>2697.5201208868598</v>
      </c>
      <c r="Z12" s="10">
        <v>467.27624309392297</v>
      </c>
    </row>
    <row r="13" spans="1:26">
      <c r="A13" s="77">
        <f>A12+1</f>
        <v>5</v>
      </c>
      <c r="B13" s="78">
        <f>B12</f>
        <v>68.400000000000006</v>
      </c>
      <c r="F13" s="77">
        <f>F12+1</f>
        <v>5</v>
      </c>
      <c r="G13" s="78">
        <f>G12</f>
        <v>12</v>
      </c>
      <c r="K13" s="77">
        <f>K12+1</f>
        <v>5</v>
      </c>
      <c r="L13" s="78">
        <f>L12</f>
        <v>30.096077348066309</v>
      </c>
      <c r="P13" s="77">
        <f>P12+1</f>
        <v>5</v>
      </c>
      <c r="Q13" s="79">
        <f>Q12</f>
        <v>2.9189533456108052E-4</v>
      </c>
      <c r="V13" s="77">
        <f>V12+1</f>
        <v>5</v>
      </c>
      <c r="W13" s="78">
        <f>W12</f>
        <v>6035.4402494205297</v>
      </c>
      <c r="X13" s="78">
        <f>X12</f>
        <v>1248.49723756906</v>
      </c>
    </row>
    <row r="14" spans="1:26">
      <c r="A14" s="77">
        <f>A13</f>
        <v>5</v>
      </c>
      <c r="B14" s="78">
        <f>D9</f>
        <v>58.2</v>
      </c>
      <c r="F14" s="77">
        <f>F13</f>
        <v>5</v>
      </c>
      <c r="G14" s="78">
        <f>I9</f>
        <v>12</v>
      </c>
      <c r="K14" s="77">
        <f>K13</f>
        <v>5</v>
      </c>
      <c r="L14" s="78">
        <f>N9</f>
        <v>30.127182320442021</v>
      </c>
      <c r="P14" s="77">
        <f>P13</f>
        <v>5</v>
      </c>
      <c r="Q14" s="79">
        <f>S9</f>
        <v>2.711632903621853E-4</v>
      </c>
      <c r="V14" s="77">
        <f>V13</f>
        <v>5</v>
      </c>
      <c r="W14" s="78">
        <f>Y9</f>
        <v>5577.8223341205303</v>
      </c>
      <c r="X14" s="78">
        <f>Z9</f>
        <v>1050.59668508287</v>
      </c>
    </row>
    <row r="15" spans="1:26">
      <c r="A15" s="77">
        <f>A14+1</f>
        <v>6</v>
      </c>
      <c r="B15" s="78">
        <f>B14</f>
        <v>58.2</v>
      </c>
      <c r="F15" s="77">
        <f>F14+1</f>
        <v>6</v>
      </c>
      <c r="G15" s="78">
        <f>G14</f>
        <v>12</v>
      </c>
      <c r="K15" s="77">
        <f>K14+1</f>
        <v>6</v>
      </c>
      <c r="L15" s="78">
        <f>L14</f>
        <v>30.127182320442021</v>
      </c>
      <c r="P15" s="77">
        <f>P14+1</f>
        <v>6</v>
      </c>
      <c r="Q15" s="79">
        <f>Q14</f>
        <v>2.711632903621853E-4</v>
      </c>
      <c r="V15" s="77">
        <f>V14+1</f>
        <v>6</v>
      </c>
      <c r="W15" s="78">
        <f>W14</f>
        <v>5577.8223341205303</v>
      </c>
      <c r="X15" s="78">
        <f>X14</f>
        <v>1050.59668508287</v>
      </c>
    </row>
    <row r="16" spans="1:26">
      <c r="A16" s="77">
        <f>A15</f>
        <v>6</v>
      </c>
      <c r="B16" s="78">
        <f>D10</f>
        <v>48</v>
      </c>
      <c r="F16" s="77">
        <f>F15</f>
        <v>6</v>
      </c>
      <c r="G16" s="78">
        <f>I10</f>
        <v>12</v>
      </c>
      <c r="K16" s="77">
        <f>K15</f>
        <v>6</v>
      </c>
      <c r="L16" s="78">
        <f>N10</f>
        <v>30.125801104972368</v>
      </c>
      <c r="P16" s="77">
        <f>P15</f>
        <v>6</v>
      </c>
      <c r="Q16" s="79">
        <f>S10</f>
        <v>2.2043891958256612E-4</v>
      </c>
      <c r="V16" s="77">
        <f>V15</f>
        <v>6</v>
      </c>
      <c r="W16" s="78">
        <f>Y10</f>
        <v>4599.0188843823498</v>
      </c>
      <c r="X16" s="78">
        <f>Z10</f>
        <v>834.983425414365</v>
      </c>
    </row>
    <row r="17" spans="1:26">
      <c r="A17" s="77">
        <f>A16+1</f>
        <v>7</v>
      </c>
      <c r="B17" s="78">
        <f>B16</f>
        <v>48</v>
      </c>
      <c r="F17" s="77">
        <f>F16+1</f>
        <v>7</v>
      </c>
      <c r="G17" s="78">
        <f>G16</f>
        <v>12</v>
      </c>
      <c r="K17" s="77">
        <f>K16+1</f>
        <v>7</v>
      </c>
      <c r="L17" s="78">
        <f>L16</f>
        <v>30.125801104972368</v>
      </c>
      <c r="P17" s="77">
        <f>P16+1</f>
        <v>7</v>
      </c>
      <c r="Q17" s="79">
        <f>Q16</f>
        <v>2.2043891958256612E-4</v>
      </c>
      <c r="V17" s="77">
        <f>V16+1</f>
        <v>7</v>
      </c>
      <c r="W17" s="78">
        <f>W16</f>
        <v>4599.0188843823498</v>
      </c>
      <c r="X17" s="78">
        <f>X16</f>
        <v>834.983425414365</v>
      </c>
    </row>
    <row r="18" spans="1:26">
      <c r="A18" s="77">
        <f>A17</f>
        <v>7</v>
      </c>
      <c r="B18" s="78">
        <f>D11</f>
        <v>42</v>
      </c>
      <c r="F18" s="77">
        <f>F17</f>
        <v>7</v>
      </c>
      <c r="G18" s="78">
        <f>I11</f>
        <v>12</v>
      </c>
      <c r="K18" s="77">
        <f>K17</f>
        <v>7</v>
      </c>
      <c r="L18" s="78">
        <f>N11</f>
        <v>30.070220994475143</v>
      </c>
      <c r="P18" s="77">
        <f>P17</f>
        <v>7</v>
      </c>
      <c r="Q18" s="79">
        <f>S11</f>
        <v>1.7487722529159E-4</v>
      </c>
      <c r="V18" s="77">
        <f>V17</f>
        <v>7</v>
      </c>
      <c r="W18" s="78">
        <f>Y11</f>
        <v>3688.4309718157501</v>
      </c>
      <c r="X18" s="78">
        <f>Z11</f>
        <v>632.29281767955797</v>
      </c>
    </row>
    <row r="19" spans="1:26">
      <c r="A19" s="77">
        <f>A18+1</f>
        <v>8</v>
      </c>
      <c r="B19" s="78">
        <f>B18</f>
        <v>42</v>
      </c>
      <c r="F19" s="77">
        <f>F18+1</f>
        <v>8</v>
      </c>
      <c r="G19" s="78">
        <f>G18</f>
        <v>12</v>
      </c>
      <c r="K19" s="77">
        <f>K18+1</f>
        <v>8</v>
      </c>
      <c r="L19" s="78">
        <f>L18</f>
        <v>30.070220994475143</v>
      </c>
      <c r="P19" s="77">
        <f>P18+1</f>
        <v>8</v>
      </c>
      <c r="Q19" s="79">
        <f>Q18</f>
        <v>1.7487722529159E-4</v>
      </c>
      <c r="V19" s="77">
        <f>V18+1</f>
        <v>8</v>
      </c>
      <c r="W19" s="78">
        <f>W18</f>
        <v>3688.4309718157501</v>
      </c>
      <c r="X19" s="78">
        <f>X18</f>
        <v>632.29281767955797</v>
      </c>
    </row>
    <row r="20" spans="1:26" ht="15" thickBot="1">
      <c r="A20" s="77">
        <f>A19</f>
        <v>8</v>
      </c>
      <c r="B20" s="78">
        <f>D12</f>
        <v>28.8</v>
      </c>
      <c r="F20" s="77">
        <f>F19</f>
        <v>8</v>
      </c>
      <c r="G20" s="78">
        <f>I12</f>
        <v>12</v>
      </c>
      <c r="K20" s="77">
        <f>K19</f>
        <v>8</v>
      </c>
      <c r="L20" s="78">
        <f>N12</f>
        <v>30.08281767955804</v>
      </c>
      <c r="P20" s="77">
        <f>P19</f>
        <v>8</v>
      </c>
      <c r="Q20" s="79">
        <f>S12</f>
        <v>1.2753069367710251E-4</v>
      </c>
      <c r="V20" s="77">
        <f>V19</f>
        <v>8</v>
      </c>
      <c r="W20" s="78">
        <f>Y12</f>
        <v>2697.5201208868598</v>
      </c>
      <c r="X20" s="78">
        <f>Z12</f>
        <v>467.27624309392297</v>
      </c>
    </row>
    <row r="21" spans="1:26">
      <c r="A21" s="77">
        <f>A20+1</f>
        <v>9</v>
      </c>
      <c r="B21" s="78">
        <f>B20</f>
        <v>28.8</v>
      </c>
      <c r="D21" s="25" t="s">
        <v>49</v>
      </c>
      <c r="F21" s="77">
        <f>F20+1</f>
        <v>9</v>
      </c>
      <c r="G21" s="78">
        <f>G20</f>
        <v>12</v>
      </c>
      <c r="K21" s="77">
        <f>K20+1</f>
        <v>9</v>
      </c>
      <c r="L21" s="78">
        <f>L20</f>
        <v>30.08281767955804</v>
      </c>
      <c r="P21" s="77">
        <f>P20+1</f>
        <v>9</v>
      </c>
      <c r="Q21" s="79">
        <f>Q20</f>
        <v>1.2753069367710251E-4</v>
      </c>
      <c r="S21" s="77" t="s">
        <v>111</v>
      </c>
      <c r="T21" s="77" t="s">
        <v>113</v>
      </c>
      <c r="V21" s="77">
        <f>V20+1</f>
        <v>9</v>
      </c>
      <c r="W21" s="78">
        <f>W20</f>
        <v>2697.5201208868598</v>
      </c>
      <c r="X21" s="78">
        <f>X20</f>
        <v>467.27624309392297</v>
      </c>
    </row>
    <row r="22" spans="1:26">
      <c r="A22" s="77">
        <f>A21</f>
        <v>9</v>
      </c>
      <c r="B22" s="78">
        <f>D22</f>
        <v>98.4</v>
      </c>
      <c r="D22" s="64">
        <v>98.4</v>
      </c>
      <c r="F22" s="77">
        <f>F21</f>
        <v>9</v>
      </c>
      <c r="G22" s="78">
        <f>I22</f>
        <v>12</v>
      </c>
      <c r="I22" s="60">
        <v>12</v>
      </c>
      <c r="K22" s="77">
        <f>K21</f>
        <v>9</v>
      </c>
      <c r="L22" s="78">
        <f>N22</f>
        <v>40.094143646408817</v>
      </c>
      <c r="N22" s="60">
        <v>40.094143646408817</v>
      </c>
      <c r="O22" s="76"/>
      <c r="P22" s="77">
        <f>P21</f>
        <v>9</v>
      </c>
      <c r="Q22" s="79">
        <f>S22</f>
        <v>3.378483732351139E-4</v>
      </c>
      <c r="S22" s="60">
        <f t="shared" ref="S22:S29" si="1">T22/60/60</f>
        <v>3.378483732351139E-4</v>
      </c>
      <c r="T22" s="60">
        <v>1.21625414364641</v>
      </c>
      <c r="V22" s="77">
        <f>V21</f>
        <v>9</v>
      </c>
      <c r="W22" s="78">
        <f>Y22</f>
        <v>7107.4390416467504</v>
      </c>
      <c r="X22" s="78">
        <f>Z22</f>
        <v>2038.06629834254</v>
      </c>
      <c r="Y22" s="60">
        <v>7107.4390416467504</v>
      </c>
      <c r="Z22" s="60">
        <v>2038.06629834254</v>
      </c>
    </row>
    <row r="23" spans="1:26">
      <c r="A23" s="77">
        <f>A22+1</f>
        <v>10</v>
      </c>
      <c r="B23" s="78">
        <f>B22</f>
        <v>98.4</v>
      </c>
      <c r="D23" s="64">
        <v>88.2</v>
      </c>
      <c r="F23" s="77">
        <f>F22+1</f>
        <v>10</v>
      </c>
      <c r="G23" s="78">
        <f>G22</f>
        <v>12</v>
      </c>
      <c r="I23" s="60">
        <v>12</v>
      </c>
      <c r="K23" s="77">
        <f>K22+1</f>
        <v>10</v>
      </c>
      <c r="L23" s="78">
        <f>L22</f>
        <v>40.094143646408817</v>
      </c>
      <c r="N23" s="60">
        <v>40.088508287292839</v>
      </c>
      <c r="O23" s="76"/>
      <c r="P23" s="77">
        <f>P22+1</f>
        <v>10</v>
      </c>
      <c r="Q23" s="79">
        <f>Q22</f>
        <v>3.378483732351139E-4</v>
      </c>
      <c r="S23" s="60">
        <f t="shared" si="1"/>
        <v>3.4098987108655552E-4</v>
      </c>
      <c r="T23" s="60">
        <v>1.2275635359115999</v>
      </c>
      <c r="V23" s="77">
        <f>V22+1</f>
        <v>10</v>
      </c>
      <c r="W23" s="78">
        <f>W22</f>
        <v>7107.4390416467504</v>
      </c>
      <c r="X23" s="78">
        <f>X22</f>
        <v>2038.06629834254</v>
      </c>
      <c r="Y23" s="60">
        <v>7067.6886718743999</v>
      </c>
      <c r="Z23" s="60">
        <v>2021.3591160220999</v>
      </c>
    </row>
    <row r="24" spans="1:26">
      <c r="A24" s="77">
        <f>A23</f>
        <v>10</v>
      </c>
      <c r="B24" s="78">
        <f>D23</f>
        <v>88.2</v>
      </c>
      <c r="D24" s="62">
        <v>78</v>
      </c>
      <c r="F24" s="77">
        <f>F23</f>
        <v>10</v>
      </c>
      <c r="G24" s="78">
        <f>I23</f>
        <v>12</v>
      </c>
      <c r="I24" s="60">
        <v>12</v>
      </c>
      <c r="K24" s="77">
        <f>K23</f>
        <v>10</v>
      </c>
      <c r="L24" s="78">
        <f>N23</f>
        <v>40.088508287292839</v>
      </c>
      <c r="N24" s="60">
        <v>40.068232044198908</v>
      </c>
      <c r="O24" s="76"/>
      <c r="P24" s="77">
        <f>P23</f>
        <v>10</v>
      </c>
      <c r="Q24" s="79">
        <f>S23</f>
        <v>3.4098987108655552E-4</v>
      </c>
      <c r="S24" s="60">
        <f t="shared" si="1"/>
        <v>3.2240178023327224E-4</v>
      </c>
      <c r="T24" s="60">
        <v>1.1606464088397801</v>
      </c>
      <c r="V24" s="77">
        <f>V23</f>
        <v>10</v>
      </c>
      <c r="W24" s="78">
        <f>Y23</f>
        <v>7067.6886718743999</v>
      </c>
      <c r="X24" s="78">
        <f>Z23</f>
        <v>2021.3591160220999</v>
      </c>
      <c r="Y24" s="60">
        <v>6699.1561297607504</v>
      </c>
      <c r="Z24" s="60">
        <v>1829.7900552486201</v>
      </c>
    </row>
    <row r="25" spans="1:26">
      <c r="A25" s="77">
        <f>A24+1</f>
        <v>11</v>
      </c>
      <c r="B25" s="78">
        <f>B24</f>
        <v>88.2</v>
      </c>
      <c r="D25" s="62">
        <v>68.400000000000006</v>
      </c>
      <c r="F25" s="77">
        <f>F24+1</f>
        <v>11</v>
      </c>
      <c r="G25" s="78">
        <f>G24</f>
        <v>12</v>
      </c>
      <c r="I25" s="60">
        <v>12</v>
      </c>
      <c r="K25" s="77">
        <f>K24+1</f>
        <v>11</v>
      </c>
      <c r="L25" s="78">
        <f>L24</f>
        <v>40.088508287292839</v>
      </c>
      <c r="N25" s="60">
        <v>40.112596685082877</v>
      </c>
      <c r="O25" s="76"/>
      <c r="P25" s="77">
        <f>P24+1</f>
        <v>11</v>
      </c>
      <c r="Q25" s="79">
        <f>Q24</f>
        <v>3.4098987108655552E-4</v>
      </c>
      <c r="S25" s="60">
        <f t="shared" si="1"/>
        <v>2.7956875383670834E-4</v>
      </c>
      <c r="T25" s="60">
        <v>1.00644751381215</v>
      </c>
      <c r="V25" s="77">
        <f>V24+1</f>
        <v>11</v>
      </c>
      <c r="W25" s="78">
        <f>W24</f>
        <v>7067.6886718743999</v>
      </c>
      <c r="X25" s="78">
        <f>X24</f>
        <v>2021.3591160220999</v>
      </c>
      <c r="Y25" s="60">
        <v>5769.34956802345</v>
      </c>
      <c r="Z25" s="60">
        <v>1543.0276243093899</v>
      </c>
    </row>
    <row r="26" spans="1:26">
      <c r="A26" s="77">
        <f>A25</f>
        <v>11</v>
      </c>
      <c r="B26" s="78">
        <f>D24</f>
        <v>78</v>
      </c>
      <c r="D26" s="62">
        <v>58.2</v>
      </c>
      <c r="F26" s="77">
        <f>F25</f>
        <v>11</v>
      </c>
      <c r="G26" s="78">
        <f>I24</f>
        <v>12</v>
      </c>
      <c r="I26" s="60">
        <v>12</v>
      </c>
      <c r="K26" s="77">
        <f>K25</f>
        <v>11</v>
      </c>
      <c r="L26" s="78">
        <f>N24</f>
        <v>40.068232044198908</v>
      </c>
      <c r="N26" s="60">
        <v>40.089558011049725</v>
      </c>
      <c r="O26" s="76"/>
      <c r="P26" s="77">
        <f>P25</f>
        <v>11</v>
      </c>
      <c r="Q26" s="79">
        <f>S24</f>
        <v>3.2240178023327224E-4</v>
      </c>
      <c r="S26" s="60">
        <f t="shared" si="1"/>
        <v>2.5498004910988334E-4</v>
      </c>
      <c r="T26" s="60">
        <v>0.91792817679558003</v>
      </c>
      <c r="V26" s="77">
        <f>V25</f>
        <v>11</v>
      </c>
      <c r="W26" s="78">
        <f>Y24</f>
        <v>6699.1561297607504</v>
      </c>
      <c r="X26" s="78">
        <f>Z24</f>
        <v>1829.7900552486201</v>
      </c>
      <c r="Y26" s="60">
        <v>5336.9387684398098</v>
      </c>
      <c r="Z26" s="60">
        <v>1301.1767955801099</v>
      </c>
    </row>
    <row r="27" spans="1:26">
      <c r="A27" s="77">
        <f>A26+1</f>
        <v>12</v>
      </c>
      <c r="B27" s="78">
        <f>B26</f>
        <v>78</v>
      </c>
      <c r="D27" s="62">
        <v>48</v>
      </c>
      <c r="F27" s="77">
        <f>F26+1</f>
        <v>12</v>
      </c>
      <c r="G27" s="78">
        <f>G26</f>
        <v>12</v>
      </c>
      <c r="I27" s="60">
        <v>12</v>
      </c>
      <c r="K27" s="77">
        <f>K26+1</f>
        <v>12</v>
      </c>
      <c r="L27" s="78">
        <f>L26</f>
        <v>40.068232044198908</v>
      </c>
      <c r="N27" s="60">
        <v>40.043535911602255</v>
      </c>
      <c r="O27" s="76"/>
      <c r="P27" s="77">
        <f>P26+1</f>
        <v>12</v>
      </c>
      <c r="Q27" s="79">
        <f>Q26</f>
        <v>3.2240178023327224E-4</v>
      </c>
      <c r="S27" s="60">
        <f t="shared" si="1"/>
        <v>2.0553100061387362E-4</v>
      </c>
      <c r="T27" s="60">
        <v>0.73991160220994501</v>
      </c>
      <c r="V27" s="77">
        <f>V26+1</f>
        <v>12</v>
      </c>
      <c r="W27" s="78">
        <f>W26</f>
        <v>6699.1561297607504</v>
      </c>
      <c r="X27" s="78">
        <f>X26</f>
        <v>1829.7900552486201</v>
      </c>
      <c r="Y27" s="60">
        <v>4219.4372250277502</v>
      </c>
      <c r="Z27" s="60">
        <v>1060.1436464088399</v>
      </c>
    </row>
    <row r="28" spans="1:26">
      <c r="A28" s="77">
        <f>A27</f>
        <v>12</v>
      </c>
      <c r="B28" s="78">
        <f>D25</f>
        <v>68.400000000000006</v>
      </c>
      <c r="D28" s="12">
        <v>42</v>
      </c>
      <c r="F28" s="77">
        <f>F27</f>
        <v>12</v>
      </c>
      <c r="G28" s="78">
        <f>I25</f>
        <v>12</v>
      </c>
      <c r="I28" s="8">
        <v>12</v>
      </c>
      <c r="K28" s="77">
        <f>K27</f>
        <v>12</v>
      </c>
      <c r="L28" s="78">
        <f>N25</f>
        <v>40.112596685082877</v>
      </c>
      <c r="N28" s="8">
        <v>40.077513812154628</v>
      </c>
      <c r="O28" s="76"/>
      <c r="P28" s="77">
        <f>P27</f>
        <v>12</v>
      </c>
      <c r="Q28" s="79">
        <f>S25</f>
        <v>2.7956875383670834E-4</v>
      </c>
      <c r="S28" s="8">
        <f t="shared" si="1"/>
        <v>1.6259515039901778E-4</v>
      </c>
      <c r="T28" s="8">
        <v>0.58534254143646403</v>
      </c>
      <c r="V28" s="77">
        <f>V27</f>
        <v>12</v>
      </c>
      <c r="W28" s="78">
        <f>Y25</f>
        <v>5769.34956802345</v>
      </c>
      <c r="X28" s="78">
        <f>Z25</f>
        <v>1543.0276243093899</v>
      </c>
      <c r="Y28" s="8">
        <v>3290.2775596102802</v>
      </c>
      <c r="Z28" s="8">
        <v>815.01657458563295</v>
      </c>
    </row>
    <row r="29" spans="1:26" ht="15" thickBot="1">
      <c r="A29" s="77">
        <f>A28+1</f>
        <v>13</v>
      </c>
      <c r="B29" s="78">
        <f>B28</f>
        <v>68.400000000000006</v>
      </c>
      <c r="D29" s="23">
        <v>28.8</v>
      </c>
      <c r="F29" s="77">
        <f>F28+1</f>
        <v>13</v>
      </c>
      <c r="G29" s="78">
        <f>G28</f>
        <v>12</v>
      </c>
      <c r="I29" s="10">
        <v>12</v>
      </c>
      <c r="K29" s="77">
        <f>K28+1</f>
        <v>13</v>
      </c>
      <c r="L29" s="78">
        <f>L28</f>
        <v>40.112596685082877</v>
      </c>
      <c r="N29" s="10">
        <v>39.924033149171265</v>
      </c>
      <c r="O29" s="76"/>
      <c r="P29" s="77">
        <f>P28+1</f>
        <v>13</v>
      </c>
      <c r="Q29" s="79">
        <f>Q28</f>
        <v>2.7956875383670834E-4</v>
      </c>
      <c r="S29" s="10">
        <f t="shared" si="1"/>
        <v>1.6400705954573361E-4</v>
      </c>
      <c r="T29" s="10">
        <v>0.59042541436464102</v>
      </c>
      <c r="V29" s="77">
        <f>V28+1</f>
        <v>13</v>
      </c>
      <c r="W29" s="78">
        <f>W28</f>
        <v>5769.34956802345</v>
      </c>
      <c r="X29" s="78">
        <f>X28</f>
        <v>1543.0276243093899</v>
      </c>
      <c r="Y29" s="10">
        <v>2338.7101742636601</v>
      </c>
      <c r="Z29" s="10">
        <v>589.72375690607703</v>
      </c>
    </row>
    <row r="30" spans="1:26" ht="15" thickBot="1">
      <c r="A30" s="77">
        <f t="shared" ref="A30" si="2">A29</f>
        <v>13</v>
      </c>
      <c r="B30" s="78">
        <f>D26</f>
        <v>58.2</v>
      </c>
      <c r="D30" s="23"/>
      <c r="F30" s="77">
        <f t="shared" ref="F30" si="3">F29</f>
        <v>13</v>
      </c>
      <c r="G30" s="78">
        <f>I26</f>
        <v>12</v>
      </c>
      <c r="I30" s="10"/>
      <c r="K30" s="77">
        <f t="shared" ref="K30" si="4">K29</f>
        <v>13</v>
      </c>
      <c r="L30" s="78">
        <f>N26</f>
        <v>40.089558011049725</v>
      </c>
      <c r="N30" s="10"/>
      <c r="O30" s="76"/>
      <c r="P30" s="77">
        <f t="shared" ref="P30" si="5">P29</f>
        <v>13</v>
      </c>
      <c r="Q30" s="79">
        <f>S26</f>
        <v>2.5498004910988334E-4</v>
      </c>
      <c r="S30" s="10"/>
      <c r="T30" s="10"/>
      <c r="V30" s="77">
        <f t="shared" ref="V30" si="6">V29</f>
        <v>13</v>
      </c>
      <c r="W30" s="78">
        <f>Y26</f>
        <v>5336.9387684398098</v>
      </c>
      <c r="X30" s="78">
        <f>Z26</f>
        <v>1301.1767955801099</v>
      </c>
      <c r="Y30" s="10"/>
      <c r="Z30" s="10"/>
    </row>
    <row r="31" spans="1:26">
      <c r="A31" s="77">
        <f t="shared" ref="A31" si="7">A30+1</f>
        <v>14</v>
      </c>
      <c r="B31" s="78">
        <f>B30</f>
        <v>58.2</v>
      </c>
      <c r="F31" s="77">
        <f t="shared" ref="F31" si="8">F30+1</f>
        <v>14</v>
      </c>
      <c r="G31" s="78">
        <f>G30</f>
        <v>12</v>
      </c>
      <c r="K31" s="77">
        <f t="shared" ref="K31" si="9">K30+1</f>
        <v>14</v>
      </c>
      <c r="L31" s="78">
        <f>L30</f>
        <v>40.089558011049725</v>
      </c>
      <c r="P31" s="77">
        <f t="shared" ref="P31" si="10">P30+1</f>
        <v>14</v>
      </c>
      <c r="Q31" s="79">
        <f>Q30</f>
        <v>2.5498004910988334E-4</v>
      </c>
      <c r="V31" s="77">
        <f t="shared" ref="V31" si="11">V30+1</f>
        <v>14</v>
      </c>
      <c r="W31" s="78">
        <f>W30</f>
        <v>5336.9387684398098</v>
      </c>
      <c r="X31" s="78">
        <f>X30</f>
        <v>1301.1767955801099</v>
      </c>
    </row>
    <row r="32" spans="1:26">
      <c r="A32" s="77">
        <f t="shared" ref="A32" si="12">A31</f>
        <v>14</v>
      </c>
      <c r="B32" s="78">
        <f>D27</f>
        <v>48</v>
      </c>
      <c r="F32" s="77">
        <f t="shared" ref="F32" si="13">F31</f>
        <v>14</v>
      </c>
      <c r="G32" s="78">
        <f>I27</f>
        <v>12</v>
      </c>
      <c r="K32" s="77">
        <f t="shared" ref="K32" si="14">K31</f>
        <v>14</v>
      </c>
      <c r="L32" s="78">
        <f>N27</f>
        <v>40.043535911602255</v>
      </c>
      <c r="P32" s="77">
        <f t="shared" ref="P32" si="15">P31</f>
        <v>14</v>
      </c>
      <c r="Q32" s="79">
        <f>S27</f>
        <v>2.0553100061387362E-4</v>
      </c>
      <c r="V32" s="77">
        <f t="shared" ref="V32" si="16">V31</f>
        <v>14</v>
      </c>
      <c r="W32" s="78">
        <f>Y27</f>
        <v>4219.4372250277502</v>
      </c>
      <c r="X32" s="78">
        <f>Z27</f>
        <v>1060.1436464088399</v>
      </c>
    </row>
    <row r="33" spans="1:26">
      <c r="A33" s="77">
        <f t="shared" ref="A33" si="17">A32+1</f>
        <v>15</v>
      </c>
      <c r="B33" s="78">
        <f>B32</f>
        <v>48</v>
      </c>
      <c r="F33" s="77">
        <f t="shared" ref="F33" si="18">F32+1</f>
        <v>15</v>
      </c>
      <c r="G33" s="78">
        <f>G32</f>
        <v>12</v>
      </c>
      <c r="K33" s="77">
        <f t="shared" ref="K33" si="19">K32+1</f>
        <v>15</v>
      </c>
      <c r="L33" s="78">
        <f>L32</f>
        <v>40.043535911602255</v>
      </c>
      <c r="P33" s="77">
        <f t="shared" ref="P33" si="20">P32+1</f>
        <v>15</v>
      </c>
      <c r="Q33" s="79">
        <f>Q32</f>
        <v>2.0553100061387362E-4</v>
      </c>
      <c r="V33" s="77">
        <f t="shared" ref="V33" si="21">V32+1</f>
        <v>15</v>
      </c>
      <c r="W33" s="78">
        <f>W32</f>
        <v>4219.4372250277502</v>
      </c>
      <c r="X33" s="78">
        <f>X32</f>
        <v>1060.1436464088399</v>
      </c>
    </row>
    <row r="34" spans="1:26">
      <c r="A34" s="77">
        <f t="shared" ref="A34" si="22">A33</f>
        <v>15</v>
      </c>
      <c r="B34" s="78">
        <f>D28</f>
        <v>42</v>
      </c>
      <c r="F34" s="77">
        <f t="shared" ref="F34" si="23">F33</f>
        <v>15</v>
      </c>
      <c r="G34" s="78">
        <f>I28</f>
        <v>12</v>
      </c>
      <c r="K34" s="77">
        <f t="shared" ref="K34" si="24">K33</f>
        <v>15</v>
      </c>
      <c r="L34" s="78">
        <f>N28</f>
        <v>40.077513812154628</v>
      </c>
      <c r="P34" s="77">
        <f t="shared" ref="P34" si="25">P33</f>
        <v>15</v>
      </c>
      <c r="Q34" s="79">
        <f>S28</f>
        <v>1.6259515039901778E-4</v>
      </c>
      <c r="V34" s="77">
        <f t="shared" ref="V34" si="26">V33</f>
        <v>15</v>
      </c>
      <c r="W34" s="78">
        <f>Y28</f>
        <v>3290.2775596102802</v>
      </c>
      <c r="X34" s="78">
        <f>Z28</f>
        <v>815.01657458563295</v>
      </c>
    </row>
    <row r="35" spans="1:26">
      <c r="A35" s="77">
        <f t="shared" ref="A35" si="27">A34+1</f>
        <v>16</v>
      </c>
      <c r="B35" s="78">
        <f>B34</f>
        <v>42</v>
      </c>
      <c r="F35" s="77">
        <f t="shared" ref="F35" si="28">F34+1</f>
        <v>16</v>
      </c>
      <c r="G35" s="78">
        <f>G34</f>
        <v>12</v>
      </c>
      <c r="K35" s="77">
        <f t="shared" ref="K35" si="29">K34+1</f>
        <v>16</v>
      </c>
      <c r="L35" s="78">
        <f>L34</f>
        <v>40.077513812154628</v>
      </c>
      <c r="P35" s="77">
        <f t="shared" ref="P35" si="30">P34+1</f>
        <v>16</v>
      </c>
      <c r="Q35" s="79">
        <f>Q34</f>
        <v>1.6259515039901778E-4</v>
      </c>
      <c r="V35" s="77">
        <f t="shared" ref="V35" si="31">V34+1</f>
        <v>16</v>
      </c>
      <c r="W35" s="78">
        <f>W34</f>
        <v>3290.2775596102802</v>
      </c>
      <c r="X35" s="78">
        <f>X34</f>
        <v>815.01657458563295</v>
      </c>
    </row>
    <row r="36" spans="1:26" ht="15" thickBot="1">
      <c r="A36" s="77">
        <f t="shared" ref="A36" si="32">A35</f>
        <v>16</v>
      </c>
      <c r="B36" s="78">
        <f>D29</f>
        <v>28.8</v>
      </c>
      <c r="F36" s="77">
        <f t="shared" ref="F36" si="33">F35</f>
        <v>16</v>
      </c>
      <c r="G36" s="78">
        <f>I29</f>
        <v>12</v>
      </c>
      <c r="K36" s="77">
        <f t="shared" ref="K36" si="34">K35</f>
        <v>16</v>
      </c>
      <c r="L36" s="78">
        <f>N29</f>
        <v>39.924033149171265</v>
      </c>
      <c r="P36" s="77">
        <f t="shared" ref="P36" si="35">P35</f>
        <v>16</v>
      </c>
      <c r="Q36" s="79">
        <f>S29</f>
        <v>1.6400705954573361E-4</v>
      </c>
      <c r="V36" s="77">
        <f t="shared" ref="V36" si="36">V35</f>
        <v>16</v>
      </c>
      <c r="W36" s="78">
        <f>Y29</f>
        <v>2338.7101742636601</v>
      </c>
      <c r="X36" s="78">
        <f>Z29</f>
        <v>589.72375690607703</v>
      </c>
    </row>
    <row r="37" spans="1:26" ht="15" thickBot="1">
      <c r="A37" s="77">
        <f t="shared" ref="A37" si="37">A36+1</f>
        <v>17</v>
      </c>
      <c r="B37" s="78">
        <f>B36</f>
        <v>28.8</v>
      </c>
      <c r="D37" s="25" t="s">
        <v>0</v>
      </c>
      <c r="F37" s="77">
        <f t="shared" ref="F37" si="38">F36+1</f>
        <v>17</v>
      </c>
      <c r="G37" s="78">
        <f>G36</f>
        <v>12</v>
      </c>
      <c r="K37" s="77">
        <f t="shared" ref="K37" si="39">K36+1</f>
        <v>17</v>
      </c>
      <c r="L37" s="78">
        <f>L36</f>
        <v>39.924033149171265</v>
      </c>
      <c r="P37" s="77">
        <f t="shared" ref="P37" si="40">P36+1</f>
        <v>17</v>
      </c>
      <c r="Q37" s="79">
        <f>Q36</f>
        <v>1.6400705954573361E-4</v>
      </c>
      <c r="V37" s="77">
        <f t="shared" ref="V37" si="41">V36+1</f>
        <v>17</v>
      </c>
      <c r="W37" s="78">
        <f>W36</f>
        <v>2338.7101742636601</v>
      </c>
      <c r="X37" s="78">
        <f>X36</f>
        <v>589.72375690607703</v>
      </c>
    </row>
    <row r="38" spans="1:26">
      <c r="A38" s="77">
        <f>A37</f>
        <v>17</v>
      </c>
      <c r="B38" s="78">
        <f>D38</f>
        <v>86.4</v>
      </c>
      <c r="D38" s="12">
        <v>86.4</v>
      </c>
      <c r="F38" s="77">
        <f>F37</f>
        <v>17</v>
      </c>
      <c r="G38" s="78">
        <f>I38</f>
        <v>7</v>
      </c>
      <c r="I38" s="15">
        <v>7</v>
      </c>
      <c r="K38" s="77">
        <f>K37</f>
        <v>17</v>
      </c>
      <c r="L38" s="78">
        <f>N38</f>
        <v>29.734907005090239</v>
      </c>
      <c r="N38" s="8">
        <v>29.734907005090239</v>
      </c>
      <c r="P38" s="77">
        <f>P37</f>
        <v>17</v>
      </c>
      <c r="Q38" s="79">
        <f>S38</f>
        <v>3.2274250694123052E-4</v>
      </c>
      <c r="S38" s="15">
        <f>T38/60/60</f>
        <v>3.2274250694123052E-4</v>
      </c>
      <c r="T38" s="8">
        <v>1.1618730249884299</v>
      </c>
      <c r="V38" s="77">
        <f>V37</f>
        <v>17</v>
      </c>
      <c r="W38" s="78">
        <f>Y38</f>
        <v>6462.114492145326</v>
      </c>
      <c r="X38" s="78">
        <f>Z38</f>
        <v>1508.1757015270755</v>
      </c>
      <c r="Y38" s="8">
        <v>6462.114492145326</v>
      </c>
      <c r="Z38" s="8">
        <v>1508.1757015270755</v>
      </c>
    </row>
    <row r="39" spans="1:26">
      <c r="A39" s="77">
        <f>A38+1</f>
        <v>18</v>
      </c>
      <c r="B39" s="78">
        <f>B38</f>
        <v>86.4</v>
      </c>
      <c r="D39" s="12">
        <v>78</v>
      </c>
      <c r="F39" s="77">
        <f>F38+1</f>
        <v>18</v>
      </c>
      <c r="G39" s="78">
        <f>G38</f>
        <v>7</v>
      </c>
      <c r="I39" s="60">
        <v>7</v>
      </c>
      <c r="K39" s="77">
        <f>K38+1</f>
        <v>18</v>
      </c>
      <c r="L39" s="78">
        <f>L38</f>
        <v>29.734907005090239</v>
      </c>
      <c r="N39" s="8">
        <v>29.757621123553896</v>
      </c>
      <c r="P39" s="77">
        <f>P38+1</f>
        <v>18</v>
      </c>
      <c r="Q39" s="79">
        <f>Q38</f>
        <v>3.2274250694123052E-4</v>
      </c>
      <c r="S39" s="60">
        <f t="shared" ref="S39:S45" si="42">T39/60/60</f>
        <v>3.2272714201244231E-4</v>
      </c>
      <c r="T39" s="8">
        <v>1.1618177112447923</v>
      </c>
      <c r="V39" s="77">
        <f>V38+1</f>
        <v>18</v>
      </c>
      <c r="W39" s="78">
        <f>W38</f>
        <v>6462.114492145326</v>
      </c>
      <c r="X39" s="78">
        <f>X38</f>
        <v>1508.1757015270755</v>
      </c>
      <c r="Y39" s="8">
        <v>6298.4762114316027</v>
      </c>
      <c r="Z39" s="8">
        <v>1433.1705969458624</v>
      </c>
    </row>
    <row r="40" spans="1:26">
      <c r="A40" s="77">
        <f>A39</f>
        <v>18</v>
      </c>
      <c r="B40" s="78">
        <f>D39</f>
        <v>78</v>
      </c>
      <c r="D40" s="12">
        <v>68.400000000000006</v>
      </c>
      <c r="F40" s="77">
        <f>F39</f>
        <v>18</v>
      </c>
      <c r="G40" s="78">
        <f>I39</f>
        <v>7</v>
      </c>
      <c r="I40" s="60">
        <v>7</v>
      </c>
      <c r="K40" s="77">
        <f>K39</f>
        <v>18</v>
      </c>
      <c r="L40" s="78">
        <f>N39</f>
        <v>29.757621123553896</v>
      </c>
      <c r="N40" s="8">
        <v>30.465935993011886</v>
      </c>
      <c r="P40" s="77">
        <f>P39</f>
        <v>18</v>
      </c>
      <c r="Q40" s="79">
        <f>S39</f>
        <v>3.2272714201244231E-4</v>
      </c>
      <c r="S40" s="60">
        <f t="shared" si="42"/>
        <v>3.217034222377515E-4</v>
      </c>
      <c r="T40" s="8">
        <v>1.1581323200559055</v>
      </c>
      <c r="V40" s="77">
        <f>V39</f>
        <v>18</v>
      </c>
      <c r="W40" s="78">
        <f>Y39</f>
        <v>6298.4762114316027</v>
      </c>
      <c r="X40" s="78">
        <f>Z39</f>
        <v>1433.1705969458624</v>
      </c>
      <c r="Y40" s="8">
        <v>5626.8987154052529</v>
      </c>
      <c r="Z40" s="8">
        <v>1260.8975541579346</v>
      </c>
    </row>
    <row r="41" spans="1:26">
      <c r="A41" s="77">
        <f>A40+1</f>
        <v>19</v>
      </c>
      <c r="B41" s="78">
        <f>B40</f>
        <v>78</v>
      </c>
      <c r="D41" s="12">
        <v>68.400000000000006</v>
      </c>
      <c r="F41" s="77">
        <f>F40+1</f>
        <v>19</v>
      </c>
      <c r="G41" s="78">
        <f>G40</f>
        <v>7</v>
      </c>
      <c r="I41" s="60">
        <v>7</v>
      </c>
      <c r="K41" s="77">
        <f>K40+1</f>
        <v>19</v>
      </c>
      <c r="L41" s="78">
        <f>L40</f>
        <v>29.757621123553896</v>
      </c>
      <c r="N41" s="8">
        <v>29.742692557149432</v>
      </c>
      <c r="P41" s="77">
        <f>P40+1</f>
        <v>19</v>
      </c>
      <c r="Q41" s="79">
        <f>Q40</f>
        <v>3.2272714201244231E-4</v>
      </c>
      <c r="S41" s="60">
        <f t="shared" si="42"/>
        <v>3.2257344902051504E-4</v>
      </c>
      <c r="T41" s="8">
        <v>1.1612644164738541</v>
      </c>
      <c r="V41" s="77">
        <f>V40+1</f>
        <v>19</v>
      </c>
      <c r="W41" s="78">
        <f>W40</f>
        <v>6298.4762114316027</v>
      </c>
      <c r="X41" s="78">
        <f>X40</f>
        <v>1433.1705969458624</v>
      </c>
      <c r="Y41" s="8">
        <v>5556.921915562607</v>
      </c>
      <c r="Z41" s="8">
        <v>1202.3305256825552</v>
      </c>
    </row>
    <row r="42" spans="1:26">
      <c r="A42" s="77">
        <f>A41</f>
        <v>19</v>
      </c>
      <c r="B42" s="78">
        <f>D40</f>
        <v>68.400000000000006</v>
      </c>
      <c r="D42" s="12">
        <v>58.2</v>
      </c>
      <c r="F42" s="77">
        <f>F41</f>
        <v>19</v>
      </c>
      <c r="G42" s="78">
        <f>I40</f>
        <v>7</v>
      </c>
      <c r="I42" s="60">
        <v>7</v>
      </c>
      <c r="K42" s="77">
        <f>K41</f>
        <v>19</v>
      </c>
      <c r="L42" s="78">
        <f>N40</f>
        <v>30.465935993011886</v>
      </c>
      <c r="N42" s="8">
        <v>30.446405469935247</v>
      </c>
      <c r="P42" s="77">
        <f>P41</f>
        <v>19</v>
      </c>
      <c r="Q42" s="79">
        <f>S40</f>
        <v>3.217034222377515E-4</v>
      </c>
      <c r="S42" s="60">
        <f t="shared" si="42"/>
        <v>3.216143873984992E-4</v>
      </c>
      <c r="T42" s="8">
        <v>1.1578117946345972</v>
      </c>
      <c r="V42" s="77">
        <f>V41</f>
        <v>19</v>
      </c>
      <c r="W42" s="78">
        <f>Y40</f>
        <v>5626.8987154052529</v>
      </c>
      <c r="X42" s="78">
        <f>Z40</f>
        <v>1260.8975541579346</v>
      </c>
      <c r="Y42" s="8">
        <v>5038.1028605211586</v>
      </c>
      <c r="Z42" s="8">
        <v>1046.0134135060141</v>
      </c>
    </row>
    <row r="43" spans="1:26">
      <c r="A43" s="77">
        <f>A42+1</f>
        <v>20</v>
      </c>
      <c r="B43" s="78">
        <f>B42</f>
        <v>68.400000000000006</v>
      </c>
      <c r="D43" s="12">
        <v>48</v>
      </c>
      <c r="F43" s="77">
        <f>F42+1</f>
        <v>20</v>
      </c>
      <c r="G43" s="78">
        <f>G42</f>
        <v>7</v>
      </c>
      <c r="I43" s="60">
        <v>7</v>
      </c>
      <c r="K43" s="77">
        <f>K42+1</f>
        <v>20</v>
      </c>
      <c r="L43" s="78">
        <f>L42</f>
        <v>30.465935993011886</v>
      </c>
      <c r="N43" s="8">
        <v>30.459496151711352</v>
      </c>
      <c r="P43" s="77">
        <f>P42+1</f>
        <v>20</v>
      </c>
      <c r="Q43" s="79">
        <f>Q42</f>
        <v>3.217034222377515E-4</v>
      </c>
      <c r="S43" s="60">
        <f t="shared" si="42"/>
        <v>3.2162207729468571E-4</v>
      </c>
      <c r="T43" s="8">
        <v>1.1578394782608685</v>
      </c>
      <c r="V43" s="77">
        <f>V42+1</f>
        <v>20</v>
      </c>
      <c r="W43" s="78">
        <f>W42</f>
        <v>5626.8987154052529</v>
      </c>
      <c r="X43" s="78">
        <f>X42</f>
        <v>1260.8975541579346</v>
      </c>
      <c r="Y43" s="8">
        <v>4132.5818526379626</v>
      </c>
      <c r="Z43" s="8">
        <v>823.54986123959316</v>
      </c>
    </row>
    <row r="44" spans="1:26">
      <c r="A44" s="77">
        <f>A43</f>
        <v>20</v>
      </c>
      <c r="B44" s="78">
        <f>D41</f>
        <v>68.400000000000006</v>
      </c>
      <c r="D44" s="12">
        <v>42</v>
      </c>
      <c r="F44" s="77">
        <f>F43</f>
        <v>20</v>
      </c>
      <c r="G44" s="78">
        <f>I41</f>
        <v>7</v>
      </c>
      <c r="I44" s="60">
        <v>7</v>
      </c>
      <c r="K44" s="77">
        <f>K43</f>
        <v>20</v>
      </c>
      <c r="L44" s="78">
        <f>N41</f>
        <v>29.742692557149432</v>
      </c>
      <c r="N44" s="8">
        <v>30.486769087881616</v>
      </c>
      <c r="P44" s="77">
        <f>P43</f>
        <v>20</v>
      </c>
      <c r="Q44" s="79">
        <f>S41</f>
        <v>3.2257344902051504E-4</v>
      </c>
      <c r="S44" s="60">
        <f t="shared" si="42"/>
        <v>3.2148732937609261E-4</v>
      </c>
      <c r="T44" s="8">
        <v>1.1573543857539332</v>
      </c>
      <c r="V44" s="77">
        <f>V43</f>
        <v>20</v>
      </c>
      <c r="W44" s="78">
        <f>Y41</f>
        <v>5556.921915562607</v>
      </c>
      <c r="X44" s="78">
        <f>Z41</f>
        <v>1202.3305256825552</v>
      </c>
      <c r="Y44" s="8">
        <v>3660.7586448007855</v>
      </c>
      <c r="Z44" s="8">
        <v>706.1910730804816</v>
      </c>
    </row>
    <row r="45" spans="1:26" ht="15" thickBot="1">
      <c r="A45" s="77">
        <f>A44+1</f>
        <v>21</v>
      </c>
      <c r="B45" s="78">
        <f>B44</f>
        <v>68.400000000000006</v>
      </c>
      <c r="D45" s="23">
        <v>28.8</v>
      </c>
      <c r="F45" s="77">
        <f>F44+1</f>
        <v>21</v>
      </c>
      <c r="G45" s="78">
        <f>G44</f>
        <v>7</v>
      </c>
      <c r="I45" s="60">
        <v>7</v>
      </c>
      <c r="K45" s="77">
        <f>K44+1</f>
        <v>21</v>
      </c>
      <c r="L45" s="78">
        <f>L44</f>
        <v>29.742692557149432</v>
      </c>
      <c r="N45" s="10">
        <v>30.533614195697421</v>
      </c>
      <c r="P45" s="77">
        <f>P44+1</f>
        <v>21</v>
      </c>
      <c r="Q45" s="79">
        <f>Q44</f>
        <v>3.2257344902051504E-4</v>
      </c>
      <c r="S45" s="8">
        <f t="shared" si="42"/>
        <v>3.2132692748091583E-4</v>
      </c>
      <c r="T45" s="10">
        <v>1.156776938931297</v>
      </c>
      <c r="V45" s="77">
        <f>V44+1</f>
        <v>21</v>
      </c>
      <c r="W45" s="78">
        <f>W44</f>
        <v>5556.921915562607</v>
      </c>
      <c r="X45" s="78">
        <f>X44</f>
        <v>1202.3305256825552</v>
      </c>
      <c r="Y45" s="10">
        <v>2528.7338649346843</v>
      </c>
      <c r="Z45" s="10">
        <v>461.19956974323361</v>
      </c>
    </row>
    <row r="46" spans="1:26" ht="15" thickBot="1">
      <c r="A46" s="77">
        <f t="shared" ref="A46" si="43">A45</f>
        <v>21</v>
      </c>
      <c r="B46" s="78">
        <f>D42</f>
        <v>58.2</v>
      </c>
      <c r="D46" s="23"/>
      <c r="F46" s="77">
        <f t="shared" ref="F46" si="44">F45</f>
        <v>21</v>
      </c>
      <c r="G46" s="78">
        <f>I42</f>
        <v>7</v>
      </c>
      <c r="I46" s="10"/>
      <c r="K46" s="77">
        <f t="shared" ref="K46" si="45">K45</f>
        <v>21</v>
      </c>
      <c r="L46" s="78">
        <f>N42</f>
        <v>30.446405469935247</v>
      </c>
      <c r="P46" s="77">
        <f t="shared" ref="P46" si="46">P45</f>
        <v>21</v>
      </c>
      <c r="Q46" s="79">
        <f>S42</f>
        <v>3.216143873984992E-4</v>
      </c>
      <c r="V46" s="77">
        <f t="shared" ref="V46" si="47">V45</f>
        <v>21</v>
      </c>
      <c r="W46" s="78">
        <f>Y42</f>
        <v>5038.1028605211586</v>
      </c>
      <c r="X46" s="78">
        <f>Z42</f>
        <v>1046.0134135060141</v>
      </c>
    </row>
    <row r="47" spans="1:26">
      <c r="A47" s="77">
        <f t="shared" ref="A47" si="48">A46+1</f>
        <v>22</v>
      </c>
      <c r="B47" s="78">
        <f>B46</f>
        <v>58.2</v>
      </c>
      <c r="F47" s="77">
        <f t="shared" ref="F47" si="49">F46+1</f>
        <v>22</v>
      </c>
      <c r="G47" s="78">
        <f>G46</f>
        <v>7</v>
      </c>
      <c r="K47" s="77">
        <f t="shared" ref="K47" si="50">K46+1</f>
        <v>22</v>
      </c>
      <c r="L47" s="78">
        <f>L46</f>
        <v>30.446405469935247</v>
      </c>
      <c r="P47" s="77">
        <f t="shared" ref="P47" si="51">P46+1</f>
        <v>22</v>
      </c>
      <c r="Q47" s="79">
        <f>Q46</f>
        <v>3.216143873984992E-4</v>
      </c>
      <c r="V47" s="77">
        <f t="shared" ref="V47" si="52">V46+1</f>
        <v>22</v>
      </c>
      <c r="W47" s="78">
        <f>W46</f>
        <v>5038.1028605211586</v>
      </c>
      <c r="X47" s="78">
        <f>X46</f>
        <v>1046.0134135060141</v>
      </c>
    </row>
    <row r="48" spans="1:26">
      <c r="A48" s="77">
        <f t="shared" ref="A48" si="53">A47</f>
        <v>22</v>
      </c>
      <c r="B48" s="78">
        <f>D43</f>
        <v>48</v>
      </c>
      <c r="F48" s="77">
        <f t="shared" ref="F48" si="54">F47</f>
        <v>22</v>
      </c>
      <c r="G48" s="78">
        <f>I43</f>
        <v>7</v>
      </c>
      <c r="K48" s="77">
        <f t="shared" ref="K48" si="55">K47</f>
        <v>22</v>
      </c>
      <c r="L48" s="78">
        <f>N43</f>
        <v>30.459496151711352</v>
      </c>
      <c r="P48" s="77">
        <f t="shared" ref="P48" si="56">P47</f>
        <v>22</v>
      </c>
      <c r="Q48" s="79">
        <f>S43</f>
        <v>3.2162207729468571E-4</v>
      </c>
      <c r="V48" s="77">
        <f t="shared" ref="V48" si="57">V47</f>
        <v>22</v>
      </c>
      <c r="W48" s="78">
        <f>Y43</f>
        <v>4132.5818526379626</v>
      </c>
      <c r="X48" s="78">
        <f>Z43</f>
        <v>823.54986123959316</v>
      </c>
    </row>
    <row r="49" spans="1:26">
      <c r="A49" s="77">
        <f t="shared" ref="A49" si="58">A48+1</f>
        <v>23</v>
      </c>
      <c r="B49" s="78">
        <f>B48</f>
        <v>48</v>
      </c>
      <c r="F49" s="77">
        <f t="shared" ref="F49" si="59">F48+1</f>
        <v>23</v>
      </c>
      <c r="G49" s="78">
        <f>G48</f>
        <v>7</v>
      </c>
      <c r="K49" s="77">
        <f t="shared" ref="K49" si="60">K48+1</f>
        <v>23</v>
      </c>
      <c r="L49" s="78">
        <f>L48</f>
        <v>30.459496151711352</v>
      </c>
      <c r="P49" s="77">
        <f t="shared" ref="P49" si="61">P48+1</f>
        <v>23</v>
      </c>
      <c r="Q49" s="79">
        <f>Q48</f>
        <v>3.2162207729468571E-4</v>
      </c>
      <c r="V49" s="77">
        <f t="shared" ref="V49" si="62">V48+1</f>
        <v>23</v>
      </c>
      <c r="W49" s="78">
        <f>W48</f>
        <v>4132.5818526379626</v>
      </c>
      <c r="X49" s="78">
        <f>X48</f>
        <v>823.54986123959316</v>
      </c>
    </row>
    <row r="50" spans="1:26">
      <c r="A50" s="77">
        <f t="shared" ref="A50" si="63">A49</f>
        <v>23</v>
      </c>
      <c r="B50" s="78">
        <f>D44</f>
        <v>42</v>
      </c>
      <c r="F50" s="77">
        <f t="shared" ref="F50" si="64">F49</f>
        <v>23</v>
      </c>
      <c r="G50" s="78">
        <f>I44</f>
        <v>7</v>
      </c>
      <c r="K50" s="77">
        <f t="shared" ref="K50" si="65">K49</f>
        <v>23</v>
      </c>
      <c r="L50" s="78">
        <f>N44</f>
        <v>30.486769087881616</v>
      </c>
      <c r="P50" s="77">
        <f t="shared" ref="P50" si="66">P49</f>
        <v>23</v>
      </c>
      <c r="Q50" s="79">
        <f>S44</f>
        <v>3.2148732937609261E-4</v>
      </c>
      <c r="V50" s="77">
        <f t="shared" ref="V50" si="67">V49</f>
        <v>23</v>
      </c>
      <c r="W50" s="78">
        <f>Y44</f>
        <v>3660.7586448007855</v>
      </c>
      <c r="X50" s="78">
        <f>Z44</f>
        <v>706.1910730804816</v>
      </c>
    </row>
    <row r="51" spans="1:26">
      <c r="A51" s="77">
        <f t="shared" ref="A51" si="68">A50+1</f>
        <v>24</v>
      </c>
      <c r="B51" s="78">
        <f>B50</f>
        <v>42</v>
      </c>
      <c r="F51" s="77">
        <f t="shared" ref="F51" si="69">F50+1</f>
        <v>24</v>
      </c>
      <c r="G51" s="78">
        <f>G50</f>
        <v>7</v>
      </c>
      <c r="K51" s="77">
        <f t="shared" ref="K51" si="70">K50+1</f>
        <v>24</v>
      </c>
      <c r="L51" s="78">
        <f>L50</f>
        <v>30.486769087881616</v>
      </c>
      <c r="P51" s="77">
        <f t="shared" ref="P51" si="71">P50+1</f>
        <v>24</v>
      </c>
      <c r="Q51" s="79">
        <f>Q50</f>
        <v>3.2148732937609261E-4</v>
      </c>
      <c r="V51" s="77">
        <f t="shared" ref="V51" si="72">V50+1</f>
        <v>24</v>
      </c>
      <c r="W51" s="78">
        <f>W50</f>
        <v>3660.7586448007855</v>
      </c>
      <c r="X51" s="78">
        <f>X50</f>
        <v>706.1910730804816</v>
      </c>
    </row>
    <row r="52" spans="1:26" ht="15" thickBot="1">
      <c r="A52" s="77">
        <f t="shared" ref="A52:A76" si="73">A51</f>
        <v>24</v>
      </c>
      <c r="B52" s="78">
        <f>D45</f>
        <v>28.8</v>
      </c>
      <c r="F52" s="77">
        <f t="shared" ref="F52" si="74">F51</f>
        <v>24</v>
      </c>
      <c r="G52" s="78">
        <f>I45</f>
        <v>7</v>
      </c>
      <c r="K52" s="77">
        <f t="shared" ref="K52" si="75">K51</f>
        <v>24</v>
      </c>
      <c r="L52" s="78">
        <f>N45</f>
        <v>30.533614195697421</v>
      </c>
      <c r="P52" s="77">
        <f t="shared" ref="P52" si="76">P51</f>
        <v>24</v>
      </c>
      <c r="Q52" s="79">
        <f>S45</f>
        <v>3.2132692748091583E-4</v>
      </c>
      <c r="V52" s="77">
        <f t="shared" ref="V52" si="77">V51</f>
        <v>24</v>
      </c>
      <c r="W52" s="78">
        <f>Y45</f>
        <v>2528.7338649346843</v>
      </c>
      <c r="X52" s="78">
        <f>Z45</f>
        <v>461.19956974323361</v>
      </c>
    </row>
    <row r="53" spans="1:26" ht="15" thickBot="1">
      <c r="A53" s="77">
        <f t="shared" ref="A53" si="78">A52+1</f>
        <v>25</v>
      </c>
      <c r="B53" s="78">
        <f>B52</f>
        <v>28.8</v>
      </c>
      <c r="D53" s="25" t="s">
        <v>74</v>
      </c>
      <c r="F53" s="77">
        <f t="shared" ref="F53" si="79">F52+1</f>
        <v>25</v>
      </c>
      <c r="G53" s="78">
        <f>G52</f>
        <v>7</v>
      </c>
      <c r="K53" s="77">
        <f t="shared" ref="K53" si="80">K52+1</f>
        <v>25</v>
      </c>
      <c r="L53" s="78">
        <f>L52</f>
        <v>30.533614195697421</v>
      </c>
      <c r="P53" s="77">
        <f t="shared" ref="P53" si="81">P52+1</f>
        <v>25</v>
      </c>
      <c r="Q53" s="79">
        <f>Q52</f>
        <v>3.2132692748091583E-4</v>
      </c>
      <c r="V53" s="77">
        <f t="shared" ref="V53" si="82">V52+1</f>
        <v>25</v>
      </c>
      <c r="W53" s="78">
        <f>W52</f>
        <v>2528.7338649346843</v>
      </c>
      <c r="X53" s="78">
        <f>X52</f>
        <v>461.19956974323361</v>
      </c>
    </row>
    <row r="54" spans="1:26">
      <c r="A54" s="77">
        <f t="shared" si="73"/>
        <v>25</v>
      </c>
      <c r="B54" s="78">
        <f>D54</f>
        <v>93</v>
      </c>
      <c r="D54" s="12">
        <v>93</v>
      </c>
      <c r="F54" s="77">
        <f t="shared" ref="F54" si="83">F53</f>
        <v>25</v>
      </c>
      <c r="G54" s="78">
        <f>I54</f>
        <v>7</v>
      </c>
      <c r="I54" s="15">
        <v>7</v>
      </c>
      <c r="K54" s="77">
        <f t="shared" ref="K54" si="84">K53</f>
        <v>25</v>
      </c>
      <c r="L54" s="78">
        <f>N54</f>
        <v>39.721029675225559</v>
      </c>
      <c r="N54" s="8">
        <v>39.721029675225559</v>
      </c>
      <c r="P54" s="77">
        <f t="shared" ref="P54" si="85">P53</f>
        <v>25</v>
      </c>
      <c r="Q54" s="79">
        <f>S54</f>
        <v>3.0122917322075699E-4</v>
      </c>
      <c r="S54" s="15">
        <f>T54/60/60</f>
        <v>3.0122917322075699E-4</v>
      </c>
      <c r="T54" s="8">
        <v>1.084425023594725</v>
      </c>
      <c r="V54" s="77">
        <f t="shared" ref="V54" si="86">V53</f>
        <v>25</v>
      </c>
      <c r="W54" s="78">
        <f>Y54</f>
        <v>7136.804829325567</v>
      </c>
      <c r="X54" s="78">
        <f>Z54</f>
        <v>2350.8678001387939</v>
      </c>
      <c r="Y54" s="8">
        <v>7136.804829325567</v>
      </c>
      <c r="Z54" s="8">
        <v>2350.8678001387939</v>
      </c>
    </row>
    <row r="55" spans="1:26">
      <c r="A55" s="77">
        <f t="shared" ref="A55:A77" si="87">A54+1</f>
        <v>26</v>
      </c>
      <c r="B55" s="78">
        <f>B54</f>
        <v>93</v>
      </c>
      <c r="D55" s="12">
        <v>88.2</v>
      </c>
      <c r="F55" s="77">
        <f t="shared" ref="F55" si="88">F54+1</f>
        <v>26</v>
      </c>
      <c r="G55" s="78">
        <f>G54</f>
        <v>7</v>
      </c>
      <c r="I55" s="60">
        <v>7</v>
      </c>
      <c r="K55" s="77">
        <f t="shared" ref="K55" si="89">K54+1</f>
        <v>26</v>
      </c>
      <c r="L55" s="78">
        <f>L54</f>
        <v>39.721029675225559</v>
      </c>
      <c r="N55" s="8">
        <v>39.645003679389298</v>
      </c>
      <c r="P55" s="77">
        <f t="shared" ref="P55" si="90">P54+1</f>
        <v>26</v>
      </c>
      <c r="Q55" s="79">
        <f>Q54</f>
        <v>3.0122917322075699E-4</v>
      </c>
      <c r="S55" s="60">
        <f t="shared" ref="S55:S62" si="91">T55/60/60</f>
        <v>3.0411902980183493E-4</v>
      </c>
      <c r="T55" s="8">
        <v>1.0948285072866057</v>
      </c>
      <c r="V55" s="77">
        <f t="shared" ref="V55" si="92">V54+1</f>
        <v>26</v>
      </c>
      <c r="W55" s="78">
        <f>W54</f>
        <v>7136.804829325567</v>
      </c>
      <c r="X55" s="78">
        <f>X54</f>
        <v>2350.8678001387939</v>
      </c>
      <c r="Y55" s="8">
        <v>6722.4482156942013</v>
      </c>
      <c r="Z55" s="8">
        <v>2149.2013185287956</v>
      </c>
    </row>
    <row r="56" spans="1:26">
      <c r="A56" s="77">
        <f t="shared" si="73"/>
        <v>26</v>
      </c>
      <c r="B56" s="78">
        <f>D55</f>
        <v>88.2</v>
      </c>
      <c r="D56" s="12">
        <v>86.4</v>
      </c>
      <c r="F56" s="77">
        <f t="shared" ref="F56" si="93">F55</f>
        <v>26</v>
      </c>
      <c r="G56" s="78">
        <f>I55</f>
        <v>7</v>
      </c>
      <c r="I56" s="60">
        <v>7</v>
      </c>
      <c r="K56" s="77">
        <f t="shared" ref="K56" si="94">K55</f>
        <v>26</v>
      </c>
      <c r="L56" s="78">
        <f>N55</f>
        <v>39.645003679389298</v>
      </c>
      <c r="N56" s="8">
        <v>39.745492029146476</v>
      </c>
      <c r="P56" s="77">
        <f t="shared" ref="P56" si="95">P55</f>
        <v>26</v>
      </c>
      <c r="Q56" s="79">
        <f>S55</f>
        <v>3.0411902980183493E-4</v>
      </c>
      <c r="S56" s="60">
        <f t="shared" si="91"/>
        <v>3.0425589097077651E-4</v>
      </c>
      <c r="T56" s="8">
        <v>1.0953212074947956</v>
      </c>
      <c r="V56" s="77">
        <f t="shared" ref="V56" si="96">V55</f>
        <v>26</v>
      </c>
      <c r="W56" s="78">
        <f>Y55</f>
        <v>6722.4482156942013</v>
      </c>
      <c r="X56" s="78">
        <f>Z55</f>
        <v>2149.2013185287956</v>
      </c>
      <c r="Y56" s="8">
        <v>6610.7236837004275</v>
      </c>
      <c r="Z56" s="8">
        <v>2102.8201943095096</v>
      </c>
    </row>
    <row r="57" spans="1:26">
      <c r="A57" s="77">
        <f t="shared" ref="A57:A73" si="97">A56+1</f>
        <v>27</v>
      </c>
      <c r="B57" s="78">
        <f>B56</f>
        <v>88.2</v>
      </c>
      <c r="D57" s="12">
        <v>78</v>
      </c>
      <c r="F57" s="77">
        <f t="shared" ref="F57" si="98">F56+1</f>
        <v>27</v>
      </c>
      <c r="G57" s="78">
        <f>G56</f>
        <v>7</v>
      </c>
      <c r="I57" s="60">
        <v>7</v>
      </c>
      <c r="K57" s="77">
        <f t="shared" ref="K57" si="99">K56+1</f>
        <v>27</v>
      </c>
      <c r="L57" s="78">
        <f>L56</f>
        <v>39.645003679389298</v>
      </c>
      <c r="N57" s="8">
        <v>39.682782925051946</v>
      </c>
      <c r="P57" s="77">
        <f t="shared" ref="P57" si="100">P56+1</f>
        <v>27</v>
      </c>
      <c r="Q57" s="79">
        <f>Q56</f>
        <v>3.0411902980183493E-4</v>
      </c>
      <c r="S57" s="60">
        <f t="shared" si="91"/>
        <v>3.042483907780086E-4</v>
      </c>
      <c r="T57" s="8">
        <v>1.0952942068008309</v>
      </c>
      <c r="V57" s="77">
        <f t="shared" ref="V57" si="101">V56+1</f>
        <v>27</v>
      </c>
      <c r="W57" s="78">
        <f>W56</f>
        <v>6722.4482156942013</v>
      </c>
      <c r="X57" s="78">
        <f>X56</f>
        <v>2149.2013185287956</v>
      </c>
      <c r="Y57" s="8">
        <v>6001.9396342916534</v>
      </c>
      <c r="Z57" s="8">
        <v>1816.7682165163058</v>
      </c>
    </row>
    <row r="58" spans="1:26">
      <c r="A58" s="77">
        <f t="shared" si="73"/>
        <v>27</v>
      </c>
      <c r="B58" s="78">
        <f>D56</f>
        <v>86.4</v>
      </c>
      <c r="D58" s="12">
        <v>68.400000000000006</v>
      </c>
      <c r="F58" s="77">
        <f t="shared" ref="F58" si="102">F57</f>
        <v>27</v>
      </c>
      <c r="G58" s="78">
        <f>I56</f>
        <v>7</v>
      </c>
      <c r="I58" s="60">
        <v>7</v>
      </c>
      <c r="K58" s="77">
        <f t="shared" ref="K58" si="103">K57</f>
        <v>27</v>
      </c>
      <c r="L58" s="78">
        <f>N56</f>
        <v>39.745492029146476</v>
      </c>
      <c r="N58" s="8">
        <v>39.789748917668881</v>
      </c>
      <c r="P58" s="77">
        <f t="shared" ref="P58" si="104">P57</f>
        <v>27</v>
      </c>
      <c r="Q58" s="79">
        <f>S56</f>
        <v>3.0425589097077651E-4</v>
      </c>
      <c r="S58" s="60">
        <f t="shared" si="91"/>
        <v>3.0424204928564103E-4</v>
      </c>
      <c r="T58" s="8">
        <v>1.0952713774283076</v>
      </c>
      <c r="V58" s="77">
        <f t="shared" ref="V58" si="105">V57</f>
        <v>27</v>
      </c>
      <c r="W58" s="78">
        <f>Y56</f>
        <v>6610.7236837004275</v>
      </c>
      <c r="X58" s="78">
        <f>Z56</f>
        <v>2102.8201943095096</v>
      </c>
      <c r="Y58" s="8">
        <v>4935.1709609872187</v>
      </c>
      <c r="Z58" s="8">
        <v>1524.3450508788176</v>
      </c>
    </row>
    <row r="59" spans="1:26">
      <c r="A59" s="77">
        <f t="shared" si="87"/>
        <v>28</v>
      </c>
      <c r="B59" s="78">
        <f>B58</f>
        <v>86.4</v>
      </c>
      <c r="D59" s="12">
        <v>58.2</v>
      </c>
      <c r="F59" s="77">
        <f t="shared" ref="F59" si="106">F58+1</f>
        <v>28</v>
      </c>
      <c r="G59" s="78">
        <f>G58</f>
        <v>7</v>
      </c>
      <c r="I59" s="60">
        <v>7</v>
      </c>
      <c r="K59" s="77">
        <f t="shared" ref="K59" si="107">K58+1</f>
        <v>28</v>
      </c>
      <c r="L59" s="78">
        <f>L58</f>
        <v>39.745492029146476</v>
      </c>
      <c r="N59" s="8">
        <v>39.607380116558652</v>
      </c>
      <c r="P59" s="77">
        <f t="shared" ref="P59" si="108">P58+1</f>
        <v>28</v>
      </c>
      <c r="Q59" s="79">
        <f>Q58</f>
        <v>3.0425589097077651E-4</v>
      </c>
      <c r="S59" s="60">
        <f t="shared" si="91"/>
        <v>3.0418712483297364E-4</v>
      </c>
      <c r="T59" s="8">
        <v>1.095073649398705</v>
      </c>
      <c r="V59" s="77">
        <f t="shared" ref="V59" si="109">V58+1</f>
        <v>28</v>
      </c>
      <c r="W59" s="78">
        <f>W58</f>
        <v>6610.7236837004275</v>
      </c>
      <c r="X59" s="78">
        <f>X58</f>
        <v>2102.8201943095096</v>
      </c>
      <c r="Y59" s="8">
        <v>4404.4839434058222</v>
      </c>
      <c r="Z59" s="8">
        <v>1264.1502312673483</v>
      </c>
    </row>
    <row r="60" spans="1:26">
      <c r="A60" s="77">
        <f t="shared" si="73"/>
        <v>28</v>
      </c>
      <c r="B60" s="78">
        <f>D57</f>
        <v>78</v>
      </c>
      <c r="D60" s="12">
        <v>48</v>
      </c>
      <c r="F60" s="77">
        <f t="shared" ref="F60" si="110">F59</f>
        <v>28</v>
      </c>
      <c r="G60" s="78">
        <f>I57</f>
        <v>7</v>
      </c>
      <c r="I60" s="60">
        <v>7</v>
      </c>
      <c r="K60" s="77">
        <f t="shared" ref="K60" si="111">K59</f>
        <v>28</v>
      </c>
      <c r="L60" s="78">
        <f>N57</f>
        <v>39.682782925051946</v>
      </c>
      <c r="N60" s="8">
        <v>39.653063298797456</v>
      </c>
      <c r="P60" s="77">
        <f t="shared" ref="P60" si="112">P59</f>
        <v>28</v>
      </c>
      <c r="Q60" s="79">
        <f>S57</f>
        <v>3.042483907780086E-4</v>
      </c>
      <c r="S60" s="60">
        <f t="shared" si="91"/>
        <v>3.0402378147805496E-4</v>
      </c>
      <c r="T60" s="8">
        <v>1.0944856133209979</v>
      </c>
      <c r="V60" s="77">
        <f t="shared" ref="V60" si="113">V59</f>
        <v>28</v>
      </c>
      <c r="W60" s="78">
        <f>Y57</f>
        <v>6001.9396342916534</v>
      </c>
      <c r="X60" s="78">
        <f>Z57</f>
        <v>1816.7682165163058</v>
      </c>
      <c r="Y60" s="8">
        <v>3474.6750280418755</v>
      </c>
      <c r="Z60" s="8">
        <v>979.82847086031393</v>
      </c>
    </row>
    <row r="61" spans="1:26">
      <c r="A61" s="77">
        <f t="shared" si="97"/>
        <v>29</v>
      </c>
      <c r="B61" s="78">
        <f>B60</f>
        <v>78</v>
      </c>
      <c r="D61" s="12">
        <v>42</v>
      </c>
      <c r="F61" s="77">
        <f t="shared" ref="F61" si="114">F60+1</f>
        <v>29</v>
      </c>
      <c r="G61" s="78">
        <f>G60</f>
        <v>7</v>
      </c>
      <c r="I61" s="60">
        <v>7</v>
      </c>
      <c r="K61" s="77">
        <f t="shared" ref="K61" si="115">K60+1</f>
        <v>29</v>
      </c>
      <c r="L61" s="78">
        <f>L60</f>
        <v>39.682782925051946</v>
      </c>
      <c r="N61" s="8">
        <v>39.815831835337697</v>
      </c>
      <c r="P61" s="77">
        <f t="shared" ref="P61" si="116">P60+1</f>
        <v>29</v>
      </c>
      <c r="Q61" s="79">
        <f>Q60</f>
        <v>3.042483907780086E-4</v>
      </c>
      <c r="S61" s="8">
        <f t="shared" si="91"/>
        <v>3.0422927433446399E-4</v>
      </c>
      <c r="T61" s="8">
        <v>1.0952253876040705</v>
      </c>
      <c r="V61" s="77">
        <f t="shared" ref="V61" si="117">V60+1</f>
        <v>29</v>
      </c>
      <c r="W61" s="78">
        <f>W60</f>
        <v>6001.9396342916534</v>
      </c>
      <c r="X61" s="78">
        <f>X60</f>
        <v>1816.7682165163058</v>
      </c>
      <c r="Y61" s="8">
        <v>3122.8470749400108</v>
      </c>
      <c r="Z61" s="8">
        <v>883.6211748381121</v>
      </c>
    </row>
    <row r="62" spans="1:26" ht="15" thickBot="1">
      <c r="A62" s="77">
        <f t="shared" si="73"/>
        <v>29</v>
      </c>
      <c r="B62" s="78">
        <f>D58</f>
        <v>68.400000000000006</v>
      </c>
      <c r="D62" s="23">
        <v>28.8</v>
      </c>
      <c r="F62" s="77">
        <f t="shared" ref="F62" si="118">F61</f>
        <v>29</v>
      </c>
      <c r="G62" s="78">
        <f>I58</f>
        <v>7</v>
      </c>
      <c r="I62" s="10">
        <v>7</v>
      </c>
      <c r="K62" s="77">
        <f t="shared" ref="K62" si="119">K61</f>
        <v>29</v>
      </c>
      <c r="L62" s="78">
        <f>N58</f>
        <v>39.789748917668881</v>
      </c>
      <c r="N62" s="10">
        <v>39.755952081887571</v>
      </c>
      <c r="P62" s="77">
        <f t="shared" ref="P62" si="120">P61</f>
        <v>29</v>
      </c>
      <c r="Q62" s="79">
        <f>S58</f>
        <v>3.0424204928564103E-4</v>
      </c>
      <c r="S62" s="10">
        <f t="shared" si="91"/>
        <v>3.0425491248361499E-4</v>
      </c>
      <c r="T62" s="10">
        <v>1.095317684941014</v>
      </c>
      <c r="V62" s="77">
        <f t="shared" ref="V62" si="121">V61</f>
        <v>29</v>
      </c>
      <c r="W62" s="78">
        <f>Y58</f>
        <v>4935.1709609872187</v>
      </c>
      <c r="X62" s="78">
        <f>Z58</f>
        <v>1524.3450508788176</v>
      </c>
      <c r="Y62" s="10">
        <v>1835.2917546026208</v>
      </c>
      <c r="Z62" s="10">
        <v>575.46788341429522</v>
      </c>
    </row>
    <row r="63" spans="1:26">
      <c r="A63" s="77">
        <f t="shared" si="87"/>
        <v>30</v>
      </c>
      <c r="B63" s="78">
        <f>B62</f>
        <v>68.400000000000006</v>
      </c>
      <c r="F63" s="77">
        <f t="shared" ref="F63" si="122">F62+1</f>
        <v>30</v>
      </c>
      <c r="G63" s="78">
        <f>G62</f>
        <v>7</v>
      </c>
      <c r="K63" s="77">
        <f t="shared" ref="K63" si="123">K62+1</f>
        <v>30</v>
      </c>
      <c r="L63" s="78">
        <f>L62</f>
        <v>39.789748917668881</v>
      </c>
      <c r="P63" s="77">
        <f t="shared" ref="P63" si="124">P62+1</f>
        <v>30</v>
      </c>
      <c r="Q63" s="79">
        <f>Q62</f>
        <v>3.0424204928564103E-4</v>
      </c>
      <c r="V63" s="77">
        <f t="shared" ref="V63" si="125">V62+1</f>
        <v>30</v>
      </c>
      <c r="W63" s="78">
        <f>W62</f>
        <v>4935.1709609872187</v>
      </c>
      <c r="X63" s="78">
        <f>X62</f>
        <v>1524.3450508788176</v>
      </c>
    </row>
    <row r="64" spans="1:26">
      <c r="A64" s="77">
        <f t="shared" si="73"/>
        <v>30</v>
      </c>
      <c r="B64" s="78">
        <f>D59</f>
        <v>58.2</v>
      </c>
      <c r="F64" s="77">
        <f t="shared" ref="F64" si="126">F63</f>
        <v>30</v>
      </c>
      <c r="G64" s="78">
        <f>I59</f>
        <v>7</v>
      </c>
      <c r="K64" s="77">
        <f t="shared" ref="K64" si="127">K63</f>
        <v>30</v>
      </c>
      <c r="L64" s="78">
        <f>N59</f>
        <v>39.607380116558652</v>
      </c>
      <c r="P64" s="77">
        <f t="shared" ref="P64" si="128">P63</f>
        <v>30</v>
      </c>
      <c r="Q64" s="79">
        <f>S59</f>
        <v>3.0418712483297364E-4</v>
      </c>
      <c r="V64" s="77">
        <f t="shared" ref="V64" si="129">V63</f>
        <v>30</v>
      </c>
      <c r="W64" s="78">
        <f>Y59</f>
        <v>4404.4839434058222</v>
      </c>
      <c r="X64" s="78">
        <f>Z59</f>
        <v>1264.1502312673483</v>
      </c>
    </row>
    <row r="65" spans="1:26">
      <c r="A65" s="77">
        <f t="shared" si="97"/>
        <v>31</v>
      </c>
      <c r="B65" s="78">
        <f>B64</f>
        <v>58.2</v>
      </c>
      <c r="F65" s="77">
        <f t="shared" ref="F65" si="130">F64+1</f>
        <v>31</v>
      </c>
      <c r="G65" s="78">
        <f>G64</f>
        <v>7</v>
      </c>
      <c r="K65" s="77">
        <f t="shared" ref="K65" si="131">K64+1</f>
        <v>31</v>
      </c>
      <c r="L65" s="78">
        <f>L64</f>
        <v>39.607380116558652</v>
      </c>
      <c r="P65" s="77">
        <f t="shared" ref="P65" si="132">P64+1</f>
        <v>31</v>
      </c>
      <c r="Q65" s="79">
        <f>Q64</f>
        <v>3.0418712483297364E-4</v>
      </c>
      <c r="V65" s="77">
        <f t="shared" ref="V65" si="133">V64+1</f>
        <v>31</v>
      </c>
      <c r="W65" s="78">
        <f>W64</f>
        <v>4404.4839434058222</v>
      </c>
      <c r="X65" s="78">
        <f>X64</f>
        <v>1264.1502312673483</v>
      </c>
    </row>
    <row r="66" spans="1:26">
      <c r="A66" s="77">
        <f t="shared" si="73"/>
        <v>31</v>
      </c>
      <c r="B66" s="78">
        <f>D60</f>
        <v>48</v>
      </c>
      <c r="F66" s="77">
        <f t="shared" ref="F66" si="134">F65</f>
        <v>31</v>
      </c>
      <c r="G66" s="78">
        <f>I60</f>
        <v>7</v>
      </c>
      <c r="K66" s="77">
        <f t="shared" ref="K66" si="135">K65</f>
        <v>31</v>
      </c>
      <c r="L66" s="78">
        <f>N60</f>
        <v>39.653063298797456</v>
      </c>
      <c r="P66" s="77">
        <f t="shared" ref="P66" si="136">P65</f>
        <v>31</v>
      </c>
      <c r="Q66" s="79">
        <f>S60</f>
        <v>3.0402378147805496E-4</v>
      </c>
      <c r="V66" s="77">
        <f t="shared" ref="V66" si="137">V65</f>
        <v>31</v>
      </c>
      <c r="W66" s="78">
        <f>Y60</f>
        <v>3474.6750280418755</v>
      </c>
      <c r="X66" s="78">
        <f>Z60</f>
        <v>979.82847086031393</v>
      </c>
    </row>
    <row r="67" spans="1:26">
      <c r="A67" s="77">
        <f t="shared" si="87"/>
        <v>32</v>
      </c>
      <c r="B67" s="78">
        <f>B66</f>
        <v>48</v>
      </c>
      <c r="F67" s="77">
        <f t="shared" ref="F67" si="138">F66+1</f>
        <v>32</v>
      </c>
      <c r="G67" s="78">
        <f>G66</f>
        <v>7</v>
      </c>
      <c r="K67" s="77">
        <f t="shared" ref="K67" si="139">K66+1</f>
        <v>32</v>
      </c>
      <c r="L67" s="78">
        <f>L66</f>
        <v>39.653063298797456</v>
      </c>
      <c r="P67" s="77">
        <f t="shared" ref="P67" si="140">P66+1</f>
        <v>32</v>
      </c>
      <c r="Q67" s="79">
        <f>Q66</f>
        <v>3.0402378147805496E-4</v>
      </c>
      <c r="V67" s="77">
        <f t="shared" ref="V67" si="141">V66+1</f>
        <v>32</v>
      </c>
      <c r="W67" s="78">
        <f>W66</f>
        <v>3474.6750280418755</v>
      </c>
      <c r="X67" s="78">
        <f>X66</f>
        <v>979.82847086031393</v>
      </c>
    </row>
    <row r="68" spans="1:26">
      <c r="A68" s="77">
        <f t="shared" si="73"/>
        <v>32</v>
      </c>
      <c r="B68" s="78">
        <f>D61</f>
        <v>42</v>
      </c>
      <c r="F68" s="77">
        <f t="shared" ref="F68" si="142">F67</f>
        <v>32</v>
      </c>
      <c r="G68" s="78">
        <f>I61</f>
        <v>7</v>
      </c>
      <c r="K68" s="77">
        <f t="shared" ref="K68" si="143">K67</f>
        <v>32</v>
      </c>
      <c r="L68" s="78">
        <f>N61</f>
        <v>39.815831835337697</v>
      </c>
      <c r="P68" s="77">
        <f t="shared" ref="P68" si="144">P67</f>
        <v>32</v>
      </c>
      <c r="Q68" s="79">
        <f>S61</f>
        <v>3.0422927433446399E-4</v>
      </c>
      <c r="V68" s="77">
        <f t="shared" ref="V68" si="145">V67</f>
        <v>32</v>
      </c>
      <c r="W68" s="78">
        <f>Y61</f>
        <v>3122.8470749400108</v>
      </c>
      <c r="X68" s="78">
        <f>Z61</f>
        <v>883.6211748381121</v>
      </c>
    </row>
    <row r="69" spans="1:26">
      <c r="A69" s="77">
        <f t="shared" si="97"/>
        <v>33</v>
      </c>
      <c r="B69" s="78">
        <f>B68</f>
        <v>42</v>
      </c>
      <c r="F69" s="77">
        <f t="shared" ref="F69" si="146">F68+1</f>
        <v>33</v>
      </c>
      <c r="G69" s="78">
        <f>G68</f>
        <v>7</v>
      </c>
      <c r="K69" s="77">
        <f t="shared" ref="K69" si="147">K68+1</f>
        <v>33</v>
      </c>
      <c r="L69" s="78">
        <f>L68</f>
        <v>39.815831835337697</v>
      </c>
      <c r="P69" s="77">
        <f t="shared" ref="P69" si="148">P68+1</f>
        <v>33</v>
      </c>
      <c r="Q69" s="79">
        <f>Q68</f>
        <v>3.0422927433446399E-4</v>
      </c>
      <c r="V69" s="77">
        <f t="shared" ref="V69" si="149">V68+1</f>
        <v>33</v>
      </c>
      <c r="W69" s="78">
        <f>W68</f>
        <v>3122.8470749400108</v>
      </c>
      <c r="X69" s="78">
        <f>X68</f>
        <v>883.6211748381121</v>
      </c>
    </row>
    <row r="70" spans="1:26">
      <c r="A70" s="77">
        <f t="shared" si="73"/>
        <v>33</v>
      </c>
      <c r="B70" s="78">
        <f>D62</f>
        <v>28.8</v>
      </c>
      <c r="F70" s="77">
        <f t="shared" ref="F70" si="150">F69</f>
        <v>33</v>
      </c>
      <c r="G70" s="78">
        <f>I62</f>
        <v>7</v>
      </c>
      <c r="K70" s="77">
        <f t="shared" ref="K70" si="151">K69</f>
        <v>33</v>
      </c>
      <c r="L70" s="78">
        <f>N62</f>
        <v>39.755952081887571</v>
      </c>
      <c r="P70" s="77">
        <f t="shared" ref="P70" si="152">P69</f>
        <v>33</v>
      </c>
      <c r="Q70" s="79">
        <f>S62</f>
        <v>3.0425491248361499E-4</v>
      </c>
      <c r="V70" s="77">
        <f t="shared" ref="V70" si="153">V69</f>
        <v>33</v>
      </c>
      <c r="W70" s="78">
        <f>Y62</f>
        <v>1835.2917546026208</v>
      </c>
      <c r="X70" s="78">
        <f>Z62</f>
        <v>575.46788341429522</v>
      </c>
    </row>
    <row r="71" spans="1:26" ht="15" thickBot="1">
      <c r="A71" s="77">
        <f t="shared" si="87"/>
        <v>34</v>
      </c>
      <c r="B71" s="78">
        <f>B70</f>
        <v>28.8</v>
      </c>
      <c r="F71" s="77">
        <f t="shared" ref="F71" si="154">F70+1</f>
        <v>34</v>
      </c>
      <c r="G71" s="78">
        <f>G70</f>
        <v>7</v>
      </c>
      <c r="K71" s="77">
        <f t="shared" ref="K71" si="155">K70+1</f>
        <v>34</v>
      </c>
      <c r="L71" s="78">
        <f>L70</f>
        <v>39.755952081887571</v>
      </c>
      <c r="P71" s="77">
        <f t="shared" ref="P71" si="156">P70+1</f>
        <v>34</v>
      </c>
      <c r="Q71" s="79">
        <f>Q70</f>
        <v>3.0425491248361499E-4</v>
      </c>
      <c r="V71" s="77">
        <f t="shared" ref="V71" si="157">V70+1</f>
        <v>34</v>
      </c>
      <c r="W71" s="78">
        <f>W70</f>
        <v>1835.2917546026208</v>
      </c>
      <c r="X71" s="78">
        <f>X70</f>
        <v>575.46788341429522</v>
      </c>
    </row>
    <row r="72" spans="1:26" ht="15" thickBot="1">
      <c r="A72" s="77">
        <f t="shared" si="73"/>
        <v>34</v>
      </c>
      <c r="B72" s="78">
        <f>D73</f>
        <v>105.6</v>
      </c>
      <c r="D72" s="25" t="s">
        <v>75</v>
      </c>
      <c r="F72" s="77">
        <f t="shared" ref="F72" si="158">F71</f>
        <v>34</v>
      </c>
      <c r="G72" s="78">
        <f>I73</f>
        <v>7</v>
      </c>
      <c r="K72" s="77">
        <f t="shared" ref="K72" si="159">K71</f>
        <v>34</v>
      </c>
      <c r="L72" s="78">
        <f>N73</f>
        <v>49.366752010643182</v>
      </c>
      <c r="P72" s="77">
        <f t="shared" ref="P72" si="160">P71</f>
        <v>34</v>
      </c>
      <c r="Q72" s="79">
        <f>S73</f>
        <v>2.7814152565684637E-4</v>
      </c>
      <c r="V72" s="77">
        <f t="shared" ref="V72" si="161">V71</f>
        <v>34</v>
      </c>
      <c r="W72" s="78">
        <f>Y73</f>
        <v>5803.6858273305388</v>
      </c>
      <c r="X72" s="78">
        <f>Z73</f>
        <v>2558.6460897732559</v>
      </c>
    </row>
    <row r="73" spans="1:26">
      <c r="A73" s="77">
        <f t="shared" si="97"/>
        <v>35</v>
      </c>
      <c r="B73" s="78">
        <f>B72</f>
        <v>105.6</v>
      </c>
      <c r="D73" s="17">
        <v>105.6</v>
      </c>
      <c r="F73" s="77">
        <f t="shared" ref="F73" si="162">F72+1</f>
        <v>35</v>
      </c>
      <c r="G73" s="78">
        <f>G72</f>
        <v>7</v>
      </c>
      <c r="I73" s="15">
        <v>7</v>
      </c>
      <c r="K73" s="77">
        <f t="shared" ref="K73" si="163">K72+1</f>
        <v>35</v>
      </c>
      <c r="L73" s="78">
        <f>L72</f>
        <v>49.366752010643182</v>
      </c>
      <c r="N73" s="15">
        <v>49.366752010643182</v>
      </c>
      <c r="P73" s="77">
        <f t="shared" ref="P73" si="164">P72+1</f>
        <v>35</v>
      </c>
      <c r="Q73" s="79">
        <f>Q72</f>
        <v>2.7814152565684637E-4</v>
      </c>
      <c r="S73" s="15">
        <f>T73/60/60</f>
        <v>2.7814152565684637E-4</v>
      </c>
      <c r="T73" s="15">
        <v>1.0013094923646471</v>
      </c>
      <c r="V73" s="77">
        <f t="shared" ref="V73" si="165">V72+1</f>
        <v>35</v>
      </c>
      <c r="W73" s="78">
        <f>W72</f>
        <v>5803.6858273305388</v>
      </c>
      <c r="X73" s="78">
        <f>X72</f>
        <v>2558.6460897732559</v>
      </c>
      <c r="Y73" s="15">
        <v>5803.6858273305388</v>
      </c>
      <c r="Z73" s="15">
        <v>2558.6460897732559</v>
      </c>
    </row>
    <row r="74" spans="1:26">
      <c r="A74" s="77">
        <f t="shared" si="73"/>
        <v>35</v>
      </c>
      <c r="B74" s="78">
        <f>D74</f>
        <v>103.2</v>
      </c>
      <c r="D74" s="12">
        <v>103.2</v>
      </c>
      <c r="F74" s="77">
        <f t="shared" ref="F74:F76" si="166">F73</f>
        <v>35</v>
      </c>
      <c r="G74" s="78">
        <f>I74</f>
        <v>7</v>
      </c>
      <c r="I74" s="60">
        <v>7</v>
      </c>
      <c r="K74" s="77">
        <f t="shared" ref="K74:K76" si="167">K73</f>
        <v>35</v>
      </c>
      <c r="L74" s="78">
        <f>N74</f>
        <v>49.662738047663034</v>
      </c>
      <c r="N74" s="8">
        <v>49.662738047663034</v>
      </c>
      <c r="P74" s="77">
        <f t="shared" ref="P74:P76" si="168">P73</f>
        <v>35</v>
      </c>
      <c r="Q74" s="79">
        <f>S74</f>
        <v>2.9318234485063509E-4</v>
      </c>
      <c r="S74" s="60">
        <f t="shared" ref="S74:S76" si="169">T74/60/60</f>
        <v>2.9318234485063509E-4</v>
      </c>
      <c r="T74" s="8">
        <v>1.0554564414622862</v>
      </c>
      <c r="V74" s="77">
        <f t="shared" ref="V74:V76" si="170">V73</f>
        <v>35</v>
      </c>
      <c r="W74" s="78">
        <f>Y74</f>
        <v>5526.4080617926629</v>
      </c>
      <c r="X74" s="78">
        <f>Z74</f>
        <v>2416.783279962985</v>
      </c>
      <c r="Y74" s="8">
        <v>5526.4080617926629</v>
      </c>
      <c r="Z74" s="8">
        <v>2416.783279962985</v>
      </c>
    </row>
    <row r="75" spans="1:26">
      <c r="A75" s="77">
        <f t="shared" si="87"/>
        <v>36</v>
      </c>
      <c r="B75" s="78">
        <f t="shared" ref="B75" si="171">B74</f>
        <v>103.2</v>
      </c>
      <c r="D75" s="12">
        <v>98.4</v>
      </c>
      <c r="F75" s="77">
        <f t="shared" ref="F75:F77" si="172">F74+1</f>
        <v>36</v>
      </c>
      <c r="G75" s="78">
        <f t="shared" ref="G75" si="173">G74</f>
        <v>7</v>
      </c>
      <c r="I75" s="60">
        <v>7</v>
      </c>
      <c r="K75" s="77">
        <f t="shared" ref="K75:K77" si="174">K74+1</f>
        <v>36</v>
      </c>
      <c r="L75" s="78">
        <f t="shared" ref="L75" si="175">L74</f>
        <v>49.662738047663034</v>
      </c>
      <c r="N75" s="55">
        <v>49.649007960666381</v>
      </c>
      <c r="P75" s="77">
        <f t="shared" ref="P75:P77" si="176">P74+1</f>
        <v>36</v>
      </c>
      <c r="Q75" s="79">
        <f t="shared" ref="Q75" si="177">Q74</f>
        <v>2.9318234485063509E-4</v>
      </c>
      <c r="S75" s="60">
        <f t="shared" si="169"/>
        <v>2.932187573911256E-4</v>
      </c>
      <c r="T75" s="55">
        <v>1.0555875266080521</v>
      </c>
      <c r="V75" s="77">
        <f t="shared" ref="V75:V77" si="178">V74+1</f>
        <v>36</v>
      </c>
      <c r="W75" s="78">
        <f t="shared" ref="W75:X75" si="179">W74</f>
        <v>5526.4080617926629</v>
      </c>
      <c r="X75" s="78">
        <f t="shared" si="179"/>
        <v>2416.783279962985</v>
      </c>
      <c r="Y75" s="55">
        <v>5530.4565040220414</v>
      </c>
      <c r="Z75" s="55">
        <v>2405.2068537714035</v>
      </c>
    </row>
    <row r="76" spans="1:26" ht="15" thickBot="1">
      <c r="A76" s="77">
        <f t="shared" si="73"/>
        <v>36</v>
      </c>
      <c r="B76" s="78">
        <f>D75</f>
        <v>98.4</v>
      </c>
      <c r="D76" s="23">
        <v>68.400000000000006</v>
      </c>
      <c r="F76" s="77">
        <f t="shared" si="166"/>
        <v>36</v>
      </c>
      <c r="G76" s="78">
        <f>I75</f>
        <v>7</v>
      </c>
      <c r="I76" s="60">
        <v>7</v>
      </c>
      <c r="K76" s="77">
        <f t="shared" si="167"/>
        <v>36</v>
      </c>
      <c r="L76" s="78">
        <f>N75</f>
        <v>49.649007960666381</v>
      </c>
      <c r="N76" s="10">
        <v>49.450396148265057</v>
      </c>
      <c r="P76" s="77">
        <f t="shared" si="168"/>
        <v>36</v>
      </c>
      <c r="Q76" s="79">
        <f>S75</f>
        <v>2.932187573911256E-4</v>
      </c>
      <c r="S76" s="60">
        <f t="shared" si="169"/>
        <v>2.9320455193363739E-4</v>
      </c>
      <c r="T76" s="10">
        <v>1.0555363869610945</v>
      </c>
      <c r="V76" s="77">
        <f t="shared" si="170"/>
        <v>36</v>
      </c>
      <c r="W76" s="78">
        <f>Y75</f>
        <v>5530.4565040220414</v>
      </c>
      <c r="X76" s="78">
        <f>Z75</f>
        <v>2405.2068537714035</v>
      </c>
      <c r="Y76" s="10">
        <v>4387.6718130172749</v>
      </c>
      <c r="Z76" s="10">
        <v>1713.6533585699256</v>
      </c>
    </row>
    <row r="77" spans="1:26">
      <c r="A77" s="77">
        <f t="shared" si="87"/>
        <v>37</v>
      </c>
      <c r="B77" s="78">
        <f>B76</f>
        <v>98.4</v>
      </c>
      <c r="D77" s="12"/>
      <c r="F77" s="77">
        <f t="shared" si="172"/>
        <v>37</v>
      </c>
      <c r="G77" s="78">
        <f>G76</f>
        <v>7</v>
      </c>
      <c r="I77" s="60"/>
      <c r="K77" s="77">
        <f t="shared" si="174"/>
        <v>37</v>
      </c>
      <c r="L77" s="78">
        <f>L76</f>
        <v>49.649007960666381</v>
      </c>
      <c r="N77" s="8"/>
      <c r="P77" s="77">
        <f t="shared" si="176"/>
        <v>37</v>
      </c>
      <c r="Q77" s="79">
        <f>Q76</f>
        <v>2.932187573911256E-4</v>
      </c>
      <c r="S77" s="60"/>
      <c r="T77" s="8"/>
      <c r="V77" s="77">
        <f t="shared" si="178"/>
        <v>37</v>
      </c>
      <c r="W77" s="78">
        <f>W76</f>
        <v>5530.4565040220414</v>
      </c>
      <c r="X77" s="78">
        <f>X76</f>
        <v>2405.2068537714035</v>
      </c>
      <c r="Y77" s="8"/>
      <c r="Z77" s="8"/>
    </row>
    <row r="78" spans="1:26">
      <c r="A78" s="77">
        <f>A77</f>
        <v>37</v>
      </c>
      <c r="B78" s="78">
        <f>D76</f>
        <v>68.400000000000006</v>
      </c>
      <c r="F78" s="77">
        <f>F77</f>
        <v>37</v>
      </c>
      <c r="G78" s="78">
        <f>I76</f>
        <v>7</v>
      </c>
      <c r="K78" s="77">
        <f>K77</f>
        <v>37</v>
      </c>
      <c r="L78" s="78">
        <f>N76</f>
        <v>49.450396148265057</v>
      </c>
      <c r="P78" s="77">
        <f>P77</f>
        <v>37</v>
      </c>
      <c r="Q78" s="79">
        <f>S76</f>
        <v>2.9320455193363739E-4</v>
      </c>
      <c r="V78" s="77">
        <f>V77</f>
        <v>37</v>
      </c>
      <c r="W78" s="78">
        <f>Y76</f>
        <v>4387.6718130172749</v>
      </c>
      <c r="X78" s="78">
        <f>Z76</f>
        <v>1713.6533585699256</v>
      </c>
    </row>
    <row r="79" spans="1:26">
      <c r="A79" s="77">
        <f>A78+1</f>
        <v>38</v>
      </c>
      <c r="B79" s="78">
        <f>B78</f>
        <v>68.400000000000006</v>
      </c>
      <c r="F79" s="77">
        <f>F78+1</f>
        <v>38</v>
      </c>
      <c r="G79" s="78">
        <f>G78</f>
        <v>7</v>
      </c>
      <c r="K79" s="77">
        <f>K78+1</f>
        <v>38</v>
      </c>
      <c r="L79" s="78">
        <f>L78</f>
        <v>49.450396148265057</v>
      </c>
      <c r="P79" s="77">
        <f>P78+1</f>
        <v>38</v>
      </c>
      <c r="Q79" s="79">
        <f>Q78</f>
        <v>2.9320455193363739E-4</v>
      </c>
      <c r="V79" s="77">
        <f>V78+1</f>
        <v>38</v>
      </c>
      <c r="W79" s="78">
        <f>W78</f>
        <v>4387.6718130172749</v>
      </c>
      <c r="X79" s="78">
        <f>X78</f>
        <v>1713.6533585699256</v>
      </c>
    </row>
  </sheetData>
  <conditionalFormatting sqref="Y22:Y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:Z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Y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4:Y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:Z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3:Y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3:Z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2"/>
  <sheetViews>
    <sheetView zoomScale="90" zoomScaleNormal="90" workbookViewId="0">
      <selection activeCell="N4" sqref="N4:U10"/>
    </sheetView>
  </sheetViews>
  <sheetFormatPr defaultColWidth="11.42578125" defaultRowHeight="14.45"/>
  <cols>
    <col min="2" max="2" width="17.140625" bestFit="1" customWidth="1"/>
    <col min="15" max="15" width="15.85546875" bestFit="1" customWidth="1"/>
    <col min="16" max="16" width="4.7109375" customWidth="1"/>
    <col min="17" max="17" width="5.140625" bestFit="1" customWidth="1"/>
    <col min="18" max="18" width="5" bestFit="1" customWidth="1"/>
    <col min="19" max="19" width="5.140625" bestFit="1" customWidth="1"/>
    <col min="20" max="20" width="5" bestFit="1" customWidth="1"/>
    <col min="21" max="21" width="5.140625" bestFit="1" customWidth="1"/>
  </cols>
  <sheetData>
    <row r="2" spans="1:28">
      <c r="B2" t="s">
        <v>115</v>
      </c>
      <c r="N2" t="s">
        <v>116</v>
      </c>
    </row>
    <row r="3" spans="1:28">
      <c r="C3" t="s">
        <v>117</v>
      </c>
      <c r="P3" t="s">
        <v>117</v>
      </c>
    </row>
    <row r="4" spans="1:28" ht="15" thickBot="1">
      <c r="A4" s="66"/>
      <c r="B4" s="66" t="s">
        <v>118</v>
      </c>
      <c r="C4" s="92">
        <v>16.8</v>
      </c>
      <c r="D4" s="92">
        <v>47.9</v>
      </c>
      <c r="E4" s="92">
        <v>48.5</v>
      </c>
      <c r="F4" t="s">
        <v>119</v>
      </c>
      <c r="G4">
        <f>C4</f>
        <v>16.8</v>
      </c>
      <c r="H4">
        <f>I4-0.001</f>
        <v>47.899000000000001</v>
      </c>
      <c r="I4">
        <f>D4</f>
        <v>47.9</v>
      </c>
      <c r="J4">
        <f>K4-0.001</f>
        <v>48.499000000000002</v>
      </c>
      <c r="K4">
        <f>E4</f>
        <v>48.5</v>
      </c>
      <c r="L4">
        <v>130</v>
      </c>
      <c r="N4" s="66"/>
      <c r="O4" s="66" t="s">
        <v>118</v>
      </c>
      <c r="P4" s="217">
        <v>13.8</v>
      </c>
      <c r="Q4" s="217"/>
      <c r="R4" s="217">
        <v>31.7</v>
      </c>
      <c r="S4" s="217"/>
      <c r="T4" s="217">
        <v>32.299999999999997</v>
      </c>
      <c r="U4" s="217"/>
      <c r="V4" t="s">
        <v>119</v>
      </c>
      <c r="W4">
        <f>P4</f>
        <v>13.8</v>
      </c>
      <c r="X4">
        <f>Y4-0.001</f>
        <v>31.698999999999998</v>
      </c>
      <c r="Y4">
        <f>R4</f>
        <v>31.7</v>
      </c>
      <c r="Z4">
        <f>AA4-0.001</f>
        <v>32.298999999999999</v>
      </c>
      <c r="AA4">
        <f>T4</f>
        <v>32.299999999999997</v>
      </c>
      <c r="AB4">
        <v>130</v>
      </c>
    </row>
    <row r="5" spans="1:28">
      <c r="A5" s="218" t="s">
        <v>120</v>
      </c>
      <c r="B5" s="67" t="s">
        <v>121</v>
      </c>
      <c r="C5" s="96">
        <f>B21</f>
        <v>6.166666666666667</v>
      </c>
      <c r="D5" s="96">
        <f>B26</f>
        <v>10</v>
      </c>
      <c r="E5" s="97">
        <f>D18</f>
        <v>10</v>
      </c>
      <c r="F5">
        <v>15</v>
      </c>
      <c r="G5" s="83">
        <f>C5</f>
        <v>6.166666666666667</v>
      </c>
      <c r="H5" s="83">
        <f>G5</f>
        <v>6.166666666666667</v>
      </c>
      <c r="I5" s="83">
        <f>E5</f>
        <v>10</v>
      </c>
      <c r="J5" s="83">
        <f>I5</f>
        <v>10</v>
      </c>
      <c r="K5" s="83">
        <f>E5</f>
        <v>10</v>
      </c>
      <c r="L5" s="83">
        <f>K5</f>
        <v>10</v>
      </c>
      <c r="N5" s="207" t="s">
        <v>120</v>
      </c>
      <c r="O5" s="67" t="s">
        <v>122</v>
      </c>
      <c r="P5" s="67">
        <f>B20</f>
        <v>5</v>
      </c>
      <c r="Q5" s="67">
        <f>B21</f>
        <v>6.166666666666667</v>
      </c>
      <c r="R5" s="67">
        <f>D21</f>
        <v>11.666666666666666</v>
      </c>
      <c r="S5" s="67">
        <f>D22</f>
        <v>11.666666666666666</v>
      </c>
      <c r="T5" s="67">
        <f>D24</f>
        <v>11.666666666666666</v>
      </c>
      <c r="U5" s="208">
        <f>D24</f>
        <v>11.666666666666666</v>
      </c>
      <c r="V5">
        <v>38</v>
      </c>
      <c r="W5" s="83">
        <f>S5</f>
        <v>11.666666666666666</v>
      </c>
      <c r="X5" s="83">
        <f>W5</f>
        <v>11.666666666666666</v>
      </c>
      <c r="Y5" s="83">
        <f>U5</f>
        <v>11.666666666666666</v>
      </c>
      <c r="Z5" s="83">
        <f>Y5</f>
        <v>11.666666666666666</v>
      </c>
      <c r="AA5" s="83">
        <f>U5</f>
        <v>11.666666666666666</v>
      </c>
      <c r="AB5" s="83">
        <f>AA5</f>
        <v>11.666666666666666</v>
      </c>
    </row>
    <row r="6" spans="1:28">
      <c r="A6" s="219"/>
      <c r="B6" s="65" t="s">
        <v>123</v>
      </c>
      <c r="C6" s="98">
        <f>B21</f>
        <v>6.166666666666667</v>
      </c>
      <c r="D6" s="98">
        <f>D18</f>
        <v>10</v>
      </c>
      <c r="E6" s="99">
        <f>D19</f>
        <v>10</v>
      </c>
      <c r="F6">
        <v>15</v>
      </c>
      <c r="G6" s="83">
        <f>C6</f>
        <v>6.166666666666667</v>
      </c>
      <c r="H6" s="83">
        <f t="shared" ref="H6:H8" si="0">G6</f>
        <v>6.166666666666667</v>
      </c>
      <c r="I6" s="83">
        <f>E6</f>
        <v>10</v>
      </c>
      <c r="J6" s="83">
        <f t="shared" ref="J6:J8" si="1">I6</f>
        <v>10</v>
      </c>
      <c r="K6" s="83">
        <f>E6</f>
        <v>10</v>
      </c>
      <c r="L6" s="83">
        <f t="shared" ref="L6:L8" si="2">K6</f>
        <v>10</v>
      </c>
      <c r="N6" s="209"/>
      <c r="O6" s="65" t="s">
        <v>124</v>
      </c>
      <c r="P6" s="65">
        <f>B20</f>
        <v>5</v>
      </c>
      <c r="Q6" s="65">
        <f>B21</f>
        <v>6.166666666666667</v>
      </c>
      <c r="R6" s="65">
        <f>D21</f>
        <v>11.666666666666666</v>
      </c>
      <c r="S6" s="65">
        <f>D21</f>
        <v>11.666666666666666</v>
      </c>
      <c r="T6" s="65">
        <f>D22</f>
        <v>11.666666666666666</v>
      </c>
      <c r="U6" s="210">
        <f>D24</f>
        <v>11.666666666666666</v>
      </c>
      <c r="V6">
        <v>28</v>
      </c>
      <c r="W6" s="83">
        <f>S6</f>
        <v>11.666666666666666</v>
      </c>
      <c r="X6" s="83">
        <f t="shared" ref="X6:X8" si="3">W6</f>
        <v>11.666666666666666</v>
      </c>
      <c r="Y6" s="83">
        <f>U6</f>
        <v>11.666666666666666</v>
      </c>
      <c r="Z6" s="83">
        <f t="shared" ref="Z6:Z8" si="4">Y6</f>
        <v>11.666666666666666</v>
      </c>
      <c r="AA6" s="83">
        <f>U6</f>
        <v>11.666666666666666</v>
      </c>
      <c r="AB6" s="83">
        <f t="shared" ref="AB6:AB8" si="5">AA6</f>
        <v>11.666666666666666</v>
      </c>
    </row>
    <row r="7" spans="1:28">
      <c r="A7" s="219"/>
      <c r="B7" s="65" t="s">
        <v>125</v>
      </c>
      <c r="C7" s="98">
        <f>B26</f>
        <v>10</v>
      </c>
      <c r="D7" s="98">
        <f>D19</f>
        <v>10</v>
      </c>
      <c r="E7" s="99">
        <f>D22</f>
        <v>11.666666666666666</v>
      </c>
      <c r="F7">
        <v>5.5</v>
      </c>
      <c r="G7" s="83">
        <f>C7</f>
        <v>10</v>
      </c>
      <c r="H7" s="83">
        <f t="shared" si="0"/>
        <v>10</v>
      </c>
      <c r="I7" s="83">
        <f>E7</f>
        <v>11.666666666666666</v>
      </c>
      <c r="J7" s="83">
        <f t="shared" si="1"/>
        <v>11.666666666666666</v>
      </c>
      <c r="K7" s="83">
        <f>E7</f>
        <v>11.666666666666666</v>
      </c>
      <c r="L7" s="83">
        <f t="shared" si="2"/>
        <v>11.666666666666666</v>
      </c>
      <c r="N7" s="209"/>
      <c r="O7" s="65" t="s">
        <v>126</v>
      </c>
      <c r="P7" s="65">
        <f>B20</f>
        <v>5</v>
      </c>
      <c r="Q7" s="65">
        <f>B21</f>
        <v>6.166666666666667</v>
      </c>
      <c r="R7" s="65">
        <f>B25</f>
        <v>9.1666666666666661</v>
      </c>
      <c r="S7" s="65">
        <f>D19</f>
        <v>10</v>
      </c>
      <c r="T7" s="65">
        <f>D18</f>
        <v>10</v>
      </c>
      <c r="U7" s="210">
        <f>D21</f>
        <v>11.666666666666666</v>
      </c>
      <c r="V7">
        <v>15</v>
      </c>
      <c r="W7" s="83">
        <f>S7</f>
        <v>10</v>
      </c>
      <c r="X7" s="83">
        <f t="shared" si="3"/>
        <v>10</v>
      </c>
      <c r="Y7" s="83">
        <f>U7</f>
        <v>11.666666666666666</v>
      </c>
      <c r="Z7" s="83">
        <f t="shared" si="4"/>
        <v>11.666666666666666</v>
      </c>
      <c r="AA7" s="83">
        <f>U7</f>
        <v>11.666666666666666</v>
      </c>
      <c r="AB7" s="83">
        <f t="shared" si="5"/>
        <v>11.666666666666666</v>
      </c>
    </row>
    <row r="8" spans="1:28" ht="15" thickBot="1">
      <c r="A8" s="220"/>
      <c r="B8" s="68" t="s">
        <v>127</v>
      </c>
      <c r="C8" s="100">
        <f>D20</f>
        <v>10.833333333333334</v>
      </c>
      <c r="D8" s="100">
        <f>D21</f>
        <v>11.666666666666666</v>
      </c>
      <c r="E8" s="101">
        <f>D22</f>
        <v>11.666666666666666</v>
      </c>
      <c r="F8">
        <v>-5</v>
      </c>
      <c r="G8" s="83">
        <f>C8</f>
        <v>10.833333333333334</v>
      </c>
      <c r="H8" s="83">
        <f t="shared" si="0"/>
        <v>10.833333333333334</v>
      </c>
      <c r="I8" s="83">
        <f>E8</f>
        <v>11.666666666666666</v>
      </c>
      <c r="J8" s="83">
        <f t="shared" si="1"/>
        <v>11.666666666666666</v>
      </c>
      <c r="K8" s="83">
        <f>E8</f>
        <v>11.666666666666666</v>
      </c>
      <c r="L8" s="83">
        <f t="shared" si="2"/>
        <v>11.666666666666666</v>
      </c>
      <c r="N8" s="209"/>
      <c r="O8" s="65" t="s">
        <v>128</v>
      </c>
      <c r="P8" s="65">
        <f>B19</f>
        <v>3.3333333333333335</v>
      </c>
      <c r="Q8" s="65">
        <f>B21</f>
        <v>6.166666666666667</v>
      </c>
      <c r="R8" s="65">
        <f>B20</f>
        <v>5</v>
      </c>
      <c r="S8" s="65">
        <f>B23</f>
        <v>7.333333333333333</v>
      </c>
      <c r="T8" s="65">
        <f>B22</f>
        <v>7.333333333333333</v>
      </c>
      <c r="U8" s="210">
        <f>B25</f>
        <v>9.1666666666666661</v>
      </c>
      <c r="V8">
        <v>5.5</v>
      </c>
      <c r="W8" s="83">
        <f>S8</f>
        <v>7.333333333333333</v>
      </c>
      <c r="X8" s="83">
        <f t="shared" si="3"/>
        <v>7.333333333333333</v>
      </c>
      <c r="Y8" s="83">
        <f>U8</f>
        <v>9.1666666666666661</v>
      </c>
      <c r="Z8" s="83">
        <f t="shared" si="4"/>
        <v>9.1666666666666661</v>
      </c>
      <c r="AA8" s="83">
        <f>U8</f>
        <v>9.1666666666666661</v>
      </c>
      <c r="AB8" s="83">
        <f t="shared" si="5"/>
        <v>9.1666666666666661</v>
      </c>
    </row>
    <row r="9" spans="1:28">
      <c r="A9" s="221"/>
      <c r="B9" s="67" t="s">
        <v>121</v>
      </c>
      <c r="C9" s="102">
        <f>B21</f>
        <v>6.166666666666667</v>
      </c>
      <c r="D9" s="102">
        <f>B21</f>
        <v>6.166666666666667</v>
      </c>
      <c r="E9" s="102">
        <f>B24</f>
        <v>8.3333333333333339</v>
      </c>
      <c r="N9" s="209"/>
      <c r="O9" s="65" t="s">
        <v>129</v>
      </c>
      <c r="P9" s="65">
        <f>B19</f>
        <v>3.3333333333333335</v>
      </c>
      <c r="Q9" s="65">
        <f>B19</f>
        <v>3.3333333333333335</v>
      </c>
      <c r="R9" s="65">
        <f>B19</f>
        <v>3.3333333333333335</v>
      </c>
      <c r="S9" s="65">
        <f>B20</f>
        <v>5</v>
      </c>
      <c r="T9" s="65">
        <f>B20</f>
        <v>5</v>
      </c>
      <c r="U9" s="210">
        <f>B22</f>
        <v>7.333333333333333</v>
      </c>
      <c r="V9">
        <v>0</v>
      </c>
      <c r="W9" s="83">
        <f>S9</f>
        <v>5</v>
      </c>
      <c r="X9" s="83">
        <f t="shared" ref="X9" si="6">W9</f>
        <v>5</v>
      </c>
      <c r="Y9" s="83">
        <f>U9</f>
        <v>7.333333333333333</v>
      </c>
      <c r="Z9" s="83">
        <f t="shared" ref="Z9" si="7">Y9</f>
        <v>7.333333333333333</v>
      </c>
      <c r="AA9" s="83">
        <f>U9</f>
        <v>7.333333333333333</v>
      </c>
      <c r="AB9" s="83">
        <f t="shared" ref="AB9" si="8">AA9</f>
        <v>7.333333333333333</v>
      </c>
    </row>
    <row r="10" spans="1:28" ht="15" thickBot="1">
      <c r="A10" s="222"/>
      <c r="B10" s="65" t="s">
        <v>123</v>
      </c>
      <c r="C10" s="98">
        <f>B21</f>
        <v>6.166666666666667</v>
      </c>
      <c r="D10" s="98">
        <f>B21</f>
        <v>6.166666666666667</v>
      </c>
      <c r="E10" s="98">
        <f>B26</f>
        <v>10</v>
      </c>
      <c r="N10" s="211"/>
      <c r="O10" s="68" t="s">
        <v>130</v>
      </c>
      <c r="P10" s="68">
        <f>B18</f>
        <v>0</v>
      </c>
      <c r="Q10" s="68">
        <f>B18</f>
        <v>0</v>
      </c>
      <c r="R10" s="68">
        <f>B18</f>
        <v>0</v>
      </c>
      <c r="S10" s="68">
        <f>B19</f>
        <v>3.3333333333333335</v>
      </c>
      <c r="T10" s="68">
        <f>B19</f>
        <v>3.3333333333333335</v>
      </c>
      <c r="U10" s="212">
        <f>B20</f>
        <v>5</v>
      </c>
    </row>
    <row r="11" spans="1:28">
      <c r="A11" s="222"/>
      <c r="B11" s="65" t="s">
        <v>125</v>
      </c>
      <c r="C11" s="98">
        <f>B23</f>
        <v>7.333333333333333</v>
      </c>
      <c r="D11" s="98">
        <f>D18</f>
        <v>10</v>
      </c>
      <c r="E11" s="98">
        <f>D18</f>
        <v>10</v>
      </c>
      <c r="N11" s="205" t="s">
        <v>131</v>
      </c>
      <c r="O11" s="206" t="s">
        <v>132</v>
      </c>
      <c r="P11" s="206">
        <f>B20</f>
        <v>5</v>
      </c>
      <c r="Q11" s="206">
        <f>B21</f>
        <v>6.166666666666667</v>
      </c>
      <c r="R11" s="206">
        <f>D20</f>
        <v>10.833333333333334</v>
      </c>
      <c r="S11" s="206">
        <f>D21</f>
        <v>11.666666666666666</v>
      </c>
      <c r="T11" s="206">
        <f>D21</f>
        <v>11.666666666666666</v>
      </c>
      <c r="U11" s="206">
        <f>D22</f>
        <v>11.666666666666666</v>
      </c>
    </row>
    <row r="12" spans="1:28">
      <c r="A12" s="223"/>
      <c r="B12" s="65" t="s">
        <v>133</v>
      </c>
      <c r="C12" s="98">
        <f>B25</f>
        <v>9.1666666666666661</v>
      </c>
      <c r="D12" s="98">
        <f>D19</f>
        <v>10</v>
      </c>
      <c r="E12" s="98">
        <f>D20</f>
        <v>10.833333333333334</v>
      </c>
      <c r="N12" s="204"/>
      <c r="O12" s="65" t="s">
        <v>134</v>
      </c>
      <c r="P12" s="65">
        <f>B20</f>
        <v>5</v>
      </c>
      <c r="Q12" s="65">
        <f>B21</f>
        <v>6.166666666666667</v>
      </c>
      <c r="R12" s="65">
        <f>B20</f>
        <v>5</v>
      </c>
      <c r="S12" s="65">
        <f>B21</f>
        <v>6.166666666666667</v>
      </c>
      <c r="T12" s="65">
        <f>D20</f>
        <v>10.833333333333334</v>
      </c>
      <c r="U12" s="65">
        <f>D21</f>
        <v>11.666666666666666</v>
      </c>
    </row>
    <row r="13" spans="1:28">
      <c r="A13" s="65" t="s">
        <v>135</v>
      </c>
      <c r="B13" s="65"/>
      <c r="C13" s="98">
        <f>D19</f>
        <v>10</v>
      </c>
      <c r="D13" s="98">
        <f>D20</f>
        <v>10.833333333333334</v>
      </c>
      <c r="E13" s="98">
        <f>D22</f>
        <v>11.666666666666666</v>
      </c>
      <c r="N13" s="69" t="s">
        <v>135</v>
      </c>
      <c r="O13" s="65"/>
      <c r="P13" s="65">
        <f>D22</f>
        <v>11.666666666666666</v>
      </c>
      <c r="Q13" s="65">
        <f>D24</f>
        <v>11.666666666666666</v>
      </c>
      <c r="R13" s="65">
        <f>D22</f>
        <v>11.666666666666666</v>
      </c>
      <c r="S13" s="65">
        <f>D24</f>
        <v>11.666666666666666</v>
      </c>
      <c r="T13" s="65">
        <f>D22</f>
        <v>11.666666666666666</v>
      </c>
      <c r="U13" s="65">
        <f>D24</f>
        <v>11.666666666666666</v>
      </c>
    </row>
    <row r="16" spans="1:28">
      <c r="C16" t="s">
        <v>136</v>
      </c>
    </row>
    <row r="17" spans="1:17">
      <c r="A17" t="s">
        <v>137</v>
      </c>
      <c r="B17" t="s">
        <v>138</v>
      </c>
      <c r="C17" t="s">
        <v>137</v>
      </c>
      <c r="D17" t="s">
        <v>138</v>
      </c>
    </row>
    <row r="18" spans="1:17">
      <c r="A18" t="s">
        <v>139</v>
      </c>
      <c r="B18" s="91">
        <v>0</v>
      </c>
      <c r="C18" t="s">
        <v>140</v>
      </c>
      <c r="D18" s="91">
        <f>600/60</f>
        <v>10</v>
      </c>
    </row>
    <row r="19" spans="1:17">
      <c r="A19" t="s">
        <v>141</v>
      </c>
      <c r="B19" s="91">
        <f>200/60</f>
        <v>3.3333333333333335</v>
      </c>
      <c r="C19" t="s">
        <v>142</v>
      </c>
      <c r="D19" s="91">
        <f>600/60</f>
        <v>10</v>
      </c>
    </row>
    <row r="20" spans="1:17">
      <c r="A20" t="s">
        <v>143</v>
      </c>
      <c r="B20" s="91">
        <f>300/60</f>
        <v>5</v>
      </c>
      <c r="C20" t="s">
        <v>144</v>
      </c>
      <c r="D20" s="91">
        <f>650/60</f>
        <v>10.833333333333334</v>
      </c>
      <c r="M20">
        <v>-160</v>
      </c>
      <c r="N20">
        <v>16.8</v>
      </c>
      <c r="O20">
        <v>47.9</v>
      </c>
      <c r="P20">
        <v>48.5</v>
      </c>
      <c r="Q20">
        <v>150</v>
      </c>
    </row>
    <row r="21" spans="1:17">
      <c r="A21" t="s">
        <v>145</v>
      </c>
      <c r="B21" s="91">
        <f>370/60</f>
        <v>6.166666666666667</v>
      </c>
      <c r="C21" t="s">
        <v>146</v>
      </c>
      <c r="D21" s="91">
        <f>700/60</f>
        <v>11.666666666666666</v>
      </c>
      <c r="M21">
        <v>-40</v>
      </c>
      <c r="N21">
        <v>650</v>
      </c>
      <c r="O21">
        <v>700</v>
      </c>
      <c r="P21">
        <v>700</v>
      </c>
      <c r="Q21">
        <v>700</v>
      </c>
    </row>
    <row r="22" spans="1:17">
      <c r="A22" t="s">
        <v>147</v>
      </c>
      <c r="B22" s="91">
        <f>440/60</f>
        <v>7.333333333333333</v>
      </c>
      <c r="C22" t="s">
        <v>148</v>
      </c>
      <c r="D22" s="91">
        <f>700/60</f>
        <v>11.666666666666666</v>
      </c>
      <c r="M22">
        <v>-5</v>
      </c>
      <c r="N22">
        <v>650</v>
      </c>
      <c r="O22">
        <v>700</v>
      </c>
      <c r="P22">
        <v>700</v>
      </c>
      <c r="Q22">
        <v>700</v>
      </c>
    </row>
    <row r="23" spans="1:17">
      <c r="A23" t="s">
        <v>149</v>
      </c>
      <c r="B23" s="91">
        <f>440/60</f>
        <v>7.333333333333333</v>
      </c>
      <c r="C23" t="s">
        <v>150</v>
      </c>
      <c r="D23" s="91">
        <f>700/60</f>
        <v>11.666666666666666</v>
      </c>
      <c r="M23">
        <v>5.5</v>
      </c>
      <c r="N23">
        <v>600</v>
      </c>
      <c r="O23">
        <v>600</v>
      </c>
      <c r="P23">
        <v>700</v>
      </c>
      <c r="Q23">
        <v>700</v>
      </c>
    </row>
    <row r="24" spans="1:17">
      <c r="A24" t="s">
        <v>151</v>
      </c>
      <c r="B24" s="91">
        <f>500/60</f>
        <v>8.3333333333333339</v>
      </c>
      <c r="C24" t="s">
        <v>152</v>
      </c>
      <c r="D24" s="91">
        <f>700/60</f>
        <v>11.666666666666666</v>
      </c>
      <c r="M24">
        <v>15</v>
      </c>
      <c r="N24">
        <v>370</v>
      </c>
      <c r="O24">
        <v>600</v>
      </c>
      <c r="P24">
        <v>600</v>
      </c>
      <c r="Q24">
        <v>600</v>
      </c>
    </row>
    <row r="25" spans="1:17">
      <c r="A25" t="s">
        <v>153</v>
      </c>
      <c r="B25" s="91">
        <f>550/60</f>
        <v>9.1666666666666661</v>
      </c>
      <c r="M25">
        <v>40</v>
      </c>
      <c r="N25">
        <v>370</v>
      </c>
      <c r="O25">
        <v>600</v>
      </c>
      <c r="P25">
        <v>600</v>
      </c>
      <c r="Q25">
        <v>600</v>
      </c>
    </row>
    <row r="26" spans="1:17">
      <c r="A26" t="s">
        <v>154</v>
      </c>
      <c r="B26" s="91">
        <f>600/60</f>
        <v>10</v>
      </c>
    </row>
    <row r="31" spans="1:17">
      <c r="B31">
        <v>30</v>
      </c>
      <c r="C31">
        <f>B31/60</f>
        <v>0.5</v>
      </c>
    </row>
    <row r="32" spans="1:17">
      <c r="B32" t="s">
        <v>155</v>
      </c>
      <c r="C32" t="s">
        <v>111</v>
      </c>
    </row>
  </sheetData>
  <mergeCells count="5">
    <mergeCell ref="P4:Q4"/>
    <mergeCell ref="R4:S4"/>
    <mergeCell ref="T4:U4"/>
    <mergeCell ref="A5:A8"/>
    <mergeCell ref="A9:A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I13"/>
  <sheetViews>
    <sheetView workbookViewId="0">
      <selection activeCell="F18" sqref="F18"/>
    </sheetView>
  </sheetViews>
  <sheetFormatPr defaultColWidth="11.42578125" defaultRowHeight="14.45"/>
  <sheetData>
    <row r="1" spans="3:9" ht="15" thickBot="1"/>
    <row r="2" spans="3:9" ht="21.2" customHeight="1" thickBot="1">
      <c r="C2" s="116"/>
      <c r="D2" s="136" t="s">
        <v>156</v>
      </c>
      <c r="E2" s="137"/>
      <c r="F2" s="135"/>
      <c r="G2" s="136" t="s">
        <v>157</v>
      </c>
      <c r="H2" s="135"/>
      <c r="I2" s="112"/>
    </row>
    <row r="3" spans="3:9" ht="23.1" thickBot="1">
      <c r="C3" s="116"/>
      <c r="D3" s="134">
        <v>1</v>
      </c>
      <c r="E3" s="133">
        <v>1.04</v>
      </c>
      <c r="F3" s="132">
        <v>0.8</v>
      </c>
      <c r="G3" s="131">
        <v>0.61</v>
      </c>
      <c r="H3" s="122">
        <v>0.74</v>
      </c>
      <c r="I3" s="112"/>
    </row>
    <row r="4" spans="3:9" ht="23.45" thickTop="1" thickBot="1">
      <c r="C4" s="116"/>
      <c r="D4" s="130">
        <v>1.02</v>
      </c>
      <c r="E4" s="129">
        <v>1.1200000000000001</v>
      </c>
      <c r="F4" s="128">
        <v>0.96</v>
      </c>
      <c r="G4" s="127">
        <v>0.92</v>
      </c>
      <c r="H4" s="122">
        <v>0.85</v>
      </c>
      <c r="I4" s="112"/>
    </row>
    <row r="5" spans="3:9" ht="23.1" thickBot="1">
      <c r="C5" s="116"/>
      <c r="D5" s="126">
        <v>1.1000000000000001</v>
      </c>
      <c r="E5" s="125">
        <v>1.1100000000000001</v>
      </c>
      <c r="F5" s="124">
        <v>1.01</v>
      </c>
      <c r="G5" s="123">
        <v>0.64</v>
      </c>
      <c r="H5" s="122">
        <v>1.1000000000000001</v>
      </c>
      <c r="I5" s="112"/>
    </row>
    <row r="6" spans="3:9" ht="23.1" thickBot="1">
      <c r="C6" s="116"/>
      <c r="D6" s="121">
        <v>0.98</v>
      </c>
      <c r="E6" s="120">
        <v>1.06</v>
      </c>
      <c r="F6" s="119">
        <v>0.82</v>
      </c>
      <c r="G6" s="118">
        <v>0.62</v>
      </c>
      <c r="H6" s="117">
        <v>0.94</v>
      </c>
      <c r="I6" s="112"/>
    </row>
    <row r="7" spans="3:9" ht="23.1" thickBot="1">
      <c r="C7" s="116"/>
      <c r="D7" s="114"/>
      <c r="E7" s="115"/>
      <c r="F7" s="113"/>
      <c r="G7" s="114"/>
      <c r="H7" s="113"/>
      <c r="I7" s="112"/>
    </row>
    <row r="8" spans="3:9" ht="22.5">
      <c r="C8" s="103"/>
      <c r="D8" s="110" t="s">
        <v>156</v>
      </c>
      <c r="E8" s="111">
        <f>0.67*0.78</f>
        <v>0.52260000000000006</v>
      </c>
      <c r="F8" s="110" t="s">
        <v>158</v>
      </c>
      <c r="G8" s="110" t="s">
        <v>157</v>
      </c>
      <c r="H8" s="109">
        <f>0.79*0.23</f>
        <v>0.18170000000000003</v>
      </c>
      <c r="I8" s="106" t="s">
        <v>158</v>
      </c>
    </row>
    <row r="9" spans="3:9" ht="22.5">
      <c r="C9" s="103"/>
      <c r="D9" s="106" t="s">
        <v>159</v>
      </c>
      <c r="E9" s="108">
        <f>AVERAGE(D3:F6)</f>
        <v>1.0016666666666667</v>
      </c>
      <c r="F9" s="106" t="s">
        <v>160</v>
      </c>
      <c r="G9" s="106" t="s">
        <v>161</v>
      </c>
      <c r="H9" s="105">
        <f>AVERAGE(G3:H6)</f>
        <v>0.80249999999999999</v>
      </c>
      <c r="I9" s="106" t="s">
        <v>160</v>
      </c>
    </row>
    <row r="10" spans="3:9" ht="22.5">
      <c r="C10" s="103"/>
      <c r="D10" s="106" t="s">
        <v>162</v>
      </c>
      <c r="E10" s="108">
        <f>E8*E9</f>
        <v>0.52347100000000013</v>
      </c>
      <c r="F10" s="106" t="s">
        <v>111</v>
      </c>
      <c r="G10" s="104" t="s">
        <v>163</v>
      </c>
      <c r="H10" s="105">
        <f>H8*H9</f>
        <v>0.14581425000000003</v>
      </c>
      <c r="I10" s="106" t="s">
        <v>111</v>
      </c>
    </row>
    <row r="11" spans="3:9" ht="15.6">
      <c r="C11" s="106" t="s">
        <v>164</v>
      </c>
      <c r="D11" s="108">
        <f>AVERAGE(D3:H6)</f>
        <v>0.92200000000000004</v>
      </c>
      <c r="E11" s="106" t="s">
        <v>165</v>
      </c>
      <c r="F11" s="104"/>
      <c r="G11" s="104" t="s">
        <v>102</v>
      </c>
      <c r="H11" s="104">
        <v>7</v>
      </c>
      <c r="I11" s="107" t="s">
        <v>110</v>
      </c>
    </row>
    <row r="12" spans="3:9" ht="15.6">
      <c r="C12" s="106" t="s">
        <v>166</v>
      </c>
      <c r="D12" s="108">
        <f>E10+H10</f>
        <v>0.66928525000000016</v>
      </c>
      <c r="E12" s="104"/>
      <c r="F12" s="104"/>
      <c r="G12" s="104" t="s">
        <v>167</v>
      </c>
      <c r="H12" s="104">
        <v>90</v>
      </c>
      <c r="I12" s="107" t="s">
        <v>33</v>
      </c>
    </row>
    <row r="13" spans="3:9" ht="22.5">
      <c r="C13" s="106"/>
      <c r="D13" s="105"/>
      <c r="E13" s="104"/>
      <c r="F13" s="104"/>
      <c r="G13" s="104"/>
      <c r="H13" s="104"/>
      <c r="I13" s="103"/>
    </row>
  </sheetData>
  <conditionalFormatting sqref="D3:H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8:F11"/>
  <sheetViews>
    <sheetView workbookViewId="0">
      <selection activeCell="E9" sqref="E9"/>
    </sheetView>
  </sheetViews>
  <sheetFormatPr defaultColWidth="11.42578125" defaultRowHeight="14.45"/>
  <sheetData>
    <row r="8" spans="4:6">
      <c r="D8">
        <f>640+220</f>
        <v>860</v>
      </c>
      <c r="E8">
        <v>600</v>
      </c>
    </row>
    <row r="9" spans="4:6">
      <c r="E9">
        <f>D8/1000*E8/1000</f>
        <v>0.51600000000000001</v>
      </c>
      <c r="F9" t="s">
        <v>158</v>
      </c>
    </row>
    <row r="11" spans="4:6">
      <c r="E11">
        <f>E9*0.8</f>
        <v>0.41280000000000006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dec604-1ae6-45d0-90f8-fc7f8985b990">
      <UserInfo>
        <DisplayName>Anne-Cecile Nelson</DisplayName>
        <AccountId>71</AccountId>
        <AccountType/>
      </UserInfo>
      <UserInfo>
        <DisplayName>Arleta Grabowska</DisplayName>
        <AccountId>72</AccountId>
        <AccountType/>
      </UserInfo>
    </SharedWithUsers>
    <x4v4 xmlns="30b4263b-1dd3-4e5f-b666-723fd6bda463" xsi:nil="true"/>
    <TaxCatchAll xmlns="96f29fa3-60d5-4ab9-82c4-4d93f9bd4cdc" xsi:nil="true"/>
    <lcf76f155ced4ddcb4097134ff3c332f xmlns="30b4263b-1dd3-4e5f-b666-723fd6bda46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B339028989542904D931F09714A69" ma:contentTypeVersion="17" ma:contentTypeDescription="Crée un document." ma:contentTypeScope="" ma:versionID="dab7619e118f26334bac9a70b67d0e40">
  <xsd:schema xmlns:xsd="http://www.w3.org/2001/XMLSchema" xmlns:xs="http://www.w3.org/2001/XMLSchema" xmlns:p="http://schemas.microsoft.com/office/2006/metadata/properties" xmlns:ns2="9ddec604-1ae6-45d0-90f8-fc7f8985b990" xmlns:ns3="30b4263b-1dd3-4e5f-b666-723fd6bda463" xmlns:ns4="96f29fa3-60d5-4ab9-82c4-4d93f9bd4cdc" targetNamespace="http://schemas.microsoft.com/office/2006/metadata/properties" ma:root="true" ma:fieldsID="8c6a15849275dd9aef05ed2c3ec8b6cf" ns2:_="" ns3:_="" ns4:_="">
    <xsd:import namespace="9ddec604-1ae6-45d0-90f8-fc7f8985b990"/>
    <xsd:import namespace="30b4263b-1dd3-4e5f-b666-723fd6bda463"/>
    <xsd:import namespace="96f29fa3-60d5-4ab9-82c4-4d93f9bd4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x4v4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c604-1ae6-45d0-90f8-fc7f8985b9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4263b-1dd3-4e5f-b666-723fd6bda4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x4v4" ma:index="18" nillable="true" ma:displayName="Texte" ma:internalName="x4v4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91241e69-c7a6-468d-bbd8-1f604571f0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29fa3-60d5-4ab9-82c4-4d93f9bd4cd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7579783-6c2a-428c-9b83-751f817edf25}" ma:internalName="TaxCatchAll" ma:showField="CatchAllData" ma:web="9ddec604-1ae6-45d0-90f8-fc7f8985b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8A83E5-38DC-44B3-BEF1-603D555102ED}"/>
</file>

<file path=customXml/itemProps2.xml><?xml version="1.0" encoding="utf-8"?>
<ds:datastoreItem xmlns:ds="http://schemas.openxmlformats.org/officeDocument/2006/customXml" ds:itemID="{A95EDDE9-C838-4CE4-ADA3-289CD5C2680A}"/>
</file>

<file path=customXml/itemProps3.xml><?xml version="1.0" encoding="utf-8"?>
<ds:datastoreItem xmlns:ds="http://schemas.openxmlformats.org/officeDocument/2006/customXml" ds:itemID="{A77C35A6-F783-4F79-8849-7554466133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Nils Holty</dc:creator>
  <cp:keywords/>
  <dc:description/>
  <cp:lastModifiedBy>Hanae Mbarki</cp:lastModifiedBy>
  <cp:revision/>
  <dcterms:created xsi:type="dcterms:W3CDTF">2019-03-20T15:25:26Z</dcterms:created>
  <dcterms:modified xsi:type="dcterms:W3CDTF">2023-07-26T10:40:05Z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0x010100C0BB339028989542904D931F09714A69</vt:lpwstr>
  </property>
  <property fmtid="{D5CDD505-2E9C-101B-9397-08002B2CF9AE}" pid="3" name="MediaServiceImageTags">
    <vt:lpwstr/>
  </property>
</Properties>
</file>