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Hoja1" sheetId="1" state="visible" r:id="rId2"/>
    <sheet name="porcentaje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<sst xmlns="http://schemas.openxmlformats.org/spreadsheetml/2006/main" count="245" uniqueCount="240">
  <si>
    <t xml:space="preserve">Listado de precios farmacia once</t>
  </si>
  <si>
    <t xml:space="preserve">codigo</t>
  </si>
  <si>
    <t xml:space="preserve">descripcion</t>
  </si>
  <si>
    <t xml:space="preserve">Lista</t>
  </si>
  <si>
    <t xml:space="preserve">Costo</t>
  </si>
  <si>
    <t xml:space="preserve">once_prof</t>
  </si>
  <si>
    <t xml:space="preserve">123LIFT BRU ACT/30</t>
  </si>
  <si>
    <t xml:space="preserve">123 LIFT Bruma Activadora Vitamina  x 30 ml</t>
  </si>
  <si>
    <t xml:space="preserve">123LIFT EM TEN/50</t>
  </si>
  <si>
    <t xml:space="preserve">123 LIFT Emulsion Tensora x 50 ml</t>
  </si>
  <si>
    <t xml:space="preserve">123LIFT LOC VIT/30</t>
  </si>
  <si>
    <t xml:space="preserve">123 LIFT Loción con Vitamina C Proactiva x 30 ml</t>
  </si>
  <si>
    <t xml:space="preserve">123LIFT MASC TEN/50</t>
  </si>
  <si>
    <t xml:space="preserve">123 LIFT Máscara Tensora con DMAE x 50 ml</t>
  </si>
  <si>
    <t xml:space="preserve">123LIFT SUE TEN/50</t>
  </si>
  <si>
    <t xml:space="preserve">123 LIFT Suero Tensor Reafirmante x 30 ml</t>
  </si>
  <si>
    <t xml:space="preserve">135/100 SPF 35/100</t>
  </si>
  <si>
    <t xml:space="preserve">SPF 35 Emulsión protect solar para piel sensible x 100 cc</t>
  </si>
  <si>
    <t xml:space="preserve">378/100 C</t>
  </si>
  <si>
    <t xml:space="preserve">Debilitador vello corporal x 100 cc</t>
  </si>
  <si>
    <t xml:space="preserve">378/100 F</t>
  </si>
  <si>
    <t xml:space="preserve">Debilitador vello facial x 100 cc</t>
  </si>
  <si>
    <t xml:space="preserve">401/50</t>
  </si>
  <si>
    <t xml:space="preserve">Emulsión c/ ácido retinoico y glicolico</t>
  </si>
  <si>
    <t xml:space="preserve">483/100 SPF 35/100</t>
  </si>
  <si>
    <t xml:space="preserve">SPF 35 Emulsión protect solar resist agua x 100 cc</t>
  </si>
  <si>
    <t xml:space="preserve">483/250 SPF 35/250</t>
  </si>
  <si>
    <t xml:space="preserve">SPF 35 Emulsión protect solar resist agua x 250 cc</t>
  </si>
  <si>
    <t xml:space="preserve">483/50 SPF 35/50</t>
  </si>
  <si>
    <t xml:space="preserve">SPF 35 Emulsión protect solar resist agua x 50 cc</t>
  </si>
  <si>
    <t xml:space="preserve">583/100</t>
  </si>
  <si>
    <t xml:space="preserve">Gel demaquillante de ojos 100 cc</t>
  </si>
  <si>
    <t xml:space="preserve">583/250</t>
  </si>
  <si>
    <t xml:space="preserve">Gel demaquillante de ojos 250 cc</t>
  </si>
  <si>
    <t xml:space="preserve">583/50</t>
  </si>
  <si>
    <t xml:space="preserve">Gel demaquillante de ojos 50 cc </t>
  </si>
  <si>
    <t xml:space="preserve">586/100</t>
  </si>
  <si>
    <t xml:space="preserve">Emulsión herbacea descongestiva con aloe vera 100 cc</t>
  </si>
  <si>
    <t xml:space="preserve">586/250</t>
  </si>
  <si>
    <t xml:space="preserve">Emulsion herbacea descongestiva con aloe vera 250 cc</t>
  </si>
  <si>
    <t xml:space="preserve">586/50</t>
  </si>
  <si>
    <t xml:space="preserve">Emulsion herbacea descongestiva con aloe vera 50 cc</t>
  </si>
  <si>
    <t xml:space="preserve">64/30</t>
  </si>
  <si>
    <t xml:space="preserve">Peel Food Formula PF Caja x 30 caps</t>
  </si>
  <si>
    <t xml:space="preserve">648/50 POMO</t>
  </si>
  <si>
    <t xml:space="preserve">Home Peel crema c/furfuriladenina x 50 grs. Pomo</t>
  </si>
  <si>
    <t xml:space="preserve">67/100 LIMP/100</t>
  </si>
  <si>
    <t xml:space="preserve">Emulsion de limpieza para piel sensible 100 cc</t>
  </si>
  <si>
    <t xml:space="preserve">67/250 LIMP/250</t>
  </si>
  <si>
    <t xml:space="preserve">Emulsion de limpieza para piel sensible 250 cc</t>
  </si>
  <si>
    <t xml:space="preserve">67/500 LIMP/500</t>
  </si>
  <si>
    <t xml:space="preserve">Emulsion de limpieza para piel sensible 500 cc</t>
  </si>
  <si>
    <t xml:space="preserve">73/100</t>
  </si>
  <si>
    <t xml:space="preserve">Loción Astringente Lila x 100 ml</t>
  </si>
  <si>
    <t xml:space="preserve">73/1000</t>
  </si>
  <si>
    <t xml:space="preserve">Loción Astringente Lila x 1000 ml</t>
  </si>
  <si>
    <t xml:space="preserve">73/250</t>
  </si>
  <si>
    <t xml:space="preserve">Loción astringente Lila x 250 ml</t>
  </si>
  <si>
    <t xml:space="preserve">73/50</t>
  </si>
  <si>
    <t xml:space="preserve">Loción Astringente Lila x 50 ml</t>
  </si>
  <si>
    <t xml:space="preserve">73/500</t>
  </si>
  <si>
    <t xml:space="preserve">Loción Astringente Lila x 500 ml</t>
  </si>
  <si>
    <t xml:space="preserve">81/5</t>
  </si>
  <si>
    <t xml:space="preserve">Ampollas faciales humectantes x 5cc</t>
  </si>
  <si>
    <t xml:space="preserve">82/5</t>
  </si>
  <si>
    <t xml:space="preserve">Ampollas faciales revitalizantes x 5cc</t>
  </si>
  <si>
    <t xml:space="preserve">8521/100 E</t>
  </si>
  <si>
    <t xml:space="preserve">Emulsión antioxidante con pepitas de uva 100 g</t>
  </si>
  <si>
    <t xml:space="preserve">8521/50 E</t>
  </si>
  <si>
    <t xml:space="preserve">Emulsión antioxidante con pepitas de uva 50 g</t>
  </si>
  <si>
    <t xml:space="preserve">8521/50 POMO</t>
  </si>
  <si>
    <t xml:space="preserve">Home Peel Pepitas de uva cr x 50 grs. Pomo</t>
  </si>
  <si>
    <t xml:space="preserve">900007</t>
  </si>
  <si>
    <t xml:space="preserve">Crema modeladorea complex P/celul, adiposi, flacc x 240 g</t>
  </si>
  <si>
    <t xml:space="preserve">991004/ 250</t>
  </si>
  <si>
    <t xml:space="preserve">Crema gel p/Radiofrecuencia x 250</t>
  </si>
  <si>
    <t xml:space="preserve">ARGACREAM/30</t>
  </si>
  <si>
    <t xml:space="preserve">Argacream Bioprotect x 30 g</t>
  </si>
  <si>
    <t xml:space="preserve">AUTOBRONCE</t>
  </si>
  <si>
    <t xml:space="preserve">Autobronceante líquido / Playa total x 100ml</t>
  </si>
  <si>
    <t xml:space="preserve">AUTOBRONCE/250</t>
  </si>
  <si>
    <t xml:space="preserve">Autobronceante líquido / Playa total x 250 ml</t>
  </si>
  <si>
    <t xml:space="preserve">BODYTAINX250</t>
  </si>
  <si>
    <t xml:space="preserve">Body trainer con actigyn crema x 250g</t>
  </si>
  <si>
    <t xml:space="preserve">CRALISHIAX100</t>
  </si>
  <si>
    <t xml:space="preserve">Hyalistin crema gel 100g </t>
  </si>
  <si>
    <t xml:space="preserve">CRALISHIAX50</t>
  </si>
  <si>
    <t xml:space="preserve">Hyalistin crema gel 50g </t>
  </si>
  <si>
    <t xml:space="preserve">CREMANTIUVA/50</t>
  </si>
  <si>
    <t xml:space="preserve">Crema Facial Antiage Con Pepitas de Uva x  50 g</t>
  </si>
  <si>
    <t xml:space="preserve">CREMFURFURI/50</t>
  </si>
  <si>
    <t xml:space="preserve">Crema con Furfuriladenina x  50 g</t>
  </si>
  <si>
    <t xml:space="preserve">D GOLD ABRAS/250</t>
  </si>
  <si>
    <t xml:space="preserve">Crema Ácida Abrasiva Danubian Gold X 250 g</t>
  </si>
  <si>
    <t xml:space="preserve">D GOLD ABRAS/50</t>
  </si>
  <si>
    <t xml:space="preserve">Crema Ácida Abrasiva Danubian Gold X 50 g</t>
  </si>
  <si>
    <t xml:space="preserve">D GOLD CREMA/50</t>
  </si>
  <si>
    <t xml:space="preserve">Crema 3R Danubian Gold X 50g</t>
  </si>
  <si>
    <t xml:space="preserve">D GOLD MASC COC/250</t>
  </si>
  <si>
    <t xml:space="preserve">Máscara descongestiva de coco Danubian Gold 250g</t>
  </si>
  <si>
    <t xml:space="preserve">D GOLD MASC COC/50</t>
  </si>
  <si>
    <t xml:space="preserve">Mascara descongestiva de coco Danubian Gold 50g</t>
  </si>
  <si>
    <t xml:space="preserve">D GOLD MASC ORO/250</t>
  </si>
  <si>
    <t xml:space="preserve">Máscara Polimérica de Oro y Miel Danubian Gold 250 g</t>
  </si>
  <si>
    <t xml:space="preserve">D GOLD MASC ORO/50</t>
  </si>
  <si>
    <t xml:space="preserve">Máscara Polimérica de Oro y Miel Danubian Gold 50 g</t>
  </si>
  <si>
    <t xml:space="preserve">D GOLD MASC ORO/30</t>
  </si>
  <si>
    <t xml:space="preserve">Máscara Polimérica de Oro y Miel Danubian Gold 30 g</t>
  </si>
  <si>
    <t xml:space="preserve">D GOLD SUERO/250</t>
  </si>
  <si>
    <t xml:space="preserve">Suero 3R Danubian Gold X 250 g</t>
  </si>
  <si>
    <t xml:space="preserve">D GOLD SUERO/50</t>
  </si>
  <si>
    <t xml:space="preserve">Suero 3R Danubian Gold X 50 g</t>
  </si>
  <si>
    <t xml:space="preserve">E6 AFTE SHAVE</t>
  </si>
  <si>
    <t xml:space="preserve">E6 After shave Masculino 100g</t>
  </si>
  <si>
    <t xml:space="preserve">ESPUCOAXEL/250</t>
  </si>
  <si>
    <t xml:space="preserve">Espuma Reductora con CoAxelTM x 250 g</t>
  </si>
  <si>
    <t xml:space="preserve">FILLER LIP BARRA/5</t>
  </si>
  <si>
    <t xml:space="preserve">Filler Lip Barra Voluminizadora x 5 g</t>
  </si>
  <si>
    <t xml:space="preserve">FILLER VOL/50</t>
  </si>
  <si>
    <t xml:space="preserve">Filler Like Voluminizadora x 50 g</t>
  </si>
  <si>
    <t xml:space="preserve">FULLSTOP CREM/50</t>
  </si>
  <si>
    <t xml:space="preserve">Crema Antióxido Plus con Idebenona Full Stop x 50 g</t>
  </si>
  <si>
    <t xml:space="preserve">FULLSTOP EMUL/45</t>
  </si>
  <si>
    <t xml:space="preserve">Emulsión antióxido Plus Full Stop x 45 grs.</t>
  </si>
  <si>
    <t xml:space="preserve">FULLSTOP GEL/50</t>
  </si>
  <si>
    <t xml:space="preserve">Gel Jabonoso Antiócido Full Stop x 50 g</t>
  </si>
  <si>
    <t xml:space="preserve">FULLSTOP LOC/50</t>
  </si>
  <si>
    <t xml:space="preserve">Locion tónica antioxido Full Stop 50 ml</t>
  </si>
  <si>
    <t xml:space="preserve">FULLSTOP MASC/120</t>
  </si>
  <si>
    <t xml:space="preserve">Máscara Antióxido de Cobre E Ibedenona Full Stop 120 g</t>
  </si>
  <si>
    <t xml:space="preserve">EMUBIOP</t>
  </si>
  <si>
    <t xml:space="preserve">Gem Skin Emulsion voluminizadora con biopeptidos labial x 30 cc</t>
  </si>
  <si>
    <t xml:space="preserve">GLOWSKIN CC CREAM OXI/30</t>
  </si>
  <si>
    <t xml:space="preserve">CC Cream Antioxidante Glow Skin x 30 g</t>
  </si>
  <si>
    <t xml:space="preserve">GLOWSKIN GEL JAB/30</t>
  </si>
  <si>
    <t xml:space="preserve">Gel Jabonoso Glow Skin x 30 g</t>
  </si>
  <si>
    <t xml:space="preserve">GLOWSKIN MASC MOUSSE/60</t>
  </si>
  <si>
    <t xml:space="preserve">Máscara Mousse con Resveratrol Glow Skin x 60 ml</t>
  </si>
  <si>
    <t xml:space="preserve">GLOWSKIN PEEL ENZI/30</t>
  </si>
  <si>
    <t xml:space="preserve">Peeling Facial Enzimatico Glow Skin x 30 g</t>
  </si>
  <si>
    <t xml:space="preserve">GLOWSKIN SUER STEM/30</t>
  </si>
  <si>
    <t xml:space="preserve">Suero con Stem Cells Vegetales Glow Skin x 30 g</t>
  </si>
  <si>
    <t xml:space="preserve">GLOWSKIN TRAT 5 PROD</t>
  </si>
  <si>
    <t xml:space="preserve">Tratamiento de 5 productos Glow Skin</t>
  </si>
  <si>
    <t xml:space="preserve">HPEEL MASC ROJAS/250</t>
  </si>
  <si>
    <t xml:space="preserve">Home Peel Máscara descongestiva manzanas rojas x 250 g</t>
  </si>
  <si>
    <t xml:space="preserve">HPEEL MASC ROJAS/50</t>
  </si>
  <si>
    <t xml:space="preserve">Home Peel Máscara descongestiva manzanas rojas x 50 g</t>
  </si>
  <si>
    <t xml:space="preserve">HPEEL SUERO UVAS/50</t>
  </si>
  <si>
    <t xml:space="preserve">Home Peel Suero con pepitas de uva x 50ml</t>
  </si>
  <si>
    <t xml:space="preserve">MAND ASC DES/50</t>
  </si>
  <si>
    <t xml:space="preserve">Máscara Descongestiva de almendras Mandelic x 50 g</t>
  </si>
  <si>
    <t xml:space="preserve">MAND CR CLAREAD/50</t>
  </si>
  <si>
    <t xml:space="preserve">Crema clareadora Mandelic x 50 g</t>
  </si>
  <si>
    <t xml:space="preserve">MAND EM CLAREAD/50</t>
  </si>
  <si>
    <t xml:space="preserve">Emulsión clarificante Mandelic x 50 ml</t>
  </si>
  <si>
    <t xml:space="preserve">MAND GEL LIMP/50</t>
  </si>
  <si>
    <t xml:space="preserve">Gel limpiador Mandelic x 50 g</t>
  </si>
  <si>
    <t xml:space="preserve">MASC PALTA/50</t>
  </si>
  <si>
    <t xml:space="preserve">Mascara Nutritiva de palta x 50 g</t>
  </si>
  <si>
    <t xml:space="preserve">MASSTIGECREMACORP/250</t>
  </si>
  <si>
    <t xml:space="preserve">Crema corporal de acción intensiva Masstige 250 g</t>
  </si>
  <si>
    <t xml:space="preserve">MASSTIGECREMAGEL250</t>
  </si>
  <si>
    <t xml:space="preserve">Crema gel antioxidante Masstige 250g</t>
  </si>
  <si>
    <t xml:space="preserve">MASSTIGE GEL LIMP/250</t>
  </si>
  <si>
    <t xml:space="preserve">Gel de limpieza Masstige 250 g</t>
  </si>
  <si>
    <t xml:space="preserve">MASSTIGELOCION/250</t>
  </si>
  <si>
    <t xml:space="preserve">Locion descongestiva revitalizante Masstige 250ml</t>
  </si>
  <si>
    <t xml:space="preserve">MASSTIGE MASC DESC/250</t>
  </si>
  <si>
    <t xml:space="preserve">Máscara descongestiva Masstige x 250 grs.</t>
  </si>
  <si>
    <t xml:space="preserve">MASSTIGEPULIDOR300</t>
  </si>
  <si>
    <t xml:space="preserve">Gel pulidor Masstige x 300 grs.</t>
  </si>
  <si>
    <t xml:space="preserve">MONCE09</t>
  </si>
  <si>
    <t xml:space="preserve">Crema abrasiva x 250 g</t>
  </si>
  <si>
    <t xml:space="preserve">MONCE30</t>
  </si>
  <si>
    <t xml:space="preserve">Gel limpiador Mandelic x 250 g</t>
  </si>
  <si>
    <t xml:space="preserve">NTRG TEXT CREM/45</t>
  </si>
  <si>
    <t xml:space="preserve">Nutriage Texturizing Complex Cream x 45 g</t>
  </si>
  <si>
    <t xml:space="preserve">NTRG TEXT SERUM/30</t>
  </si>
  <si>
    <t xml:space="preserve">Nutriage Texturizing Serum x 30ml</t>
  </si>
  <si>
    <t xml:space="preserve">PYTOCELL 120</t>
  </si>
  <si>
    <t xml:space="preserve">Skin Messenger Suero Stem Cell x 120 g</t>
  </si>
  <si>
    <t xml:space="preserve">PYTOCELL 30</t>
  </si>
  <si>
    <t xml:space="preserve">Skin Messenger Suero Stem Cell x 30 g</t>
  </si>
  <si>
    <t xml:space="preserve">PYTOCELL 40</t>
  </si>
  <si>
    <t xml:space="preserve">Skin Messenger Suero Stem Cell x 40 g</t>
  </si>
  <si>
    <t xml:space="preserve">RFRM C,CYE/250</t>
  </si>
  <si>
    <t xml:space="preserve">Reform Cara, cuello y escote x 250 g</t>
  </si>
  <si>
    <t xml:space="preserve">RFRM C,CYE/50</t>
  </si>
  <si>
    <t xml:space="preserve">Reform Cara, cuello y escote x 50 g</t>
  </si>
  <si>
    <t xml:space="preserve">RFRM CONT 15</t>
  </si>
  <si>
    <t xml:space="preserve">Reform Contorno de ojos x 20 g</t>
  </si>
  <si>
    <t xml:space="preserve">RFRM GEL PUL X50</t>
  </si>
  <si>
    <t xml:space="preserve">Reform Gel pulidor x 50 g</t>
  </si>
  <si>
    <t xml:space="preserve">RFRM MASC/50</t>
  </si>
  <si>
    <t xml:space="preserve">Reform Máscara Descongestiva Frutal x 50 g</t>
  </si>
  <si>
    <t xml:space="preserve">RFRM MASC FRUT/250</t>
  </si>
  <si>
    <t xml:space="preserve">Reform Máscara Descongestiva Frutal x 250 g</t>
  </si>
  <si>
    <t xml:space="preserve">RFRM PEEL FTE CAPX50</t>
  </si>
  <si>
    <t xml:space="preserve">Reform Peeling Suave Capsulas Vit C x 20 </t>
  </si>
  <si>
    <t xml:space="preserve">RFRM PEEL FTE+CAP X50</t>
  </si>
  <si>
    <t xml:space="preserve">Reform Peeling Solucion Suave x 50 + 20 Capsulas Vit C</t>
  </si>
  <si>
    <t xml:space="preserve">RFRM PEEL FTE X50</t>
  </si>
  <si>
    <t xml:space="preserve">Reform Peeling Solucion Fuerte x 50</t>
  </si>
  <si>
    <t xml:space="preserve">RFRM PEEL SVE SOL X50</t>
  </si>
  <si>
    <t xml:space="preserve">Reform Peeling Solucion Suave x 50</t>
  </si>
  <si>
    <t xml:space="preserve">RFRM SUERO/30</t>
  </si>
  <si>
    <t xml:space="preserve">Reform Suero con Rigin x 30 g</t>
  </si>
  <si>
    <t xml:space="preserve">ACEITESOLAR60</t>
  </si>
  <si>
    <t xml:space="preserve">SPF Aceite con tinosol x 50 cc</t>
  </si>
  <si>
    <t xml:space="preserve">S/SEBO100</t>
  </si>
  <si>
    <t xml:space="preserve">Suero seborregulador y antiinflamatorio x 100 ml</t>
  </si>
  <si>
    <t xml:space="preserve">S/SEBO50</t>
  </si>
  <si>
    <t xml:space="preserve">Suero seborregulador y antiinflamatorio x 50 ml</t>
  </si>
  <si>
    <t xml:space="preserve">VIVIFIC/100</t>
  </si>
  <si>
    <t xml:space="preserve">Gel Vivificante para puntas resecas 100 cc</t>
  </si>
  <si>
    <t xml:space="preserve">VIVIFIC/250</t>
  </si>
  <si>
    <t xml:space="preserve">Gel Vivificante para puntas resecas 250 cc.</t>
  </si>
  <si>
    <t xml:space="preserve">VIVIFIC/50</t>
  </si>
  <si>
    <t xml:space="preserve">Gel Vivificante para puntas resecas 50g</t>
  </si>
  <si>
    <t xml:space="preserve">Farmacia once</t>
  </si>
  <si>
    <t xml:space="preserve">Makeover</t>
  </si>
  <si>
    <t xml:space="preserve">Precio Makeover</t>
  </si>
  <si>
    <t xml:space="preserve">Pro-10%</t>
  </si>
  <si>
    <t xml:space="preserve">Precio costo</t>
  </si>
  <si>
    <t xml:space="preserve">Precio profesional</t>
  </si>
  <si>
    <t xml:space="preserve">Precio Profesional</t>
  </si>
  <si>
    <t xml:space="preserve">Cost+25%</t>
  </si>
  <si>
    <t xml:space="preserve">Pub – 43,696%</t>
  </si>
  <si>
    <t xml:space="preserve">Precio publico</t>
  </si>
  <si>
    <t xml:space="preserve">Pro+100%</t>
  </si>
  <si>
    <t xml:space="preserve">Cost+120%</t>
  </si>
  <si>
    <t xml:space="preserve">lista de precio pro</t>
  </si>
  <si>
    <t xml:space="preserve">costo a publico</t>
  </si>
  <si>
    <t xml:space="preserve">Listas de precios odoo</t>
  </si>
  <si>
    <t xml:space="preserve">Porcentajes para Hoja 1 (los saca de aca)</t>
  </si>
  <si>
    <t xml:space="preserve">lo saca del precio de lista</t>
  </si>
  <si>
    <t xml:space="preserve">listaMK/once_prof</t>
  </si>
  <si>
    <t xml:space="preserve">precio de lista menos 43.696%</t>
  </si>
  <si>
    <t xml:space="preserve">costoMK/once_prof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</si>
</sst>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.00"/>
    <numFmt numFmtId="166" formatCode="0"/>
    <numFmt numFmtId="167" formatCode="0%"/>
    <numFmt numFmtId="168" formatCode="@"/>
    <numFmt numFmtId="169" formatCode="0.0000%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8"/>
      <name val="Arial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9"/>
  <sheetViews>
    <sheetView windowProtection="false" showFormulas="false" showGridLines="true" showRowColHeaders="true" showZeros="true" rightToLeft="false" tabSelected="true" showOutlineSymbols="true" defaultGridColor="true" view="normal" topLeftCell="A89" colorId="64" zoomScale="120" zoomScaleNormal="120" zoomScalePageLayoutView="100" workbookViewId="0">
      <selection pane="topLeft" activeCell="K107" activeCellId="0" sqref="K107"/>
    </sheetView>
  </sheetViews>
  <sheetFormatPr defaultRowHeight="12.8"/>
  <cols>
    <col collapsed="false" hidden="false" max="1" min="1" style="0" width="27.5408163265306"/>
    <col collapsed="false" hidden="false" max="2" min="2" style="0" width="51.4336734693878"/>
    <col collapsed="false" hidden="false" max="4" min="3" style="0" width="6.0765306122449"/>
    <col collapsed="false" hidden="false" max="5" min="5" style="0" width="8.50510204081633"/>
    <col collapsed="false" hidden="false" max="6" min="6" style="1" width="8.36734693877551"/>
    <col collapsed="false" hidden="false" max="8" min="7" style="0" width="8.50510204081633"/>
    <col collapsed="false" hidden="false" max="9" min="9" style="2" width="9.85204081632653"/>
    <col collapsed="false" hidden="false" max="12" min="10" style="0" width="8.50510204081633"/>
    <col collapsed="false" hidden="false" max="13" min="13" style="0" width="22.2755102040816"/>
    <col collapsed="false" hidden="false" max="1025" min="14" style="0" width="8.50510204081633"/>
  </cols>
  <sheetData>
    <row r="1" s="3" customFormat="true" ht="12.8" hidden="false" customHeight="false" outlineLevel="0" collapsed="false">
      <c r="A1" s="3" t="s">
        <v>0</v>
      </c>
      <c r="F1" s="4"/>
      <c r="I1" s="5"/>
    </row>
    <row r="2" customFormat="false" ht="12.8" hidden="false" customHeight="false" outlineLevel="0" collapsed="false">
      <c r="A2" s="3" t="s">
        <v>1</v>
      </c>
      <c r="B2" s="3" t="s">
        <v>2</v>
      </c>
      <c r="C2" s="3" t="s">
        <v>3</v>
      </c>
      <c r="D2" s="3" t="s">
        <v>4</v>
      </c>
      <c r="F2" s="6" t="s">
        <v>5</v>
      </c>
      <c r="G2" s="0" t="s">
        <v>3</v>
      </c>
      <c r="H2" s="0" t="s">
        <v>4</v>
      </c>
      <c r="I2" s="7"/>
    </row>
    <row r="3" customFormat="false" ht="12.8" hidden="false" customHeight="false" outlineLevel="0" collapsed="false">
      <c r="A3" s="0" t="s">
        <v>6</v>
      </c>
      <c r="B3" s="0" t="s">
        <v>7</v>
      </c>
      <c r="C3" s="0" t="n">
        <v>277.2</v>
      </c>
      <c r="D3" s="0" t="n">
        <v>126</v>
      </c>
      <c r="F3" s="6" t="n">
        <v>140</v>
      </c>
      <c r="G3" s="0" t="n">
        <f aca="false">+porcentajes!$G$15*F3</f>
        <v>277.2</v>
      </c>
      <c r="H3" s="0" t="n">
        <f aca="false">+porcentajes!$G$16*F3</f>
        <v>126</v>
      </c>
      <c r="I3" s="2" t="n">
        <f aca="false">+G3-C3</f>
        <v>0</v>
      </c>
    </row>
    <row r="4" customFormat="false" ht="12.8" hidden="false" customHeight="false" outlineLevel="0" collapsed="false">
      <c r="A4" s="0" t="s">
        <v>8</v>
      </c>
      <c r="B4" s="0" t="s">
        <v>9</v>
      </c>
      <c r="C4" s="0" t="n">
        <v>320.76</v>
      </c>
      <c r="D4" s="8" t="n">
        <v>145.8</v>
      </c>
      <c r="F4" s="6" t="n">
        <v>162</v>
      </c>
      <c r="G4" s="0" t="n">
        <f aca="false">+porcentajes!$G$15*F4</f>
        <v>320.76</v>
      </c>
      <c r="H4" s="0" t="n">
        <f aca="false">+porcentajes!$G$16*F4</f>
        <v>145.8</v>
      </c>
      <c r="I4" s="2" t="n">
        <f aca="false">+G4-C4</f>
        <v>0</v>
      </c>
    </row>
    <row r="5" customFormat="false" ht="12.8" hidden="false" customHeight="false" outlineLevel="0" collapsed="false">
      <c r="A5" s="0" t="s">
        <v>10</v>
      </c>
      <c r="B5" s="0" t="s">
        <v>11</v>
      </c>
      <c r="C5" s="0" t="n">
        <v>277.2</v>
      </c>
      <c r="D5" s="0" t="n">
        <v>126</v>
      </c>
      <c r="F5" s="6" t="n">
        <v>140</v>
      </c>
      <c r="G5" s="0" t="n">
        <f aca="false">+porcentajes!$G$15*F5</f>
        <v>277.2</v>
      </c>
      <c r="H5" s="0" t="n">
        <f aca="false">+porcentajes!$G$16*F5</f>
        <v>126</v>
      </c>
      <c r="I5" s="2" t="n">
        <f aca="false">+G5-C5</f>
        <v>0</v>
      </c>
    </row>
    <row r="6" customFormat="false" ht="12.8" hidden="false" customHeight="false" outlineLevel="0" collapsed="false">
      <c r="A6" s="0" t="s">
        <v>12</v>
      </c>
      <c r="B6" s="0" t="s">
        <v>13</v>
      </c>
      <c r="C6" s="0" t="n">
        <v>324.72</v>
      </c>
      <c r="D6" s="0" t="n">
        <v>147.6</v>
      </c>
      <c r="F6" s="6" t="n">
        <v>164</v>
      </c>
      <c r="G6" s="0" t="n">
        <f aca="false">+porcentajes!$G$15*F6</f>
        <v>324.72</v>
      </c>
      <c r="H6" s="0" t="n">
        <f aca="false">+porcentajes!$G$16*F6</f>
        <v>147.6</v>
      </c>
      <c r="I6" s="2" t="n">
        <f aca="false">+G6-C6</f>
        <v>0</v>
      </c>
    </row>
    <row r="7" customFormat="false" ht="12.8" hidden="false" customHeight="false" outlineLevel="0" collapsed="false">
      <c r="A7" s="0" t="s">
        <v>14</v>
      </c>
      <c r="B7" s="0" t="s">
        <v>15</v>
      </c>
      <c r="C7" s="0" t="n">
        <v>322.74</v>
      </c>
      <c r="D7" s="0" t="n">
        <v>146.7</v>
      </c>
      <c r="F7" s="6" t="n">
        <v>163</v>
      </c>
      <c r="G7" s="0" t="n">
        <f aca="false">+porcentajes!$G$15*F7</f>
        <v>322.74</v>
      </c>
      <c r="H7" s="0" t="n">
        <f aca="false">+porcentajes!$G$16*F7</f>
        <v>146.7</v>
      </c>
      <c r="I7" s="2" t="n">
        <f aca="false">+G7-C7</f>
        <v>0</v>
      </c>
    </row>
    <row r="8" s="3" customFormat="true" ht="12.8" hidden="false" customHeight="false" outlineLevel="0" collapsed="false">
      <c r="A8" s="3" t="s">
        <v>16</v>
      </c>
      <c r="B8" s="3" t="s">
        <v>17</v>
      </c>
      <c r="C8" s="3" t="n">
        <v>292.05</v>
      </c>
      <c r="D8" s="3" t="n">
        <v>132.75</v>
      </c>
      <c r="F8" s="4" t="n">
        <v>147.5</v>
      </c>
      <c r="G8" s="0" t="n">
        <f aca="false">+porcentajes!$G$15*F8</f>
        <v>292.05</v>
      </c>
      <c r="H8" s="0" t="n">
        <f aca="false">+porcentajes!$G$16*F8</f>
        <v>132.75</v>
      </c>
      <c r="I8" s="5" t="n">
        <f aca="false">+G8-C8</f>
        <v>0</v>
      </c>
    </row>
    <row r="9" s="3" customFormat="true" ht="12.8" hidden="false" customHeight="false" outlineLevel="0" collapsed="false">
      <c r="A9" s="3" t="s">
        <v>18</v>
      </c>
      <c r="B9" s="3" t="s">
        <v>19</v>
      </c>
      <c r="C9" s="3" t="n">
        <v>273.24</v>
      </c>
      <c r="D9" s="3" t="n">
        <v>124.2</v>
      </c>
      <c r="F9" s="4" t="n">
        <v>138</v>
      </c>
      <c r="G9" s="0" t="n">
        <f aca="false">+porcentajes!$G$15*F9</f>
        <v>273.24</v>
      </c>
      <c r="H9" s="0" t="n">
        <f aca="false">+porcentajes!$G$16*F9</f>
        <v>124.2</v>
      </c>
      <c r="I9" s="5" t="n">
        <f aca="false">+G9-C9</f>
        <v>0</v>
      </c>
    </row>
    <row r="10" s="3" customFormat="true" ht="12.8" hidden="false" customHeight="false" outlineLevel="0" collapsed="false">
      <c r="A10" s="3" t="s">
        <v>20</v>
      </c>
      <c r="B10" s="3" t="s">
        <v>21</v>
      </c>
      <c r="C10" s="3" t="n">
        <v>273.24</v>
      </c>
      <c r="D10" s="3" t="n">
        <v>124.2</v>
      </c>
      <c r="F10" s="4" t="n">
        <v>138</v>
      </c>
      <c r="G10" s="0" t="n">
        <f aca="false">+porcentajes!$G$15*F10</f>
        <v>273.24</v>
      </c>
      <c r="H10" s="0" t="n">
        <f aca="false">+porcentajes!$G$16*F10</f>
        <v>124.2</v>
      </c>
      <c r="I10" s="5" t="n">
        <f aca="false">+G10-C10</f>
        <v>0</v>
      </c>
    </row>
    <row r="11" s="3" customFormat="true" ht="12.8" hidden="false" customHeight="false" outlineLevel="0" collapsed="false">
      <c r="A11" s="3" t="s">
        <v>22</v>
      </c>
      <c r="B11" s="3" t="s">
        <v>23</v>
      </c>
      <c r="C11" s="3" t="n">
        <v>249.876</v>
      </c>
      <c r="D11" s="3" t="n">
        <v>113.58</v>
      </c>
      <c r="F11" s="4" t="n">
        <v>126.2</v>
      </c>
      <c r="G11" s="0" t="n">
        <f aca="false">+porcentajes!$G$15*F11</f>
        <v>249.876</v>
      </c>
      <c r="H11" s="0" t="n">
        <f aca="false">+porcentajes!$G$16*F11</f>
        <v>113.58</v>
      </c>
      <c r="I11" s="5" t="n">
        <f aca="false">+G11-C11</f>
        <v>0</v>
      </c>
    </row>
    <row r="12" s="3" customFormat="true" ht="12.8" hidden="false" customHeight="false" outlineLevel="0" collapsed="false">
      <c r="A12" s="3" t="s">
        <v>24</v>
      </c>
      <c r="B12" s="3" t="s">
        <v>25</v>
      </c>
      <c r="C12" s="3" t="n">
        <v>295.812</v>
      </c>
      <c r="D12" s="3" t="n">
        <v>134.46</v>
      </c>
      <c r="F12" s="4" t="n">
        <v>149.4</v>
      </c>
      <c r="G12" s="0" t="n">
        <f aca="false">+porcentajes!$G$15*F12</f>
        <v>295.812</v>
      </c>
      <c r="H12" s="0" t="n">
        <f aca="false">+porcentajes!$G$16*F12</f>
        <v>134.46</v>
      </c>
      <c r="I12" s="5" t="n">
        <f aca="false">+G12-C12</f>
        <v>0</v>
      </c>
    </row>
    <row r="13" s="3" customFormat="true" ht="12.8" hidden="false" customHeight="false" outlineLevel="0" collapsed="false">
      <c r="A13" s="3" t="s">
        <v>26</v>
      </c>
      <c r="B13" s="3" t="s">
        <v>27</v>
      </c>
      <c r="C13" s="3" t="n">
        <v>738.342</v>
      </c>
      <c r="D13" s="3" t="n">
        <v>335.61</v>
      </c>
      <c r="F13" s="4" t="n">
        <v>372.9</v>
      </c>
      <c r="G13" s="0" t="n">
        <f aca="false">+porcentajes!$G$15*F13</f>
        <v>738.342</v>
      </c>
      <c r="H13" s="0" t="n">
        <f aca="false">+porcentajes!$G$16*F13</f>
        <v>335.61</v>
      </c>
      <c r="I13" s="5" t="n">
        <f aca="false">+G13-C13</f>
        <v>0</v>
      </c>
    </row>
    <row r="14" s="3" customFormat="true" ht="12.8" hidden="false" customHeight="false" outlineLevel="0" collapsed="false">
      <c r="A14" s="3" t="s">
        <v>28</v>
      </c>
      <c r="B14" s="3" t="s">
        <v>29</v>
      </c>
      <c r="C14" s="3" t="n">
        <v>183.546</v>
      </c>
      <c r="D14" s="3" t="n">
        <v>83.43</v>
      </c>
      <c r="F14" s="4" t="n">
        <v>92.7</v>
      </c>
      <c r="G14" s="0" t="n">
        <f aca="false">+porcentajes!$G$15*F14</f>
        <v>183.546</v>
      </c>
      <c r="H14" s="0" t="n">
        <f aca="false">+porcentajes!$G$16*F14</f>
        <v>83.43</v>
      </c>
      <c r="I14" s="5" t="n">
        <f aca="false">+G14-C14</f>
        <v>0</v>
      </c>
    </row>
    <row r="15" s="3" customFormat="true" ht="12.8" hidden="false" customHeight="false" outlineLevel="0" collapsed="false">
      <c r="A15" s="3" t="s">
        <v>30</v>
      </c>
      <c r="B15" s="3" t="s">
        <v>31</v>
      </c>
      <c r="C15" s="3" t="n">
        <v>634.194</v>
      </c>
      <c r="D15" s="3" t="n">
        <v>288.27</v>
      </c>
      <c r="F15" s="4" t="n">
        <v>320.3</v>
      </c>
      <c r="G15" s="0" t="n">
        <f aca="false">+porcentajes!$G$15*F15</f>
        <v>634.194</v>
      </c>
      <c r="H15" s="0" t="n">
        <f aca="false">+porcentajes!$G$16*F15</f>
        <v>288.27</v>
      </c>
      <c r="I15" s="5" t="n">
        <f aca="false">+G15-C15</f>
        <v>0</v>
      </c>
    </row>
    <row r="16" s="3" customFormat="true" ht="12.8" hidden="false" customHeight="false" outlineLevel="0" collapsed="false">
      <c r="A16" s="3" t="s">
        <v>32</v>
      </c>
      <c r="B16" s="3" t="s">
        <v>33</v>
      </c>
      <c r="C16" s="3" t="n">
        <v>1584.594</v>
      </c>
      <c r="D16" s="3" t="n">
        <v>720.27</v>
      </c>
      <c r="F16" s="4" t="n">
        <v>800.3</v>
      </c>
      <c r="G16" s="0" t="n">
        <f aca="false">+porcentajes!$G$15*F16</f>
        <v>1584.594</v>
      </c>
      <c r="H16" s="0" t="n">
        <f aca="false">+porcentajes!$G$16*F16</f>
        <v>720.27</v>
      </c>
      <c r="I16" s="5" t="n">
        <f aca="false">+G16-C16</f>
        <v>0</v>
      </c>
    </row>
    <row r="17" s="3" customFormat="true" ht="12.8" hidden="false" customHeight="false" outlineLevel="0" collapsed="false">
      <c r="A17" s="3" t="s">
        <v>34</v>
      </c>
      <c r="B17" s="3" t="s">
        <v>35</v>
      </c>
      <c r="C17" s="3" t="n">
        <v>348.678</v>
      </c>
      <c r="D17" s="3" t="n">
        <v>158.49</v>
      </c>
      <c r="F17" s="4" t="n">
        <v>176.1</v>
      </c>
      <c r="G17" s="0" t="n">
        <f aca="false">+porcentajes!$G$15*F17</f>
        <v>348.678</v>
      </c>
      <c r="H17" s="0" t="n">
        <f aca="false">+porcentajes!$G$16*F17</f>
        <v>158.49</v>
      </c>
      <c r="I17" s="5" t="n">
        <f aca="false">+G17-C17</f>
        <v>0</v>
      </c>
    </row>
    <row r="18" s="3" customFormat="true" ht="12.8" hidden="false" customHeight="false" outlineLevel="0" collapsed="false">
      <c r="A18" s="3" t="s">
        <v>36</v>
      </c>
      <c r="B18" s="3" t="s">
        <v>37</v>
      </c>
      <c r="C18" s="3" t="n">
        <v>265.122</v>
      </c>
      <c r="D18" s="3" t="n">
        <v>120.51</v>
      </c>
      <c r="F18" s="4" t="n">
        <v>133.9</v>
      </c>
      <c r="G18" s="0" t="n">
        <f aca="false">+porcentajes!$G$15*F18</f>
        <v>265.122</v>
      </c>
      <c r="H18" s="0" t="n">
        <f aca="false">+porcentajes!$G$16*F18</f>
        <v>120.51</v>
      </c>
      <c r="I18" s="5" t="n">
        <f aca="false">+G18-C18</f>
        <v>0</v>
      </c>
    </row>
    <row r="19" s="3" customFormat="true" ht="12.8" hidden="false" customHeight="false" outlineLevel="0" collapsed="false">
      <c r="A19" s="3" t="s">
        <v>38</v>
      </c>
      <c r="B19" s="3" t="s">
        <v>39</v>
      </c>
      <c r="C19" s="3" t="n">
        <v>654.984</v>
      </c>
      <c r="D19" s="3" t="n">
        <v>297.72</v>
      </c>
      <c r="F19" s="4" t="n">
        <v>330.8</v>
      </c>
      <c r="G19" s="0" t="n">
        <f aca="false">+porcentajes!$G$15*F19</f>
        <v>654.984</v>
      </c>
      <c r="H19" s="0" t="n">
        <f aca="false">+porcentajes!$G$16*F19</f>
        <v>297.72</v>
      </c>
      <c r="I19" s="5" t="n">
        <f aca="false">+G19-C19</f>
        <v>0</v>
      </c>
    </row>
    <row r="20" s="3" customFormat="true" ht="12.8" hidden="false" customHeight="false" outlineLevel="0" collapsed="false">
      <c r="A20" s="3" t="s">
        <v>40</v>
      </c>
      <c r="B20" s="3" t="s">
        <v>41</v>
      </c>
      <c r="C20" s="3" t="n">
        <v>183.546</v>
      </c>
      <c r="D20" s="3" t="n">
        <v>83.43</v>
      </c>
      <c r="F20" s="4" t="n">
        <v>92.7</v>
      </c>
      <c r="G20" s="0" t="n">
        <f aca="false">+porcentajes!$G$15*F20</f>
        <v>183.546</v>
      </c>
      <c r="H20" s="0" t="n">
        <f aca="false">+porcentajes!$G$16*F20</f>
        <v>83.43</v>
      </c>
      <c r="I20" s="5" t="n">
        <f aca="false">+G20-C20</f>
        <v>0</v>
      </c>
    </row>
    <row r="21" s="3" customFormat="true" ht="12.8" hidden="false" customHeight="false" outlineLevel="0" collapsed="false">
      <c r="A21" s="3" t="s">
        <v>42</v>
      </c>
      <c r="B21" s="3" t="s">
        <v>43</v>
      </c>
      <c r="C21" s="3" t="n">
        <v>336.6</v>
      </c>
      <c r="D21" s="3" t="n">
        <v>153</v>
      </c>
      <c r="F21" s="4" t="n">
        <v>170</v>
      </c>
      <c r="G21" s="0" t="n">
        <f aca="false">+porcentajes!$G$15*F21</f>
        <v>336.6</v>
      </c>
      <c r="H21" s="0" t="n">
        <f aca="false">+porcentajes!$G$16*F21</f>
        <v>153</v>
      </c>
      <c r="I21" s="5" t="n">
        <f aca="false">+G21-C21</f>
        <v>0</v>
      </c>
    </row>
    <row r="22" s="3" customFormat="true" ht="12.8" hidden="false" customHeight="false" outlineLevel="0" collapsed="false">
      <c r="A22" s="3" t="s">
        <v>44</v>
      </c>
      <c r="B22" s="3" t="s">
        <v>45</v>
      </c>
      <c r="C22" s="3" t="n">
        <v>298.98</v>
      </c>
      <c r="D22" s="3" t="n">
        <v>135.9</v>
      </c>
      <c r="F22" s="4" t="n">
        <v>151</v>
      </c>
      <c r="G22" s="0" t="n">
        <f aca="false">+porcentajes!$G$15*F22</f>
        <v>298.98</v>
      </c>
      <c r="H22" s="0" t="n">
        <f aca="false">+porcentajes!$G$16*F22</f>
        <v>135.9</v>
      </c>
      <c r="I22" s="5" t="n">
        <f aca="false">+G22-C22</f>
        <v>0</v>
      </c>
    </row>
    <row r="23" s="3" customFormat="true" ht="12.8" hidden="false" customHeight="false" outlineLevel="0" collapsed="false">
      <c r="A23" s="3" t="s">
        <v>46</v>
      </c>
      <c r="B23" s="3" t="s">
        <v>47</v>
      </c>
      <c r="C23" s="3" t="n">
        <v>289.872</v>
      </c>
      <c r="D23" s="3" t="n">
        <v>131.76</v>
      </c>
      <c r="F23" s="4" t="n">
        <v>146.4</v>
      </c>
      <c r="G23" s="0" t="n">
        <f aca="false">+porcentajes!$G$15*F23</f>
        <v>289.872</v>
      </c>
      <c r="H23" s="0" t="n">
        <f aca="false">+porcentajes!$G$16*F23</f>
        <v>131.76</v>
      </c>
      <c r="I23" s="5" t="n">
        <f aca="false">+G23-C23</f>
        <v>0</v>
      </c>
    </row>
    <row r="24" s="3" customFormat="true" ht="12.8" hidden="false" customHeight="false" outlineLevel="0" collapsed="false">
      <c r="A24" s="3" t="s">
        <v>48</v>
      </c>
      <c r="B24" s="3" t="s">
        <v>49</v>
      </c>
      <c r="C24" s="3" t="n">
        <v>555.984</v>
      </c>
      <c r="D24" s="3" t="n">
        <v>252.72</v>
      </c>
      <c r="F24" s="4" t="n">
        <v>280.8</v>
      </c>
      <c r="G24" s="0" t="n">
        <f aca="false">+porcentajes!$G$15*F24</f>
        <v>555.984</v>
      </c>
      <c r="H24" s="0" t="n">
        <f aca="false">+porcentajes!$G$16*F24</f>
        <v>252.72</v>
      </c>
      <c r="I24" s="5" t="n">
        <f aca="false">+G24-C24</f>
        <v>0</v>
      </c>
    </row>
    <row r="25" s="3" customFormat="true" ht="12.8" hidden="false" customHeight="false" outlineLevel="0" collapsed="false">
      <c r="A25" s="3" t="s">
        <v>50</v>
      </c>
      <c r="B25" s="3" t="s">
        <v>51</v>
      </c>
      <c r="C25" s="3" t="n">
        <v>1109.988</v>
      </c>
      <c r="D25" s="3" t="n">
        <v>504.54</v>
      </c>
      <c r="F25" s="4" t="n">
        <v>560.6</v>
      </c>
      <c r="G25" s="0" t="n">
        <f aca="false">+porcentajes!$G$15*F25</f>
        <v>1109.988</v>
      </c>
      <c r="H25" s="0" t="n">
        <f aca="false">+porcentajes!$G$16*F25</f>
        <v>504.54</v>
      </c>
      <c r="I25" s="5" t="n">
        <f aca="false">+G25-C25</f>
        <v>0</v>
      </c>
    </row>
    <row r="26" s="3" customFormat="true" ht="12.8" hidden="false" customHeight="false" outlineLevel="0" collapsed="false">
      <c r="A26" s="3" t="s">
        <v>52</v>
      </c>
      <c r="B26" s="3" t="s">
        <v>53</v>
      </c>
      <c r="C26" s="3" t="n">
        <v>289.872</v>
      </c>
      <c r="D26" s="3" t="n">
        <v>131.76</v>
      </c>
      <c r="F26" s="4" t="n">
        <v>146.4</v>
      </c>
      <c r="G26" s="0" t="n">
        <f aca="false">+porcentajes!$G$15*F26</f>
        <v>289.872</v>
      </c>
      <c r="H26" s="0" t="n">
        <f aca="false">+porcentajes!$G$16*F26</f>
        <v>131.76</v>
      </c>
      <c r="I26" s="5" t="n">
        <f aca="false">+G26-C26</f>
        <v>0</v>
      </c>
    </row>
    <row r="27" s="3" customFormat="true" ht="12.8" hidden="false" customHeight="false" outlineLevel="0" collapsed="false">
      <c r="A27" s="3" t="s">
        <v>54</v>
      </c>
      <c r="B27" s="3" t="s">
        <v>55</v>
      </c>
      <c r="C27" s="3" t="n">
        <v>1029.798</v>
      </c>
      <c r="D27" s="3" t="n">
        <v>468.09</v>
      </c>
      <c r="F27" s="4" t="n">
        <v>520.1</v>
      </c>
      <c r="G27" s="0" t="n">
        <f aca="false">+porcentajes!$G$15*F27</f>
        <v>1029.798</v>
      </c>
      <c r="H27" s="0" t="n">
        <f aca="false">+porcentajes!$G$16*F27</f>
        <v>468.09</v>
      </c>
      <c r="I27" s="5" t="n">
        <f aca="false">+G27-C27</f>
        <v>0</v>
      </c>
    </row>
    <row r="28" s="3" customFormat="true" ht="12.8" hidden="false" customHeight="false" outlineLevel="0" collapsed="false">
      <c r="A28" s="3" t="s">
        <v>56</v>
      </c>
      <c r="B28" s="3" t="s">
        <v>57</v>
      </c>
      <c r="C28" s="3" t="n">
        <v>493.218</v>
      </c>
      <c r="D28" s="3" t="n">
        <v>224.19</v>
      </c>
      <c r="F28" s="4" t="n">
        <v>249.1</v>
      </c>
      <c r="G28" s="0" t="n">
        <f aca="false">+porcentajes!$G$15*F28</f>
        <v>493.218</v>
      </c>
      <c r="H28" s="0" t="n">
        <f aca="false">+porcentajes!$G$16*F28</f>
        <v>224.19</v>
      </c>
      <c r="I28" s="5" t="n">
        <f aca="false">+G28-C28</f>
        <v>0</v>
      </c>
    </row>
    <row r="29" s="3" customFormat="true" ht="12.8" hidden="false" customHeight="false" outlineLevel="0" collapsed="false">
      <c r="A29" s="3" t="s">
        <v>58</v>
      </c>
      <c r="B29" s="3" t="s">
        <v>59</v>
      </c>
      <c r="C29" s="3" t="n">
        <v>192.654</v>
      </c>
      <c r="D29" s="3" t="n">
        <v>87.57</v>
      </c>
      <c r="F29" s="4" t="n">
        <v>97.3</v>
      </c>
      <c r="G29" s="0" t="n">
        <f aca="false">+porcentajes!$G$15*F29</f>
        <v>192.654</v>
      </c>
      <c r="H29" s="0" t="n">
        <f aca="false">+porcentajes!$G$16*F29</f>
        <v>87.57</v>
      </c>
      <c r="I29" s="5" t="n">
        <f aca="false">+G29-C29</f>
        <v>0</v>
      </c>
    </row>
    <row r="30" s="3" customFormat="true" ht="12.8" hidden="false" customHeight="false" outlineLevel="0" collapsed="false">
      <c r="A30" s="3" t="s">
        <v>60</v>
      </c>
      <c r="B30" s="3" t="s">
        <v>61</v>
      </c>
      <c r="C30" s="3" t="n">
        <v>644.688</v>
      </c>
      <c r="D30" s="3" t="n">
        <v>293.04</v>
      </c>
      <c r="F30" s="4" t="n">
        <v>325.6</v>
      </c>
      <c r="G30" s="0" t="n">
        <f aca="false">+porcentajes!$G$15*F30</f>
        <v>644.688</v>
      </c>
      <c r="H30" s="0" t="n">
        <f aca="false">+porcentajes!$G$16*F30</f>
        <v>293.04</v>
      </c>
      <c r="I30" s="5" t="n">
        <f aca="false">+G30-C30</f>
        <v>0</v>
      </c>
    </row>
    <row r="31" s="3" customFormat="true" ht="12.8" hidden="false" customHeight="false" outlineLevel="0" collapsed="false">
      <c r="A31" s="3" t="s">
        <v>62</v>
      </c>
      <c r="B31" s="3" t="s">
        <v>63</v>
      </c>
      <c r="C31" s="3" t="n">
        <v>39.006</v>
      </c>
      <c r="D31" s="3" t="n">
        <v>17.73</v>
      </c>
      <c r="F31" s="4" t="n">
        <v>19.7</v>
      </c>
      <c r="G31" s="0" t="n">
        <f aca="false">+porcentajes!$G$15*F31</f>
        <v>39.006</v>
      </c>
      <c r="H31" s="0" t="n">
        <f aca="false">+porcentajes!$G$16*F31</f>
        <v>17.73</v>
      </c>
      <c r="I31" s="5" t="n">
        <f aca="false">+G31-C31</f>
        <v>0</v>
      </c>
    </row>
    <row r="32" s="3" customFormat="true" ht="12.8" hidden="false" customHeight="false" outlineLevel="0" collapsed="false">
      <c r="A32" s="3" t="s">
        <v>64</v>
      </c>
      <c r="B32" s="3" t="s">
        <v>65</v>
      </c>
      <c r="C32" s="3" t="n">
        <v>39.006</v>
      </c>
      <c r="D32" s="3" t="n">
        <v>17.73</v>
      </c>
      <c r="F32" s="4" t="n">
        <v>19.7</v>
      </c>
      <c r="G32" s="0" t="n">
        <f aca="false">+porcentajes!$G$15*F32</f>
        <v>39.006</v>
      </c>
      <c r="H32" s="0" t="n">
        <f aca="false">+porcentajes!$G$16*F32</f>
        <v>17.73</v>
      </c>
      <c r="I32" s="5" t="n">
        <f aca="false">+G32-C32</f>
        <v>0</v>
      </c>
    </row>
    <row r="33" s="3" customFormat="true" ht="12.8" hidden="false" customHeight="false" outlineLevel="0" collapsed="false">
      <c r="A33" s="3" t="s">
        <v>66</v>
      </c>
      <c r="B33" s="3" t="s">
        <v>67</v>
      </c>
      <c r="C33" s="3" t="n">
        <v>309.276</v>
      </c>
      <c r="D33" s="3" t="n">
        <v>140.58</v>
      </c>
      <c r="F33" s="4" t="n">
        <v>156.2</v>
      </c>
      <c r="G33" s="0" t="n">
        <f aca="false">+porcentajes!$G$15*F33</f>
        <v>309.276</v>
      </c>
      <c r="H33" s="0" t="n">
        <f aca="false">+porcentajes!$G$16*F33</f>
        <v>140.58</v>
      </c>
      <c r="I33" s="5" t="n">
        <f aca="false">+G33-C33</f>
        <v>0</v>
      </c>
    </row>
    <row r="34" s="3" customFormat="true" ht="12.8" hidden="false" customHeight="false" outlineLevel="0" collapsed="false">
      <c r="A34" s="3" t="s">
        <v>68</v>
      </c>
      <c r="B34" s="3" t="s">
        <v>69</v>
      </c>
      <c r="C34" s="3" t="n">
        <v>227.106</v>
      </c>
      <c r="D34" s="3" t="n">
        <v>103.23</v>
      </c>
      <c r="F34" s="4" t="n">
        <v>114.7</v>
      </c>
      <c r="G34" s="0" t="n">
        <f aca="false">+porcentajes!$G$15*F34</f>
        <v>227.106</v>
      </c>
      <c r="H34" s="0" t="n">
        <f aca="false">+porcentajes!$G$16*F34</f>
        <v>103.23</v>
      </c>
      <c r="I34" s="5" t="n">
        <f aca="false">+G34-C34</f>
        <v>0</v>
      </c>
    </row>
    <row r="35" s="3" customFormat="true" ht="12.8" hidden="false" customHeight="false" outlineLevel="0" collapsed="false">
      <c r="A35" s="3" t="s">
        <v>70</v>
      </c>
      <c r="B35" s="3" t="s">
        <v>71</v>
      </c>
      <c r="C35" s="3" t="n">
        <v>265.32</v>
      </c>
      <c r="D35" s="3" t="n">
        <v>120.6</v>
      </c>
      <c r="F35" s="4" t="n">
        <v>134</v>
      </c>
      <c r="G35" s="0" t="n">
        <f aca="false">+porcentajes!$G$15*F35</f>
        <v>265.32</v>
      </c>
      <c r="H35" s="0" t="n">
        <f aca="false">+porcentajes!$G$16*F35</f>
        <v>120.6</v>
      </c>
      <c r="I35" s="5" t="n">
        <f aca="false">+G35-C35</f>
        <v>0</v>
      </c>
    </row>
    <row r="36" customFormat="false" ht="12.8" hidden="false" customHeight="false" outlineLevel="0" collapsed="false">
      <c r="A36" s="9" t="s">
        <v>72</v>
      </c>
      <c r="B36" s="3" t="s">
        <v>73</v>
      </c>
      <c r="C36" s="3" t="n">
        <v>455.796</v>
      </c>
      <c r="D36" s="3" t="n">
        <v>207.18</v>
      </c>
      <c r="F36" s="4" t="n">
        <v>230.2</v>
      </c>
      <c r="G36" s="0" t="n">
        <f aca="false">+porcentajes!$G$15*F36</f>
        <v>455.796</v>
      </c>
      <c r="H36" s="0" t="n">
        <f aca="false">+porcentajes!$G$16*F36</f>
        <v>207.18</v>
      </c>
      <c r="I36" s="5" t="n">
        <f aca="false">+G36-C36</f>
        <v>0</v>
      </c>
    </row>
    <row r="37" customFormat="false" ht="12.8" hidden="false" customHeight="false" outlineLevel="0" collapsed="false">
      <c r="A37" s="3" t="s">
        <v>74</v>
      </c>
      <c r="B37" s="3" t="s">
        <v>75</v>
      </c>
      <c r="C37" s="3" t="n">
        <v>205.524</v>
      </c>
      <c r="D37" s="3" t="n">
        <v>93.42</v>
      </c>
      <c r="F37" s="4" t="n">
        <v>103.8</v>
      </c>
      <c r="G37" s="0" t="n">
        <f aca="false">+porcentajes!$G$15*F37</f>
        <v>205.524</v>
      </c>
      <c r="H37" s="0" t="n">
        <f aca="false">+porcentajes!$G$16*F37</f>
        <v>93.42</v>
      </c>
      <c r="I37" s="5" t="n">
        <f aca="false">+G37-C37</f>
        <v>0</v>
      </c>
    </row>
    <row r="38" customFormat="false" ht="12.8" hidden="false" customHeight="false" outlineLevel="0" collapsed="false">
      <c r="A38" s="3" t="s">
        <v>76</v>
      </c>
      <c r="B38" s="3" t="s">
        <v>77</v>
      </c>
      <c r="C38" s="3" t="n">
        <v>0</v>
      </c>
      <c r="D38" s="3" t="n">
        <v>0</v>
      </c>
      <c r="F38" s="4" t="n">
        <v>0</v>
      </c>
      <c r="G38" s="0" t="n">
        <f aca="false">+porcentajes!$G$15*F38</f>
        <v>0</v>
      </c>
      <c r="H38" s="0" t="n">
        <f aca="false">+porcentajes!$G$16*F38</f>
        <v>0</v>
      </c>
      <c r="I38" s="5" t="n">
        <f aca="false">+G38-C38</f>
        <v>0</v>
      </c>
    </row>
    <row r="39" customFormat="false" ht="12.8" hidden="false" customHeight="false" outlineLevel="0" collapsed="false">
      <c r="A39" s="3" t="s">
        <v>78</v>
      </c>
      <c r="B39" s="3" t="s">
        <v>79</v>
      </c>
      <c r="C39" s="3" t="n">
        <v>0</v>
      </c>
      <c r="D39" s="3" t="n">
        <v>0</v>
      </c>
      <c r="F39" s="4" t="n">
        <v>0</v>
      </c>
      <c r="G39" s="0" t="n">
        <f aca="false">+porcentajes!$G$15*F39</f>
        <v>0</v>
      </c>
      <c r="H39" s="0" t="n">
        <f aca="false">+porcentajes!$G$16*F39</f>
        <v>0</v>
      </c>
      <c r="I39" s="5" t="n">
        <f aca="false">+G39-C39</f>
        <v>0</v>
      </c>
    </row>
    <row r="40" customFormat="false" ht="12.8" hidden="false" customHeight="false" outlineLevel="0" collapsed="false">
      <c r="A40" s="3" t="s">
        <v>80</v>
      </c>
      <c r="B40" s="3" t="s">
        <v>81</v>
      </c>
      <c r="C40" s="3" t="n">
        <v>0</v>
      </c>
      <c r="D40" s="3" t="n">
        <v>0</v>
      </c>
      <c r="F40" s="4" t="n">
        <v>0</v>
      </c>
      <c r="G40" s="0" t="n">
        <f aca="false">+porcentajes!$G$15*F40</f>
        <v>0</v>
      </c>
      <c r="H40" s="0" t="n">
        <f aca="false">+porcentajes!$G$16*F40</f>
        <v>0</v>
      </c>
      <c r="I40" s="5" t="n">
        <f aca="false">+G40-C40</f>
        <v>0</v>
      </c>
    </row>
    <row r="41" customFormat="false" ht="12.8" hidden="false" customHeight="false" outlineLevel="0" collapsed="false">
      <c r="A41" s="0" t="s">
        <v>82</v>
      </c>
      <c r="B41" s="0" t="s">
        <v>83</v>
      </c>
      <c r="C41" s="0" t="n">
        <v>799.92</v>
      </c>
      <c r="D41" s="3" t="n">
        <v>363.6</v>
      </c>
      <c r="F41" s="6" t="n">
        <v>404</v>
      </c>
      <c r="G41" s="0" t="n">
        <f aca="false">+porcentajes!$G$15*F41</f>
        <v>799.92</v>
      </c>
      <c r="H41" s="0" t="n">
        <f aca="false">+porcentajes!$G$16*F41</f>
        <v>363.6</v>
      </c>
      <c r="I41" s="2" t="n">
        <f aca="false">+G41-C41</f>
        <v>0</v>
      </c>
    </row>
    <row r="42" customFormat="false" ht="12.8" hidden="false" customHeight="false" outlineLevel="0" collapsed="false">
      <c r="A42" s="0" t="s">
        <v>84</v>
      </c>
      <c r="B42" s="0" t="s">
        <v>85</v>
      </c>
      <c r="C42" s="0" t="n">
        <v>0</v>
      </c>
      <c r="D42" s="0" t="n">
        <v>0</v>
      </c>
      <c r="F42" s="6" t="n">
        <v>0</v>
      </c>
      <c r="G42" s="0" t="n">
        <f aca="false">+porcentajes!$G$15*F42</f>
        <v>0</v>
      </c>
      <c r="H42" s="0" t="n">
        <f aca="false">+porcentajes!$G$16*F42</f>
        <v>0</v>
      </c>
      <c r="I42" s="2" t="n">
        <f aca="false">+G42-C42</f>
        <v>0</v>
      </c>
    </row>
    <row r="43" customFormat="false" ht="12.8" hidden="false" customHeight="false" outlineLevel="0" collapsed="false">
      <c r="A43" s="0" t="s">
        <v>86</v>
      </c>
      <c r="B43" s="0" t="s">
        <v>87</v>
      </c>
      <c r="C43" s="0" t="n">
        <v>544.5</v>
      </c>
      <c r="D43" s="3" t="n">
        <v>247.5</v>
      </c>
      <c r="F43" s="6" t="n">
        <v>275</v>
      </c>
      <c r="G43" s="0" t="n">
        <f aca="false">+porcentajes!$G$15*F43</f>
        <v>544.5</v>
      </c>
      <c r="H43" s="0" t="n">
        <f aca="false">+porcentajes!$G$16*F43</f>
        <v>247.5</v>
      </c>
      <c r="I43" s="2" t="n">
        <f aca="false">+G43-C43</f>
        <v>0</v>
      </c>
    </row>
    <row r="44" customFormat="false" ht="12.8" hidden="false" customHeight="false" outlineLevel="0" collapsed="false">
      <c r="A44" s="0" t="s">
        <v>88</v>
      </c>
      <c r="B44" s="0" t="s">
        <v>89</v>
      </c>
      <c r="C44" s="0" t="n">
        <v>265.32</v>
      </c>
      <c r="D44" s="0" t="n">
        <v>120.6</v>
      </c>
      <c r="F44" s="6" t="n">
        <v>134</v>
      </c>
      <c r="G44" s="0" t="n">
        <f aca="false">+porcentajes!$G$15*F44</f>
        <v>265.32</v>
      </c>
      <c r="H44" s="0" t="n">
        <f aca="false">+porcentajes!$G$16*F44</f>
        <v>120.6</v>
      </c>
      <c r="I44" s="2" t="n">
        <f aca="false">+G44-C44</f>
        <v>0</v>
      </c>
    </row>
    <row r="45" customFormat="false" ht="12.8" hidden="false" customHeight="false" outlineLevel="0" collapsed="false">
      <c r="A45" s="0" t="s">
        <v>90</v>
      </c>
      <c r="B45" s="0" t="s">
        <v>91</v>
      </c>
      <c r="C45" s="0" t="n">
        <v>298.98</v>
      </c>
      <c r="D45" s="0" t="n">
        <v>135.9</v>
      </c>
      <c r="F45" s="6" t="n">
        <v>151</v>
      </c>
      <c r="G45" s="0" t="n">
        <f aca="false">+porcentajes!$G$15*F45</f>
        <v>298.98</v>
      </c>
      <c r="H45" s="0" t="n">
        <f aca="false">+porcentajes!$G$16*F45</f>
        <v>135.9</v>
      </c>
      <c r="I45" s="2" t="n">
        <f aca="false">+G45-C45</f>
        <v>0</v>
      </c>
    </row>
    <row r="46" customFormat="false" ht="12.8" hidden="false" customHeight="false" outlineLevel="0" collapsed="false">
      <c r="A46" s="0" t="s">
        <v>92</v>
      </c>
      <c r="B46" s="0" t="s">
        <v>93</v>
      </c>
      <c r="C46" s="0" t="n">
        <v>627.66</v>
      </c>
      <c r="D46" s="0" t="n">
        <v>285.3</v>
      </c>
      <c r="F46" s="6" t="n">
        <v>317</v>
      </c>
      <c r="G46" s="0" t="n">
        <f aca="false">+porcentajes!$G$15*F46</f>
        <v>627.66</v>
      </c>
      <c r="H46" s="0" t="n">
        <f aca="false">+porcentajes!$G$16*F46</f>
        <v>285.3</v>
      </c>
      <c r="I46" s="2" t="n">
        <f aca="false">+G46-C46</f>
        <v>0</v>
      </c>
    </row>
    <row r="47" customFormat="false" ht="12.8" hidden="false" customHeight="false" outlineLevel="0" collapsed="false">
      <c r="A47" s="0" t="s">
        <v>94</v>
      </c>
      <c r="B47" s="0" t="s">
        <v>95</v>
      </c>
      <c r="C47" s="0" t="n">
        <v>249.48</v>
      </c>
      <c r="D47" s="0" t="n">
        <v>113.4</v>
      </c>
      <c r="F47" s="6" t="n">
        <v>126</v>
      </c>
      <c r="G47" s="0" t="n">
        <f aca="false">+porcentajes!$G$15*F47</f>
        <v>249.48</v>
      </c>
      <c r="H47" s="0" t="n">
        <f aca="false">+porcentajes!$G$16*F47</f>
        <v>113.4</v>
      </c>
      <c r="I47" s="2" t="n">
        <f aca="false">+G47-C47</f>
        <v>0</v>
      </c>
    </row>
    <row r="48" customFormat="false" ht="12.8" hidden="false" customHeight="false" outlineLevel="0" collapsed="false">
      <c r="A48" s="0" t="s">
        <v>96</v>
      </c>
      <c r="B48" s="0" t="s">
        <v>97</v>
      </c>
      <c r="C48" s="0" t="n">
        <v>390.06</v>
      </c>
      <c r="D48" s="0" t="n">
        <v>177.3</v>
      </c>
      <c r="F48" s="6" t="n">
        <v>197</v>
      </c>
      <c r="G48" s="0" t="n">
        <f aca="false">+porcentajes!$G$15*F48</f>
        <v>390.06</v>
      </c>
      <c r="H48" s="0" t="n">
        <f aca="false">+porcentajes!$G$16*F48</f>
        <v>177.3</v>
      </c>
      <c r="I48" s="2" t="n">
        <f aca="false">+G48-C48</f>
        <v>0</v>
      </c>
    </row>
    <row r="49" customFormat="false" ht="12.8" hidden="false" customHeight="false" outlineLevel="0" collapsed="false">
      <c r="A49" s="0" t="s">
        <v>98</v>
      </c>
      <c r="B49" s="0" t="s">
        <v>99</v>
      </c>
      <c r="C49" s="0" t="n">
        <v>314.82</v>
      </c>
      <c r="D49" s="0" t="n">
        <v>143.1</v>
      </c>
      <c r="F49" s="6" t="n">
        <v>159</v>
      </c>
      <c r="G49" s="0" t="n">
        <f aca="false">+porcentajes!$G$15*F49</f>
        <v>314.82</v>
      </c>
      <c r="H49" s="0" t="n">
        <f aca="false">+porcentajes!$G$16*F49</f>
        <v>143.1</v>
      </c>
      <c r="I49" s="2" t="n">
        <f aca="false">+G49-C49</f>
        <v>0</v>
      </c>
    </row>
    <row r="50" customFormat="false" ht="12.8" hidden="false" customHeight="false" outlineLevel="0" collapsed="false">
      <c r="A50" s="0" t="s">
        <v>100</v>
      </c>
      <c r="B50" s="0" t="s">
        <v>101</v>
      </c>
      <c r="C50" s="0" t="n">
        <v>170.28</v>
      </c>
      <c r="D50" s="0" t="n">
        <v>77.4</v>
      </c>
      <c r="F50" s="6" t="n">
        <v>86</v>
      </c>
      <c r="G50" s="0" t="n">
        <f aca="false">+porcentajes!$G$15*F50</f>
        <v>170.28</v>
      </c>
      <c r="H50" s="0" t="n">
        <f aca="false">+porcentajes!$G$16*F50</f>
        <v>77.4</v>
      </c>
      <c r="I50" s="2" t="n">
        <f aca="false">+G50-C50</f>
        <v>0</v>
      </c>
    </row>
    <row r="51" customFormat="false" ht="12.8" hidden="false" customHeight="false" outlineLevel="0" collapsed="false">
      <c r="A51" s="0" t="s">
        <v>102</v>
      </c>
      <c r="B51" s="0" t="s">
        <v>103</v>
      </c>
      <c r="C51" s="0" t="n">
        <v>1116.72</v>
      </c>
      <c r="D51" s="0" t="n">
        <v>507.6</v>
      </c>
      <c r="F51" s="6" t="n">
        <v>564</v>
      </c>
      <c r="G51" s="0" t="n">
        <f aca="false">+porcentajes!$G$15*F51</f>
        <v>1116.72</v>
      </c>
      <c r="H51" s="0" t="n">
        <f aca="false">+porcentajes!$G$16*F51</f>
        <v>507.6</v>
      </c>
      <c r="I51" s="2" t="n">
        <f aca="false">+G51-C51</f>
        <v>0</v>
      </c>
    </row>
    <row r="52" customFormat="false" ht="12.8" hidden="false" customHeight="false" outlineLevel="0" collapsed="false">
      <c r="A52" s="0" t="s">
        <v>104</v>
      </c>
      <c r="B52" s="0" t="s">
        <v>105</v>
      </c>
      <c r="C52" s="0" t="n">
        <v>0</v>
      </c>
      <c r="D52" s="0" t="n">
        <v>0</v>
      </c>
      <c r="F52" s="6" t="n">
        <v>0</v>
      </c>
      <c r="G52" s="0" t="n">
        <f aca="false">+porcentajes!$G$15*F52</f>
        <v>0</v>
      </c>
      <c r="H52" s="0" t="n">
        <f aca="false">+porcentajes!$G$16*F52</f>
        <v>0</v>
      </c>
      <c r="I52" s="2" t="n">
        <f aca="false">+G52-C52</f>
        <v>0</v>
      </c>
    </row>
    <row r="53" customFormat="false" ht="12.8" hidden="false" customHeight="false" outlineLevel="0" collapsed="false">
      <c r="A53" s="0" t="s">
        <v>106</v>
      </c>
      <c r="B53" s="0" t="s">
        <v>107</v>
      </c>
      <c r="C53" s="0" t="n">
        <v>310.86</v>
      </c>
      <c r="D53" s="0" t="n">
        <v>141.3</v>
      </c>
      <c r="F53" s="6" t="n">
        <v>157</v>
      </c>
      <c r="G53" s="0" t="n">
        <f aca="false">+porcentajes!$G$15*F53</f>
        <v>310.86</v>
      </c>
      <c r="H53" s="0" t="n">
        <f aca="false">+porcentajes!$G$16*F53</f>
        <v>141.3</v>
      </c>
      <c r="I53" s="2" t="n">
        <f aca="false">+G53-C53</f>
        <v>0</v>
      </c>
    </row>
    <row r="54" customFormat="false" ht="12.8" hidden="false" customHeight="false" outlineLevel="0" collapsed="false">
      <c r="A54" s="0" t="s">
        <v>108</v>
      </c>
      <c r="B54" s="0" t="s">
        <v>109</v>
      </c>
      <c r="C54" s="0" t="n">
        <v>988.02</v>
      </c>
      <c r="D54" s="0" t="n">
        <v>449.1</v>
      </c>
      <c r="F54" s="6" t="n">
        <v>499</v>
      </c>
      <c r="G54" s="0" t="n">
        <f aca="false">+porcentajes!$G$15*F54</f>
        <v>988.02</v>
      </c>
      <c r="H54" s="0" t="n">
        <f aca="false">+porcentajes!$G$16*F54</f>
        <v>449.1</v>
      </c>
      <c r="I54" s="2" t="n">
        <f aca="false">+G54-C54</f>
        <v>0</v>
      </c>
    </row>
    <row r="55" customFormat="false" ht="12.8" hidden="false" customHeight="false" outlineLevel="0" collapsed="false">
      <c r="A55" s="0" t="s">
        <v>110</v>
      </c>
      <c r="B55" s="0" t="s">
        <v>111</v>
      </c>
      <c r="C55" s="0" t="n">
        <v>340.56</v>
      </c>
      <c r="D55" s="0" t="n">
        <v>154.8</v>
      </c>
      <c r="F55" s="6" t="n">
        <v>172</v>
      </c>
      <c r="G55" s="0" t="n">
        <f aca="false">+porcentajes!$G$15*F55</f>
        <v>340.56</v>
      </c>
      <c r="H55" s="0" t="n">
        <f aca="false">+porcentajes!$G$16*F55</f>
        <v>154.8</v>
      </c>
      <c r="I55" s="2" t="n">
        <f aca="false">+G55-C55</f>
        <v>0</v>
      </c>
    </row>
    <row r="56" s="3" customFormat="true" ht="12.8" hidden="false" customHeight="false" outlineLevel="0" collapsed="false">
      <c r="A56" s="3" t="s">
        <v>112</v>
      </c>
      <c r="B56" s="3" t="s">
        <v>113</v>
      </c>
      <c r="C56" s="3" t="n">
        <v>380.16</v>
      </c>
      <c r="D56" s="3" t="n">
        <v>172.8</v>
      </c>
      <c r="F56" s="4" t="n">
        <v>192</v>
      </c>
      <c r="G56" s="0" t="n">
        <f aca="false">+porcentajes!$G$15*F56</f>
        <v>380.16</v>
      </c>
      <c r="H56" s="0" t="n">
        <f aca="false">+porcentajes!$G$16*F56</f>
        <v>172.8</v>
      </c>
      <c r="I56" s="5" t="n">
        <f aca="false">+G56-C56</f>
        <v>0</v>
      </c>
    </row>
    <row r="57" s="3" customFormat="true" ht="12.8" hidden="false" customHeight="false" outlineLevel="0" collapsed="false">
      <c r="A57" s="3" t="s">
        <v>114</v>
      </c>
      <c r="B57" s="3" t="s">
        <v>115</v>
      </c>
      <c r="C57" s="3" t="n">
        <v>813.78</v>
      </c>
      <c r="D57" s="3" t="n">
        <v>369.9</v>
      </c>
      <c r="F57" s="4" t="n">
        <v>411</v>
      </c>
      <c r="G57" s="0" t="n">
        <f aca="false">+porcentajes!$G$15*F57</f>
        <v>813.78</v>
      </c>
      <c r="H57" s="0" t="n">
        <f aca="false">+porcentajes!$G$16*F57</f>
        <v>369.9</v>
      </c>
      <c r="I57" s="5" t="n">
        <f aca="false">+G57-C57</f>
        <v>0</v>
      </c>
    </row>
    <row r="58" customFormat="false" ht="12.8" hidden="false" customHeight="false" outlineLevel="0" collapsed="false">
      <c r="A58" s="0" t="s">
        <v>116</v>
      </c>
      <c r="B58" s="0" t="s">
        <v>117</v>
      </c>
      <c r="C58" s="0" t="n">
        <v>217.8</v>
      </c>
      <c r="D58" s="0" t="n">
        <v>99</v>
      </c>
      <c r="F58" s="6" t="n">
        <v>110</v>
      </c>
      <c r="G58" s="0" t="n">
        <f aca="false">+porcentajes!$G$15*F58</f>
        <v>217.8</v>
      </c>
      <c r="H58" s="0" t="n">
        <f aca="false">+porcentajes!$G$16*F58</f>
        <v>99</v>
      </c>
      <c r="I58" s="2" t="n">
        <f aca="false">+G58-C58</f>
        <v>0</v>
      </c>
    </row>
    <row r="59" s="3" customFormat="true" ht="12.8" hidden="false" customHeight="false" outlineLevel="0" collapsed="false">
      <c r="A59" s="3" t="s">
        <v>118</v>
      </c>
      <c r="B59" s="3" t="s">
        <v>119</v>
      </c>
      <c r="C59" s="3" t="n">
        <v>0</v>
      </c>
      <c r="D59" s="3" t="n">
        <v>0</v>
      </c>
      <c r="F59" s="4" t="n">
        <v>0</v>
      </c>
      <c r="G59" s="0" t="n">
        <f aca="false">+porcentajes!$G$15*F59</f>
        <v>0</v>
      </c>
      <c r="H59" s="0" t="n">
        <f aca="false">+porcentajes!$G$16*F59</f>
        <v>0</v>
      </c>
      <c r="I59" s="5" t="n">
        <f aca="false">+G59-C59</f>
        <v>0</v>
      </c>
    </row>
    <row r="60" customFormat="false" ht="12.8" hidden="false" customHeight="false" outlineLevel="0" collapsed="false">
      <c r="A60" s="0" t="s">
        <v>120</v>
      </c>
      <c r="B60" s="0" t="s">
        <v>121</v>
      </c>
      <c r="C60" s="0" t="n">
        <v>360.36</v>
      </c>
      <c r="D60" s="0" t="n">
        <v>163.8</v>
      </c>
      <c r="F60" s="6" t="n">
        <v>182</v>
      </c>
      <c r="G60" s="0" t="n">
        <f aca="false">+porcentajes!$G$15*F60</f>
        <v>360.36</v>
      </c>
      <c r="H60" s="0" t="n">
        <f aca="false">+porcentajes!$G$16*F60</f>
        <v>163.8</v>
      </c>
      <c r="I60" s="2" t="n">
        <f aca="false">+G60-C60</f>
        <v>0</v>
      </c>
    </row>
    <row r="61" customFormat="false" ht="12.8" hidden="false" customHeight="false" outlineLevel="0" collapsed="false">
      <c r="A61" s="0" t="s">
        <v>122</v>
      </c>
      <c r="B61" s="0" t="s">
        <v>123</v>
      </c>
      <c r="C61" s="0" t="n">
        <v>283.14</v>
      </c>
      <c r="D61" s="0" t="n">
        <v>128.7</v>
      </c>
      <c r="F61" s="6" t="n">
        <v>143</v>
      </c>
      <c r="G61" s="0" t="n">
        <f aca="false">+porcentajes!$G$15*F61</f>
        <v>283.14</v>
      </c>
      <c r="H61" s="0" t="n">
        <f aca="false">+porcentajes!$G$16*F61</f>
        <v>128.7</v>
      </c>
      <c r="I61" s="2" t="n">
        <f aca="false">+G61-C61</f>
        <v>0</v>
      </c>
    </row>
    <row r="62" customFormat="false" ht="12.8" hidden="false" customHeight="false" outlineLevel="0" collapsed="false">
      <c r="A62" s="0" t="s">
        <v>124</v>
      </c>
      <c r="B62" s="0" t="s">
        <v>125</v>
      </c>
      <c r="C62" s="0" t="n">
        <v>243.54</v>
      </c>
      <c r="D62" s="0" t="n">
        <v>110.7</v>
      </c>
      <c r="F62" s="6" t="n">
        <v>123</v>
      </c>
      <c r="G62" s="0" t="n">
        <f aca="false">+porcentajes!$G$15*F62</f>
        <v>243.54</v>
      </c>
      <c r="H62" s="0" t="n">
        <f aca="false">+porcentajes!$G$16*F62</f>
        <v>110.7</v>
      </c>
      <c r="I62" s="2" t="n">
        <f aca="false">+G62-C62</f>
        <v>0</v>
      </c>
    </row>
    <row r="63" customFormat="false" ht="12.8" hidden="false" customHeight="false" outlineLevel="0" collapsed="false">
      <c r="A63" s="0" t="s">
        <v>126</v>
      </c>
      <c r="B63" s="0" t="s">
        <v>127</v>
      </c>
      <c r="C63" s="0" t="n">
        <v>261.36</v>
      </c>
      <c r="D63" s="0" t="n">
        <v>118.8</v>
      </c>
      <c r="F63" s="6" t="n">
        <v>132</v>
      </c>
      <c r="G63" s="0" t="n">
        <f aca="false">+porcentajes!$G$15*F63</f>
        <v>261.36</v>
      </c>
      <c r="H63" s="0" t="n">
        <f aca="false">+porcentajes!$G$16*F63</f>
        <v>118.8</v>
      </c>
      <c r="I63" s="2" t="n">
        <f aca="false">+G63-C63</f>
        <v>0</v>
      </c>
    </row>
    <row r="64" customFormat="false" ht="12.8" hidden="false" customHeight="false" outlineLevel="0" collapsed="false">
      <c r="A64" s="0" t="s">
        <v>128</v>
      </c>
      <c r="B64" s="0" t="s">
        <v>129</v>
      </c>
      <c r="C64" s="0" t="n">
        <v>453.42</v>
      </c>
      <c r="D64" s="0" t="n">
        <v>206.1</v>
      </c>
      <c r="F64" s="6" t="n">
        <v>229</v>
      </c>
      <c r="G64" s="0" t="n">
        <f aca="false">+porcentajes!$G$15*F64</f>
        <v>453.42</v>
      </c>
      <c r="H64" s="0" t="n">
        <f aca="false">+porcentajes!$G$16*F64</f>
        <v>206.1</v>
      </c>
      <c r="I64" s="2" t="n">
        <f aca="false">+G64-C64</f>
        <v>0</v>
      </c>
    </row>
    <row r="65" s="3" customFormat="true" ht="12.8" hidden="false" customHeight="false" outlineLevel="0" collapsed="false">
      <c r="A65" s="10" t="s">
        <v>130</v>
      </c>
      <c r="B65" s="3" t="s">
        <v>131</v>
      </c>
      <c r="C65" s="3" t="n">
        <v>243.738</v>
      </c>
      <c r="D65" s="3" t="n">
        <v>110.79</v>
      </c>
      <c r="F65" s="4" t="n">
        <v>123.1</v>
      </c>
      <c r="G65" s="0" t="n">
        <f aca="false">+porcentajes!$G$15*F65</f>
        <v>243.738</v>
      </c>
      <c r="H65" s="0" t="n">
        <f aca="false">+porcentajes!$G$16*F65</f>
        <v>110.79</v>
      </c>
      <c r="I65" s="5" t="n">
        <f aca="false">+G65-C65</f>
        <v>0</v>
      </c>
    </row>
    <row r="66" customFormat="false" ht="12.8" hidden="false" customHeight="false" outlineLevel="0" collapsed="false">
      <c r="A66" s="3" t="s">
        <v>132</v>
      </c>
      <c r="B66" s="3" t="s">
        <v>133</v>
      </c>
      <c r="C66" s="3" t="n">
        <v>0</v>
      </c>
      <c r="D66" s="3" t="n">
        <v>0</v>
      </c>
      <c r="F66" s="4" t="n">
        <v>0</v>
      </c>
      <c r="G66" s="0" t="n">
        <f aca="false">+porcentajes!$G$15*F66</f>
        <v>0</v>
      </c>
      <c r="H66" s="0" t="n">
        <f aca="false">+porcentajes!$G$16*F66</f>
        <v>0</v>
      </c>
      <c r="I66" s="5" t="n">
        <f aca="false">+G66-C66</f>
        <v>0</v>
      </c>
    </row>
    <row r="67" customFormat="false" ht="12.8" hidden="false" customHeight="false" outlineLevel="0" collapsed="false">
      <c r="A67" s="3" t="s">
        <v>134</v>
      </c>
      <c r="B67" s="3" t="s">
        <v>135</v>
      </c>
      <c r="C67" s="3" t="n">
        <v>510.84</v>
      </c>
      <c r="D67" s="3" t="n">
        <v>232.2</v>
      </c>
      <c r="F67" s="4" t="n">
        <v>258</v>
      </c>
      <c r="G67" s="0" t="n">
        <f aca="false">+porcentajes!$G$15*F67</f>
        <v>510.84</v>
      </c>
      <c r="H67" s="0" t="n">
        <f aca="false">+porcentajes!$G$16*F67</f>
        <v>232.2</v>
      </c>
      <c r="I67" s="5" t="n">
        <f aca="false">+G67-C67</f>
        <v>0</v>
      </c>
    </row>
    <row r="68" customFormat="false" ht="12.8" hidden="false" customHeight="false" outlineLevel="0" collapsed="false">
      <c r="A68" s="3" t="s">
        <v>136</v>
      </c>
      <c r="B68" s="3" t="s">
        <v>137</v>
      </c>
      <c r="C68" s="3" t="n">
        <v>1112.76</v>
      </c>
      <c r="D68" s="3" t="n">
        <v>505.8</v>
      </c>
      <c r="F68" s="4" t="n">
        <v>562</v>
      </c>
      <c r="G68" s="0" t="n">
        <f aca="false">+porcentajes!$G$15*F68</f>
        <v>1112.76</v>
      </c>
      <c r="H68" s="0" t="n">
        <f aca="false">+porcentajes!$G$16*F68</f>
        <v>505.8</v>
      </c>
      <c r="I68" s="5" t="n">
        <f aca="false">+G68-C68</f>
        <v>0</v>
      </c>
    </row>
    <row r="69" customFormat="false" ht="12.8" hidden="false" customHeight="false" outlineLevel="0" collapsed="false">
      <c r="A69" s="3" t="s">
        <v>138</v>
      </c>
      <c r="B69" s="3" t="s">
        <v>139</v>
      </c>
      <c r="C69" s="3" t="n">
        <v>1079.1</v>
      </c>
      <c r="D69" s="3" t="n">
        <v>490.5</v>
      </c>
      <c r="F69" s="4" t="n">
        <v>545</v>
      </c>
      <c r="G69" s="0" t="n">
        <f aca="false">+porcentajes!$G$15*F69</f>
        <v>1079.1</v>
      </c>
      <c r="H69" s="0" t="n">
        <f aca="false">+porcentajes!$G$16*F69</f>
        <v>490.5</v>
      </c>
      <c r="I69" s="5" t="n">
        <f aca="false">+G69-C69</f>
        <v>0</v>
      </c>
    </row>
    <row r="70" customFormat="false" ht="12.8" hidden="false" customHeight="false" outlineLevel="0" collapsed="false">
      <c r="A70" s="3" t="s">
        <v>140</v>
      </c>
      <c r="B70" s="3" t="s">
        <v>141</v>
      </c>
      <c r="C70" s="3" t="n">
        <v>1140.48</v>
      </c>
      <c r="D70" s="3" t="n">
        <v>518.4</v>
      </c>
      <c r="F70" s="4" t="n">
        <v>576</v>
      </c>
      <c r="G70" s="0" t="n">
        <f aca="false">+porcentajes!$G$15*F70</f>
        <v>1140.48</v>
      </c>
      <c r="H70" s="0" t="n">
        <f aca="false">+porcentajes!$G$16*F70</f>
        <v>518.4</v>
      </c>
      <c r="I70" s="5" t="n">
        <f aca="false">+G70-C70</f>
        <v>0</v>
      </c>
    </row>
    <row r="71" customFormat="false" ht="12.8" hidden="false" customHeight="false" outlineLevel="0" collapsed="false">
      <c r="A71" s="3" t="s">
        <v>142</v>
      </c>
      <c r="B71" s="3" t="s">
        <v>143</v>
      </c>
      <c r="C71" s="3" t="n">
        <v>4407.48</v>
      </c>
      <c r="D71" s="3" t="n">
        <v>2003.4</v>
      </c>
      <c r="F71" s="4" t="n">
        <v>2226</v>
      </c>
      <c r="G71" s="0" t="n">
        <f aca="false">+porcentajes!$G$15*F71</f>
        <v>4407.48</v>
      </c>
      <c r="H71" s="0" t="n">
        <f aca="false">+porcentajes!$G$16*F71</f>
        <v>2003.4</v>
      </c>
      <c r="I71" s="5" t="n">
        <f aca="false">+G71-C71</f>
        <v>0</v>
      </c>
    </row>
    <row r="72" customFormat="false" ht="12.8" hidden="false" customHeight="false" outlineLevel="0" collapsed="false">
      <c r="A72" s="3" t="s">
        <v>144</v>
      </c>
      <c r="B72" s="3" t="s">
        <v>145</v>
      </c>
      <c r="C72" s="3" t="n">
        <v>315.81</v>
      </c>
      <c r="D72" s="3" t="n">
        <v>143.55</v>
      </c>
      <c r="F72" s="4" t="n">
        <v>159.5</v>
      </c>
      <c r="G72" s="0" t="n">
        <f aca="false">+porcentajes!$G$15*F72</f>
        <v>315.81</v>
      </c>
      <c r="H72" s="0" t="n">
        <f aca="false">+porcentajes!$G$16*F72</f>
        <v>143.55</v>
      </c>
      <c r="I72" s="5" t="n">
        <f aca="false">+G72-C72</f>
        <v>0</v>
      </c>
    </row>
    <row r="73" customFormat="false" ht="12.8" hidden="false" customHeight="false" outlineLevel="0" collapsed="false">
      <c r="A73" s="3" t="s">
        <v>146</v>
      </c>
      <c r="B73" s="3" t="s">
        <v>147</v>
      </c>
      <c r="C73" s="3" t="n">
        <v>155.826</v>
      </c>
      <c r="D73" s="3" t="n">
        <v>70.83</v>
      </c>
      <c r="F73" s="4" t="n">
        <v>78.7</v>
      </c>
      <c r="G73" s="0" t="n">
        <f aca="false">+porcentajes!$G$15*F73</f>
        <v>155.826</v>
      </c>
      <c r="H73" s="0" t="n">
        <f aca="false">+porcentajes!$G$16*F73</f>
        <v>70.83</v>
      </c>
      <c r="I73" s="5" t="n">
        <f aca="false">+G73-C73</f>
        <v>0</v>
      </c>
    </row>
    <row r="74" customFormat="false" ht="12.8" hidden="false" customHeight="false" outlineLevel="0" collapsed="false">
      <c r="A74" s="3" t="s">
        <v>148</v>
      </c>
      <c r="B74" s="3" t="s">
        <v>149</v>
      </c>
      <c r="C74" s="3" t="n">
        <v>215.82</v>
      </c>
      <c r="D74" s="3" t="n">
        <v>98.1</v>
      </c>
      <c r="F74" s="4" t="n">
        <v>109</v>
      </c>
      <c r="G74" s="0" t="n">
        <f aca="false">+porcentajes!$G$15*F74</f>
        <v>215.82</v>
      </c>
      <c r="H74" s="0" t="n">
        <f aca="false">+porcentajes!$G$16*F74</f>
        <v>98.1</v>
      </c>
      <c r="I74" s="5" t="n">
        <f aca="false">+G74-C74</f>
        <v>0</v>
      </c>
    </row>
    <row r="75" customFormat="false" ht="12.8" hidden="false" customHeight="false" outlineLevel="0" collapsed="false">
      <c r="A75" s="0" t="s">
        <v>150</v>
      </c>
      <c r="B75" s="0" t="s">
        <v>151</v>
      </c>
      <c r="C75" s="0" t="n">
        <v>176.22</v>
      </c>
      <c r="D75" s="0" t="n">
        <v>80.1</v>
      </c>
      <c r="F75" s="6" t="n">
        <v>89</v>
      </c>
      <c r="G75" s="0" t="n">
        <f aca="false">+porcentajes!$G$15*F75</f>
        <v>176.22</v>
      </c>
      <c r="H75" s="0" t="n">
        <f aca="false">+porcentajes!$G$16*F75</f>
        <v>80.1</v>
      </c>
      <c r="I75" s="2" t="n">
        <f aca="false">+G75-C75</f>
        <v>0</v>
      </c>
    </row>
    <row r="76" customFormat="false" ht="12.8" hidden="false" customHeight="false" outlineLevel="0" collapsed="false">
      <c r="A76" s="0" t="s">
        <v>152</v>
      </c>
      <c r="B76" s="0" t="s">
        <v>153</v>
      </c>
      <c r="C76" s="0" t="n">
        <v>259.38</v>
      </c>
      <c r="D76" s="0" t="n">
        <v>117.9</v>
      </c>
      <c r="F76" s="6" t="n">
        <v>131</v>
      </c>
      <c r="G76" s="0" t="n">
        <f aca="false">+porcentajes!$G$15*F76</f>
        <v>259.38</v>
      </c>
      <c r="H76" s="0" t="n">
        <f aca="false">+porcentajes!$G$16*F76</f>
        <v>117.9</v>
      </c>
      <c r="I76" s="2" t="n">
        <f aca="false">+G76-C76</f>
        <v>0</v>
      </c>
    </row>
    <row r="77" customFormat="false" ht="12.8" hidden="false" customHeight="false" outlineLevel="0" collapsed="false">
      <c r="A77" s="0" t="s">
        <v>154</v>
      </c>
      <c r="B77" s="0" t="s">
        <v>155</v>
      </c>
      <c r="C77" s="0" t="n">
        <v>269.28</v>
      </c>
      <c r="D77" s="0" t="n">
        <v>122.4</v>
      </c>
      <c r="F77" s="6" t="n">
        <v>136</v>
      </c>
      <c r="G77" s="0" t="n">
        <f aca="false">+porcentajes!$G$15*F77</f>
        <v>269.28</v>
      </c>
      <c r="H77" s="0" t="n">
        <f aca="false">+porcentajes!$G$16*F77</f>
        <v>122.4</v>
      </c>
      <c r="I77" s="2" t="n">
        <f aca="false">+G77-C77</f>
        <v>0</v>
      </c>
    </row>
    <row r="78" customFormat="false" ht="12.8" hidden="false" customHeight="false" outlineLevel="0" collapsed="false">
      <c r="A78" s="0" t="s">
        <v>156</v>
      </c>
      <c r="B78" s="0" t="s">
        <v>157</v>
      </c>
      <c r="C78" s="0" t="n">
        <v>176.22</v>
      </c>
      <c r="D78" s="3" t="n">
        <v>80.1</v>
      </c>
      <c r="F78" s="6" t="n">
        <v>89</v>
      </c>
      <c r="G78" s="0" t="n">
        <f aca="false">+porcentajes!$G$15*F78</f>
        <v>176.22</v>
      </c>
      <c r="H78" s="0" t="n">
        <f aca="false">+porcentajes!$G$16*F78</f>
        <v>80.1</v>
      </c>
      <c r="I78" s="2" t="n">
        <f aca="false">+G78-C78</f>
        <v>0</v>
      </c>
    </row>
    <row r="79" s="3" customFormat="true" ht="12.8" hidden="false" customHeight="false" outlineLevel="0" collapsed="false">
      <c r="A79" s="3" t="s">
        <v>158</v>
      </c>
      <c r="B79" s="3" t="s">
        <v>159</v>
      </c>
      <c r="C79" s="3" t="n">
        <v>0</v>
      </c>
      <c r="D79" s="3" t="n">
        <v>0</v>
      </c>
      <c r="F79" s="4" t="n">
        <v>0</v>
      </c>
      <c r="G79" s="0" t="n">
        <f aca="false">+porcentajes!$G$15*F79</f>
        <v>0</v>
      </c>
      <c r="H79" s="0" t="n">
        <f aca="false">+porcentajes!$G$16*F79</f>
        <v>0</v>
      </c>
      <c r="I79" s="5" t="n">
        <f aca="false">+G79-C79</f>
        <v>0</v>
      </c>
    </row>
    <row r="80" customFormat="false" ht="12.8" hidden="false" customHeight="false" outlineLevel="0" collapsed="false">
      <c r="A80" s="0" t="s">
        <v>160</v>
      </c>
      <c r="B80" s="0" t="s">
        <v>161</v>
      </c>
      <c r="C80" s="0" t="n">
        <v>510.84</v>
      </c>
      <c r="D80" s="0" t="n">
        <v>232.2</v>
      </c>
      <c r="F80" s="6" t="n">
        <v>258</v>
      </c>
      <c r="G80" s="0" t="n">
        <f aca="false">+porcentajes!$G$15*F80</f>
        <v>510.84</v>
      </c>
      <c r="H80" s="0" t="n">
        <f aca="false">+porcentajes!$G$16*F80</f>
        <v>232.2</v>
      </c>
      <c r="I80" s="2" t="n">
        <f aca="false">+G80-C80</f>
        <v>0</v>
      </c>
    </row>
    <row r="81" customFormat="false" ht="12.8" hidden="false" customHeight="false" outlineLevel="0" collapsed="false">
      <c r="A81" s="0" t="s">
        <v>162</v>
      </c>
      <c r="B81" s="0" t="s">
        <v>163</v>
      </c>
      <c r="C81" s="0" t="n">
        <v>451.44</v>
      </c>
      <c r="D81" s="0" t="n">
        <v>205.2</v>
      </c>
      <c r="F81" s="6" t="n">
        <v>228</v>
      </c>
      <c r="G81" s="0" t="n">
        <f aca="false">+porcentajes!$G$15*F81</f>
        <v>451.44</v>
      </c>
      <c r="H81" s="0" t="n">
        <f aca="false">+porcentajes!$G$16*F81</f>
        <v>205.2</v>
      </c>
      <c r="I81" s="2" t="n">
        <f aca="false">+G81-C81</f>
        <v>0</v>
      </c>
    </row>
    <row r="82" customFormat="false" ht="12.8" hidden="false" customHeight="false" outlineLevel="0" collapsed="false">
      <c r="A82" s="0" t="s">
        <v>164</v>
      </c>
      <c r="B82" s="0" t="s">
        <v>165</v>
      </c>
      <c r="C82" s="0" t="n">
        <v>287.1</v>
      </c>
      <c r="D82" s="0" t="n">
        <v>130.5</v>
      </c>
      <c r="F82" s="6" t="n">
        <v>145</v>
      </c>
      <c r="G82" s="0" t="n">
        <f aca="false">+porcentajes!$G$15*F82</f>
        <v>287.1</v>
      </c>
      <c r="H82" s="0" t="n">
        <f aca="false">+porcentajes!$G$16*F82</f>
        <v>130.5</v>
      </c>
      <c r="I82" s="2" t="n">
        <f aca="false">+G82-C82</f>
        <v>0</v>
      </c>
    </row>
    <row r="83" customFormat="false" ht="12.8" hidden="false" customHeight="false" outlineLevel="0" collapsed="false">
      <c r="A83" s="0" t="s">
        <v>166</v>
      </c>
      <c r="B83" s="0" t="s">
        <v>167</v>
      </c>
      <c r="C83" s="0" t="n">
        <v>328.68</v>
      </c>
      <c r="D83" s="3" t="n">
        <v>149.4</v>
      </c>
      <c r="F83" s="6" t="n">
        <v>166</v>
      </c>
      <c r="G83" s="0" t="n">
        <f aca="false">+porcentajes!$G$15*F83</f>
        <v>328.68</v>
      </c>
      <c r="H83" s="0" t="n">
        <f aca="false">+porcentajes!$G$16*F83</f>
        <v>149.4</v>
      </c>
      <c r="I83" s="2" t="n">
        <f aca="false">+G83-C83</f>
        <v>0</v>
      </c>
    </row>
    <row r="84" customFormat="false" ht="12.8" hidden="false" customHeight="false" outlineLevel="0" collapsed="false">
      <c r="A84" s="0" t="s">
        <v>168</v>
      </c>
      <c r="B84" s="0" t="s">
        <v>169</v>
      </c>
      <c r="C84" s="0" t="n">
        <v>463.32</v>
      </c>
      <c r="D84" s="0" t="n">
        <v>210.6</v>
      </c>
      <c r="F84" s="6" t="n">
        <v>234</v>
      </c>
      <c r="G84" s="0" t="n">
        <f aca="false">+porcentajes!$G$15*F84</f>
        <v>463.32</v>
      </c>
      <c r="H84" s="0" t="n">
        <f aca="false">+porcentajes!$G$16*F84</f>
        <v>210.6</v>
      </c>
      <c r="I84" s="2" t="n">
        <f aca="false">+G84-C84</f>
        <v>0</v>
      </c>
    </row>
    <row r="85" customFormat="false" ht="12.8" hidden="false" customHeight="false" outlineLevel="0" collapsed="false">
      <c r="A85" s="0" t="s">
        <v>170</v>
      </c>
      <c r="B85" s="0" t="s">
        <v>171</v>
      </c>
      <c r="C85" s="0" t="n">
        <v>312.84</v>
      </c>
      <c r="D85" s="0" t="n">
        <v>142.2</v>
      </c>
      <c r="F85" s="6" t="n">
        <v>158</v>
      </c>
      <c r="G85" s="0" t="n">
        <f aca="false">+porcentajes!$G$15*F85</f>
        <v>312.84</v>
      </c>
      <c r="H85" s="0" t="n">
        <f aca="false">+porcentajes!$G$16*F85</f>
        <v>142.2</v>
      </c>
      <c r="I85" s="2" t="n">
        <f aca="false">+G85-C85</f>
        <v>0</v>
      </c>
    </row>
    <row r="86" s="3" customFormat="true" ht="12.8" hidden="false" customHeight="false" outlineLevel="0" collapsed="false">
      <c r="A86" s="3" t="s">
        <v>172</v>
      </c>
      <c r="B86" s="3" t="s">
        <v>173</v>
      </c>
      <c r="C86" s="3" t="n">
        <v>679.14</v>
      </c>
      <c r="D86" s="3" t="n">
        <v>308.7</v>
      </c>
      <c r="F86" s="4" t="n">
        <v>343</v>
      </c>
      <c r="G86" s="0" t="n">
        <f aca="false">+porcentajes!$G$15*F86</f>
        <v>679.14</v>
      </c>
      <c r="H86" s="0" t="n">
        <f aca="false">+porcentajes!$G$16*F86</f>
        <v>308.7</v>
      </c>
      <c r="I86" s="5" t="n">
        <f aca="false">+G86-C86</f>
        <v>0</v>
      </c>
    </row>
    <row r="87" s="3" customFormat="true" ht="12.8" hidden="false" customHeight="false" outlineLevel="0" collapsed="false">
      <c r="A87" s="3" t="s">
        <v>174</v>
      </c>
      <c r="B87" s="3" t="s">
        <v>175</v>
      </c>
      <c r="C87" s="3" t="n">
        <v>517.176</v>
      </c>
      <c r="D87" s="3" t="n">
        <v>235.08</v>
      </c>
      <c r="F87" s="4" t="n">
        <v>261.2</v>
      </c>
      <c r="G87" s="0" t="n">
        <f aca="false">+porcentajes!$G$15*F87</f>
        <v>517.176</v>
      </c>
      <c r="H87" s="0" t="n">
        <f aca="false">+porcentajes!$G$16*F87</f>
        <v>235.08</v>
      </c>
      <c r="I87" s="5" t="n">
        <f aca="false">+G87-C87</f>
        <v>0</v>
      </c>
    </row>
    <row r="88" customFormat="false" ht="12.8" hidden="false" customHeight="false" outlineLevel="0" collapsed="false">
      <c r="A88" s="0" t="s">
        <v>176</v>
      </c>
      <c r="B88" s="0" t="s">
        <v>177</v>
      </c>
      <c r="C88" s="0" t="n">
        <v>726.66</v>
      </c>
      <c r="D88" s="0" t="n">
        <v>330.3</v>
      </c>
      <c r="F88" s="6" t="n">
        <v>367</v>
      </c>
      <c r="G88" s="0" t="n">
        <f aca="false">+porcentajes!$G$15*F88</f>
        <v>726.66</v>
      </c>
      <c r="H88" s="0" t="n">
        <f aca="false">+porcentajes!$G$16*F88</f>
        <v>330.3</v>
      </c>
      <c r="I88" s="2" t="n">
        <f aca="false">+G88-C88</f>
        <v>0</v>
      </c>
    </row>
    <row r="89" customFormat="false" ht="12.8" hidden="false" customHeight="false" outlineLevel="0" collapsed="false">
      <c r="A89" s="0" t="s">
        <v>178</v>
      </c>
      <c r="B89" s="0" t="s">
        <v>179</v>
      </c>
      <c r="C89" s="0" t="n">
        <v>489.06</v>
      </c>
      <c r="D89" s="3" t="n">
        <v>222.3</v>
      </c>
      <c r="F89" s="6" t="n">
        <v>247</v>
      </c>
      <c r="G89" s="0" t="n">
        <f aca="false">+porcentajes!$G$15*F89</f>
        <v>489.06</v>
      </c>
      <c r="H89" s="0" t="n">
        <f aca="false">+porcentajes!$G$16*F89</f>
        <v>222.3</v>
      </c>
      <c r="I89" s="2" t="n">
        <f aca="false">+G89-C89</f>
        <v>0</v>
      </c>
    </row>
    <row r="90" customFormat="false" ht="12.8" hidden="false" customHeight="false" outlineLevel="0" collapsed="false">
      <c r="A90" s="0" t="s">
        <v>180</v>
      </c>
      <c r="B90" s="0" t="s">
        <v>181</v>
      </c>
      <c r="C90" s="0" t="n">
        <v>0</v>
      </c>
      <c r="D90" s="0" t="n">
        <v>0</v>
      </c>
      <c r="F90" s="6" t="n">
        <v>0</v>
      </c>
      <c r="G90" s="0" t="n">
        <f aca="false">+porcentajes!$G$15*F90</f>
        <v>0</v>
      </c>
      <c r="H90" s="0" t="n">
        <f aca="false">+porcentajes!$G$16*F90</f>
        <v>0</v>
      </c>
      <c r="I90" s="2" t="n">
        <f aca="false">+G90-C90</f>
        <v>0</v>
      </c>
    </row>
    <row r="91" customFormat="false" ht="12.8" hidden="false" customHeight="false" outlineLevel="0" collapsed="false">
      <c r="A91" s="0" t="s">
        <v>182</v>
      </c>
      <c r="B91" s="0" t="s">
        <v>183</v>
      </c>
      <c r="C91" s="0" t="n">
        <v>0</v>
      </c>
      <c r="D91" s="0" t="n">
        <v>0</v>
      </c>
      <c r="F91" s="6" t="n">
        <v>0</v>
      </c>
      <c r="G91" s="0" t="n">
        <f aca="false">+porcentajes!$G$15*F91</f>
        <v>0</v>
      </c>
      <c r="H91" s="0" t="n">
        <f aca="false">+porcentajes!$G$16*F91</f>
        <v>0</v>
      </c>
      <c r="I91" s="2" t="n">
        <f aca="false">+G91-C91</f>
        <v>0</v>
      </c>
    </row>
    <row r="92" customFormat="false" ht="12.8" hidden="false" customHeight="false" outlineLevel="0" collapsed="false">
      <c r="A92" s="0" t="s">
        <v>184</v>
      </c>
      <c r="B92" s="0" t="s">
        <v>185</v>
      </c>
      <c r="C92" s="0" t="n">
        <v>526.68</v>
      </c>
      <c r="D92" s="0" t="n">
        <v>239.4</v>
      </c>
      <c r="F92" s="6" t="n">
        <v>266</v>
      </c>
      <c r="G92" s="0" t="n">
        <f aca="false">+porcentajes!$G$15*F92</f>
        <v>526.68</v>
      </c>
      <c r="H92" s="0" t="n">
        <f aca="false">+porcentajes!$G$16*F92</f>
        <v>239.4</v>
      </c>
      <c r="I92" s="2" t="n">
        <f aca="false">+G92-C92</f>
        <v>0</v>
      </c>
    </row>
    <row r="93" customFormat="false" ht="12.8" hidden="false" customHeight="false" outlineLevel="0" collapsed="false">
      <c r="A93" s="0" t="s">
        <v>186</v>
      </c>
      <c r="B93" s="0" t="s">
        <v>187</v>
      </c>
      <c r="C93" s="0" t="n">
        <v>1389.96</v>
      </c>
      <c r="D93" s="0" t="n">
        <v>631.8</v>
      </c>
      <c r="F93" s="6" t="n">
        <v>702</v>
      </c>
      <c r="G93" s="0" t="n">
        <f aca="false">+porcentajes!$G$15*F93</f>
        <v>1389.96</v>
      </c>
      <c r="H93" s="0" t="n">
        <f aca="false">+porcentajes!$G$16*F93</f>
        <v>631.8</v>
      </c>
      <c r="I93" s="2" t="n">
        <f aca="false">+G93-C93</f>
        <v>0</v>
      </c>
    </row>
    <row r="94" customFormat="false" ht="12.8" hidden="false" customHeight="false" outlineLevel="0" collapsed="false">
      <c r="A94" s="0" t="s">
        <v>188</v>
      </c>
      <c r="B94" s="0" t="s">
        <v>189</v>
      </c>
      <c r="C94" s="0" t="n">
        <v>390.06</v>
      </c>
      <c r="D94" s="0" t="n">
        <v>177.3</v>
      </c>
      <c r="F94" s="6" t="n">
        <v>197</v>
      </c>
      <c r="G94" s="0" t="n">
        <f aca="false">+porcentajes!$G$15*F94</f>
        <v>390.06</v>
      </c>
      <c r="H94" s="0" t="n">
        <f aca="false">+porcentajes!$G$16*F94</f>
        <v>177.3</v>
      </c>
      <c r="I94" s="2" t="n">
        <f aca="false">+G94-C94</f>
        <v>0</v>
      </c>
    </row>
    <row r="95" customFormat="false" ht="12.8" hidden="false" customHeight="false" outlineLevel="0" collapsed="false">
      <c r="A95" s="0" t="s">
        <v>190</v>
      </c>
      <c r="B95" s="0" t="s">
        <v>191</v>
      </c>
      <c r="C95" s="0" t="n">
        <v>388.08</v>
      </c>
      <c r="D95" s="3" t="n">
        <v>176.4</v>
      </c>
      <c r="F95" s="6" t="n">
        <v>196</v>
      </c>
      <c r="G95" s="0" t="n">
        <f aca="false">+porcentajes!$G$15*F95</f>
        <v>388.08</v>
      </c>
      <c r="H95" s="0" t="n">
        <f aca="false">+porcentajes!$G$16*F95</f>
        <v>176.4</v>
      </c>
      <c r="I95" s="2" t="n">
        <f aca="false">+G95-C95</f>
        <v>0</v>
      </c>
    </row>
    <row r="96" customFormat="false" ht="12.8" hidden="false" customHeight="false" outlineLevel="0" collapsed="false">
      <c r="A96" s="0" t="s">
        <v>192</v>
      </c>
      <c r="B96" s="0" t="s">
        <v>193</v>
      </c>
      <c r="C96" s="0" t="n">
        <v>0</v>
      </c>
      <c r="D96" s="0" t="n">
        <v>0</v>
      </c>
      <c r="F96" s="6" t="n">
        <v>0</v>
      </c>
      <c r="G96" s="0" t="n">
        <f aca="false">+porcentajes!$G$15*F96</f>
        <v>0</v>
      </c>
      <c r="H96" s="0" t="n">
        <f aca="false">+porcentajes!$G$16*F96</f>
        <v>0</v>
      </c>
      <c r="I96" s="2" t="n">
        <f aca="false">+G96-C96</f>
        <v>0</v>
      </c>
    </row>
    <row r="97" customFormat="false" ht="12.8" hidden="false" customHeight="false" outlineLevel="0" collapsed="false">
      <c r="A97" s="0" t="s">
        <v>194</v>
      </c>
      <c r="B97" s="0" t="s">
        <v>195</v>
      </c>
      <c r="C97" s="0" t="n">
        <v>170.28</v>
      </c>
      <c r="D97" s="0" t="n">
        <v>77.4</v>
      </c>
      <c r="F97" s="6" t="n">
        <v>86</v>
      </c>
      <c r="G97" s="0" t="n">
        <f aca="false">+porcentajes!$G$15*F97</f>
        <v>170.28</v>
      </c>
      <c r="H97" s="0" t="n">
        <f aca="false">+porcentajes!$G$16*F97</f>
        <v>77.4</v>
      </c>
      <c r="I97" s="2" t="n">
        <f aca="false">+G97-C97</f>
        <v>0</v>
      </c>
    </row>
    <row r="98" customFormat="false" ht="12.8" hidden="false" customHeight="false" outlineLevel="0" collapsed="false">
      <c r="A98" s="0" t="s">
        <v>196</v>
      </c>
      <c r="B98" s="0" t="s">
        <v>197</v>
      </c>
      <c r="C98" s="0" t="n">
        <v>358.38</v>
      </c>
      <c r="D98" s="0" t="n">
        <v>162.9</v>
      </c>
      <c r="F98" s="6" t="n">
        <v>181</v>
      </c>
      <c r="G98" s="0" t="n">
        <f aca="false">+porcentajes!$G$15*F98</f>
        <v>358.38</v>
      </c>
      <c r="H98" s="0" t="n">
        <f aca="false">+porcentajes!$G$16*F98</f>
        <v>162.9</v>
      </c>
      <c r="I98" s="2" t="n">
        <f aca="false">+G98-C98</f>
        <v>0</v>
      </c>
    </row>
    <row r="99" customFormat="false" ht="12.8" hidden="false" customHeight="false" outlineLevel="0" collapsed="false">
      <c r="A99" s="0" t="s">
        <v>198</v>
      </c>
      <c r="B99" s="0" t="s">
        <v>199</v>
      </c>
      <c r="C99" s="0" t="n">
        <v>0</v>
      </c>
      <c r="D99" s="3" t="n">
        <v>0</v>
      </c>
      <c r="F99" s="6" t="n">
        <v>0</v>
      </c>
      <c r="G99" s="0" t="n">
        <f aca="false">+porcentajes!$G$15*F99</f>
        <v>0</v>
      </c>
      <c r="H99" s="0" t="n">
        <f aca="false">+porcentajes!$G$16*F99</f>
        <v>0</v>
      </c>
      <c r="I99" s="2" t="n">
        <f aca="false">+G99-C99</f>
        <v>0</v>
      </c>
    </row>
    <row r="100" customFormat="false" ht="12.8" hidden="false" customHeight="false" outlineLevel="0" collapsed="false">
      <c r="A100" s="0" t="s">
        <v>200</v>
      </c>
      <c r="B100" s="0" t="s">
        <v>201</v>
      </c>
      <c r="C100" s="0" t="n">
        <v>0</v>
      </c>
      <c r="D100" s="0" t="n">
        <v>0</v>
      </c>
      <c r="F100" s="6" t="n">
        <v>0</v>
      </c>
      <c r="G100" s="0" t="n">
        <f aca="false">+porcentajes!$G$15*F100</f>
        <v>0</v>
      </c>
      <c r="H100" s="0" t="n">
        <f aca="false">+porcentajes!$G$16*F100</f>
        <v>0</v>
      </c>
      <c r="I100" s="2" t="n">
        <f aca="false">+G100-C100</f>
        <v>0</v>
      </c>
    </row>
    <row r="101" customFormat="false" ht="12.8" hidden="false" customHeight="false" outlineLevel="0" collapsed="false">
      <c r="A101" s="0" t="s">
        <v>202</v>
      </c>
      <c r="B101" s="0" t="s">
        <v>203</v>
      </c>
      <c r="C101" s="0" t="n">
        <v>0</v>
      </c>
      <c r="D101" s="0" t="n">
        <v>0</v>
      </c>
      <c r="F101" s="6" t="n">
        <v>0</v>
      </c>
      <c r="G101" s="0" t="n">
        <f aca="false">+porcentajes!$G$15*F101</f>
        <v>0</v>
      </c>
      <c r="H101" s="0" t="n">
        <f aca="false">+porcentajes!$G$16*F101</f>
        <v>0</v>
      </c>
      <c r="I101" s="2" t="n">
        <f aca="false">+G101-C101</f>
        <v>0</v>
      </c>
    </row>
    <row r="102" customFormat="false" ht="12.8" hidden="false" customHeight="false" outlineLevel="0" collapsed="false">
      <c r="A102" s="0" t="s">
        <v>204</v>
      </c>
      <c r="B102" s="0" t="s">
        <v>205</v>
      </c>
      <c r="C102" s="0" t="n">
        <v>0</v>
      </c>
      <c r="D102" s="3" t="n">
        <v>0</v>
      </c>
      <c r="F102" s="6" t="n">
        <v>0</v>
      </c>
      <c r="G102" s="0" t="n">
        <f aca="false">+porcentajes!$G$15*F102</f>
        <v>0</v>
      </c>
      <c r="H102" s="0" t="n">
        <f aca="false">+porcentajes!$G$16*F102</f>
        <v>0</v>
      </c>
      <c r="I102" s="2" t="n">
        <f aca="false">+G102-C102</f>
        <v>0</v>
      </c>
    </row>
    <row r="103" customFormat="false" ht="12.8" hidden="false" customHeight="false" outlineLevel="0" collapsed="false">
      <c r="A103" s="0" t="s">
        <v>206</v>
      </c>
      <c r="B103" s="0" t="s">
        <v>207</v>
      </c>
      <c r="C103" s="0" t="n">
        <v>314.82</v>
      </c>
      <c r="D103" s="0" t="n">
        <v>143.1</v>
      </c>
      <c r="F103" s="6" t="n">
        <v>159</v>
      </c>
      <c r="G103" s="0" t="n">
        <f aca="false">+porcentajes!$G$15*F103</f>
        <v>314.82</v>
      </c>
      <c r="H103" s="0" t="n">
        <f aca="false">+porcentajes!$G$16*F103</f>
        <v>143.1</v>
      </c>
      <c r="I103" s="2" t="n">
        <f aca="false">+G103-C103</f>
        <v>0</v>
      </c>
    </row>
    <row r="104" s="3" customFormat="true" ht="12.8" hidden="false" customHeight="false" outlineLevel="0" collapsed="false">
      <c r="A104" s="3" t="s">
        <v>208</v>
      </c>
      <c r="B104" s="3" t="s">
        <v>209</v>
      </c>
      <c r="C104" s="3" t="n">
        <v>691.02</v>
      </c>
      <c r="D104" s="3" t="n">
        <v>314.1</v>
      </c>
      <c r="F104" s="4" t="n">
        <v>349</v>
      </c>
      <c r="G104" s="0" t="n">
        <f aca="false">+porcentajes!$G$15*F104</f>
        <v>691.02</v>
      </c>
      <c r="H104" s="0" t="n">
        <f aca="false">+porcentajes!$G$16*F104</f>
        <v>314.1</v>
      </c>
      <c r="I104" s="5" t="n">
        <f aca="false">+G104-C104</f>
        <v>0</v>
      </c>
    </row>
    <row r="105" customFormat="false" ht="12.8" hidden="false" customHeight="false" outlineLevel="0" collapsed="false">
      <c r="A105" s="3" t="s">
        <v>210</v>
      </c>
      <c r="B105" s="3" t="s">
        <v>211</v>
      </c>
      <c r="C105" s="3" t="n">
        <v>570.24</v>
      </c>
      <c r="D105" s="3" t="n">
        <v>259.2</v>
      </c>
      <c r="E105" s="3"/>
      <c r="F105" s="4" t="n">
        <v>288</v>
      </c>
      <c r="G105" s="0" t="n">
        <f aca="false">+porcentajes!$G$15*F105</f>
        <v>570.24</v>
      </c>
      <c r="H105" s="0" t="n">
        <f aca="false">+porcentajes!$G$16*F105</f>
        <v>259.2</v>
      </c>
      <c r="I105" s="5" t="n">
        <f aca="false">+G105-C105</f>
        <v>0</v>
      </c>
    </row>
    <row r="106" customFormat="false" ht="12.8" hidden="false" customHeight="false" outlineLevel="0" collapsed="false">
      <c r="A106" s="3" t="s">
        <v>212</v>
      </c>
      <c r="B106" s="3" t="s">
        <v>213</v>
      </c>
      <c r="C106" s="3" t="n">
        <v>285.516</v>
      </c>
      <c r="D106" s="3" t="n">
        <v>129.78</v>
      </c>
      <c r="E106" s="3"/>
      <c r="F106" s="4" t="n">
        <v>144.2</v>
      </c>
      <c r="G106" s="0" t="n">
        <f aca="false">+porcentajes!$G$15*F106</f>
        <v>285.516</v>
      </c>
      <c r="H106" s="0" t="n">
        <f aca="false">+porcentajes!$G$16*F106</f>
        <v>129.78</v>
      </c>
      <c r="I106" s="5" t="n">
        <f aca="false">+G106-C106</f>
        <v>0</v>
      </c>
    </row>
    <row r="107" customFormat="false" ht="12.8" hidden="false" customHeight="false" outlineLevel="0" collapsed="false">
      <c r="A107" s="3" t="s">
        <v>214</v>
      </c>
      <c r="B107" s="3" t="s">
        <v>215</v>
      </c>
      <c r="C107" s="3" t="n">
        <v>440.55</v>
      </c>
      <c r="D107" s="3" t="n">
        <v>200.25</v>
      </c>
      <c r="E107" s="3"/>
      <c r="F107" s="4" t="n">
        <v>222.5</v>
      </c>
      <c r="G107" s="0" t="n">
        <f aca="false">+porcentajes!$G$15*F107</f>
        <v>440.55</v>
      </c>
      <c r="H107" s="0" t="n">
        <f aca="false">+porcentajes!$G$16*F107</f>
        <v>200.25</v>
      </c>
      <c r="I107" s="5" t="n">
        <f aca="false">+G107-C107</f>
        <v>0</v>
      </c>
    </row>
    <row r="108" customFormat="false" ht="12.8" hidden="false" customHeight="false" outlineLevel="0" collapsed="false">
      <c r="A108" s="3" t="s">
        <v>216</v>
      </c>
      <c r="B108" s="3" t="s">
        <v>217</v>
      </c>
      <c r="C108" s="3" t="n">
        <v>1097.118</v>
      </c>
      <c r="D108" s="3" t="n">
        <v>498.69</v>
      </c>
      <c r="E108" s="3"/>
      <c r="F108" s="4" t="n">
        <v>554.1</v>
      </c>
      <c r="G108" s="0" t="n">
        <f aca="false">+porcentajes!$G$15*F108</f>
        <v>1097.118</v>
      </c>
      <c r="H108" s="0" t="n">
        <f aca="false">+porcentajes!$G$16*F108</f>
        <v>498.69</v>
      </c>
      <c r="I108" s="5" t="n">
        <f aca="false">+G108-C108</f>
        <v>0</v>
      </c>
    </row>
    <row r="109" customFormat="false" ht="12.8" hidden="false" customHeight="false" outlineLevel="0" collapsed="false">
      <c r="A109" s="3" t="s">
        <v>218</v>
      </c>
      <c r="B109" s="3" t="s">
        <v>219</v>
      </c>
      <c r="C109" s="3" t="n">
        <v>242.748</v>
      </c>
      <c r="D109" s="3" t="n">
        <v>110.34</v>
      </c>
      <c r="E109" s="3"/>
      <c r="F109" s="4" t="n">
        <v>122.6</v>
      </c>
      <c r="G109" s="0" t="n">
        <f aca="false">+porcentajes!$G$15*F109</f>
        <v>242.748</v>
      </c>
      <c r="H109" s="0" t="n">
        <f aca="false">+porcentajes!$G$16*F109</f>
        <v>110.34</v>
      </c>
      <c r="I109" s="5" t="n">
        <f aca="false">+G109-C109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K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5" activeCellId="0" sqref="G5"/>
    </sheetView>
  </sheetViews>
  <sheetFormatPr defaultRowHeight="12.8"/>
  <cols>
    <col collapsed="false" hidden="false" max="1" min="1" style="0" width="8.36734693877551"/>
    <col collapsed="false" hidden="false" max="2" min="2" style="0" width="14.5816326530612"/>
    <col collapsed="false" hidden="false" max="3" min="3" style="0" width="9.44897959183673"/>
    <col collapsed="false" hidden="false" max="4" min="4" style="0" width="8.77551020408163"/>
    <col collapsed="false" hidden="false" max="6" min="5" style="0" width="15.1173469387755"/>
    <col collapsed="false" hidden="false" max="7" min="7" style="0" width="7.02040816326531"/>
    <col collapsed="false" hidden="false" max="8" min="8" style="0" width="9.71938775510204"/>
    <col collapsed="false" hidden="false" max="10" min="9" style="0" width="8.36734693877551"/>
    <col collapsed="false" hidden="false" max="11" min="11" style="0" width="13.0918367346939"/>
    <col collapsed="false" hidden="false" max="1025" min="12" style="0" width="8.36734693877551"/>
  </cols>
  <sheetData>
    <row r="2" customFormat="false" ht="12.8" hidden="false" customHeight="false" outlineLevel="0" collapsed="false">
      <c r="B2" s="0" t="s">
        <v>220</v>
      </c>
      <c r="F2" s="0" t="s">
        <v>221</v>
      </c>
    </row>
    <row r="3" customFormat="false" ht="12.8" hidden="false" customHeight="false" outlineLevel="0" collapsed="false">
      <c r="B3" s="11"/>
      <c r="C3" s="12"/>
      <c r="D3" s="13"/>
      <c r="F3" s="11"/>
      <c r="G3" s="12"/>
      <c r="H3" s="13"/>
    </row>
    <row r="4" customFormat="false" ht="12.8" hidden="false" customHeight="false" outlineLevel="0" collapsed="false">
      <c r="B4" s="14" t="s">
        <v>222</v>
      </c>
      <c r="C4" s="0" t="n">
        <f aca="false">+C5*(1-0.1)</f>
        <v>145.8</v>
      </c>
      <c r="D4" s="15" t="s">
        <v>223</v>
      </c>
      <c r="F4" s="14" t="s">
        <v>224</v>
      </c>
      <c r="G4" s="0" t="n">
        <f aca="false">+C4</f>
        <v>145.8</v>
      </c>
      <c r="H4" s="15"/>
    </row>
    <row r="5" customFormat="false" ht="12.8" hidden="false" customHeight="false" outlineLevel="0" collapsed="false">
      <c r="B5" s="14" t="s">
        <v>225</v>
      </c>
      <c r="C5" s="0" t="n">
        <v>162</v>
      </c>
      <c r="D5" s="15"/>
      <c r="F5" s="14" t="s">
        <v>226</v>
      </c>
      <c r="G5" s="0" t="n">
        <f aca="false">+G4*(1+0.25)</f>
        <v>182.25</v>
      </c>
      <c r="H5" s="15" t="s">
        <v>227</v>
      </c>
      <c r="J5" s="0" t="n">
        <f aca="false">+G6*(1-0.4369)</f>
        <v>180.619956</v>
      </c>
      <c r="K5" s="0" t="s">
        <v>228</v>
      </c>
    </row>
    <row r="6" customFormat="false" ht="12.8" hidden="false" customHeight="false" outlineLevel="0" collapsed="false">
      <c r="B6" s="16" t="s">
        <v>229</v>
      </c>
      <c r="C6" s="17" t="n">
        <f aca="false">+C5*2</f>
        <v>324</v>
      </c>
      <c r="D6" s="18" t="s">
        <v>230</v>
      </c>
      <c r="F6" s="16" t="s">
        <v>229</v>
      </c>
      <c r="G6" s="17" t="n">
        <f aca="false">+G4*(1+1.2)</f>
        <v>320.76</v>
      </c>
      <c r="H6" s="18" t="s">
        <v>231</v>
      </c>
    </row>
    <row r="8" customFormat="false" ht="12.8" hidden="false" customHeight="false" outlineLevel="0" collapsed="false">
      <c r="F8" s="0" t="s">
        <v>232</v>
      </c>
      <c r="G8" s="0" t="n">
        <f aca="false">+G6*(1+H8)</f>
        <v>182.25</v>
      </c>
      <c r="H8" s="19" t="n">
        <f aca="false">+G5/G6-1</f>
        <v>-0.431818181818182</v>
      </c>
    </row>
    <row r="9" customFormat="false" ht="12.8" hidden="false" customHeight="false" outlineLevel="0" collapsed="false">
      <c r="F9" s="0" t="s">
        <v>233</v>
      </c>
      <c r="H9" s="0" t="n">
        <f aca="false">+G6/G4-1</f>
        <v>1.2</v>
      </c>
    </row>
    <row r="14" customFormat="false" ht="12.8" hidden="false" customHeight="false" outlineLevel="0" collapsed="false">
      <c r="B14" s="0" t="s">
        <v>234</v>
      </c>
      <c r="F14" s="0" t="s">
        <v>235</v>
      </c>
    </row>
    <row r="15" customFormat="false" ht="12.8" hidden="false" customHeight="false" outlineLevel="0" collapsed="false">
      <c r="B15" s="0" t="s">
        <v>229</v>
      </c>
      <c r="C15" s="0" t="s">
        <v>236</v>
      </c>
      <c r="F15" s="0" t="s">
        <v>237</v>
      </c>
      <c r="G15" s="0" t="n">
        <f aca="false">+G6/C5</f>
        <v>1.98</v>
      </c>
    </row>
    <row r="16" customFormat="false" ht="12.8" hidden="false" customHeight="false" outlineLevel="0" collapsed="false">
      <c r="B16" s="0" t="s">
        <v>225</v>
      </c>
      <c r="C16" s="0" t="s">
        <v>238</v>
      </c>
      <c r="F16" s="0" t="s">
        <v>239</v>
      </c>
      <c r="G16" s="0" t="n">
        <f aca="false">+C4/C5</f>
        <v>0.9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2017-04-29T21:24:03Z</dcterms:created>
  <dc:creator/>
  <dc:description/>
  <dc:language>es-AR</dc:language>
  <cp:lastModifiedBy/>
  <dcterms:modified xsi:type="dcterms:W3CDTF">2017-05-09T20:05:33Z</dcterms:modified>
  <cp:revision>26</cp:revision>
  <dc:subject/>
  <dc:title/>
</cp:coreProperties>
</file>