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990" windowHeight="7290" tabRatio="792" firstSheet="2" activeTab="15"/>
  </bookViews>
  <sheets>
    <sheet name="คำอธิบาย" sheetId="15" r:id="rId1"/>
    <sheet name="จัดสรร" sheetId="17" r:id="rId2"/>
    <sheet name="ยุทธ" sheetId="1" r:id="rId3"/>
    <sheet name="ทันต" sheetId="2" r:id="rId4"/>
    <sheet name="อวล." sheetId="3" r:id="rId5"/>
    <sheet name="บริหาร" sheetId="4" r:id="rId6"/>
    <sheet name="พัฒนาคุณภาพ" sheetId="5" r:id="rId7"/>
    <sheet name="ควบคุมโรค" sheetId="6" r:id="rId8"/>
    <sheet name="คุ้มครอง" sheetId="7" r:id="rId9"/>
    <sheet name="สุขศึกษา" sheetId="8" r:id="rId10"/>
    <sheet name="นิติการ" sheetId="9" r:id="rId11"/>
    <sheet name="แผนไทย" sheetId="10" r:id="rId12"/>
    <sheet name="ส่งเสริม" sheetId="11" r:id="rId13"/>
    <sheet name="ประกัน" sheetId="12" r:id="rId14"/>
    <sheet name="ทรัพยากร" sheetId="13" r:id="rId15"/>
    <sheet name="NCD" sheetId="14" r:id="rId16"/>
    <sheet name="รวม" sheetId="16" r:id="rId17"/>
    <sheet name="เชื่อมโยง" sheetId="18" r:id="rId18"/>
    <sheet name="สรุป" sheetId="19" r:id="rId19"/>
  </sheets>
  <externalReferences>
    <externalReference r:id="rId20"/>
  </externalReferences>
  <definedNames>
    <definedName name="_xlnm._FilterDatabase" localSheetId="17" hidden="1">เชื่อมโยง!$N$1:$N$451</definedName>
    <definedName name="_xlnm.Print_Titles" localSheetId="15">NCD!$1:$2</definedName>
    <definedName name="_xlnm.Print_Titles" localSheetId="7">ควบคุมโรค!$1:$2</definedName>
    <definedName name="_xlnm.Print_Titles" localSheetId="8">คุ้มครอง!$1:$2</definedName>
    <definedName name="_xlnm.Print_Titles" localSheetId="14">ทรัพยากร!$1:$2</definedName>
    <definedName name="_xlnm.Print_Titles" localSheetId="3">ทันต!$1:$2</definedName>
    <definedName name="_xlnm.Print_Titles" localSheetId="10">นิติการ!$1:$2</definedName>
    <definedName name="_xlnm.Print_Titles" localSheetId="5">บริหาร!$1:$2</definedName>
    <definedName name="_xlnm.Print_Titles" localSheetId="13">ประกัน!$1:$2</definedName>
    <definedName name="_xlnm.Print_Titles" localSheetId="11">แผนไทย!$1:$2</definedName>
    <definedName name="_xlnm.Print_Titles" localSheetId="6">พัฒนาคุณภาพ!$1:$2</definedName>
    <definedName name="_xlnm.Print_Titles" localSheetId="2">ยุทธ!$1:$2</definedName>
    <definedName name="_xlnm.Print_Titles" localSheetId="12">ส่งเสริม!$1:$2</definedName>
    <definedName name="_xlnm.Print_Titles" localSheetId="9">สุขศึกษา!$1:$2</definedName>
    <definedName name="_xlnm.Print_Titles" localSheetId="4">อวล.!$1:$2</definedName>
  </definedNames>
  <calcPr calcId="124519"/>
</workbook>
</file>

<file path=xl/calcChain.xml><?xml version="1.0" encoding="utf-8"?>
<calcChain xmlns="http://schemas.openxmlformats.org/spreadsheetml/2006/main">
  <c r="B8" i="19"/>
  <c r="B15"/>
  <c r="B23"/>
  <c r="C23"/>
  <c r="C18"/>
  <c r="C15"/>
  <c r="C8"/>
  <c r="F214" i="18"/>
  <c r="G214"/>
  <c r="F203"/>
  <c r="G203"/>
  <c r="F194"/>
  <c r="G194"/>
  <c r="F176"/>
  <c r="G176"/>
  <c r="F168"/>
  <c r="G168"/>
  <c r="F156"/>
  <c r="G156"/>
  <c r="F149"/>
  <c r="G149"/>
  <c r="F96"/>
  <c r="G96"/>
  <c r="F83"/>
  <c r="G83"/>
  <c r="F71"/>
  <c r="G71"/>
  <c r="F45"/>
  <c r="G45"/>
  <c r="F33"/>
  <c r="G33"/>
  <c r="E148"/>
  <c r="H148" s="1"/>
  <c r="E147"/>
  <c r="H147" s="1"/>
  <c r="E146"/>
  <c r="E145"/>
  <c r="H145" s="1"/>
  <c r="E144"/>
  <c r="H144" s="1"/>
  <c r="E143"/>
  <c r="H143" s="1"/>
  <c r="E142"/>
  <c r="H142" s="1"/>
  <c r="E141"/>
  <c r="H141" s="1"/>
  <c r="E139"/>
  <c r="H139" s="1"/>
  <c r="E137"/>
  <c r="H137" s="1"/>
  <c r="E136"/>
  <c r="H136" s="1"/>
  <c r="E135"/>
  <c r="H135" s="1"/>
  <c r="E134"/>
  <c r="H134" s="1"/>
  <c r="E125"/>
  <c r="H125" s="1"/>
  <c r="G124"/>
  <c r="H124" s="1"/>
  <c r="F123"/>
  <c r="H123" s="1"/>
  <c r="E122"/>
  <c r="H122" s="1"/>
  <c r="E118"/>
  <c r="H118" s="1"/>
  <c r="E117"/>
  <c r="H117" s="1"/>
  <c r="E116"/>
  <c r="H116" s="1"/>
  <c r="E109"/>
  <c r="H109" s="1"/>
  <c r="E65"/>
  <c r="H65" s="1"/>
  <c r="E102"/>
  <c r="H102" s="1"/>
  <c r="E64"/>
  <c r="H64" s="1"/>
  <c r="E211"/>
  <c r="H211" s="1"/>
  <c r="E210"/>
  <c r="H210" s="1"/>
  <c r="E209"/>
  <c r="H209" s="1"/>
  <c r="E191"/>
  <c r="E120"/>
  <c r="H120" s="1"/>
  <c r="E25"/>
  <c r="H25" s="1"/>
  <c r="E22"/>
  <c r="H22" s="1"/>
  <c r="E21"/>
  <c r="H21" s="1"/>
  <c r="E20"/>
  <c r="H20" s="1"/>
  <c r="E19"/>
  <c r="H19" s="1"/>
  <c r="E167"/>
  <c r="H167" s="1"/>
  <c r="E166"/>
  <c r="H166" s="1"/>
  <c r="E165"/>
  <c r="H165" s="1"/>
  <c r="E164"/>
  <c r="H164" s="1"/>
  <c r="E163"/>
  <c r="H163" s="1"/>
  <c r="E162"/>
  <c r="H162" s="1"/>
  <c r="E182"/>
  <c r="H182" s="1"/>
  <c r="E43"/>
  <c r="H43" s="1"/>
  <c r="E189"/>
  <c r="H189" s="1"/>
  <c r="E113"/>
  <c r="H113" s="1"/>
  <c r="E112"/>
  <c r="H112" s="1"/>
  <c r="E111"/>
  <c r="H111" s="1"/>
  <c r="E42"/>
  <c r="H42" s="1"/>
  <c r="E94"/>
  <c r="H94" s="1"/>
  <c r="E93"/>
  <c r="H93" s="1"/>
  <c r="E92"/>
  <c r="H92" s="1"/>
  <c r="E91"/>
  <c r="H91" s="1"/>
  <c r="E90"/>
  <c r="H90" s="1"/>
  <c r="E44"/>
  <c r="H44" s="1"/>
  <c r="E106"/>
  <c r="H106" s="1"/>
  <c r="E105"/>
  <c r="H105" s="1"/>
  <c r="E70"/>
  <c r="H70" s="1"/>
  <c r="E69"/>
  <c r="H69" s="1"/>
  <c r="E155"/>
  <c r="H155" s="1"/>
  <c r="H156" s="1"/>
  <c r="E103"/>
  <c r="H103" s="1"/>
  <c r="E104"/>
  <c r="H104" s="1"/>
  <c r="E63"/>
  <c r="H63" s="1"/>
  <c r="E61"/>
  <c r="H61" s="1"/>
  <c r="E60"/>
  <c r="H60" s="1"/>
  <c r="E59"/>
  <c r="H59" s="1"/>
  <c r="E58"/>
  <c r="H58" s="1"/>
  <c r="E57"/>
  <c r="H57" s="1"/>
  <c r="E55"/>
  <c r="H55" s="1"/>
  <c r="E54"/>
  <c r="H54" s="1"/>
  <c r="E53"/>
  <c r="H53" s="1"/>
  <c r="E52"/>
  <c r="H52" s="1"/>
  <c r="E26"/>
  <c r="H26" s="1"/>
  <c r="E190"/>
  <c r="H190" s="1"/>
  <c r="E188"/>
  <c r="H188" s="1"/>
  <c r="E175"/>
  <c r="H175" s="1"/>
  <c r="E174"/>
  <c r="H174" s="1"/>
  <c r="E89"/>
  <c r="H89" s="1"/>
  <c r="E183"/>
  <c r="H183" s="1"/>
  <c r="E184"/>
  <c r="H184" s="1"/>
  <c r="E81"/>
  <c r="H81" s="1"/>
  <c r="E80"/>
  <c r="H80" s="1"/>
  <c r="E78"/>
  <c r="H78" s="1"/>
  <c r="E77"/>
  <c r="H77" s="1"/>
  <c r="E66"/>
  <c r="H66" s="1"/>
  <c r="E95"/>
  <c r="H95" s="1"/>
  <c r="E32"/>
  <c r="H32" s="1"/>
  <c r="E29"/>
  <c r="H29" s="1"/>
  <c r="E31"/>
  <c r="H31" s="1"/>
  <c r="E30"/>
  <c r="H30" s="1"/>
  <c r="E28"/>
  <c r="H28" s="1"/>
  <c r="E27"/>
  <c r="H27" s="1"/>
  <c r="E199"/>
  <c r="H199" s="1"/>
  <c r="H203" s="1"/>
  <c r="E187"/>
  <c r="H187" s="1"/>
  <c r="E186"/>
  <c r="H186" s="1"/>
  <c r="E185"/>
  <c r="H185" s="1"/>
  <c r="E114"/>
  <c r="H114" s="1"/>
  <c r="E51"/>
  <c r="H51" s="1"/>
  <c r="E41"/>
  <c r="H41" s="1"/>
  <c r="H213"/>
  <c r="H212"/>
  <c r="H193"/>
  <c r="H192"/>
  <c r="H146"/>
  <c r="H140"/>
  <c r="H138"/>
  <c r="H121"/>
  <c r="H119"/>
  <c r="H115"/>
  <c r="H110"/>
  <c r="H108"/>
  <c r="H107"/>
  <c r="H82"/>
  <c r="H79"/>
  <c r="H68"/>
  <c r="H67"/>
  <c r="H62"/>
  <c r="H56"/>
  <c r="H24"/>
  <c r="H23"/>
  <c r="H214" l="1"/>
  <c r="E214"/>
  <c r="H194"/>
  <c r="B24" i="19"/>
  <c r="C24"/>
  <c r="E194" i="18"/>
  <c r="E203"/>
  <c r="H176"/>
  <c r="H168"/>
  <c r="E176"/>
  <c r="H149"/>
  <c r="E168"/>
  <c r="H128"/>
  <c r="G128"/>
  <c r="E128"/>
  <c r="E156"/>
  <c r="H96"/>
  <c r="F128"/>
  <c r="H83"/>
  <c r="E149"/>
  <c r="E96"/>
  <c r="H45"/>
  <c r="H71"/>
  <c r="E83"/>
  <c r="E71"/>
  <c r="E45"/>
  <c r="R13" i="16" l="1"/>
  <c r="O13"/>
  <c r="C13"/>
  <c r="P22" i="12"/>
  <c r="O22"/>
  <c r="N22"/>
  <c r="M22"/>
  <c r="L22"/>
  <c r="K22"/>
  <c r="J22"/>
  <c r="I22"/>
  <c r="H22"/>
  <c r="G22"/>
  <c r="F22"/>
  <c r="E22"/>
  <c r="C22"/>
  <c r="AA9" i="17" l="1"/>
  <c r="X9"/>
  <c r="W9"/>
  <c r="U9"/>
  <c r="S9"/>
  <c r="R9"/>
  <c r="P9"/>
  <c r="O9"/>
  <c r="N9"/>
  <c r="L9"/>
  <c r="K9"/>
  <c r="J9"/>
  <c r="Z9"/>
  <c r="Y9"/>
  <c r="V9"/>
  <c r="Q9"/>
  <c r="M9"/>
  <c r="H35" i="7" l="1"/>
  <c r="I35"/>
  <c r="J35"/>
  <c r="K35"/>
  <c r="L35"/>
  <c r="M35"/>
  <c r="N35"/>
  <c r="G35"/>
  <c r="E10" i="4"/>
  <c r="G10"/>
  <c r="H10"/>
  <c r="I10"/>
  <c r="J10"/>
  <c r="K10"/>
  <c r="L10"/>
  <c r="M10"/>
  <c r="N10"/>
  <c r="O10"/>
  <c r="F10"/>
  <c r="P10"/>
  <c r="D21" i="3"/>
  <c r="E21"/>
  <c r="H21"/>
  <c r="I21"/>
  <c r="J21"/>
  <c r="K21"/>
  <c r="N21"/>
  <c r="O21"/>
  <c r="P21"/>
  <c r="H17" i="16"/>
  <c r="P33" i="5"/>
  <c r="O33"/>
  <c r="N33"/>
  <c r="M33"/>
  <c r="L33"/>
  <c r="K33"/>
  <c r="J33"/>
  <c r="I33"/>
  <c r="H33"/>
  <c r="G33"/>
  <c r="F33"/>
  <c r="E33"/>
  <c r="C33"/>
  <c r="N9" i="16"/>
  <c r="E54" i="11"/>
  <c r="F54"/>
  <c r="G54"/>
  <c r="H54"/>
  <c r="J54"/>
  <c r="K54"/>
  <c r="L54"/>
  <c r="M54"/>
  <c r="N54"/>
  <c r="O54"/>
  <c r="P54"/>
  <c r="I54"/>
  <c r="D14"/>
  <c r="D13"/>
  <c r="D54" s="1"/>
  <c r="C10"/>
  <c r="C9"/>
  <c r="C8"/>
  <c r="C7"/>
  <c r="C6"/>
  <c r="C5"/>
  <c r="C4"/>
  <c r="C54" l="1"/>
  <c r="C9" i="16" s="1"/>
  <c r="E18" i="18"/>
  <c r="M5" i="16"/>
  <c r="K5"/>
  <c r="J5"/>
  <c r="C5"/>
  <c r="G89" i="14"/>
  <c r="K89"/>
  <c r="O89"/>
  <c r="P89"/>
  <c r="C89"/>
  <c r="N74"/>
  <c r="N89" s="1"/>
  <c r="M74"/>
  <c r="M89" s="1"/>
  <c r="L74"/>
  <c r="L89" s="1"/>
  <c r="K74"/>
  <c r="J74"/>
  <c r="J89" s="1"/>
  <c r="I74"/>
  <c r="I89" s="1"/>
  <c r="H74"/>
  <c r="H89" s="1"/>
  <c r="G74"/>
  <c r="F74"/>
  <c r="F89" s="1"/>
  <c r="E74"/>
  <c r="E89" s="1"/>
  <c r="H18" i="18" l="1"/>
  <c r="H33" s="1"/>
  <c r="E33"/>
  <c r="Q14" i="16"/>
  <c r="I12"/>
  <c r="F12"/>
  <c r="C12"/>
  <c r="E15"/>
  <c r="D15"/>
  <c r="C15"/>
  <c r="P10"/>
  <c r="M37" i="6"/>
  <c r="L37"/>
  <c r="J37"/>
  <c r="I37"/>
  <c r="H37"/>
  <c r="G37"/>
  <c r="C37"/>
  <c r="L4" i="16" l="1"/>
  <c r="C4"/>
  <c r="D18" i="2"/>
  <c r="E18"/>
  <c r="F18"/>
  <c r="G18"/>
  <c r="H18"/>
  <c r="I18"/>
  <c r="J18"/>
  <c r="K18"/>
  <c r="L18"/>
  <c r="M18"/>
  <c r="N18"/>
  <c r="O18"/>
  <c r="P18"/>
  <c r="C18"/>
  <c r="C8" i="16" s="1"/>
  <c r="C3" l="1"/>
  <c r="U3" s="1"/>
  <c r="P17"/>
  <c r="J17"/>
  <c r="G17"/>
  <c r="C16"/>
  <c r="U16" s="1"/>
  <c r="E17"/>
  <c r="D17"/>
  <c r="U15"/>
  <c r="Q17"/>
  <c r="R17"/>
  <c r="O17"/>
  <c r="I17"/>
  <c r="F17"/>
  <c r="U12"/>
  <c r="C10"/>
  <c r="U10" s="1"/>
  <c r="N17"/>
  <c r="U9"/>
  <c r="U8"/>
  <c r="U7"/>
  <c r="C6"/>
  <c r="U6" s="1"/>
  <c r="T5"/>
  <c r="T17" s="1"/>
  <c r="S5"/>
  <c r="M17"/>
  <c r="L17"/>
  <c r="U4"/>
  <c r="S17" l="1"/>
  <c r="U5"/>
  <c r="U13"/>
  <c r="U14"/>
  <c r="K17"/>
  <c r="F18" i="10" l="1"/>
  <c r="G18"/>
  <c r="H18"/>
  <c r="K18"/>
  <c r="P18"/>
  <c r="C18"/>
  <c r="C24" i="1" l="1"/>
  <c r="G23"/>
  <c r="C23" s="1"/>
  <c r="C22"/>
  <c r="C21"/>
  <c r="G20"/>
  <c r="F20"/>
  <c r="C20" l="1"/>
  <c r="C21" i="3" l="1"/>
  <c r="O14" i="13" l="1"/>
  <c r="M14"/>
  <c r="L14"/>
  <c r="J14"/>
  <c r="I14"/>
  <c r="C14"/>
  <c r="C11" i="16" s="1"/>
  <c r="U11" l="1"/>
  <c r="C17"/>
  <c r="U17" s="1"/>
  <c r="P31" i="8"/>
  <c r="O31"/>
  <c r="M31"/>
  <c r="L31"/>
  <c r="K31"/>
  <c r="J31"/>
  <c r="I31"/>
  <c r="G31"/>
  <c r="F31"/>
  <c r="C31"/>
  <c r="N30"/>
  <c r="N29"/>
  <c r="N22"/>
  <c r="N31" l="1"/>
  <c r="O7" i="9"/>
  <c r="I7"/>
  <c r="F7"/>
  <c r="C7" l="1"/>
  <c r="C10" i="4"/>
  <c r="E29" i="1"/>
  <c r="F29"/>
  <c r="H29"/>
  <c r="I29"/>
  <c r="J29"/>
  <c r="K29"/>
  <c r="L29"/>
  <c r="M29"/>
  <c r="N29"/>
  <c r="O29"/>
  <c r="P29"/>
  <c r="G29"/>
  <c r="C29" l="1"/>
</calcChain>
</file>

<file path=xl/sharedStrings.xml><?xml version="1.0" encoding="utf-8"?>
<sst xmlns="http://schemas.openxmlformats.org/spreadsheetml/2006/main" count="1937" uniqueCount="763">
  <si>
    <t>ลำดับ</t>
  </si>
  <si>
    <t>ชื่อโครงการ</t>
  </si>
  <si>
    <t>งบประมาณ</t>
  </si>
  <si>
    <t xml:space="preserve"> แหล่งงบ</t>
  </si>
  <si>
    <t>โครงการแลกเปลี่ยนเรียนรู้การดำเนินงานส่งเสริมทันตสุขภาพในโรงเรียนประถมศึกษา จังหวัดชุมพร ปีงบประมาณ 2563</t>
  </si>
  <si>
    <t>โครงการสร้างเสริมทันตสุขภาพผู้สูงอายุจังหวัดชุมพร</t>
  </si>
  <si>
    <t>โครงการเสริมสร้างเครือข่ายการเรียนรู้ของทันตบุคลากรและผู้เกี่ยวข้อง</t>
  </si>
  <si>
    <t>โครงการพัฒนาระบบบริการสุขภาพช่องปาก</t>
  </si>
  <si>
    <t>โครงการประชุมคณะกรรมการพัฒนาระบบบริการสุขภาพสาขาสุขภาพช่องปากและผู้เกี่ยวข้อง</t>
  </si>
  <si>
    <t>รวมเป็นเงิน (บาท)</t>
  </si>
  <si>
    <t>กลุ่มงานทันตสาธารณสุข</t>
  </si>
  <si>
    <t>กลุ่มงานอนามัยสิ่งแวดล้อม</t>
  </si>
  <si>
    <t>โครงการจัดประชุมคณะกรรมการสาธารณสุขจังหวัด (คสจ)</t>
  </si>
  <si>
    <t>งบขยะ</t>
  </si>
  <si>
    <t>โครงการพัฒนาศักยภาพเจ้าพนักงานสาธารณสุข/เจ้าพนักงานท้องถิ่นเกี่ยวกับการดำเนินงานกฎหมายสาธารณสุข พ.ศ.2535</t>
  </si>
  <si>
    <t>โครงการจัดการน้ำเสียในโรงพยาบาล</t>
  </si>
  <si>
    <t>งบบำบัดน้ำเสีย</t>
  </si>
  <si>
    <t>โครงการจัดการมูลฝอยติดเชื้อในสถานบริการสาธารณสุขที่ถูกต้องตามหลักสุขาภิบาล</t>
  </si>
  <si>
    <t>โครงการพัฒนาคุณภาพระบบบริการอนามัยสิ่งแวดล้อมในท้องถิ่น (EHA)</t>
  </si>
  <si>
    <t>โครงการเกษตรกรปลอดโรคผู้บริโภคปลอดภัย(วาระจังหวัดเรื่องการจัดการสารเคมี)</t>
  </si>
  <si>
    <t>งบดำเนินงาน</t>
  </si>
  <si>
    <t>กลุ่มงานควบคุมโรคติดต่อ</t>
  </si>
  <si>
    <t>กลุ่มงานทรัพยากรบุคคล</t>
  </si>
  <si>
    <t>งานสุขศึกษาประชาสัมพันธ์</t>
  </si>
  <si>
    <t>กลุ่มงานประกันสุขภาพ</t>
  </si>
  <si>
    <t>กลุ่มงานนิติการ</t>
  </si>
  <si>
    <t>กลุ่มงานบริหารทั่วไป</t>
  </si>
  <si>
    <t>สพฉ.</t>
  </si>
  <si>
    <t>โครงการอบรมเชิงปฏิบัติการ เรื่อง การจัดวางระบบการควบคุมภายในและบริหารความเสี่ยง ของหน่วยงานในสังกัดสำนักงานสาธารณสุขจังหวัดชุมพร</t>
  </si>
  <si>
    <t>โครงการพัฒนาระบบควบคุมภายในและบริหารความเสี่ยง</t>
  </si>
  <si>
    <t>กลุ่มงานพัฒนาคุณภาพและรูปแบบบริการ</t>
  </si>
  <si>
    <t>โครงการพัฒนาองค์กรคุณภาพตามมาตรฐาน (HA) สำหรับสถานพยาบาล</t>
  </si>
  <si>
    <t>โครงการพัฒนาคุณภาพและรูปแบบบริการของหน่วยบริการระดับปฐมภูมิให้ผ่านเกณฑ์คุณภาพและมาตรฐานที่กำหนด</t>
  </si>
  <si>
    <t>โครงการพัฒนาคุณภาพห้องปฏิบัติการทางการแพทย์และห้องปฏิบัติการรังสีวินิจฉัยโรงพยาบาลจังหวัดชุมพร</t>
  </si>
  <si>
    <t>โครงการติดตามประเมินผลการดำเนินงานวัณโรค จังหวัดชุมพร ปี 2563</t>
  </si>
  <si>
    <t>โครงการพัฒนาศักยภาพบุคลากรสาธารณสุขเครือข่ายการทำงานด้านวัณโรค จังหวัดชุมพรชุมพร ปี 2563</t>
  </si>
  <si>
    <t>โครงการพัฒนาศักยภาพผู้รับผิดชอบงานสร้างเสริมภูมิคุ้มกันโรค(EPI) จังหวัดชุมพร ปี 2563</t>
  </si>
  <si>
    <t>โครงการประชุมชี้แจงแนวทางการดำเนินงานให้บริการวัคซีนไข้หวัดใหญ่ตามฤดูกาล ปี 2563</t>
  </si>
  <si>
    <t>โครงการขับเคลื่อนการดำเนินป้องกันควบคุมโรคติดต่อตามพระราชบัญญัติโรคติดต่อ พ.ศ. 2558</t>
  </si>
  <si>
    <t>โครงการพัฒนาศักยภาพเจ้าหน้าที่ในการให้บริการป้องกันการติดเชื้อเอชไอวีและโรคติดต่อทางเพศสัมพันธ์เชิงรุก</t>
  </si>
  <si>
    <t>โครงการพัฒนาคุณภาพงานคลินิกยาต้านไวรัส จังหวัดชุมพร</t>
  </si>
  <si>
    <t>โครงการพัฒนาคุณภาพงานโรคติดต่อทางเพศสัมพันธ์ จังหวัดชุมพร</t>
  </si>
  <si>
    <t>โครงการอบรมแนวทางการดำเนินงานป้องกันโรคพิษสุนัขบ้า ตามโครงการสัตว์ปลอดโรค คนปลอดภัย จากโรคพิษสุนัขบ้า</t>
  </si>
  <si>
    <t>โครงการจ้างเหมาดูแลระบบโปรแกรมเตือนภัยทางระบาดวิทยา(VEP-Alert)จังหวัดชุมพร ปี 2563</t>
  </si>
  <si>
    <t>โครงการพัฒนาศักยภาพทีมตระหนักรู้สถานการณ์(SAT)และทีมปฏิบัติการสอบสวนควบคุมโรค(JIT)  เพื่อตอบโต้ภาวะฉุกเฉินทางด้านสาธารณสุข จังหวัดชุมพร ปี 2563</t>
  </si>
  <si>
    <t>โครงการพัฒนาศักยภาพเจ้าหน้าที่ระบาดวิทยา จังหวัดชุมพร ปี 2563</t>
  </si>
  <si>
    <t>โครงการจัดซื้อวัสดุอุปกรณ์เก็บตัวอย่างเพื่อส่งตรวจทางห้องปฏิบัติการ หาเชื้อก่อโรคและยืนยันการเกิดโรค</t>
  </si>
  <si>
    <t>โครงการควบคุมโรคไข้เลือดออก จังหวัดชุมพร</t>
  </si>
  <si>
    <t>งบอุดหนุน</t>
  </si>
  <si>
    <t>โครงการส่งเสริมและพัฒนาความปลอดภัยด้านอาหาร จังหวัดชุมพร ปีงบประมาณ พ.ศ.2563</t>
  </si>
  <si>
    <t>โครงการพัฒนาระบบบริหารจัดการด้านยาและเวชภัณฑ์ ปีงบประมาณ พ.ศ.2563</t>
  </si>
  <si>
    <t>โครงการป้องกันและควบคุมการดื้อยาต้านจุลชีพและการใช้ยาอย่างสมเหตุผล จังหวัดชุมพร ปีงบประมาณ พ.ศ.2563</t>
  </si>
  <si>
    <t>โครงการประกวดอาสาสมัครสาธารณสุขดีเด่นจังหวัดชุมพร ปี 2563</t>
  </si>
  <si>
    <t>โครงการประกวดและเชิดชูเกียรติอสม. ดีเด่น จังหวัดชุมพร ปี 2563</t>
  </si>
  <si>
    <t xml:space="preserve">โครงการพัฒนาศักยภาพชมรมอาสาสมัครสาธารณสุขจังหวัดชุมพร </t>
  </si>
  <si>
    <t>โครงการประชุมเชิงปฏิบัติการการดำเนินงานสนับสนุนบริการสุขภาพ</t>
  </si>
  <si>
    <t>งบ สบส.</t>
  </si>
  <si>
    <t xml:space="preserve">โครงการพัฒนาเครือข่ายสู่ตำบลจัดการสุขภาพดี จังหวัดชุมพร </t>
  </si>
  <si>
    <t>พัฒนาระบบการเฝ้าระวังแก้ไขปัญหาการฆ่าตัวตาย</t>
  </si>
  <si>
    <t>งบ OSCC</t>
  </si>
  <si>
    <t xml:space="preserve">โครงการพัฒนาศักยภาพเครือข่ายงานประชาสัมพันธ์สาธารณสุข </t>
  </si>
  <si>
    <t>โครงการพัฒนาเครือขายกําลังคนดานสุขภาพและ อสม.ประจำปี 2563 (พัฒนา อสม. เปน อสม. หมอประจําบาน)</t>
  </si>
  <si>
    <t>พัฒนาระบบการดูแลช่วยเหลือนักเรียนเพื่อป้องกันภาวะซึมเศร้าและการฆ่าตัวตาย</t>
  </si>
  <si>
    <t>โครงการอบรมพัฒนาศักยภาพทักษะการดูแลช่วยเหลือและปรับพฤติกรรมเด็ก โดยโปรแกรมSAFE B- MOD</t>
  </si>
  <si>
    <t>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</si>
  <si>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งบดำเนินงาน ITA</t>
  </si>
  <si>
    <t xml:space="preserve">อบรมให้ความรู้ด้านกฎหมายและแนวทางการประเมินคุณธรรมและความโปร่งใสของหน่วยงานภาครัฐ (ITA) </t>
  </si>
  <si>
    <t xml:space="preserve">กลุ่มงานการแพทย์แผนไทยและการแพทย์ทางเลือก </t>
  </si>
  <si>
    <t>โครงการดำนินงานสำนักงานนายทะเบียนจังหวัดชุมพรประจำปีงบประมาณ  2563</t>
  </si>
  <si>
    <t>งบกองทุนภูมิปัญญาการแพทย์แผนไทย</t>
  </si>
  <si>
    <t xml:space="preserve">โครงการมหกรรมการแพทย์แผนไทยและการแพทย์พื้นบ้านไทย ปีที่ 12 ระดับภาคใต้ (จังหวัดภูเก็ต) ประจำปีงบประมาณ 2563 </t>
  </si>
  <si>
    <t xml:space="preserve">โครงการตรวจและประเมินมาตรฐานโรงพยาบาลส่งเสริมและสนับสนุนการแพทย์แผนไทยและการแพทย์ผสมผสาน จังหวัดชุมพร ประจำปีงบประมาณ 2563 </t>
  </si>
  <si>
    <t>คัดเลือกหมอพื้นบ้านดีเด่นระดับจังหวัด หมอไทยดีเด่นระดับเขต และเจ้าหน้าที่ผู้ปฏิบัติงานด้านการแพทย์แผนไทยดีเด่นระดับเขต ประจำปีงบประมาณ 2563</t>
  </si>
  <si>
    <t xml:space="preserve">การประกวดพื้นที่ต้นแบบดีเด่นแห่งชาติด้านการแพทย์แผนไทย การแพทย์พื้นบ้าน และการแพทย์ทางเลือก ระดับจังหวัด ประจำปีงบประมาณ 2563 </t>
  </si>
  <si>
    <t>โครงการจัดการความรู้และแลกเปลี่ยนเรียนรู้เพื่อพัฒนางานด้านการแพทย์แผนไทยและการแพทย์ทางเลือก</t>
  </si>
  <si>
    <t>โครงการอำนวยการศูนย์บริการจดทะเบียนแรงงานต่างด้าวแบบเบ็ดเสร็จจังหวัดชุมพร</t>
  </si>
  <si>
    <t>กองทุนต่างด้าว</t>
  </si>
  <si>
    <t xml:space="preserve"> โครงการพัฒนาและสร้างเสริมศักยภาพคนไทยกลุ่มวัยเรียนและวัยรุ่น</t>
  </si>
  <si>
    <t>โครงการป้องกันและแก้ไขการตั้งครรภ์ในวัยรุ่นจังหวัดชุมพรปี 2563</t>
  </si>
  <si>
    <t>โครงการชุมพรรักษ์ดวงตาครั้งที่ 4</t>
  </si>
  <si>
    <t>โครงการประชุมเชิงปฏิบัติการพัฒนาศักยภาพผู้ดูแลผู้สูงอายุสมองเสื่อมที่มี</t>
  </si>
  <si>
    <t>งบ พมจ.ชุมพร</t>
  </si>
  <si>
    <t>โครงการพัฒนาคุณภาพการพยาบาลในโรงพยาบาลและโรงพยาบาลส่งเสริมสุขภาพตามเกณฑ์มาตรฐานการพยาบาลจังหวัดชุมพร</t>
  </si>
  <si>
    <t>กลุ่มงานส่งเสริมสุขภาพ</t>
  </si>
  <si>
    <t xml:space="preserve">โครงการพัฒนาศักยภาพจิตอาสาในการดูแลผู้ป่วยและผู้สูงอายุระยะสุดท้าย   จังหวัดชุมพร รุ่นที่ 2 ปี 2563                 </t>
  </si>
  <si>
    <t>โครงการอบรมปฐมนิเทศข้าราชการบรรจุใหม่ ปี 2563</t>
  </si>
  <si>
    <t>โครงการพัฒนา รพ./หน่วยงานคุณธรรม/ประกวดหน่วยงานจริยธรรม/คนดีศรีสาธารณสุข/จัดตั้งและพัฒนาชมรมจริยธรรม ปี2563</t>
  </si>
  <si>
    <t xml:space="preserve">โครงการประชุมแลกเปลี่ยนเรียนรู้ผลการดำเนินงานด้านสาธารณสุข ระดับตำบล/อำเภอ/จังหวัด                                 </t>
  </si>
  <si>
    <t>โครงการประชุมเชิงปฏิบัติการทบทวนยุทธศาสตร์การพัฒนาด้านสาธารณสุขจังหวัดชุมพร 5 ปี (พ.ศ.2560-2564)  และการจัดทำแผนปฏิบัติการประจำปี 2563</t>
  </si>
  <si>
    <t>โครงการการพัฒนาคุณภาพชีวิตระดับอำเภอ (พชอ.) จังหวัดชุมพร ประจำปี 2562</t>
  </si>
  <si>
    <t>โครงการพัฒนาคุณภาพการบริหารจัดการภาครัฐ (PMQA) จังหวัดชุมพร</t>
  </si>
  <si>
    <t>โครงการพัฒนาระบบการส่งต่อผู้ป่วยจังหวัดชุมพร</t>
  </si>
  <si>
    <t>โครงการพัฒนาระบบการตอบโต้ภาวะฉุกเฉินและภัยสุขภาพจังหวัดชุมพร</t>
  </si>
  <si>
    <t>โครงการพัฒนาระบบบริการสุขภาพผู้ป่วยติดเชื้อในกระแสเลือดแบบรุนแรง</t>
  </si>
  <si>
    <t xml:space="preserve">กลุ่มงานพัฒนายุทธศาสตร์สาธารณสุข </t>
  </si>
  <si>
    <t>โครงการป้องกันการบาดเจ็บทางถนน จังหวัดชุมพร ปี 2563</t>
  </si>
  <si>
    <t>โครงการป้องกันการจมน้ำในเด็ก</t>
  </si>
  <si>
    <t>โครงการควบคุมโรคไม่ติดต่อ และภัยสุขภาพ</t>
  </si>
  <si>
    <t>โครงการสนับสนุนสร้างเสริมสุขภาพ โรคไม่ติดต่อเรื้อรัง</t>
  </si>
  <si>
    <t>โครงการพัฒนาระบบบริการสุขภาพ สาขาโรคหลอดเลือดสมอง</t>
  </si>
  <si>
    <t>งบ สสส.</t>
  </si>
  <si>
    <t>โครงการกู้ชีพทางน้ำ จังหวัดชุมพร ปี 2563</t>
  </si>
  <si>
    <t xml:space="preserve"> สพฉ.</t>
  </si>
  <si>
    <t>โครงการเตรียมความพร้อมรับอุบัติเหตุหมู่ระดับจังหวัด ปี 2563</t>
  </si>
  <si>
    <t>โครงการพัฒนาคุณภาพการเรียนการสอนหลักสูตรกู้ชีพ ปี 2563</t>
  </si>
  <si>
    <t>โครงการพัฒนาระบบบริการบำบัดรักษาผู้ป่วยยาเสพติด</t>
  </si>
  <si>
    <t>โครงการ TO BE NUMBER ONE</t>
  </si>
  <si>
    <t>งบพัฒนาจังหวัด</t>
  </si>
  <si>
    <t xml:space="preserve">โครงการพัฒนาศักยภาพการดำเนินงานตามแผนพัฒนาระบบบริการสุขภาพสาขาโรคมะเร็ง ปี 2563     </t>
  </si>
  <si>
    <t>โครงการพัฒนาระบบบริการสุขภาพสาขาการดูแลแบบประคับประคอง(Palliative Care)</t>
  </si>
  <si>
    <t xml:space="preserve">งบดำเนินงาน </t>
  </si>
  <si>
    <t>งบเงินบำรุง สสจ</t>
  </si>
  <si>
    <t>โครงการบริบาลฟื้นสภาพระยะกลาง (Intermediate Care ; IMC)</t>
  </si>
  <si>
    <t>โครงการอบรมอาสาสมัครฉุกเฉิน การแพทย์หลักสูตรปฐมพยาบาลและช่วยปฏิบัติการแพทย์ขั้นพื้นฐาน(EMR 40 ชม.) ปี 2563</t>
  </si>
  <si>
    <t>โครงการรณรงค์ป้องกันอุบัติเหตุช่วงเทศกาลปีใหม่/สงกรานต์จังหวัดชุมพร ปี 2563</t>
  </si>
  <si>
    <t>โครงการประชุมคณะทำงานพัฒนาระบบบริการการแพทย์ฉุกเฉินจังหวัดชุมพร ปี 2563</t>
  </si>
  <si>
    <t>โครงการนิเทศ/ติดตามหน่วยปฏิบัติการในระบบการแพทย์ฉุกเฉิน ทุกระดับจังหวัด ปี 2563</t>
  </si>
  <si>
    <t>โครงการแข่งขันทักษะทางวิชาการด้านการแพทย์ฉุกเฉิน (EMS Rally) รวมพลคนกู้ชีพ จังหวัดชุมพร ปี 2563</t>
  </si>
  <si>
    <t>โครงการอบรมหลักสูตรพัฒนาสมรรถนะพยาบาลกู้ชีพ (Prehospital Emergency Nurse)</t>
  </si>
  <si>
    <t>โครงการบูรณาการเครือข่ายการดูแลประชาชนนักท่องเที่ยวในภาวะวิกฤตฉุกเฉินด้านการสาธารณสุขทางทะเล จังหวัดชุมพร ปี 2563</t>
  </si>
  <si>
    <t>โครงการอบรมการช่วยฟื้นคืนชีพขั้นพื้นฐาน (CPR) ด้วยเครื่องกระตุ้นหัวใจไฟฟ้าแบบอัตโนมัติสำหรับบุคลากรสาธารณสุขและจิตอาสา ปี 2563</t>
  </si>
  <si>
    <t xml:space="preserve"> โครงการพัฒนาและสร้างเสริมศักยภาพคนไทยกลุ่มสตรีและเด็กปฐมวัย</t>
  </si>
  <si>
    <t xml:space="preserve"> โครงการพัฒนาและสร้างเสริมศักยภาพคนไทยกลุ่มวัยผู้สูงอายุ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</si>
  <si>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</si>
  <si>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</si>
  <si>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</si>
  <si>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</si>
  <si>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</si>
  <si>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</si>
  <si>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</si>
  <si>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</si>
  <si>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</si>
  <si>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</si>
  <si>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</si>
  <si>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</si>
  <si>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1.2 ประชุมหัวหน้ากลุ่มงาน/ฝ่าย/หัวหน้างาน</t>
  </si>
  <si>
    <t xml:space="preserve"> - ประชุมเชิงปฏิบัติการทบทวนยุทธศาสตร์ (กวป.)</t>
  </si>
  <si>
    <t xml:space="preserve"> -ประชุมพัฒนาคุณภาพชีวิตระดับอำเภอ (พชอ.) (คณะกรรมการ พชอ.และผู้รับผิดชอบ)</t>
  </si>
  <si>
    <t>4.1 การตรวจราชการและนิเทศงาน ระดับกระทรวง</t>
  </si>
  <si>
    <t>1.1 ประชุมคณะกรรมการวางแผน ฯ</t>
  </si>
  <si>
    <t>4.2 ติดตามและประเมินผลงานสาธารณสุข</t>
  </si>
  <si>
    <t>4.3 สรุปผลการตรวจราชการและนิเทศงาน
(รายงานประจำปี)</t>
  </si>
  <si>
    <t xml:space="preserve"> - ประชุมพัฒนาความรู้การบริหารจัดการองค์กร</t>
  </si>
  <si>
    <t xml:space="preserve"> - ประชุมจัดทำระบบการส่งต่อ ฯ</t>
  </si>
  <si>
    <t>7.2 ประชุมติดตามระบบข้อมูลสารสนเทศผ่าน VDO Conference</t>
  </si>
  <si>
    <t>7.3  ติดตาม ประเมินผล การดำเนินงาน HAIT</t>
  </si>
  <si>
    <t xml:space="preserve">7.4 อบรมให้ความรู้ระบบ Cyber Security </t>
  </si>
  <si>
    <t xml:space="preserve"> - ประชุมจัดทำแผนภาวะฉุกเฉินและภัยสุขภาพ</t>
  </si>
  <si>
    <t xml:space="preserve"> - ประชุมทบทวนและพัฒนาCPG, CNPG Standing order for Septic Shock</t>
  </si>
  <si>
    <t>3. ดูตัวอย่างของกลุ่มงานยุทธ</t>
  </si>
  <si>
    <t>4. ไม่มีการแก้ไขการตั้งค่าต่างๆ ทั้งสิ้น</t>
  </si>
  <si>
    <t>5. ส่งกลับกลุ่มงานยุทธภายในวันที่ 4 พฤศจิกายน 2562 เพื่เตรียมไปประชุมที่ จ.ระนอง</t>
  </si>
  <si>
    <t>1. ตรวจสอบวงเงินที่ได้รับจัดสรรและกิจกรรม ตามการประชุม 25 ตุลาคม 2562 โดย นพ.สสจ. ให้ถูกต้อง</t>
  </si>
  <si>
    <t>คำอธิบายการจัดทำแผนปฏิบัติการ</t>
  </si>
  <si>
    <t>2. แทรกบรรทัดเพื่อเพิ่มกิจกรรมตามโครงการและบันทึกวงเงินที่ใช้จ่ายเป็นรายเดือน</t>
  </si>
  <si>
    <t>50,000</t>
  </si>
  <si>
    <t>150,000</t>
  </si>
  <si>
    <t>70,000</t>
  </si>
  <si>
    <t>80,000</t>
  </si>
  <si>
    <t>10,000</t>
  </si>
  <si>
    <t>9,240</t>
  </si>
  <si>
    <t>1.1 ประชุมพื่อวางแผนฯ เจ้าหน้าที่ผู้รับผิดชอบ</t>
  </si>
  <si>
    <t>1.2 จัดอบรมให้ความรู้ด้านกฎหมาย เจ้าหน้าที่</t>
  </si>
  <si>
    <t>7.1 แลกเปลี่ยนเรียนรู้การดำเนินงานระบบข้อมูลข่าวสาร</t>
  </si>
  <si>
    <t>- ประชุมคณะกรรมการ</t>
  </si>
  <si>
    <t>- ประกวด อสม.ดีเด่นระดับจังหวัด</t>
  </si>
  <si>
    <t>- พัฒนาศักยภาพ อสม.เตรียมประกวดระดับภาค</t>
  </si>
  <si>
    <t>- ประกวด อสม.ดีเด่นระดับภาค</t>
  </si>
  <si>
    <t>- ประกวด อสม.ระดับประเทศ</t>
  </si>
  <si>
    <t>-เชิดชูเกียรติมอบรางวัลแก่ทีมพี่เลี้ยงและอสม.</t>
  </si>
  <si>
    <t>- ประชุมชมรม อสม.</t>
  </si>
  <si>
    <t>- พัฒนาศักยภาพชมรม อสม.เพื่อเตรียมประกวดชมรม</t>
  </si>
  <si>
    <t>- พัฒนาชมรม อสม.ที่คัดเลือกใหม่</t>
  </si>
  <si>
    <t>- ติดตามเยี่ยมเสริมพลัง 8 อำเภอ</t>
  </si>
  <si>
    <t>- แลกเปลี่ยนเรียนรู้นำเสนอผลงาน</t>
  </si>
  <si>
    <t>- อสม.หมอประจำบ้าน</t>
  </si>
  <si>
    <t>- แนวทางขับเคลื่อนและจัดทำแผนฯ</t>
  </si>
  <si>
    <t>- อบรมวิทยากรครู ก กระบวนการ ORID</t>
  </si>
  <si>
    <t>- แลกเปลี่ยนเรียนรู้ผลการดำเนินงาน</t>
  </si>
  <si>
    <t>พัฒนาศักยภาพแกนนำชุมชนเชี่ยวชาญด้านสุขภาพจิตและจิตเวช 8 อำเภอ</t>
  </si>
  <si>
    <t>1.1 อบรมปฐมนิเทศ กระบวนการที่ 1 รุ่นที่ 1</t>
  </si>
  <si>
    <t>1.2 อบรมปฐมนิเทศ  กระบวนการที่ 1รุ่นที่ 2</t>
  </si>
  <si>
    <t>1.3 อบรมปฐมนิเทศ หลักสูตรการเป็นข้าราชการที่ดี ร่วมกับเขต 11</t>
  </si>
  <si>
    <t>1.4 อบรมปฐมนิเทศ  กระบวนการที่ 1รุ่นที่ 3</t>
  </si>
  <si>
    <t>2.1 จัดประกวดด้านจริยธรรม</t>
  </si>
  <si>
    <t xml:space="preserve">2.2 อบรมพัฒนาผู้ชนะการประกวดระดับจังหวัด เพื่อประกวดระดับเขต  </t>
  </si>
  <si>
    <t>2.3 พัฒนาชมรมจริยธรรม สสจ.ชุมพร</t>
  </si>
  <si>
    <t xml:space="preserve"> - จัดประชุมคณะกรรมการสาธารณสุขจังหวัด    (คสจ)</t>
  </si>
  <si>
    <t xml:space="preserve"> - จัดประชุมให้ความรู้เพื่อพัฒนาศักยภาพเจ้า     พนักงานสาธารณสุข/เจ้าพนักงานท้องถิ่น        เกี่ยวกับการดำเนินงานกฎหมายสาธารณสุข    พ.ศ.2535</t>
  </si>
  <si>
    <t xml:space="preserve"> -จัดซื้อคลอรีนน้ำสนับสนุน รพ. เพื่อพัฒนาแก้ไขระบบบำบัดน้ำเสีย รพ. จำนวนว 10 แห่ง </t>
  </si>
  <si>
    <t xml:space="preserve"> 
</t>
  </si>
  <si>
    <t xml:space="preserve"> - จัดซื้อถุงแดงสำหรับใส่ขยะติดเชื้อสนับสนุน     รพ./รพ.สต. จำนวน 105 แห่ง</t>
  </si>
  <si>
    <t xml:space="preserve"> - จัดประชุมประเมินรับรองคุณภาพระบบบริการอนามัยสิ่งแวดล้อมในองค์กรปกครองส่วนท้องถิ่น (EHA)ที่สมัครเข้าร่วมตรวจประเมิน</t>
  </si>
  <si>
    <t xml:space="preserve">  - จัดซื้อวัสดุอุปกรณ์สนับสนุนการตรวจ            สารเคมีในเลือดเกษตรกร</t>
  </si>
  <si>
    <t xml:space="preserve"> - จัดประชุมชี้แจงจนท.งานอาชีวอนามัยภาค      เกษตร</t>
  </si>
  <si>
    <t xml:space="preserve"> - จัดประชุมเครือข่ายสารเคมีอันตรายภาค        เกษตร</t>
  </si>
  <si>
    <t>โครงการ GREEN &amp; CLEAN Hospital</t>
  </si>
  <si>
    <t xml:space="preserve"> - เยี่ยมติดตามการดำเนินงานGREEN &amp;            CLEAN Hospital</t>
  </si>
  <si>
    <t xml:space="preserve"> - ตรวจประเมินตามมาตรฐาน GREEN &amp;          CLEAN Hospital</t>
  </si>
  <si>
    <t>โครงการพัฒนาระบบข้อมูลข่าวสารเทคโนโลยีสารสนเทศ</t>
  </si>
  <si>
    <t>7.5 ประชุมบูรณาการติดตามงานข้อมูลกับกลุ่มงาน สสจ.ชุมพร</t>
  </si>
  <si>
    <t>6.1 ประชุมชี้แจงนโยบาย แนวทางการดำเนินงานด้านการแพทย์แผนไทยและการแพทย์ทางเลือกของกระทรวงสาธารณสุข และงบสปสช. ปี 2563</t>
  </si>
  <si>
    <t>6.2 ประชุมจัดทำแผน Service plan ด้านการแพทย์แผนไทยและการแพทย์ทางเลือก ปี2563</t>
  </si>
  <si>
    <t xml:space="preserve">6.3 ประชุมพยาบาลคัดกรอง ในการบริการแพทย์แผนไทย </t>
  </si>
  <si>
    <t>6.4 ประชุมจัดทำกรอบยาแผนไทย และยาสมุนไพรจังหวัดชุมพร ปี 2563</t>
  </si>
  <si>
    <t>6.5 ประชุมการบันทึกข้อมูล JHCIS HosXP Intermed2000 HDC ด้านการแพทย์แผนไทยและการแพทย์ทางเลือก</t>
  </si>
  <si>
    <t>6.6 ประชุมติดตามผลการดำเนินงานกลางปี</t>
  </si>
  <si>
    <t xml:space="preserve">6.7 ประชุมสรุปผลการดำเนินงานปี 2563  และ วางแผนการดำเนินงานปี 2564 </t>
  </si>
  <si>
    <t>6.8 จัดทำสื่อ สิ่งพิมพ์ เพื่อสนับสนุนการดำเนินงานด้านการแพทย์แผนไทยและการแพทย์ทางเลือก</t>
  </si>
  <si>
    <t>กลุ่มงาน/งาน</t>
  </si>
  <si>
    <t>อย.</t>
  </si>
  <si>
    <t>OSCC</t>
  </si>
  <si>
    <t>สสส.</t>
  </si>
  <si>
    <t>กองทุนแผนไทย</t>
  </si>
  <si>
    <t>ยาเสพติด</t>
  </si>
  <si>
    <t>ค้ามนุษย์</t>
  </si>
  <si>
    <t>ITA</t>
  </si>
  <si>
    <t>เงินบำรุง สสจ.</t>
  </si>
  <si>
    <t>รวม</t>
  </si>
  <si>
    <t>กลุ่มงานพัฒนายุทธศาสตร์ ฯ</t>
  </si>
  <si>
    <t>กลุ่มงานการแพทย์แผนไทย</t>
  </si>
  <si>
    <t>กลุ่มงานควบคุมโรคไม่ติดต่อ ฯ</t>
  </si>
  <si>
    <t>กลุ่มงานพัฒนาคุณภาพ ฯ</t>
  </si>
  <si>
    <t>กลุ่มงานคุ้มครองผู้บริโภค ฯ</t>
  </si>
  <si>
    <t xml:space="preserve">กลุ่มงานส่งเสริมสุขภาพ </t>
  </si>
  <si>
    <t>จัดสรรเงินงบดำเนินงานให้โรงพยาบาลแม่ข่ายในการดำเนินงานส่งเสริมทันตสุขภาพในโรงเรียนประถมศึกษา</t>
  </si>
  <si>
    <t>โครงการพัฒนาศักยภาพ อสม.สาขาทันตสุขภาพ</t>
  </si>
  <si>
    <t>2.1 อบรมฟื้นฟูการทำงานส่งเสริมสุขภาพช่องปากและการสร้างนวัตกรรมให้แก่ อสม.</t>
  </si>
  <si>
    <t>2.2 จัดอบรมพัฒนาศักยภาพ อสม. สาขาทันตสุขภาพ</t>
  </si>
  <si>
    <t>3.1 กิจกรรมคัดกรองรอยโรคก่อนมะเร็งช่องปากในประชาชนอายุ 40 ปีขึ้นไป</t>
  </si>
  <si>
    <t>3.2 กิจกรรมการดำเนินงานประกวดตำบลส่งเสริมสุขภาพระยะยาวด้านทันตสุขภาพ</t>
  </si>
  <si>
    <t>จัดประชุมชี้แจงและแลกเปลี่ยนเรียนรู้การดำเนินงานทันตสาธารณสุข</t>
  </si>
  <si>
    <t>นิเทศติดตาม กำกับการจัดบริการสุขภาพช่องปากที่มีคุณภาพของเครือข่ายบริการ โดยแบ่งเป็น 3 โซน</t>
  </si>
  <si>
    <t>โครงการรถทันตกรรมเคลื่อนที่จังหวัดชุมพร</t>
  </si>
  <si>
    <t>1.1 จัดจ้างตรวจอุจจาระในเด็กนักเรียนเป้าหมาย</t>
  </si>
  <si>
    <t>2.1 ติดตามประเมินผลการดำเนินงานวัณโรค รพ./สสอ. ทุกแห่ง</t>
  </si>
  <si>
    <t>3.1 อบรมบุคลากรสาธารณสุขเครือข่ายการทำงานด้านวัณโรค</t>
  </si>
  <si>
    <t>4.1 อบรมความรู้งานสร้างเสริมภูมิคุ้มกันโรค(EPI) ให้ผู้รับผิดชอบงาน</t>
  </si>
  <si>
    <t>5.1 ประชุมชี้แจงแนวทางการดำเนินงานให้บริการวัคซีนไข้หวัดใหญ่ตามฤดูกาล</t>
  </si>
  <si>
    <t>6.1 ประชุมคณะกรรมการโรคติดต่อจังหวัดชุมพร</t>
  </si>
  <si>
    <t>7.1 อบรมเจ้าหน้าที่ฯ รพท./รพช./สสอ. /ตัวแทน  รพ.สต./ศูนย์สุขภาพชุมชน</t>
  </si>
  <si>
    <t>8.1 นิเทศงานคลินิกยาต้านไวรัสใน รพ.โซนเหนือและโซนใต้ จำนวน 2 แห่ง</t>
  </si>
  <si>
    <t>8.2 ประชุมแลกเปลี่ยนเรียนรู้ผู้รับผิดชอบงานฯ รพท./รพช./เรือนจำ</t>
  </si>
  <si>
    <t>9.1 ประชุมผู้รับผิดชอบงานฯ รพท./รพช./เรือนจำ</t>
  </si>
  <si>
    <t xml:space="preserve">10.1 อบรมเจ้าหน้าที่ผู้รับผิดชอบงานป้องกันควบคุมโรคพิษสุนัขบ้า </t>
  </si>
  <si>
    <t>11.1 จ้างเหมาดูแลระบบโปรแกรมเตือนภัยทางระบาดวิทยา(VEP-Alert)</t>
  </si>
  <si>
    <t>12.1 อบรมให้ความรู้ทีม SAT และทีม JIT</t>
  </si>
  <si>
    <t>13.1 อบรมให้ความรู้เจ้าหน้าที่ระบาดวิทยา</t>
  </si>
  <si>
    <t>14.1 จัดซื้อวัสดุอุปกรณ์เก็บตัวอย่างเพื่อส่งตรวจทางห้องปฏิบัติการ</t>
  </si>
  <si>
    <t xml:space="preserve">15.1 จัดซื้อวัสดุป้องกันอันตรายส่วนบุคคล       (PPE) </t>
  </si>
  <si>
    <t>16.1 จัดซื้อสารเคมีในการควบคุมยุงลาย</t>
  </si>
  <si>
    <t xml:space="preserve"> </t>
  </si>
  <si>
    <t>1.1 ประชุมคณะทำงานความปลอดภัย</t>
  </si>
  <si>
    <t>1.2 เก็บตัวอย่างอาหารสดตรวจเฝ้าระวัง(ตรวจโดยMobile unit)</t>
  </si>
  <si>
    <t>1.3 จัดซื้อชุดทดสอบเบื้องต้นในอาหาร</t>
  </si>
  <si>
    <t>1.4 จัดซื้อจัดจ้างสื่อประชาสัมพันธ์ ป้ายอะคริลิค/ไวนิล</t>
  </si>
  <si>
    <t>1.5 ประชุมผู้ประกอบการจำหน่ายอาหารในตลาดสดในจังหวัดชุมพร และเจ้าหน้าที่สาธารณสุขในพื้นที่ (มอบป้าย)</t>
  </si>
  <si>
    <t>งบดำเนินงาน (สป. 80,000)</t>
  </si>
  <si>
    <t>2.1 ประชุมผู้ประกอบการผลิตอาหารกลุ่มเป้าหมายที่ต้องยื่นคำขอสถานที่ผลิตอาหาร กรณี พรบ.โรงงาน ปรับเปลี่ยนนิยามโรงงานใหม่</t>
  </si>
  <si>
    <t>2.2 ประชุมผู้ประกอบการร้านยาในจังหวัดชุมพร เพื่อชี้แจงการดำเนินงานตามพรบ.ยา ฉบับที่ 6 พ.ศ.2562</t>
  </si>
  <si>
    <t>2.3 ตรวจเฝ้าระวังสถานประกอบการด้านผลิตภัณฑ์สุขภาพ/ด้านบริการสุขภาพ</t>
  </si>
  <si>
    <t>2.4 การบริหารจัดการเรื่องร้องเรียน</t>
  </si>
  <si>
    <t>2.5 ส่งเสริมให้เกิดร้านยาคุณภาพและร้านยามาตรฐานตามเกณฑ์ GPP เพื่อตอบสนองนโยบายลดความแออัด ลด ระยะเวลาการรอคอยรับยาของผู้ป่วยที่โรงพยาบาล โดยให้มารับยาที่ร้านขายยา แผนปัจจุบัน</t>
  </si>
  <si>
    <t>งบเบิกแทน อย. (90,000)</t>
  </si>
  <si>
    <t>2.6 ประชุม/อบรมเพื่อพัฒนาศักยภาพเจ้าหน้าที่และผู้ประกอบการผลิตน้ำบริโภคฯ/น้ำแข็งในจังหวัดชุมพร</t>
  </si>
  <si>
    <t>2.7 การส่งเสริมการใช้ยาปลอดภัยในชุมชน</t>
  </si>
  <si>
    <t>2.8 การดำเนินกิจกรรม อย.น้อย/ประชุม/อบรมครูแกนนำการใช้รูปแบบการพัฒนาพฤติกรรม</t>
  </si>
  <si>
    <t>2.9 ความปลอดภัยด้านเครื่องสำอาง/ประชุมเครือข่ายนักศึกษาอาชีวะ/นักเรียนมัธยมปลายพร้อมประเมินผล</t>
  </si>
  <si>
    <t>2.10 การติดตามการพัฒนาการผลิตผลิตภัณฑ์ที่เสริมไอโอดีน</t>
  </si>
  <si>
    <t>2.11 เฝ้าระวังผลิตภัณฑ์เสริมอาหาร(blacklist) ตรวจการปลอมปนยา</t>
  </si>
  <si>
    <t>2.12 สนับสนุนและพัฒนาสถานที่ผลิต (คัดและบรรจุ) ผักและผลไม้บางชนิด</t>
  </si>
  <si>
    <t>2.13 Post-marketing : การกำกับดูแลตรวจสอบ เฝ้าระวังผลิตภัณฑ์สุขภาพ   และสถานประกอบการ</t>
  </si>
  <si>
    <t>งบเบิกแทน สบส. (30,000)</t>
  </si>
  <si>
    <t xml:space="preserve">2.14 ตรวจประเมินสถานพยาบาลและสถานประกอบการเพื่อสุขภาพตามเกณฑ์มาตรฐาน  </t>
  </si>
  <si>
    <t>งบ ม.44 (55,000)</t>
  </si>
  <si>
    <t>2.14 โครงการเฝ้าระวังคุณภาพน้ำบริโภคในภาชนะบรรจุที่ปิดสนิทและน้ำแข็งในจังหวัดชุมพร ปีงบประมาณ พ.ศ.2563</t>
  </si>
  <si>
    <t>3.1 การประชุมชี้แจง/ะติดตามผลการดำเนินงาน</t>
  </si>
  <si>
    <t>3.2 ส่งเสริมการใช้ยาในชุมชน</t>
  </si>
  <si>
    <t>3.3 .ประชุมวิชาการ</t>
  </si>
  <si>
    <t>3.4 Walk Rally RDU</t>
  </si>
  <si>
    <t>4.1 ประชุมหาแนวทางร่วมกันในการพัฒนาระบบบริหารจัดการด้านยาและเวชภัณฑ์ ปี งบประมาณ 2563</t>
  </si>
  <si>
    <t>4.2 ตรวจเยี่ยมการดำเนินการด้านยาและเวชภัณฑ์ของเครือข่ายโรงพยาบาลในจังหวัดชุมพร</t>
  </si>
  <si>
    <t>4.3 ประชุมเชิงปฏิบัติการเพื่อดำเนินการจัดหายาและเวชภัณฑ์ร่วมกันระดับจังหวัด</t>
  </si>
  <si>
    <t>ม.44</t>
  </si>
  <si>
    <t>2.1 ประชุมคณะกรรมการตรวจสอบ</t>
  </si>
  <si>
    <t>2.2 ประชุมคณะกกรมการควบคุมภายใน</t>
  </si>
  <si>
    <t>2.3 ประชุมหัวหน้าบริหาร รพ. ผู้ช่วย สสอ.</t>
  </si>
  <si>
    <t>2.4 ชี้แจงแนวทางการเบิกงบประมาณ</t>
  </si>
  <si>
    <t>ประชุมชี้แจง เตรียมการจัดกิจกรรม และเตรียมการดำเนินงาน</t>
  </si>
  <si>
    <t>ประชุมเชิงปฏิบัติการการเฝ้าระวัง ป้องกันและควบคุมโรคมะเร็งเต้านมในสตรีไทย</t>
  </si>
  <si>
    <t>ประชุมผู้รับผิดชอบงานของทุกโรงพยาบาล และสำนักงานสาธารณสุขอำเภอทุกแห่ง</t>
  </si>
  <si>
    <t>ประชุมคณะทำงานของทุกโรงพยาบาล และสำนักงานสาธารณสุขอำเภอทุกแห่ง</t>
  </si>
  <si>
    <t>ประชุมชี้แจงแนวทางการป้องกันการบาดเจ็บจากอุบัติเหตุทางถนน และDRT-I</t>
  </si>
  <si>
    <t>อบรมพัฒนาศักยภาพการสอบสวนการบาดเจ็บและจากอุบัติเหตุทางถนนและอุบัติเหตุต่างๆ</t>
  </si>
  <si>
    <t>อบรมเชิงรุกป้องกันเด็กจมน้ำในพื้นที่เสี่ยง จังหวัดชุมพร</t>
  </si>
  <si>
    <t>จัดประชุมเชิงปฏิบัติการพัฒนาศักยภาพเจ้าหน้าที่ผู้รับผิดชอบงานโรคไม่ติดต่เรื้อรังจังหวัดชุมพร</t>
  </si>
  <si>
    <t>จัดอบรมผู้ดูแลผู้ป่วยเบาหวาน ความดันโลหิตสูง</t>
  </si>
  <si>
    <t>ประชุมคณะกรรมการโรคไม่ติดต่อเรื้อรัง</t>
  </si>
  <si>
    <t>จัดประชุมชี้แจงตัวชี้วัดแผนปฏิบัติการ       โรคไม่ติดต่อเรื้อรัง ปี63</t>
  </si>
  <si>
    <t>จัดประชุมเชิงปฏิบัติการเรื่องการลงข้อมูลตามตัวชี้วัดงานNCD พร้อมติดตามข้อมูลตามตัวชี้วัดใน รพ.สต.</t>
  </si>
  <si>
    <t>คัดกรองประชาชนอายุ 35 ปีขึ้นไป และผู้ดูแลกลุ่มโรคเบาหวาน ความดันโลหิตสูง</t>
  </si>
  <si>
    <t>แลกเปลี่ยนเรียนรู้ของเครือข่ายสุขภาพที่มีผลงานดีเด่นระดับประเทศ</t>
  </si>
  <si>
    <t>จัดทำสมุดประจำตัวผู้ป่วยโรคไม่ติดต่อเรื้อรัง</t>
  </si>
  <si>
    <t xml:space="preserve">จัดประชุมชี้แจง ติดตามการดำเนินงานแผนการปฏิบัติประจำปี 2563 </t>
  </si>
  <si>
    <t xml:space="preserve">  ออกนิเทศติดตามงานรายโรงพยาบาล ทุก  6 เดือน</t>
  </si>
  <si>
    <t xml:space="preserve">โครงการพัฒนาระบบบริการสุขภาพสาขาโรคหัวใจ </t>
  </si>
  <si>
    <t xml:space="preserve"> จัดประชุม ทบทวน ติดตามการดำเนินงานการให้ยาละลายลิ่มเลือด</t>
  </si>
  <si>
    <t xml:space="preserve"> ติดตามการดำเนินงาน</t>
  </si>
  <si>
    <t xml:space="preserve"> จัดประชุมชี้แจงตัวชี้วัดแผนการปฏิบัติประจำปี 2563 ในผู้รับผิดชอบงานบริบาลฟื้นสภาพระยะกลาง </t>
  </si>
  <si>
    <t xml:space="preserve"> จัดประชุมเชิงปฏิบัติการในการบันทึกข้อมูล การส่งต่อและการดูแลต่อเนื่อง ครอบคลุม ถึงชุมชน</t>
  </si>
  <si>
    <t>โครงการควบคุมการบริโภคเครื่องดื่มแอลกอฮอล์และยาสูบ จังหวัดชุมพร</t>
  </si>
  <si>
    <t>ประชุมคณะกรรมการควบคุมการบริโภคบุหรี่/สุรา</t>
  </si>
  <si>
    <t>จัดอบรมเครือข่ายครูเพื่อป้องกันนักสูบหน้าใหม่</t>
  </si>
  <si>
    <t>ตรวจ เฝ้าระวังประชาสัมพันธ์และบังคับกฎหมายบุหรี่/สุรา</t>
  </si>
  <si>
    <t>ประชุมพัฒนาศักยภาพระบบข้อมูลคัดกรอง</t>
  </si>
  <si>
    <t>จัดประชุมพัฒนาศักยภาพเจ้าหน้าที่สาธารณสุข อบต./เทศบาล อสม.แกนนำภาคประชาชนและเครือข่ายในพื้นที่ เพื่อให้ชมชนต้นแบบด้านการควบคุมบุหรี่ / บุหรี่</t>
  </si>
  <si>
    <t>สนับสุนรพ.สต.ที่มีแกนนำชุมชนที่มีความพร้อมในการดำเนินงานชุมชนต้นแบบ 8 ชุมชน</t>
  </si>
  <si>
    <t>ประชุมเชิงปฏิบัติการถอดบทเรียน</t>
  </si>
  <si>
    <t>ค่าลูกจ้างช่วยงานโครงการฯ</t>
  </si>
  <si>
    <t>ประชุมคณะทำงาน</t>
  </si>
  <si>
    <t>โครงการอบรมฟื้นฟูอาสาสมัครฉุกเฉินการแพทย์(EMR40 ชม.) ที่ปฏิบัติงานครบ 2ปี จังหวัดชุมพร ปี 2563</t>
  </si>
  <si>
    <t>งบบำบัดฯ</t>
  </si>
  <si>
    <t>อบรมฟื้นฟูวิทยากรค่ายปรับเปลี่ยนพฤติกรรมแนวใหม่</t>
  </si>
  <si>
    <t>แลกเปลี่ยนเรียนรู้การทำงานด้านการบำบัดยาเสพติด และTO BE NUMBER ONE นอกพื้นที่จังหวัดชุมพร</t>
  </si>
  <si>
    <t>การอบรมหลักสูตรจำเป็นต่อการปฏิบัติงาน</t>
  </si>
  <si>
    <t>การดำเนินงานHA ยาเสพติดในโรงพยาบาล</t>
  </si>
  <si>
    <t>การประชุมวิชาการยาเสพติดแห่งชาติ</t>
  </si>
  <si>
    <t>สนับสนุนการดำเนินโครงการ TO BE NUMBER ONE และโครงการสำคัญระดับจังหวัด</t>
  </si>
  <si>
    <t>การจัดหาวัสดุอุปกรณ์จำเป็นสนับสนุนสถานบำบัด/สสอ.</t>
  </si>
  <si>
    <t>การนิเทศติดตามงานในรพ./สสอ./หน่วยงานที่เกี่ยวข้อง</t>
  </si>
  <si>
    <t>จัดสรรงบประมาณให้หน่วยบำบัด/สสอ.</t>
  </si>
  <si>
    <t>สนับสนุน ติดตามการดำเนินงานศูนย์ปรับเปลี่ยนพฤติกรรมและCBTx การคัดเลือกทหาร</t>
  </si>
  <si>
    <t>การประชุมคณะอนุกรรมการด้านการบำบัด</t>
  </si>
  <si>
    <t>สรุปผลการดำเนินงานปี 2563</t>
  </si>
  <si>
    <t>ประชุมคณะกรรมการอำนวยการและคณะทำงาน</t>
  </si>
  <si>
    <t>การจัดตั้งชมรมTO BE NUMBER ONE จัดค่ายสมาชิกTO BE NUMBER ONE CAMP และการประชามสัมพันธ์อย่างต่อเนื่อง</t>
  </si>
  <si>
    <t>จัดประกวดTO BE NUMBER ONE DANCERCISE/IDOL ระดับจังหวัด</t>
  </si>
  <si>
    <t>การเข้าร่วมแข่งขันTO BE NUMBER ONE DANCERCISE ระดับภาคและประเทศ</t>
  </si>
  <si>
    <t>การเข้าร่วมแข่งขันTO BE NUMBER ONE IDOL ระดับภาคและประเทศ</t>
  </si>
  <si>
    <t>จัดประกวดTO BE NUMBER ONE ระดับจังหวัด</t>
  </si>
  <si>
    <t>ส่งเยาวชน/เจ้าหน้าที่เข้าค่ายพัฒนาสมาชิกTO BE NUMBER ONE CAMP ระดับประเทศ</t>
  </si>
  <si>
    <t>ประชุมคณะทำงานเตรียมความพร้อมการประกวดชมรมระดับจังหวัด/ระดับภาค</t>
  </si>
  <si>
    <t>ประกวดชมรมระดับจังหวัด/ระดับภาค</t>
  </si>
  <si>
    <t>ติดตามการซักซ้อมเตรียมความพร้อมเข้าประกวดชมรมระดับประเทศ</t>
  </si>
  <si>
    <t>จัดมหกรรมรวมพลสมาชิกTO BE NUMBER ONE รองรับการให้คะแนนระดับพื้นที่</t>
  </si>
  <si>
    <t>การเข้าร่วมประกวดจังหวัด/ชมรมดีเด่น ในมหกรรมรวมพลสมาชิด ระดับประเทศ</t>
  </si>
  <si>
    <t>นำกลุ่มเป้าหมายเข้ารับการบำบัดตามโครงการใครติดยายกมือขึ้น</t>
  </si>
  <si>
    <t>ประชุมเตรียมความพร้อมรับเสด็จขององค์ประธานโครงการTO BE NUMBER ONE</t>
  </si>
  <si>
    <t xml:space="preserve">กิจกรรมที่ 1 ประชุมเชิงปฏิบัติการเพื่อพัฒนาศักยภาพบุคลากรงานอนามัยแม่และเด็กในการคัดกรองและจัดการความเสี่ยงในหญิงตั้งครรภ์ และพัฒนาระบบเฝ้าระวังสุขภาพหญิงตั้งครรภ์(Safe mom) </t>
  </si>
  <si>
    <t>กิจกรรมที่ 2 ประชุมเชิงปฏิบัติการระบบฐานข้อมูลสารสนเทศงานอนามัยแม่และเด็ก (Health Data Center)</t>
  </si>
  <si>
    <t xml:space="preserve">กิจกรรมที่ 3 ประชุมคณะกรรมการ MCH Board ระดับจังหวัด       </t>
  </si>
  <si>
    <t>กิจกรรมที่ 4 ประชุมคณะอนุกรรมการ MCH 4 คณะ</t>
  </si>
  <si>
    <t>กิจกรรมที่ 5 ประชุมคณะทำงานเพื่อขับเคลื่อนพระราชบัญญัติควบคุมการส่งเสริมการตลาดอาหารสำหรับทารกและเด็กเล็ก พ.ศ.2560</t>
  </si>
  <si>
    <t xml:space="preserve">กิจกรรมที่ 6 ประชุมเชิงปฏิบัติการพัฒนาศักยภาพบุคลากรเพื่อดำเนินงานตามมาตรฐานสถานพัฒนาเด็กปฐมวัยแห่งชาติ           </t>
  </si>
  <si>
    <t>กิจกรรมที่ 7 ประชุมปฏิบัติการการจัดกิจกรรมในโรงเรียนพ่อแม่ แบบ BBL จังหวัดชุมพร</t>
  </si>
  <si>
    <t>งบประมานจากสโมสร  โรตารี่สาทร กทม.</t>
  </si>
  <si>
    <t>2.1 ประชุมคณะกรรมการวัยเรียน ระดับจังหวัด</t>
  </si>
  <si>
    <t>2.2 ประกวดและประเมินโรงเรียนรอบรู้สุขภาพ</t>
  </si>
  <si>
    <t>2.3 จัดเวทีแลกเปลี่ยนเรียนรู้และการประกวดนวัตกรรมเครือข่ายโรงเรียนรอบรู้ด้านสุขภาพ</t>
  </si>
  <si>
    <t>3.1 ประชุมคณะทำงานป้องกันและแก้ไขการตั้งครรภ์ในวัยรุ่นจังหวัดชุมพร</t>
  </si>
  <si>
    <t>3.2. ประชุมคณะอนุกรรมการป้องกันและแก้ไขปัญหาตั้งครรภ์ไม่พร้อมในวัยรุ่นจังหวัดชุมพร           (ปีละ  2 ครั้ง)</t>
  </si>
  <si>
    <t xml:space="preserve">3.3 แลกปลี่ยนเรียนรู้การดำเนินงานคลินิกวัยรุ่น และอำเภออนามัยเจริญพันธุ์ </t>
  </si>
  <si>
    <t xml:space="preserve">3.4  ประชุมและเยี่ยมประเมินการดำเนินงานคลินิกวัยรุ่นในสถานพยาบาลตามมาตรฐาน YFHS  และการดำเนินงานอำเภออนามัยเจริญพันธุ์ในทุกอำเภอ    </t>
  </si>
  <si>
    <t>3.5 ขยายเครือข่ายการดำเนินงานแก้ไขปัญหาการตั้งครรภ์ในวัยรุ่นขององค์กรปกครองส่วนท้องถิ่น</t>
  </si>
  <si>
    <t>โครงการสร้างเสริมคนไทยวัยทำงานมี         สุขภาวะที่ดี จังหวัดชุมพร ปี 2563</t>
  </si>
  <si>
    <t>4.1 ประชุมคณะทำงานพัฒนาศักยภาพกลุ่มวัยทำงานระดับจังหวัด ปี 2563</t>
  </si>
  <si>
    <t>4.2 กิจกรรมรณรงค์ออกกำลังกาย ภายในสำนักงานสาธารณสุขจังหวัดชุมพร</t>
  </si>
  <si>
    <t>4.3 กิจกรรมสร้างกระแส การออกกำลังกายตามวาระสำคัญ (หมอชุมพรชวนวิ่ง)</t>
  </si>
  <si>
    <t>4.4 กิจกรรม อบรมการปรับเปลี่ยนพฤติกรรม เจ้าหน้าที่สาธารณศุข สร้างและสนับสนุน
แกนนำด้านสุขภาพ (Health Leader)</t>
  </si>
  <si>
    <t xml:space="preserve">4.5 กิจกรรมการปรับเปลี่ยนเรียนรู้ดูแลสุขภาพตนเอง ด้วยการตรวจสุขภาพ ประจำปี 2563 </t>
  </si>
  <si>
    <t>1การประชุมเชิงปฏิบัติการพัฒนาศักยภาพใน</t>
  </si>
  <si>
    <t>การบริหารจัดการของประธานชมรมผู้สูงอายุ</t>
  </si>
  <si>
    <t xml:space="preserve">จังหวัดชุมพร </t>
  </si>
  <si>
    <t>2.การเชิดชูเกียรติบุคคลและองค์กรต้นแบบด้าน</t>
  </si>
  <si>
    <t>การส่งเสริมสุขภาพและดูแลผู้สูงอายุ ปี2563</t>
  </si>
  <si>
    <r>
      <t xml:space="preserve">  </t>
    </r>
    <r>
      <rPr>
        <b/>
        <sz val="14"/>
        <rFont val="TH SarabunPSK"/>
        <family val="2"/>
      </rPr>
      <t>กิจกรรมที่ 1</t>
    </r>
    <r>
      <rPr>
        <sz val="14"/>
        <rFont val="TH SarabunPSK"/>
        <family val="2"/>
      </rPr>
      <t xml:space="preserve"> ประชุมคณะกรรมการคัดเลือก</t>
    </r>
  </si>
  <si>
    <t>บุคคลและองค์กรต้นแบบด้านส่งเสริม</t>
  </si>
  <si>
    <t xml:space="preserve">สุขภาพผู้สูงอายุ </t>
  </si>
  <si>
    <r>
      <rPr>
        <b/>
        <sz val="14"/>
        <rFont val="TH SarabunPSK"/>
        <family val="2"/>
      </rPr>
      <t>กิจกรรมที่ 2</t>
    </r>
    <r>
      <rPr>
        <sz val="14"/>
        <rFont val="TH SarabunPSK"/>
        <family val="2"/>
      </rPr>
      <t xml:space="preserve"> การคัดเลือกบุคคลและองค์กร</t>
    </r>
  </si>
  <si>
    <t xml:space="preserve">ต้นแบบด้านส่งเสริมสุขภาพผู้สูงอายุ </t>
  </si>
  <si>
    <t>โครงการส่งเสริมดูแลสุขภาพผู้พิการ
จังหวัดชุมพร ปี 2563</t>
  </si>
  <si>
    <t>8.1 การจัดทำทะเบียนข้อมูลผู้พิการ 
ระดับจังหวัดชุมพร</t>
  </si>
  <si>
    <t xml:space="preserve">8.2 การจัดประชุมชี้แจงแนวทางตรวจรับรองความพิการ แบบเชิงรับ และ เชิงรุก พร้อมทั้งจัดทำแผนการส่งต่อ ผู้พิการ ให้แก่เจ้าหน้าที่ สาธารณสุข </t>
  </si>
  <si>
    <t xml:space="preserve">8.3 การจัดกิจกรรมโครงการพัฒนาศักยภาพ
ผู้พิการ ประจำปีงบประมาณ 2563(สนับสนุนการจัดทำแข ขา เทียม)  </t>
  </si>
  <si>
    <t>5.1 พัฒนาศักยภาพบุคลากรผู้รับผิดชอบงานตาต้อกระจก</t>
  </si>
  <si>
    <t>15.1 ประชุมพัฒนาศักยภาพบุคลากรทางการพยาบาลในการทำผลงานสำหรับการเลื่อนระดับในวิชาชีพ</t>
  </si>
  <si>
    <t>15.2 ประชุมแลกเปลี่ยนเรียนรู้การดำเนินงานของคณะกรรมการพัฒนาคุณภาพการพยาบาลในโรงพยาบาล</t>
  </si>
  <si>
    <t>15.3 ประชุมติดตามการดำเนินงานของคณะกรรมการบริหารการพยาบาลระดับจังหวัดชุมพร (CNO)</t>
  </si>
  <si>
    <t>15.4 ประชุมเชิงปฏิบัติการเขียนแบบรายงานการประเมินตนเองตามเกณฑ์การประเมินคุณภาพการพยาบาลในโรงพยาบาล กองการพยาบาล กระทรวงสาธารณสุข</t>
  </si>
  <si>
    <t>15.5 ประเมิน แลกเปลี่ยนเรียนรู้การพัฒนาคุณภาพการพยาบาลของโรงพยาบาลร่วมกับกองการพยาบาล</t>
  </si>
  <si>
    <t>15.6 อบรมการบันทึกข้อมูลสารสนเทศทางการพยาบาลในโปรแกรมออนไลน์ของกองการพยาบาล</t>
  </si>
  <si>
    <t>1) จัดประชุมแลกเปลี่ยนเรียนรู้พัฒนา</t>
  </si>
  <si>
    <t>ศักยภาพทีมพี่เลี้ยงและบุคลากรที่ปฏิบัติงาน</t>
  </si>
  <si>
    <t>2) จัดประชุมขับเคลื่อนการดำเนินงานตาม</t>
  </si>
  <si>
    <t>พรบ.ระบบสุขภาพปฐมภูมิ พ.ศ. 2562</t>
  </si>
  <si>
    <t>3) เยี่ยมติดตามและจัดประชุมพัฒนาคุณภาพ</t>
  </si>
  <si>
    <t>และมาตรฐาน รพ.สต.ติดดาว (5 ดาว 5 ดี)</t>
  </si>
  <si>
    <t>4) เยี่ยมติดตามการดำเนินงานพัฒนา</t>
  </si>
  <si>
    <t>สถานีอนามัยเฉลิมพระเกียรติฯ บ้านหาดยาย</t>
  </si>
  <si>
    <t>อ.หลังสวน จ.ชุมพร</t>
  </si>
  <si>
    <t>5) จัดประชุมคณะกรรมการ คณะทำงาน</t>
  </si>
  <si>
    <t>เพื่อปรึกษาหารือ วางแนวทางการดำเนินงาน</t>
  </si>
  <si>
    <t>6) สนับสนุน ถ่ายทอด แนวทางการ</t>
  </si>
  <si>
    <t>ดำเนินงานและติดตามผลการปฏิบัติงาน</t>
  </si>
  <si>
    <t>7) จัดทำโล่ปรกาศเกียรติคุณและประกาศนีย</t>
  </si>
  <si>
    <t>ประกาศนียบัตร มอบให้ รพ.สต.ที่ผ่านเกณฑ์</t>
  </si>
  <si>
    <t>คุณภาพและมาตรฐานที่กำหนด ปี 2563</t>
  </si>
  <si>
    <t xml:space="preserve">2.1 การประชุมคณะทำงานการพัฒนาคุณภาพโรงพยาบาล จังหวัดชุมพร (QRT) </t>
  </si>
  <si>
    <t>2.2 การอบรมเชิงปฏิบัติการ“ เครือข่ายความร่วมมือเพื่อการพัฒนาคุณภาพสถานพยาบาล”</t>
  </si>
  <si>
    <t xml:space="preserve"> 1)Shared Vision ผ่านระบบGIN Conference </t>
  </si>
  <si>
    <t>2)พัฒนาศักยภาพทีมพี่เลี้ยงเครือข่าย (QLN)</t>
  </si>
  <si>
    <t>2.3 การอบรมเชิงปฏิบัติการ "เยี่ยมสำรวจภายในโรงพยาบาลสำหรับพี่เลี้ยงคุณภาพ”</t>
  </si>
  <si>
    <t>2.4 การประชุมเชิงปฏิบัติการ“เยี่ยมสำรวจ รพ.เป้าหมายร่วมกับอาจารย์ที่ปรึกษา</t>
  </si>
  <si>
    <t>2.5 การประชุมคณะทำงาน IC ทุก ๓ เดือน</t>
  </si>
  <si>
    <t>3.1 ประชุมคณะทำงานพัฒนาคุณภาพห้องปฏิบัติการทางการแพทย์และคณะทำงานพัฒนาคุณภาพห้องปฏิบัติการรังสีวินิจฉัยโรงพยาบาลจังหวัดชุมพร</t>
  </si>
  <si>
    <t>3.2 ตรวจติดตามระบบคุณภาพห้องปฏิบัติการทางการแพทย์และห้องปฏิบัติการรังสีวินิจฉัยโรงพยาบาลจังหวัดชุมพร</t>
  </si>
  <si>
    <t>ที่</t>
  </si>
  <si>
    <t>โครงการคัดกรองมะเร็งเต้านมโดยเครื่องเอ็กซเรย์เต้านมเคลื่อนที่(Mammogram) ฯ</t>
  </si>
  <si>
    <t>สรุปงบประมาณจำแนกตามแหล่งงบประมาณ ปีงบประมาณ พ.ศ.2563</t>
  </si>
  <si>
    <t>สบส.</t>
  </si>
  <si>
    <t>เด็ก</t>
  </si>
  <si>
    <t>วัยเรียน</t>
  </si>
  <si>
    <t>วัยรุ่น</t>
  </si>
  <si>
    <t>ทำงาน</t>
  </si>
  <si>
    <t>สูงอายุ</t>
  </si>
  <si>
    <t>ปฐมภูมิ</t>
  </si>
  <si>
    <t>ส่งต่อ</t>
  </si>
  <si>
    <t>พยาธิ</t>
  </si>
  <si>
    <t>น้ำเสีย</t>
  </si>
  <si>
    <t>กันดาร</t>
  </si>
  <si>
    <t>อาเซียน</t>
  </si>
  <si>
    <t>เช่าบ้าน</t>
  </si>
  <si>
    <t>สาธารณู</t>
  </si>
  <si>
    <t>ควบคุมโรค</t>
  </si>
  <si>
    <t>คุ้มครอง</t>
  </si>
  <si>
    <t>สังคมสูงอายุ</t>
  </si>
  <si>
    <t>ขยะ</t>
  </si>
  <si>
    <t>รหัส</t>
  </si>
  <si>
    <t>N4503</t>
  </si>
  <si>
    <t>N4504</t>
  </si>
  <si>
    <t>N4505</t>
  </si>
  <si>
    <t>N4521</t>
  </si>
  <si>
    <t>N4522</t>
  </si>
  <si>
    <t>N4523</t>
  </si>
  <si>
    <t>N4524</t>
  </si>
  <si>
    <t>N4525</t>
  </si>
  <si>
    <t>N4526</t>
  </si>
  <si>
    <t>N4528</t>
  </si>
  <si>
    <t>N4529</t>
  </si>
  <si>
    <t>N4536</t>
  </si>
  <si>
    <t>N4537</t>
  </si>
  <si>
    <t>N4539</t>
  </si>
  <si>
    <t>N4542</t>
  </si>
  <si>
    <t>N4548</t>
  </si>
  <si>
    <t>N4554</t>
  </si>
  <si>
    <t>N4555</t>
  </si>
  <si>
    <t>N4561</t>
  </si>
  <si>
    <t>N4564</t>
  </si>
  <si>
    <t>N4565</t>
  </si>
  <si>
    <t>งวด1</t>
  </si>
  <si>
    <t>งวด2</t>
  </si>
  <si>
    <t>คงเหลือ</t>
  </si>
  <si>
    <t>จัดประชุมเชิงปฏิบัติการภาคีเครือข่ายป้องกัน STROKE STEMI</t>
  </si>
  <si>
    <t xml:space="preserve">โครงการพัฒนาระบบการบริหารจัดการการเงินการคลัง จังหวัดชุมพร ปี 2563    </t>
  </si>
  <si>
    <t>1.1 ประชุมคณะกรรมการบริหารกองทุนหลักประกันสุขภาพ ระดับจังหวัด  และแรงงานต่างด้าว จังหวัดชุมพร</t>
  </si>
  <si>
    <t>1.2 ประชุมเชิงปฏิบัติการจัดทำแผนรายได้    ค่าใช้จ่าย (Planfin)  และปรับแผนรอบ        6 เดือน</t>
  </si>
  <si>
    <t>1.3 ประชุมคณะกรรมการเฝ้าระวังการเงินการคลัง (CFO) และนิเทศติดตามการบริหารจัดการการเงินการคลังของหน่วยบริการ</t>
  </si>
  <si>
    <t xml:space="preserve">1.4 พัฒนาศูนย์จัดเก็บรายได้                            1.4.1 จัดประชุมแลกเปลี่ยนเรียนรู้ระหว่างรพ. ทุกแห่ง                   </t>
  </si>
  <si>
    <t xml:space="preserve">      1.4.2 ติดตามผลการดำเนินงานศูนย์จัดเก็บรายได้</t>
  </si>
  <si>
    <t>1.5 การพัฒนาคุณภาพการบันทึกบัญชีสัญจร        ของ สสอ.  รพ.สต.</t>
  </si>
  <si>
    <t>1.5.1 ประชุมและติดตามการบันทึกบัญชี               ของ สสอ.</t>
  </si>
  <si>
    <t>1.5.2 การติดตามการบันทึกบัญชีของ รพ.สต.          โดยทีม สสจ./รพ.แม่ข่าย</t>
  </si>
  <si>
    <t>โครงการติดตามและพัฒนาคุณภาพงานลงทะเบียนสิทธิหลักประกันสุขภาพ ฯ  และงานขึ้นทะเบียนของหน่วยบริการ จังหวัดชุมพรและโครงการส่งเสริมป้องกันโรคในชุมชน ปี 2563</t>
  </si>
  <si>
    <t>โครงการประชุมเชิงปฏิบัติการทบทวนระบบการบริหารกองทุนประกันสุขภาพแรงงานต่างด้าว จังหวัดชุมพร ปี 2563</t>
  </si>
  <si>
    <t>งบ สบ.รส.</t>
  </si>
  <si>
    <t>5.1 ประชุมผู้รับผิดชอบงานประกันสุขภาพแรงงานต่างด้าว ทุกโรงพยาบาล</t>
  </si>
  <si>
    <t>งบบริหารจัดการบัตรต่างด้าว</t>
  </si>
  <si>
    <t>5.2 อำนวยการ ประสานงานและแก้ไขปัญหาระหว่างดำเนินงานศูนย์ OSS</t>
  </si>
  <si>
    <t>ปีละ 1 ครั้ง  ระหว่างเปิดศูนย์ OSS</t>
  </si>
  <si>
    <t>5.3 บันทึกข้อมูลทะเบียนประวัติแรงงานต่างด้าว/นายจ้าง และข้อมูลการประกันสุขภาพ/ประกันสังคม เพื่อเป็นฐานข้อมูล OSS จังหวัดชุมพร</t>
  </si>
  <si>
    <t xml:space="preserve">โครงการพัฒนาคุณภาพการบันทึกเวชระเบียน จังหวัดชุมพร ปี 2563                              </t>
  </si>
  <si>
    <t xml:space="preserve"> - เวทีแลกเปลี่ยนเรียนรู้การพัฒนาคุณภาพการบันทึกเวชระเบียน</t>
  </si>
  <si>
    <t xml:space="preserve"> 3.1 จัดประชุมเชิงปฏิบัติการสัญจร  ผู้รับผิดชอบงานสิทธิหลักประกันสุขภาพถ้วนหน้า  8 อำเภอ                                       3.2 การติดตั้งและการใช้งานโปรแกรมลงทะเบียนสิทธิหลักประกันสุขภาพ               3.3 ติดตามการบันทึกข้อมูลพื้นฐานของหน่วยบริการ (CPP)                                3.4 ชี้แจงความเข้าใจเกณฑ์การตรวจประเมินหน่วยบริการ  และการบันทึกข้อมูลการประเมินตนเองเพื่อขึ้นทะเบียนของหน่วยบริการ                                               3.5 ติดตามการใช้งบประมาณกองทุนหลักประกันสุขภาพระดับท้องถิ่น                             </t>
  </si>
  <si>
    <t xml:space="preserve">โครงการควบคุมโรคหนอนพยาธิในเด็กนักเรียน และเยาวชนในถิ่นทุรกันดารและพื้นที่ในแผนภูฟ้าตามพระราชดำริฯ </t>
  </si>
  <si>
    <t>โครงการจัดซื้อวัสดุป้องกันอันตรายส่วนบุคคล (PPE :: Personal Protective Equipment)</t>
  </si>
  <si>
    <t xml:space="preserve">โครงการคุ้มครองผู้บริโภคด้านผลิตภัณฑ์สุขภาพและบริการสุขภาพ จังหวัดชุมพร </t>
  </si>
  <si>
    <t>แบบฟอร์มแผนปฏิบัติราชการประจำปีงบประมาณ พ.ศ. 2563 ของสำนักงานสาธารณสุขจังหวัดชุมพร</t>
  </si>
  <si>
    <t>*vision เขตสุขภาพที่ 11 เครือข่ายองค์กรสุขภาพภาคใต้ตอนบนที่รวมพลังสังคมเพื่อประชาชนสุขภาพดี</t>
  </si>
  <si>
    <t>*Mission เขตสุขภาพที่ 11 พัฒนาระบบสุขภาพอย่างมีมาตรฐานและยั่งยืนโดยภาคีเครือข่ายมีส่วนร่วมและบริหารจัดการตามหลักธรรมาภิบาล</t>
  </si>
  <si>
    <t>*ประเด็นสำคัญที่เขตสุขภาพที่ 11 มุ่งเน้น SMART JOB</t>
  </si>
  <si>
    <t>1 Stroke &amp; NCDs</t>
  </si>
  <si>
    <t>2 Marine Public Health</t>
  </si>
  <si>
    <t>3 Aging Population Health Care</t>
  </si>
  <si>
    <t>4 RDU/ RTI</t>
  </si>
  <si>
    <t>5 Thai Trafitional Medicine/ Tranformation Digital</t>
  </si>
  <si>
    <t xml:space="preserve">*vision สำนักงานสาธารณสุขจังหวัดชุมพร  “ องค์กรหลักด้านสุขภาพ ที่รวมพลังสังคม สู่ชุมพรเมืองสุขภาวะ ” </t>
  </si>
  <si>
    <t xml:space="preserve">   *Mission สำนักงานสาธารณสุขจังหวัดชุมพร “ พัฒนาระบบสุขภาพอย่างมีมาตรฐานและยั่งยืนโดยภาคีเครือข่ายมีส่วนร่วมและบริหารจัดการตามหลักธรรมาภิบาล ”
</t>
  </si>
  <si>
    <t>*ประเด็นสำคัญวาระจังหวัด</t>
  </si>
  <si>
    <t xml:space="preserve">    ด้านผู้สูงอายุ , การจัดการโรคไม่ติดต่อ , ความปลอดภัยจากสารเคมีและยาฆ่าแมลง และการดำเนินงานป้องกันการฆ่าตัวตาย </t>
  </si>
  <si>
    <t>1. *แผนปฏิบัติราชการ เรื่อง พัฒนาคุณภาพชีวิตคนไทยทุกกลุ่มวัย</t>
  </si>
  <si>
    <t>*แผนงาน/โครงการ</t>
  </si>
  <si>
    <t>*กิจกรรมหลัก</t>
  </si>
  <si>
    <t>*ตัวชี้วัด/โครงการ</t>
  </si>
  <si>
    <t>ค่าเป้าหมาย(หน่วยนับ)</t>
  </si>
  <si>
    <t xml:space="preserve">งบประมาณประจำปี พ.ศ. 2563 </t>
  </si>
  <si>
    <t>ความสอดคล้อง</t>
  </si>
  <si>
    <t>*หน่วยงานรับผิดชอบ</t>
  </si>
  <si>
    <t>งบกระทรวงสาธารณสุข</t>
  </si>
  <si>
    <t>งบอื่นๆ</t>
  </si>
  <si>
    <t>วาระจังหวัด</t>
  </si>
  <si>
    <t>SMART JOB</t>
  </si>
  <si>
    <t>แผนพัฒนาจังหวัด</t>
  </si>
  <si>
    <t xml:space="preserve">แผนปฏิบัติราชการ 
4 Excellence  </t>
  </si>
  <si>
    <t>ยุทธศาสตร์ชาติ 6 ด้าน</t>
  </si>
  <si>
    <t>1.แผนงานการพัฒนาคุณภาพชีวิตคนไทยทุกกลุ่มวัย (ด้านสุขภาพ)</t>
  </si>
  <si>
    <t>1) อัตราส่วนการตายมารดาไทยต่อการเกิดมีชีพแสนคน</t>
  </si>
  <si>
    <t>ประเด็น ฯ ที่ 2</t>
  </si>
  <si>
    <t>PP&amp;P Excellence</t>
  </si>
  <si>
    <t>3) ร้อยละของเด็กอายุ 0-5 ปี สูงดีสมส่วน และส่วนสูงเฉลี่ยที่อายุ 5 ปี</t>
  </si>
  <si>
    <t>4) เด็กไทยมีระดับสติปัญญาเฉลี่ยไม่ต่ำกว่า 100</t>
  </si>
  <si>
    <t>ตัวชี้วัดย่อย : 4.1ร้อยละของเด็กปฐมวัยที่ได้รับการคัดกรองแล้วพบว่ามีพัฒนาการล่าช้าได้รับการกระตุ้นพัฒนาการด้วยเครื่องมือมาตรฐาน</t>
  </si>
  <si>
    <t>5) ร้อยละของเด็กอายุ 6-14 ปี สูงดีสมส่วน</t>
  </si>
  <si>
    <t>/</t>
  </si>
  <si>
    <t>A</t>
  </si>
  <si>
    <t>9) ร้อยละของตำบลที่มีระบบการส่งเสริมสุขภาพดูแลผู้สูงอายุระ ยะยาว (Long Term Care) ในชุมชนผ่านเกณฑ์</t>
  </si>
  <si>
    <t>10) อัตราความรอบรู้ด้านสุขภาพเรื่องกิจกรรมทางกายของประชาชนไทย</t>
  </si>
  <si>
    <t>2. *แผนปฏิบัติราชการ เรื่อง พัฒนาคุณภาพชีวิตระดับอำเภอ</t>
  </si>
  <si>
    <t>2.แผนงานการพัฒนาคุณภาพชีวิตระดับอำเภอ</t>
  </si>
  <si>
    <t>2.1โครงการการพัฒนาคุณภาพชีวิตระดับอำเภอ (พชอ.) จังหวัดชุมพร ประจำปี 2562</t>
  </si>
  <si>
    <t xml:space="preserve"> -…………………………………………...</t>
  </si>
  <si>
    <t>11) ร้อยละของอำเภอผ่านเกณฑ์การประเมินการพัฒนาคุณภาพชีวิตที่มีคุณภาพ</t>
  </si>
  <si>
    <t xml:space="preserve">2.2โครงการพัฒนาเครือข่ายสู่ตำบลจัดการสุขภาพดี จังหวัดชุมพร </t>
  </si>
  <si>
    <t>งานสุขศึกษา ฯ</t>
  </si>
  <si>
    <t xml:space="preserve"> -………………………………………….</t>
  </si>
  <si>
    <t xml:space="preserve">2.4โครงการพัฒนาศักยภาพเครือข่ายงานประชาสัมพันธ์สาธารณสุข </t>
  </si>
  <si>
    <t>3. *แผนปฏิบัติราชการ เรื่อง ป้องกันควบคุมโรคและลดปัจจัยเสี่ยงด้านสุขภาพ</t>
  </si>
  <si>
    <t>3.แผนงานการป้องกันควบคุมโรคและลดปัจจัยเสี่ยงด้านสุขภาพ</t>
  </si>
  <si>
    <t>3.1โครงการพัฒนาระบบการตอบโต้ภาวะฉุกเฉินและภัยสุขภาพจังหวัดชุมพร</t>
  </si>
  <si>
    <t>12) ระดับความสำเร็จในการจัดการภาวะฉุกเฉินทางสาธารณสุขของหน่วยงานระดับจังหวัด</t>
  </si>
  <si>
    <t>ด้านที่ 3</t>
  </si>
  <si>
    <t>3.2โครงการประชุมชี้แจงแนวทางการดำเนินงานให้บริการวัคซีนไข้หวัดใหญ่ตามฤดูกาล ปี 2563</t>
  </si>
  <si>
    <t>3.3โครงการขับเคลื่อนการดำเนินป้องกันควบคุมโรคติดต่อตามพระราชบัญญัติโรคติดต่อ พ.ศ. 2558</t>
  </si>
  <si>
    <t>3.4โครงการพัฒนาศักยภาพเจ้าหน้าที่ในการให้บริการป้องกันการติดเชื้อเอชไอวีและโรคติดต่อทางเพศสัมพันธ์เชิงรุก</t>
  </si>
  <si>
    <t>3.5โครงการพัฒนาคุณภาพงานคลินิกยาต้านไวรัส จังหวัดชุมพร</t>
  </si>
  <si>
    <t>3.6โครงการพัฒนาคุณภาพงานโรคติดต่อทางเพศสัมพันธ์ จังหวัดชุมพร</t>
  </si>
  <si>
    <t>3.7โครงการอบรมแนวทางการดำเนินงานป้องกันโรคพิษสุนัขบ้า ตามโครงการสัตว์ปลอดโรค คนปลอดภัย จากโรคพิษสุนัขบ้า</t>
  </si>
  <si>
    <t>3.8โครงการจ้างเหมาดูแลระบบโปรแกรมเตือนภัยทางระบาดวิทยา(VEP-Alert)จังหวัดชุมพร ปี 2563</t>
  </si>
  <si>
    <t>3.9โครงการพัฒนาศักยภาพทีมตระหนักรู้สถานการณ์(SAT)และทีมปฏิบัติการสอบสวนควบคุมโรค(JIT)  เพื่อตอบโต้ภาวะฉุกเฉินทางด้านสาธารณสุข จังหวัดชุมพร ปี 2563</t>
  </si>
  <si>
    <t>3.10โครงการพัฒนาศักยภาพเจ้าหน้าที่ระบาดวิทยา จังหวัดชุมพร ปี 2563</t>
  </si>
  <si>
    <t>3.11โครงการจัดซื้อวัสดุอุปกรณ์เก็บตัวอย่างเพื่อส่งตรวจทางห้องปฏิบัติการ หาเชื้อก่อโรคและยืนยันการเกิดโรค</t>
  </si>
  <si>
    <t>3.12โครงการจัดซื้อวัสดุป้องกันอันตรายส่วนบุคคล   ( PPE :: Personal Protective Equipment ) เพื่อป้องกันโรคที่มีอันตรายสูง</t>
  </si>
  <si>
    <t>3.13โครงการควบคุมโรคไข้เลือดออก จังหวัดชุมพร</t>
  </si>
  <si>
    <t>3.14โครงการควบคุมโรคไม่ติดต่อ และภัยสุขภาพ</t>
  </si>
  <si>
    <t>13) ร้อยละการตรวจติดตามกลุ่มสงสัยป่วยโรคเบาหวานและ/หรือความดันโลหิตสูง</t>
  </si>
  <si>
    <t>S</t>
  </si>
  <si>
    <t>กลุ่มงานโรคไม่ติดต่อ ฯ</t>
  </si>
  <si>
    <t>3.15โครงการสนับสนุนสร้างเสริมสุขภาพ โรคไม่ติดต่อเรื้อรัง</t>
  </si>
  <si>
    <t>3.16โครงการเกษตรกรปลอดโรคผู้บริโภคปลอดภัย(วาระจังหวัดเรื่องการจัดการสารเคมี)</t>
  </si>
  <si>
    <t>14) ร้อยละของจังหวัดมีการขับเคลื่อนมาตรการยุติการใช้สารเคมีทางการเกษตรที่มีอันตรายสูงร่วมกับหน่วยงานที่เกี่ยวข้องในระดับส่วนกลาง และภูมิภาค อย่างน้อยจังหวัดละ 1 เรื่อง</t>
  </si>
  <si>
    <t>กลุ่มงานอนามัยสิ่งแวดล้อม ฯ</t>
  </si>
  <si>
    <t>15) ร้อยละของจังหวัดมีระบบรับแจ้งข่าว การใช้/ป่วยจากการสัมผัสสารเคมีทางการเกษตร 3 ชนิด (พาราควอตคลอร์ไพริฟอส ไกลโฟเสต) โดยประชาชน/อสม. ผ่าน Mobile Application สู่หน่วยบริการ (คลินิกสารเคมีเกษตร/คลินิกโรคจากการทำงาน)</t>
  </si>
  <si>
    <t>16) ร้อยละของจังหวัดมีการจัดทำฐานข้อมูลอาชีวอนามัยและสิ่งแวดล้อม (Occupational and Environmental Health Profile : OEHP) ด้านเกษตรกรรม และมีการรายงานการเจ็บป่วยหรือเสียชีวิตจากสารเคมีทางการเกษตร (รหัสโรค T60)</t>
  </si>
  <si>
    <t>3.17โครงการส่งเสริมและพัฒนาความปลอดภัยด้านอาหาร จังหวัดชุมพร ปีงบประมาณ พ.ศ.2563</t>
  </si>
  <si>
    <t>17) ร้อยละของผลิตภัณฑ์สุขภาพกลุ่มเสี่ยงที่ได้รับการตรวจสอบได้มาตรฐานตามเกณฑ์ที่กำหนด</t>
  </si>
  <si>
    <t>กลุ่มงานคุ้มครอง ฯ</t>
  </si>
  <si>
    <t>3.18โครงการคุ้มครองผู้บริโภคด้านผลิตภัณฑ์สุขภาพและบริการสุขภาพ จังหวัดชุมพร ปีงบประมาณ พ.ศ.2563</t>
  </si>
  <si>
    <t>4. *แผนปฏิบัติราชการ เรื่อง บริหารจัดการสิ่งแวดล้อม</t>
  </si>
  <si>
    <t>4.แผนงานการบริหารจัดการสิ่งแวดล้อม</t>
  </si>
  <si>
    <t>4.1โครงการ Green &amp; Clean `Hospital</t>
  </si>
  <si>
    <t>18) ร้อยละของโรงพยาบาลที่พัฒนาอนามัยสิ่งแวดล้อมได้ตามเกณฑ์ GREEN&amp;CLEAN Hospital</t>
  </si>
  <si>
    <t>4.2โครงการจัดประชุมคณะกรรมการสาธารณสุขจังหวัด (คสจ)</t>
  </si>
  <si>
    <t>19) ร้อยละของจังหวัดมีระบบจัดการปัจจัยเสี่ยงด้านสิ่งแวดล้อมที่ส่งผลกระทบต่อสุขภาพ</t>
  </si>
  <si>
    <t>4.3โครงการพัฒนาศักยภาพเจ้าพนักงานสาธารณสุข/เจ้าพนักงานท้องถิ่นเกี่ยวกับการดำเนินงานกฎหมายสาธารณสุข พ.ศ.2535</t>
  </si>
  <si>
    <t>4.4โครงการจัดการน้ำเสียในโรงพยาบาล</t>
  </si>
  <si>
    <t>4.5โครงการจัดการมูลฝอยติดเชื้อในสถานบริการสาธารณสุขที่ถูกต้องตามหลักสุขาภิบาล</t>
  </si>
  <si>
    <t>4.6โครงการพัฒนาคุณภาพระบบบริการอนามัยสิ่งแวดล้อมในท้องถิ่น (EHA)</t>
  </si>
  <si>
    <t>5. *แผนปฏิบัติราชการ เรื่อง พัฒนาระบบการแพทย์ปฐมภูมิ</t>
  </si>
  <si>
    <t>5.แผนงานการพัฒนาระบบการแพทย์ปฐมภูมิ</t>
  </si>
  <si>
    <t>5.1โครงการพัฒนาคุณภาพและรูปแบบบริการของหน่วยบริการระดับปฐมภูมิให้ผ่านเกณฑ์คุณภาพและมาตรฐานที่กำหนด</t>
  </si>
  <si>
    <t>20) ร้อยละหน่วยบริการปฐมภูมิและเครือข่ายหน่วยบริการปฐมภูมิ ที่เปิดดำเนินการในพื้นที่</t>
  </si>
  <si>
    <t>Service Excellence</t>
  </si>
  <si>
    <t>5.2โครงการประกวดอาสาสมัครสาธารณสุขดีเด่นจังหวัดชุมพร ปี 2563</t>
  </si>
  <si>
    <t>21) ร้อยละของประชาชนในพื้นที่รับผิดชอบของรพศ./รพท. มีแพทย์เวชศาสตร์ครอบครัวหรือแพทย์ที่ผ่านการอบรมและคณะผู้ให้บริการสุขภาพปฐมภูมิดูแลด้วยหลักเวชศาสตร์ครอบครัว</t>
  </si>
  <si>
    <t>5.4โครงการประกวดและเชิดชูเกียรติอสม. ดีเด่น จังหวัดชุมพร ปี 2563</t>
  </si>
  <si>
    <t>23) จำนวน อสม. ที่ได้รับการพัฒนาเป็น อสม. หมอประจำบ้าน</t>
  </si>
  <si>
    <t xml:space="preserve">5.5โครงการพัฒนาศักยภาพชมรมอาสาสมัครสาธารณสุขจังหวัดชุมพร </t>
  </si>
  <si>
    <t>5.6โครงการประชุมเชิงปฏิบัติการการดำเนินงานสนับสนุนบริการสุขภาพ</t>
  </si>
  <si>
    <t>5.7โครงการพัฒนาเครือขายกําลังคนดานสุขภาพและ อสม.ประจำปี 2563 (พัฒนา อสม. เปน อสม. หมอประจําบาน)</t>
  </si>
  <si>
    <t>5.8โครงการพัฒนาศักยภาพ อสม.สาขาทันตสุขภาพ</t>
  </si>
  <si>
    <t>6. *แผนปฏิบัติราชการ เรื่อง พัฒนาระบบบริการสุขภาพ (Service Plan)</t>
  </si>
  <si>
    <t>6.แผนงานการพัฒนาระบบบริการสุขภาพ (Service Plan)</t>
  </si>
  <si>
    <t>6.1โครงการพัฒนาระบบบริการสุขภาพ สาขาโรคหลอดเลือดสมอง</t>
  </si>
  <si>
    <t>24) ร้อยละอัตราตายของผู้ป่วยโรคหลอดเลือดสมองและระยะเวลาที่ได้รับการรักษาที่เหมาะสม</t>
  </si>
  <si>
    <t>6.2โครงการติดตามประเมินผลการดำเนินงานวัณโรค จังหวัดชุมพร ปี 2563</t>
  </si>
  <si>
    <t>25) อัตราความสำเร็จของการรักษาวัณโรคปอดรายใหม่</t>
  </si>
  <si>
    <t>6.3โครงการพัฒนาศักยภาพบุคลากรสาธารณสุขเครือข่ายการทำงานด้านวัณโรค จังหวัดชุมพรชุมพร ปี 2563</t>
  </si>
  <si>
    <t>6.4โครงการป้องกันและควบคุมการดื้อยาต้านจุลชีพและการใช้ยาอย่างสมเหตุผล จังหวัดชุมพร ปีงบประมาณ พ.ศ.2563</t>
  </si>
  <si>
    <t>26) ร้อยละของโรงพยาบาลที่ใช้ยาอย่างสมเหตุผล (RDU)</t>
  </si>
  <si>
    <t>R</t>
  </si>
  <si>
    <t>6.5โครงการพัฒนาระบบบริหารจัดการด้านยาและเวชภัณฑ์ ปีงบประมาณ พ.ศ.2563</t>
  </si>
  <si>
    <t>27) ร้อยละของโรงพยาบาลที่มีระบบจัดการการดื้อยาต้านจุลชีพอย่างบูรณาการ (AMR)</t>
  </si>
  <si>
    <t>28) ร้อยละการส่งต่อผู้ป่วยนอกเขตสุขภาพลดลง</t>
  </si>
  <si>
    <t>29) อัตราตายทารกแรกเกิด</t>
  </si>
  <si>
    <t>6.6โครงการพัฒนาระบบบริการสุขภาพสาขาการดูแลแบบประคับประคอง(Palliative Care)</t>
  </si>
  <si>
    <t>30) ร้อยละการบรรเทาอาการปวดและจัดการอาการต่างๆ ด้วย Opioid ในผู้ป่วยประคับประคองระยะท้ายอย่างมีคุณภาพ</t>
  </si>
  <si>
    <t>31) ร้อยละของผู้ป่วยนอกทั้งหมดที่ได้รับบริการตรวจ วินิจฉัย รักษาโรค และฟื้นฟูสภาพด้วยศาสตร์การแพทย์แผนไทยและการแพทย์ทางเลือก</t>
  </si>
  <si>
    <t>6.7พัฒนาระบบการเฝ้าระวังแก้ไขปัญหาการฆ่าตัวตาย</t>
  </si>
  <si>
    <t>32) ร้อยละของผู้ป่วยโรคซึมเศร้าเข้าถึงบริการสุขภาพจิต</t>
  </si>
  <si>
    <t>6.9พัฒนาระบบการดูแลช่วยเหลือนักเรียนเพื่อป้องกันภาวะซึมเศร้าและการฆ่าตัวตาย</t>
  </si>
  <si>
    <t>ตัวชี้วัดย่อย : ร้อยละของผู้พยายามฆ่าตัวตายไม่กลับมาทําร้ายตัวเองซ้ำในระยะเวลา 1 ปี</t>
  </si>
  <si>
    <t>6.10โครงการอบรมพัฒนาศักยภาพทักษะการดูแลช่วยเหลือและปรับพฤติกรรมเด็ก โดยโปรแกรมSAFE B- MOD</t>
  </si>
  <si>
    <t>34) อัตราตายผู้ป่วยติดเชื้อในกระแสเลือดแบบรุนแรงชนิด community-acquired</t>
  </si>
  <si>
    <t>35) ร้อยละของโรงพยาบาลที่มีทีม Refracture Prevention ในโรงพยาบาลตั้งแต่ระดับ M 1 ขึ้นไปที่มีแพทย์ออร์โธปิดิกส์เพิ่มขึ้น ให้ได้อย่างน้อย 1 ทีมต่อ 1 เขตสุขภาพ</t>
  </si>
  <si>
    <t>36) อัตราตายของผู้ป่วยโรคกล้ามเนื้อหัวใจตายเฉียบพลันชนิด STEMI และการให้การรักษาตามมาตรฐานเวลาที่กำหนด</t>
  </si>
  <si>
    <t>37) ร้อยละผู้ป่วยมะเร็ง 5 อันดับแรกได้รับการรักษาภายในระยะเวลาที่กำหนด</t>
  </si>
  <si>
    <r>
      <t>38) ร้อยละของผู้ป่วย CKD ที่มีอัตราการลดลงของ eGFR&lt;5 ml/min/1.73m</t>
    </r>
    <r>
      <rPr>
        <vertAlign val="superscript"/>
        <sz val="14"/>
        <rFont val="TH SarabunPSK"/>
        <family val="2"/>
      </rPr>
      <t>2</t>
    </r>
    <r>
      <rPr>
        <sz val="14"/>
        <rFont val="TH SarabunPSK"/>
        <family val="2"/>
      </rPr>
      <t>/yr</t>
    </r>
  </si>
  <si>
    <t>39) ร้อยละผู้ป่วยต้อกระจกชนิดบอด (Blinding Cataract) ได้รับการผ่าตัดภายใน 30 วัน</t>
  </si>
  <si>
    <t>40) อัตราส่วนของจำนวนผู้ยินยอมบริจาคอวัยวะจากผู้ป่วยสมองตาย ต่อจำนวนผู้ป่วยเสียชีวิตในโรงพยาบาล (โรงพยาบาล A, S)</t>
  </si>
  <si>
    <t>41) ร้อยละของผู้ป่วยยาเสพติดเข้ารับการบำบัดรักษา และ ติดตามดูแลอย่างต่อเนื่อง 1 ปี (Retention Rate)</t>
  </si>
  <si>
    <t>42) ร้อยละของผู้ป่วยยาเสพติดกลุ่มเสี่ยงก่อความรุนแรงได้รับการประเมิน บำบัดรักษาและติดตามดูแลช่วยเหลือตามระดับความรุนแรง อย่างต่อเนื่อง</t>
  </si>
  <si>
    <t>43) ร้อยละของโรงพยาบาลระดับ M และ F ในจังหวัดที่ให้การบริบาลฟื้นสภาพระยะกลางแบบผู้ป่วยใน (intermediate bed/ward)</t>
  </si>
  <si>
    <t>44) ร้อยละของผู้ป่วยที่เข้ารับการผ่าตัด One Day Surgery</t>
  </si>
  <si>
    <t>45) จำนวนคลินิกการให้บริการกัญชาทางการแพทย์แผนปัจจุบันและแพทย์แผนไทย</t>
  </si>
  <si>
    <t>7. *แผนปฏิบัติราชการ เรื่อง พัฒนาระบบบริการการแพทย์ฉุกเฉินครบวงจรและระบบการส่งต่อ</t>
  </si>
  <si>
    <t>7.แผนงานการพัฒนาระบบบริการการแพทย์ฉุกเฉินครบวงจรและระบบการส่งต่อ</t>
  </si>
  <si>
    <t>7.1โครงการพัฒนาระบบการส่งต่อผู้ป่วยจังหวัดชุมพร</t>
  </si>
  <si>
    <t xml:space="preserve">46) อัตราการเสียชีวิตของผู้ป่วยวิกฤตฉุกเฉิน (triage level 1) ภายใน 24 ชั่วโมง ในโรงพยาบาลระดับ A, S, M1 (ทั้งที่ ER และ Admit) </t>
  </si>
  <si>
    <t>7.2โครงการอบรมฟื้นฟูอาสาสมัครฉุกเฉินการแพทย์(EMR 40 ชม.)ที่ปฏิบัติงานครบ 2 ปี จังหวัดชุมพร ปี 2563</t>
  </si>
  <si>
    <t>-  อัตราของผู้ป่วย triage level 1,2 ที่มีข้อบ่งชี้ในการ Admit ได้รับ Admit ภายใน 2 ชม. ในโรงพยาบาลระดับ A, S, M1</t>
  </si>
  <si>
    <t>7.3โครงการอบรมอาสาสมัครฉุกเฉิน การแพทย์หลักสูตรปฐมพยาบาลและช่วยปฏิบัติการแพทย์ขั้นพื้นฐาน(EMR 40 ชม.) ปี 2563</t>
  </si>
  <si>
    <t>47) ร้อยละของประชากรเข้าถึงบริการการแพทย์ฉุกเฉิน</t>
  </si>
  <si>
    <t>7.4โครงการกู้ชีพทางน้ำ จังหวัดชุมพร ปี 2563</t>
  </si>
  <si>
    <t>48) ร้อยละของโรงพยาบาลศูนย์ผ่านเกณฑ์ ER คุณภาพ</t>
  </si>
  <si>
    <t>M</t>
  </si>
  <si>
    <t>7.5โครงการรณรงค์ป้องกันอุบัติเหตุช่วงเทศกาลปีใหม่/สงกรานต์จังหวัดชุมพร ปี 2563</t>
  </si>
  <si>
    <t>49) จำนวนผู้ป่วยที่ไม่ฉุกเฉินในห้องฉุกเฉินระดับ 4 และ 5 (Non trauma)ลดลง</t>
  </si>
  <si>
    <t>7.6โครงการอบรมการช่วยฟื้นคืนชีพขั้นพื้นฐาน (CPR) ด้วยเครื่องกระตุ้นหัวใจไฟฟ้าแบบอัตโนมัติสำหรับบุคลากรสาธารณสุขและจิตอาสา ปี 2563</t>
  </si>
  <si>
    <t>7.7โครงการประชุมคณะทำงานพัฒนาระบบบริการการแพทย์ฉุกเฉินจังหวัดชุมพร ปี 2563</t>
  </si>
  <si>
    <t>7.8โครงการนิเทศ/ติดตามหน่วยปฏิบัติการในระบบการแพทย์ฉุกเฉิน ทุกระดับจังหวัด ปี 2563</t>
  </si>
  <si>
    <t>7.9โครงการเตรียมความพร้อมรับอุบัติเหตุหมู่ระดับจังหวัด ปี 2563</t>
  </si>
  <si>
    <t>7.10โครงการแข่งขันทักษะทางวิชาการด้านการแพทย์ฉุกเฉิน (EMS Rally) รวมพลคนกู้ชีพ จังหวัดชุมพร ปี 2563</t>
  </si>
  <si>
    <t>7.11โครงการอบรมหลักสูตรพัฒนาสมรรถนะพยาบาลกู้ชีพ (Prehospital Emergency Nurse)</t>
  </si>
  <si>
    <t>7.12โครงการพัฒนาคุณภาพการเรียนการสอนหลักสูตรกู้ชีพ ปี 2563</t>
  </si>
  <si>
    <t>7.13โครงการบูรณาการเครือข่ายการดูแลประชาชนนักท่องเที่ยวในภาวะวิกฤตฉุกเฉินด้านการสาธารณสุขทางทะเล จังหวัดชุมพร ปี 2563</t>
  </si>
  <si>
    <t>7.14โครงการป้องกันการบาดเจ็บทางถนน จังหวัดชุมพร ปี 2563</t>
  </si>
  <si>
    <t>7.15โครงการป้องกันการจมน้ำในเด็ก</t>
  </si>
  <si>
    <t>8. *แผนปฏิบัติราชการ เรื่อง พัฒนาตามโครงการพระราชดำริ โครงการเฉลิมพระเกียรติ และพื้นที่เฉพาะ</t>
  </si>
  <si>
    <t>8.แผนงานการพัฒนาตามโครงการพระราชดำริ โครงการเฉลิมพระเกียรติ และพื้นที่เฉพาะ</t>
  </si>
  <si>
    <t xml:space="preserve">8.1โครงการควบคุมโรคหนอนพยาธิในเด็กนักเรียน และเยาวชนในถิ่นทุรกันดารและพื้นที่ในแผนภูฟ้าตามพระราชดำริฯ จังหวัดชุมพร ปี 2563 </t>
  </si>
  <si>
    <t>50) ร้อยละของหน่วยบริการสาธารณสุขที่ตั้งอยู่บนพื้นที่เกาะ สำหรับการท่องเที่ยวทางทะเล มีระบบบริการสุขภาพที่มีประสิทธิภาพ</t>
  </si>
  <si>
    <t>9. *แผนปฏิบัติราชการ เรื่อง อุตสาหกรรมการแพทย์ครบวงจร การท่องเที่ยวเชิงสุขภาพ ความงาม และแพทย์แผนไทย</t>
  </si>
  <si>
    <t>9..แผนงานอุตสาหกรรมการแพทย์ครบวงจร การท่องเที่ยวเชิงสุขภาพ ความงาม และแพทย์แผนไทย</t>
  </si>
  <si>
    <t>9.1โครงการดำนินงานสำนักงานนายทะเบียนจังหวัดชุมพรประจำปีงบประมาณ  2563</t>
  </si>
  <si>
    <t xml:space="preserve">51) ร้อยละที่เพิ่มขึ้นของรายได้จากการท่องเที่ยวเชิงสุขภาพ ความงาม และแพทย์แผนไทย </t>
  </si>
  <si>
    <t>T</t>
  </si>
  <si>
    <t>กลุ่มงานการแพทย์แผนไทย ฯ</t>
  </si>
  <si>
    <t xml:space="preserve">9.2โครงการมหกรรมการแพทย์แผนไทยและการแพทย์พื้นบ้านไทย ปีที่ 12 ระดับภาคใต้ (จังหวัดภูเก็ต) ประจำปีงบประมาณ 2563 </t>
  </si>
  <si>
    <t xml:space="preserve">9.3โครงการตรวจและประเมินมาตรฐานโรงพยาบาลส่งเสริมและสนับสนุนการแพทย์แผนไทยและการแพทย์ผสมผสาน จังหวัดชุมพร ประจำปีงบประมาณ 2563 </t>
  </si>
  <si>
    <t>9.4คัดเลือกหมอพื้นบ้านดีเด่นระดับจังหวัด หมอไทยดีเด่นระดับเขต และเจ้าหน้าที่ผู้ปฏิบัติงานด้านการแพทย์แผนไทยดีเด่นระดับเขต ประจำปีงบประมาณ 2563</t>
  </si>
  <si>
    <t xml:space="preserve">9.5การประกวดพื้นที่ต้นแบบดีเด่นแห่งชาติด้านการแพทย์แผนไทย การแพทย์พื้นบ้าน และการแพทย์ทางเลือก ระดับจังหวัด ประจำปีงบประมาณ 2563 </t>
  </si>
  <si>
    <t>9.6โครงการจัดการความรู้และแลกเปลี่ยนเรียนรู้เพื่อพัฒนางานด้านการแพทย์แผนไทยและการแพทย์ทางเลือก</t>
  </si>
  <si>
    <t>10. *แผนปฏิบัติราชการ เรื่อง พัฒนาระบบบริหารจัดการกำลังคนด้านสุขภาพ</t>
  </si>
  <si>
    <t>10.แผนงานการพัฒนาระบบบริหารจัดการกำลังคนด้านสุขภาพ</t>
  </si>
  <si>
    <t>10.1โครงการอบรมปฐมนิเทศข้าราชการบรรจุใหม่ ปี 2563</t>
  </si>
  <si>
    <t>52) ระดับความสำเร็จของเขตสุขภาพที่มีการบริหารจัดการระบบการผลิตและพัฒนากำลังคนได้ตามเกณฑ์</t>
  </si>
  <si>
    <t>People Excellence</t>
  </si>
  <si>
    <t>กลุ่มงานบริหารทรัพยากรบุคคล</t>
  </si>
  <si>
    <t>10.2โครงการพัฒนา รพ./หน่วยงานคุณธรรม/ประกวดหน่วยงานจริยธรรม/คนดีศรีสาธารณสุข/จัดตั้งและพัฒนาชมรมจริยธรรม ปี2563</t>
  </si>
  <si>
    <t>53) ร้อยละของเขตสุขภาพที่มีการบริหารจัดการกำลังคนที่มีประสิทธิภาพ</t>
  </si>
  <si>
    <t>11. *แผนปฏิบัติราชการ เรื่อง พัฒนาระบบธรรมาภิบาลและองค์กรคุณภาพ</t>
  </si>
  <si>
    <t>11.แผนงานการพัฒนาระบบธรรมาภิบาลและองค์กรคุณภาพ</t>
  </si>
  <si>
    <t xml:space="preserve">11.1อบรมให้ความรู้ด้านกฎหมายและแนวทางการประเมินคุณธรรมและความโปร่งใสของหน่วยงานภาครัฐ (ITA) </t>
  </si>
  <si>
    <t>54) ร้อยละของหน่วยงานในสังกัดกระทรวงสาธารณสุขผ่านเกณฑ์การประเมิน ITA</t>
  </si>
  <si>
    <t>Governance Excellence</t>
  </si>
  <si>
    <t>11.2โครงการพัฒนาระบบควบคุมภายในและบริหารความเสี่ยง</t>
  </si>
  <si>
    <t>11.3โครงการอบรมเชิงปฏิบัติการ เรื่อง การจัดวางระบบการควบคุมภายในและบริหารความเสี่ยง ของหน่วยงานในสังกัดสำนักงานสาธารณสุขจังหวัดชุมพร</t>
  </si>
  <si>
    <t xml:space="preserve">11.4โครงการประชุมแลกเปลี่ยนเรียนรู้ผลการดำเนินงานด้านสาธารณสุข ระดับตำบล/อำเภอ/จังหวัด                                 </t>
  </si>
  <si>
    <t>11.5โครงการประชุมเชิงปฏิบัติการทบทวนยุทธศาสตร์การพัฒนาด้านสาธารณสุขจังหวัดชุมพร 5 ปี (พ.ศ.2560-2564)  และการจัดทำแผนปฏิบัติการประจำปี 2563</t>
  </si>
  <si>
    <t xml:space="preserve">11.6โครงการนิเทศและประเมินผลงานสาธารณสุขจังหวกัชุมพร ปีงบประมาณ 2563                                   </t>
  </si>
  <si>
    <t>11.7โครงการพัฒนาองค์กรคุณภาพตามมาตรฐาน (HA) สำหรับสถานพยาบาล</t>
  </si>
  <si>
    <t>56) ร้อยละของโรงพยาบาลสังกัดกระทรวงสาธารณสุขมีคุณภาพมาตรฐานผ่านการรับรอง HA ขั้น 3</t>
  </si>
  <si>
    <t>11.8โครงการพัฒนาคุณภาพห้องปฏิบัติการทางการแพทย์และห้องปฏิบัติการรังสีวินิจฉัยโรงพยาบาลจังหวัดชุมพร</t>
  </si>
  <si>
    <t>57) ร้อยละของ รพ.สต.ที่ผ่านเกณฑ์การพัฒนาคุณภาพ รพ.สต. ติดดาว</t>
  </si>
  <si>
    <t>11.9โครงการพัฒนาคุณภาพการบริหารจัดการภาครัฐ (PMQA) จังหวัดชุมพร</t>
  </si>
  <si>
    <t>55) ร้อยละความสำเร็จของส่วนราชการในสังกัดสำนักงานปลัดกระทรวงสาธารณสุขที่ดำเนินการพัฒนาคุณภาพการบริหารจัดการภาครัฐผ่านเกณฑ์ที่กำหนด</t>
  </si>
  <si>
    <t>58) จำนวนองค์กรแห่งความสุขที่มีคุณภาพมาตรฐาน</t>
  </si>
  <si>
    <t>12. *แผนปฏิบัติราชการ เรื่อง พัฒนาระบบข้อมูลสารสนเทศด้านสุขภาพ</t>
  </si>
  <si>
    <t>12.แผนงานการพัฒนาระบบข้อมูลสารสนเทศด้านสุขภาพ</t>
  </si>
  <si>
    <t>12.1โครงการพัฒนาระบบข้อมูลข่าวสารเทคโนโลยีสุขภาพ</t>
  </si>
  <si>
    <t>59) ร้อยละของจังหวัดที่ผ่านเกณฑ์คุณภาพข้อมูล</t>
  </si>
  <si>
    <t>60) ร้อยละของหน่วยบริการที่เป็น Smart Hospital</t>
  </si>
  <si>
    <t>- รพ. มีระบบนัดและคิวออนไลน์</t>
  </si>
  <si>
    <t>61) จำนวน รพ. มีระบบรับยาที่ร้านยา</t>
  </si>
  <si>
    <t>13. *แผนปฏิบัติราชการ เรื่อง บริหารจัดการด้านการเงินการคลังสุขภาพ</t>
  </si>
  <si>
    <t>13.แผนงานการบริหารจัดการด้านการเงินการคลังสุขภาพ</t>
  </si>
  <si>
    <t xml:space="preserve">13.1โครงการพัฒนาระบบการบริหารจัดการการเงินการคลัง จังหวัดชุมพร </t>
  </si>
  <si>
    <t>62) ความแตกต่างอัตราการใช้สิทธิ (compliance rate) เมื่อไปใช้บริการผู้ป่วยใน (IP) ของผู้มีสิทธิใน 3 ระบบ</t>
  </si>
  <si>
    <t>13.2โครงการพัฒนาคุณภาพการบันทึกเวชระเบียน จังหวัดชุมพร ปี 2562</t>
  </si>
  <si>
    <t>63) ระดับความสำเร็จของการจัดทำสิทธิประโยชน์กลางผู้ป่วยในของระบบหลักประกันสุขภาพ 3 ระบบ</t>
  </si>
  <si>
    <t>13.3โครงการติดตามและพัฒนาคุณภาพงานลงทะเบียนสิทธิหลักประกันสุขภาพ ฯ</t>
  </si>
  <si>
    <t>64) ร้อยละของหน่วยบริการที่ประสบภาวะวิกฤติทางการเงิน</t>
  </si>
  <si>
    <t xml:space="preserve">13.4โครงการพัฒนาระบบบริหารกองทุนประกันสุขภาพแรงงานต่างด้าวจังหวัดชุมพร </t>
  </si>
  <si>
    <t>14. *แผนปฏิบัติราชการ เรื่อง พัฒนางานวิจัยและนวัตกรรมด้านสุขภาพ</t>
  </si>
  <si>
    <t>14.แผนงานการพัฒนางานวิจัยและนวัตกรรมด้านสุขภาพ</t>
  </si>
  <si>
    <t xml:space="preserve">    1.1 โครงการ………………..</t>
  </si>
  <si>
    <t>65) จำนวนนวัตกรรม หรือเทคโนโลยีสุขภาพที่คิดค้นใหม่ หรือที่พัฒนาต่อยอด</t>
  </si>
  <si>
    <t>66) ร้อยละของเขตสุขภาพมีการพัฒนาระบบบริหารจัดการที่มีประสิทธิภาพ</t>
  </si>
  <si>
    <t>15. *แผนปฏิบัติราชการ เรื่อง ปรับโครงสร้างและการพัฒนากฎหมายด้านสุขภาพ</t>
  </si>
  <si>
    <t>15.แผนงานการปรับโครงสร้างและการพัฒนากฎหมายด้านสุขภาพ</t>
  </si>
  <si>
    <t>67) ร้อยละของกฎหมายที่ควรปรับปรุงได้รับการแก้ไข และมีการบังคับใช้</t>
  </si>
  <si>
    <t xml:space="preserve">โครงการนิเทศและประเมินผลงานสาธารณสุขจังหวหวัดชุมพร ปีงบประมาณ 2563                                   </t>
  </si>
  <si>
    <t>กลุ่มงานพัฒนายุทธศาสตร์ฯ</t>
  </si>
  <si>
    <t>1.1โครงการพัฒนาและสร้างเสริมศักยภาพคนไทยกลุ่มสตรีและเด็กปฐมวัย</t>
  </si>
  <si>
    <t>1.2โครงการพัฒนาและสร้างเสริมศักยภาพคนไทยกลุ่มวัยเรียนและวัยรุ่น</t>
  </si>
  <si>
    <t>1.3โครงการป้องกันและแก้ไขการตั้งครรภ์ในวัยรุ่นจังหวัดชุมพรปี 2563</t>
  </si>
  <si>
    <t>1.4โครงการสร้างเสริมคนไทยวัยทำงานมีสุขภาวะที่ดี จังหวัดชุมพร ปี 2563</t>
  </si>
  <si>
    <t>1.5 โครงการพัฒนาและสร้างเสริมศักยภาพคนไทยกลุ่มวัยผู้สูงอายุ</t>
  </si>
  <si>
    <t>1.6โครงการประชุมเชิงปฏิบัติการพัฒนาศักยภาพผู้ดูแลผู้สูงอายุสมองเสื่อมที่มี</t>
  </si>
  <si>
    <t xml:space="preserve">1.7โครงการพัฒนาศักยภาพจิตอาสาในการดูแลผู้ป่วยและผู้สูงอายุระยะสุดท้าย   จังหวัดชุมพร รุ่นที่ 2 ปี 2563                 </t>
  </si>
  <si>
    <t>1.8โครงการส่งเสริมดูแลสุขภาพผู้พิการจังหวัดชุมพร ปี 2563</t>
  </si>
  <si>
    <t>1.9โครงการพัฒนาศักยภาพผู้รับผิดชอบงานสร้างเสริมภูมิคุ้มกันโรค(EPI) จังหวัดชุมพร ปี 2563</t>
  </si>
  <si>
    <t>1.10โครงการแลกเปลี่ยนเรียนรู้การดำเนินงานส่งเสริมทันตสุขภาพในโรงเรียนประถมศึกษา จังหวัดชุมพร ปีงบประมาณ 2563</t>
  </si>
  <si>
    <t>1.11โครงการสร้างเสริมทันตสุขภาพผู้สูงอายุจังหวัดชุมพร</t>
  </si>
  <si>
    <t>1.12โครงการเสริมสร้างเครือข่ายการเรียนรู้ของทันตบุคลากรและผู้เกี่ยวข้อง</t>
  </si>
  <si>
    <t>1.13โครงการพัฒนาระบบบริการสุขภาพช่องปาก</t>
  </si>
  <si>
    <t>1.14โครงการประชุมคณะกรรมการพัฒนาระบบบริการสุขภาพสาขาสุขภาพช่องปากและผู้เกี่ยวข้อง</t>
  </si>
  <si>
    <t>1.15โครงการรถทันตกรรมเคลื่อนที่ พอ.สว.</t>
  </si>
  <si>
    <t>2.3โครงการพัฒนาศักยภาพเครือข่ายงานสุขศึกษาและพฤติกรรมสุขภาพของสถานบริการสาธารณสุขในจังหวัด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</si>
  <si>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6.11โครงการพัฒนาระบบบริการสุขภาพผู้ป่วยติดเชื้อในกระแสเลือดแบบรุนแรง</t>
  </si>
  <si>
    <t>6.12โครงการพัฒนาระบบบริการสุขภาพ สาขาโรคหัวใจ</t>
  </si>
  <si>
    <t>6.13โครงการคัดกรองมะเร็งเต้านมโดยเครื่องเอ็กซเรย์เต้านมเคลื่อนที่(Mammogram) ในสตรีกลุ่มเสี่ยงและด้อยโอกาส ฯ</t>
  </si>
  <si>
    <t xml:space="preserve">6.14โครงการพัฒนาศักยภาพการดำเนินงานตามแผนพัฒนาระบบบริการสุขภาพสาขาโรคมะเร็ง ปี 2563     </t>
  </si>
  <si>
    <t>6.15โครงการชุมพรรักษ์ดวงตาครั้งที่ 4</t>
  </si>
  <si>
    <t>6.16โครงการพัฒนาระบบบริการบำบัดรักษาผู้ป่วยยาเสพติด</t>
  </si>
  <si>
    <t>6.17โครงการ TO BE NUMBER ONE</t>
  </si>
  <si>
    <t>6.18โครงการควบคุมการบริโภคเครื่องดื่มแอลกอฮอล์ และยาสูบและยาสูบ จังหวัดชุมพร</t>
  </si>
  <si>
    <t>6.19โครงการบริบาลฟื้นสภาพระยะกลาง (Intermediate Care ; IMC)</t>
  </si>
  <si>
    <t>11.10โครงการพัฒนาคุณภาพการพยาบาลในโรงพยาบาลและโรงพยาบาลส่งเสริมสุขภาพตามเกณฑ์มาตรฐานการพยาบาลจังหวัดชุมพร</t>
  </si>
  <si>
    <t>11.11โครงการพัฒนาศักยภาพเครือข่ายงานสุขศึกษาและพฤติกรรมสุขภาพของสถานบริการสาธารณสุขในจังหวัด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</si>
  <si>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11.12โครงการพัฒนาทักษะการดำเนินงานตามมาตรฐานงานสุขศึกษาของสถานบริการสาธารณสุขในจังหวัดชุมพร ปี 2563</t>
  </si>
  <si>
    <t>13.5โครงการอำนวยการศูนย์บริการจดทะเบียนแรงงานต่างด้าวแบบเบ็ดเสร็จจังหวัดชุมพร</t>
  </si>
  <si>
    <t>รวมทั้งหมด</t>
  </si>
  <si>
    <t>1. พัฒนาคุณภาพชีวิตคนไทยทุกกลุ่มวัย</t>
  </si>
  <si>
    <t>2. พัฒนาคุณภาพชีวิตระดับอำเภอ</t>
  </si>
  <si>
    <t>3. ป้องกันควบคุมโรคและลดปัจจัยเสี่ยงด้านสุขภาพ</t>
  </si>
  <si>
    <t>4. บริหารจัดการสิ่งแวดล้อม</t>
  </si>
  <si>
    <t>5. พัฒนาระบบการแพทย์ปฐมภูมิ</t>
  </si>
  <si>
    <t>6. พัฒนาระบบบริการสุขภาพ (Service Plan)</t>
  </si>
  <si>
    <t>7. พัฒนาระบบบริการการแพทย์ฉุกเฉินครบวงจรและระบบการส่งต่อ</t>
  </si>
  <si>
    <t>8. พัฒนาตามโครงการพระราชดำริ โครงการเฉลิมพระเกียรติ และพื้นที่เฉพาะ</t>
  </si>
  <si>
    <t>9. อุตสาหกรรมการแพทย์ครบวงจร การท่องเที่ยวเชิงสุขภาพ ความงาม และแพทย์แผนไทย</t>
  </si>
  <si>
    <t>10. พัฒนาระบบบริหารจัดการกำลังคนด้านสุขภาพ</t>
  </si>
  <si>
    <t>11. พัฒนาระบบธรรมาภิบาลและองค์กรคุณภาพ</t>
  </si>
  <si>
    <t>12. พัฒนาระบบข้อมูลสารสนเทศด้านสุขภาพ</t>
  </si>
  <si>
    <t>13. บริหารจัดการด้านการเงินการคลังสุขภาพ</t>
  </si>
  <si>
    <t>ประเด็นยุทธศาสตร์</t>
  </si>
  <si>
    <t>จำนวนโครงการ</t>
  </si>
  <si>
    <t>งบประมาณ (บาท)</t>
  </si>
  <si>
    <t>ยุทธศาสตร์การขับเคลื่อนงานจังหวัดชุมพร</t>
  </si>
  <si>
    <t>ไตรมาส 1</t>
  </si>
  <si>
    <t>ไตรมาส 2</t>
  </si>
  <si>
    <t>ไตรมาส 3</t>
  </si>
  <si>
    <t>ไตรมาส 4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</si>
</sst>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87" formatCode="_-* #,##0_-;\-* #,##0_-;_-* &quot;-&quot;??_-;_-@_-"/>
    <numFmt numFmtId="188" formatCode="#,##0_ ;\-#,##0\ "/>
    <numFmt numFmtId="189" formatCode="_-* #,##0.0_-;\-* #,##0.0_-;_-* &quot;-&quot;??_-;_-@_-"/>
  </numFmts>
  <fonts count="2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20"/>
      <color theme="1"/>
      <name val="TH SarabunPSK"/>
      <family val="2"/>
    </font>
    <font>
      <sz val="13"/>
      <name val="TH SarabunPSK"/>
      <family val="2"/>
    </font>
    <font>
      <b/>
      <sz val="14"/>
      <color theme="1"/>
      <name val="TH SarabunPSK"/>
      <family val="2"/>
    </font>
    <font>
      <sz val="12"/>
      <name val="TH SarabunPSK"/>
      <family val="2"/>
    </font>
    <font>
      <sz val="14"/>
      <color rgb="FFFF0000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name val="TH SarabunPSK"/>
      <family val="2"/>
    </font>
    <font>
      <b/>
      <sz val="13"/>
      <name val="TH SarabunPSK"/>
      <family val="2"/>
    </font>
    <font>
      <b/>
      <sz val="11"/>
      <name val="TH SarabunPSK"/>
      <family val="2"/>
    </font>
    <font>
      <b/>
      <i/>
      <sz val="14"/>
      <name val="TH SarabunPSK"/>
      <family val="2"/>
    </font>
    <font>
      <vertAlign val="superscript"/>
      <sz val="14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4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187" fontId="3" fillId="0" borderId="1" xfId="1" applyNumberFormat="1" applyFont="1" applyBorder="1" applyAlignment="1">
      <alignment horizontal="center" vertical="top" wrapText="1"/>
    </xf>
    <xf numFmtId="187" fontId="3" fillId="0" borderId="1" xfId="1" applyNumberFormat="1" applyFont="1" applyBorder="1" applyAlignment="1">
      <alignment vertical="top" wrapText="1"/>
    </xf>
    <xf numFmtId="0" fontId="2" fillId="0" borderId="1" xfId="0" applyFont="1" applyBorder="1"/>
    <xf numFmtId="41" fontId="3" fillId="0" borderId="1" xfId="1" applyNumberFormat="1" applyFont="1" applyBorder="1" applyAlignment="1">
      <alignment vertical="top" wrapText="1"/>
    </xf>
    <xf numFmtId="3" fontId="3" fillId="0" borderId="1" xfId="1" applyNumberFormat="1" applyFont="1" applyBorder="1" applyAlignment="1">
      <alignment horizontal="center" vertical="top" wrapText="1"/>
    </xf>
    <xf numFmtId="187" fontId="3" fillId="0" borderId="1" xfId="1" applyNumberFormat="1" applyFont="1" applyBorder="1" applyAlignment="1">
      <alignment horizontal="right" vertical="top" wrapText="1"/>
    </xf>
    <xf numFmtId="187" fontId="4" fillId="0" borderId="1" xfId="1" applyNumberFormat="1" applyFont="1" applyBorder="1" applyAlignment="1">
      <alignment vertical="top" wrapText="1"/>
    </xf>
    <xf numFmtId="3" fontId="3" fillId="0" borderId="1" xfId="1" applyNumberFormat="1" applyFont="1" applyBorder="1" applyAlignment="1">
      <alignment horizontal="right" vertical="top" wrapText="1"/>
    </xf>
    <xf numFmtId="3" fontId="3" fillId="0" borderId="1" xfId="1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187" fontId="3" fillId="2" borderId="1" xfId="1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87" fontId="3" fillId="2" borderId="1" xfId="3" applyNumberFormat="1" applyFont="1" applyFill="1" applyBorder="1" applyAlignment="1">
      <alignment horizontal="right" vertical="top" wrapText="1"/>
    </xf>
    <xf numFmtId="43" fontId="3" fillId="0" borderId="1" xfId="1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4" fillId="0" borderId="1" xfId="1" applyNumberFormat="1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187" fontId="4" fillId="2" borderId="1" xfId="1" applyNumberFormat="1" applyFont="1" applyFill="1" applyBorder="1" applyAlignment="1">
      <alignment vertical="top" wrapText="1"/>
    </xf>
    <xf numFmtId="0" fontId="3" fillId="2" borderId="1" xfId="2" applyFont="1" applyFill="1" applyBorder="1" applyAlignment="1">
      <alignment horizontal="center" vertical="top" wrapText="1" shrinkToFi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187" fontId="3" fillId="2" borderId="1" xfId="1" applyNumberFormat="1" applyFont="1" applyFill="1" applyBorder="1" applyAlignment="1">
      <alignment vertical="top" wrapText="1"/>
    </xf>
    <xf numFmtId="43" fontId="3" fillId="2" borderId="0" xfId="1" applyFont="1" applyFill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87" fontId="2" fillId="0" borderId="1" xfId="1" applyNumberFormat="1" applyFont="1" applyBorder="1" applyAlignment="1">
      <alignment vertical="top" wrapText="1"/>
    </xf>
    <xf numFmtId="0" fontId="3" fillId="0" borderId="1" xfId="2" applyFont="1" applyBorder="1" applyAlignment="1">
      <alignment horizontal="left" vertical="top" wrapText="1"/>
    </xf>
    <xf numFmtId="187" fontId="3" fillId="2" borderId="1" xfId="3" applyNumberFormat="1" applyFont="1" applyFill="1" applyBorder="1" applyAlignment="1">
      <alignment vertical="top" wrapText="1"/>
    </xf>
    <xf numFmtId="3" fontId="3" fillId="0" borderId="1" xfId="2" applyNumberFormat="1" applyFont="1" applyBorder="1" applyAlignment="1">
      <alignment horizontal="right" vertical="top" wrapText="1"/>
    </xf>
    <xf numFmtId="0" fontId="3" fillId="2" borderId="1" xfId="2" applyFont="1" applyFill="1" applyBorder="1" applyAlignment="1">
      <alignment vertical="top" wrapText="1"/>
    </xf>
    <xf numFmtId="0" fontId="5" fillId="0" borderId="0" xfId="0" applyFont="1"/>
    <xf numFmtId="187" fontId="3" fillId="2" borderId="0" xfId="0" applyNumberFormat="1" applyFont="1" applyFill="1" applyAlignment="1">
      <alignment vertical="top" wrapText="1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187" fontId="2" fillId="0" borderId="5" xfId="1" applyNumberFormat="1" applyFont="1" applyBorder="1"/>
    <xf numFmtId="187" fontId="2" fillId="0" borderId="1" xfId="1" applyNumberFormat="1" applyFont="1" applyBorder="1"/>
    <xf numFmtId="187" fontId="2" fillId="0" borderId="3" xfId="1" applyNumberFormat="1" applyFont="1" applyBorder="1"/>
    <xf numFmtId="187" fontId="2" fillId="0" borderId="0" xfId="1" applyNumberFormat="1" applyFont="1" applyBorder="1"/>
    <xf numFmtId="187" fontId="2" fillId="0" borderId="6" xfId="1" applyNumberFormat="1" applyFont="1" applyBorder="1"/>
    <xf numFmtId="187" fontId="2" fillId="0" borderId="7" xfId="1" applyNumberFormat="1" applyFont="1" applyBorder="1"/>
    <xf numFmtId="0" fontId="4" fillId="2" borderId="1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1" xfId="1" applyNumberFormat="1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center" vertical="top" wrapText="1"/>
    </xf>
    <xf numFmtId="49" fontId="3" fillId="3" borderId="1" xfId="1" applyNumberFormat="1" applyFont="1" applyFill="1" applyBorder="1" applyAlignment="1">
      <alignment horizontal="center" vertical="top"/>
    </xf>
    <xf numFmtId="49" fontId="3" fillId="3" borderId="1" xfId="1" applyNumberFormat="1" applyFont="1" applyFill="1" applyBorder="1" applyAlignment="1">
      <alignment horizontal="center" vertical="top" wrapText="1"/>
    </xf>
    <xf numFmtId="187" fontId="3" fillId="0" borderId="1" xfId="1" applyNumberFormat="1" applyFont="1" applyFill="1" applyBorder="1" applyAlignment="1">
      <alignment horizontal="center" wrapText="1"/>
    </xf>
    <xf numFmtId="187" fontId="3" fillId="0" borderId="1" xfId="1" applyNumberFormat="1" applyFont="1" applyFill="1" applyBorder="1" applyAlignment="1">
      <alignment horizontal="center" vertical="top" wrapText="1"/>
    </xf>
    <xf numFmtId="187" fontId="6" fillId="3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87" fontId="7" fillId="0" borderId="1" xfId="1" applyNumberFormat="1" applyFont="1" applyBorder="1" applyAlignment="1">
      <alignment horizontal="center" vertical="top"/>
    </xf>
    <xf numFmtId="187" fontId="2" fillId="0" borderId="1" xfId="0" applyNumberFormat="1" applyFont="1" applyBorder="1"/>
    <xf numFmtId="187" fontId="2" fillId="0" borderId="1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87" fontId="8" fillId="2" borderId="1" xfId="1" applyNumberFormat="1" applyFont="1" applyFill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187" fontId="3" fillId="2" borderId="1" xfId="1" applyNumberFormat="1" applyFont="1" applyFill="1" applyBorder="1" applyAlignment="1">
      <alignment horizontal="center" vertical="top" wrapText="1"/>
    </xf>
    <xf numFmtId="187" fontId="6" fillId="2" borderId="1" xfId="1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4" fillId="0" borderId="1" xfId="1" applyNumberFormat="1" applyFont="1" applyBorder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3" fontId="3" fillId="2" borderId="1" xfId="1" applyNumberFormat="1" applyFont="1" applyFill="1" applyBorder="1" applyAlignment="1">
      <alignment horizontal="center" vertical="top" wrapText="1"/>
    </xf>
    <xf numFmtId="187" fontId="3" fillId="2" borderId="0" xfId="1" applyNumberFormat="1" applyFont="1" applyFill="1" applyBorder="1" applyAlignment="1">
      <alignment vertical="top" wrapText="1"/>
    </xf>
    <xf numFmtId="187" fontId="3" fillId="2" borderId="0" xfId="0" applyNumberFormat="1" applyFont="1" applyFill="1" applyBorder="1" applyAlignment="1">
      <alignment vertical="top" wrapText="1"/>
    </xf>
    <xf numFmtId="187" fontId="6" fillId="2" borderId="1" xfId="1" applyNumberFormat="1" applyFont="1" applyFill="1" applyBorder="1" applyAlignment="1">
      <alignment vertical="top" wrapText="1"/>
    </xf>
    <xf numFmtId="3" fontId="3" fillId="2" borderId="1" xfId="1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3" fontId="3" fillId="2" borderId="8" xfId="1" applyNumberFormat="1" applyFont="1" applyFill="1" applyBorder="1" applyAlignment="1">
      <alignment vertical="top" wrapText="1"/>
    </xf>
    <xf numFmtId="3" fontId="6" fillId="2" borderId="1" xfId="1" applyNumberFormat="1" applyFont="1" applyFill="1" applyBorder="1" applyAlignment="1">
      <alignment vertical="top" wrapText="1"/>
    </xf>
    <xf numFmtId="188" fontId="3" fillId="2" borderId="1" xfId="1" applyNumberFormat="1" applyFont="1" applyFill="1" applyBorder="1" applyAlignment="1">
      <alignment vertical="top" wrapText="1"/>
    </xf>
    <xf numFmtId="188" fontId="3" fillId="2" borderId="0" xfId="0" applyNumberFormat="1" applyFont="1" applyFill="1" applyAlignment="1">
      <alignment vertical="top" wrapText="1"/>
    </xf>
    <xf numFmtId="188" fontId="6" fillId="2" borderId="1" xfId="1" applyNumberFormat="1" applyFont="1" applyFill="1" applyBorder="1" applyAlignment="1">
      <alignment vertical="top" wrapText="1"/>
    </xf>
    <xf numFmtId="187" fontId="3" fillId="2" borderId="1" xfId="2" applyNumberFormat="1" applyFont="1" applyFill="1" applyBorder="1" applyAlignment="1">
      <alignment horizontal="center" vertical="top" wrapText="1"/>
    </xf>
    <xf numFmtId="3" fontId="3" fillId="2" borderId="1" xfId="2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87" fontId="3" fillId="2" borderId="1" xfId="1" applyNumberFormat="1" applyFont="1" applyFill="1" applyBorder="1" applyAlignment="1">
      <alignment vertical="center" wrapText="1"/>
    </xf>
    <xf numFmtId="187" fontId="3" fillId="2" borderId="1" xfId="1" applyNumberFormat="1" applyFont="1" applyFill="1" applyBorder="1" applyAlignment="1">
      <alignment horizontal="center" vertical="center" wrapText="1"/>
    </xf>
    <xf numFmtId="187" fontId="9" fillId="2" borderId="1" xfId="1" applyNumberFormat="1" applyFont="1" applyFill="1" applyBorder="1" applyAlignment="1">
      <alignment vertical="top" wrapText="1"/>
    </xf>
    <xf numFmtId="0" fontId="3" fillId="2" borderId="1" xfId="2" applyFont="1" applyFill="1" applyBorder="1" applyAlignment="1">
      <alignment horizontal="center" vertical="center" wrapText="1"/>
    </xf>
    <xf numFmtId="187" fontId="3" fillId="2" borderId="0" xfId="1" applyNumberFormat="1" applyFont="1" applyFill="1" applyAlignment="1">
      <alignment vertical="top" wrapText="1"/>
    </xf>
    <xf numFmtId="187" fontId="3" fillId="0" borderId="1" xfId="1" applyNumberFormat="1" applyFont="1" applyBorder="1"/>
    <xf numFmtId="0" fontId="4" fillId="2" borderId="1" xfId="0" applyFont="1" applyFill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NumberFormat="1" applyFont="1" applyBorder="1" applyAlignment="1">
      <alignment horizontal="center" vertical="center" wrapText="1"/>
    </xf>
    <xf numFmtId="41" fontId="3" fillId="0" borderId="1" xfId="1" applyNumberFormat="1" applyFont="1" applyBorder="1" applyAlignment="1">
      <alignment horizontal="center" vertical="center" wrapText="1"/>
    </xf>
    <xf numFmtId="41" fontId="8" fillId="0" borderId="1" xfId="1" applyNumberFormat="1" applyFont="1" applyBorder="1" applyAlignment="1">
      <alignment horizontal="center" vertical="center" wrapText="1"/>
    </xf>
    <xf numFmtId="41" fontId="3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 indent="1"/>
    </xf>
    <xf numFmtId="3" fontId="3" fillId="2" borderId="1" xfId="0" applyNumberFormat="1" applyFont="1" applyFill="1" applyBorder="1" applyAlignment="1">
      <alignment horizontal="right" vertical="top" wrapText="1"/>
    </xf>
    <xf numFmtId="49" fontId="3" fillId="2" borderId="1" xfId="0" applyNumberFormat="1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 indent="1"/>
    </xf>
    <xf numFmtId="3" fontId="3" fillId="2" borderId="8" xfId="0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6" fillId="2" borderId="1" xfId="0" applyNumberFormat="1" applyFont="1" applyFill="1" applyBorder="1" applyAlignment="1">
      <alignment vertical="top" wrapText="1"/>
    </xf>
    <xf numFmtId="43" fontId="3" fillId="2" borderId="1" xfId="1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187" fontId="4" fillId="0" borderId="1" xfId="1" applyNumberFormat="1" applyFont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187" fontId="2" fillId="2" borderId="1" xfId="1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187" fontId="7" fillId="2" borderId="1" xfId="1" applyNumberFormat="1" applyFont="1" applyFill="1" applyBorder="1" applyAlignment="1">
      <alignment horizontal="center" vertical="top" wrapText="1"/>
    </xf>
    <xf numFmtId="187" fontId="12" fillId="2" borderId="1" xfId="1" applyNumberFormat="1" applyFont="1" applyFill="1" applyBorder="1" applyAlignment="1">
      <alignment horizontal="center" vertical="top" wrapText="1"/>
    </xf>
    <xf numFmtId="187" fontId="2" fillId="2" borderId="1" xfId="1" applyNumberFormat="1" applyFont="1" applyFill="1" applyBorder="1" applyAlignment="1">
      <alignment horizontal="center" vertical="top" wrapText="1"/>
    </xf>
    <xf numFmtId="187" fontId="2" fillId="2" borderId="0" xfId="1" applyNumberFormat="1" applyFont="1" applyFill="1" applyAlignment="1">
      <alignment vertical="top" wrapText="1"/>
    </xf>
    <xf numFmtId="0" fontId="3" fillId="0" borderId="1" xfId="0" applyFont="1" applyBorder="1" applyAlignment="1">
      <alignment horizontal="left" vertical="top" wrapText="1" indent="1"/>
    </xf>
    <xf numFmtId="0" fontId="4" fillId="2" borderId="1" xfId="2" applyFont="1" applyFill="1" applyBorder="1" applyAlignment="1">
      <alignment horizontal="center" vertical="top" wrapText="1"/>
    </xf>
    <xf numFmtId="187" fontId="2" fillId="2" borderId="1" xfId="3" applyNumberFormat="1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187" fontId="2" fillId="2" borderId="1" xfId="1" applyNumberFormat="1" applyFont="1" applyFill="1" applyBorder="1" applyAlignment="1">
      <alignment vertical="center" wrapText="1"/>
    </xf>
    <xf numFmtId="187" fontId="2" fillId="2" borderId="1" xfId="3" applyNumberFormat="1" applyFont="1" applyFill="1" applyBorder="1" applyAlignment="1">
      <alignment horizontal="right" vertical="top" wrapText="1"/>
    </xf>
    <xf numFmtId="0" fontId="2" fillId="2" borderId="1" xfId="2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0" fontId="3" fillId="2" borderId="8" xfId="2" applyFont="1" applyFill="1" applyBorder="1" applyAlignment="1">
      <alignment horizontal="center" vertical="top" wrapText="1"/>
    </xf>
    <xf numFmtId="0" fontId="3" fillId="2" borderId="8" xfId="2" applyFont="1" applyFill="1" applyBorder="1" applyAlignment="1">
      <alignment vertical="top" wrapText="1"/>
    </xf>
    <xf numFmtId="187" fontId="3" fillId="2" borderId="8" xfId="3" applyNumberFormat="1" applyFont="1" applyFill="1" applyBorder="1" applyAlignment="1">
      <alignment horizontal="right" vertical="top" wrapText="1"/>
    </xf>
    <xf numFmtId="0" fontId="3" fillId="2" borderId="8" xfId="2" applyFont="1" applyFill="1" applyBorder="1" applyAlignment="1">
      <alignment horizontal="center" vertical="top" wrapText="1" shrinkToFit="1"/>
    </xf>
    <xf numFmtId="187" fontId="3" fillId="2" borderId="8" xfId="1" applyNumberFormat="1" applyFont="1" applyFill="1" applyBorder="1" applyAlignment="1">
      <alignment vertical="top" wrapText="1"/>
    </xf>
    <xf numFmtId="0" fontId="3" fillId="0" borderId="4" xfId="2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3" fontId="3" fillId="0" borderId="4" xfId="2" applyNumberFormat="1" applyFont="1" applyBorder="1" applyAlignment="1">
      <alignment horizontal="right" vertical="top" wrapText="1"/>
    </xf>
    <xf numFmtId="0" fontId="3" fillId="0" borderId="4" xfId="2" applyFont="1" applyBorder="1" applyAlignment="1">
      <alignment horizontal="center" vertical="top" wrapText="1"/>
    </xf>
    <xf numFmtId="0" fontId="3" fillId="2" borderId="10" xfId="0" applyFont="1" applyFill="1" applyBorder="1" applyAlignment="1">
      <alignment vertical="top" wrapText="1"/>
    </xf>
    <xf numFmtId="43" fontId="3" fillId="2" borderId="10" xfId="1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43" fontId="3" fillId="2" borderId="0" xfId="1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3" fontId="3" fillId="2" borderId="1" xfId="2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3" fontId="3" fillId="2" borderId="0" xfId="0" applyNumberFormat="1" applyFont="1" applyFill="1"/>
    <xf numFmtId="187" fontId="3" fillId="2" borderId="0" xfId="1" applyNumberFormat="1" applyFon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187" fontId="3" fillId="2" borderId="1" xfId="1" applyNumberFormat="1" applyFont="1" applyFill="1" applyBorder="1"/>
    <xf numFmtId="187" fontId="3" fillId="2" borderId="1" xfId="1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16" fillId="0" borderId="0" xfId="0" applyFont="1" applyAlignment="1">
      <alignment vertical="top"/>
    </xf>
    <xf numFmtId="0" fontId="15" fillId="0" borderId="0" xfId="0" applyFont="1" applyAlignment="1">
      <alignment horizontal="left" vertical="top" inden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 indent="6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89" fontId="3" fillId="0" borderId="1" xfId="1" applyNumberFormat="1" applyFont="1" applyBorder="1" applyAlignment="1">
      <alignment vertical="top" wrapText="1"/>
    </xf>
    <xf numFmtId="189" fontId="3" fillId="4" borderId="1" xfId="1" applyNumberFormat="1" applyFont="1" applyFill="1" applyBorder="1" applyAlignment="1">
      <alignment vertical="top" wrapText="1"/>
    </xf>
    <xf numFmtId="187" fontId="3" fillId="0" borderId="1" xfId="0" applyNumberFormat="1" applyFont="1" applyBorder="1" applyAlignment="1">
      <alignment vertical="top" wrapText="1"/>
    </xf>
    <xf numFmtId="3" fontId="3" fillId="0" borderId="1" xfId="0" applyNumberFormat="1" applyFont="1" applyBorder="1" applyAlignment="1">
      <alignment vertical="top"/>
    </xf>
    <xf numFmtId="0" fontId="19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187" fontId="3" fillId="2" borderId="1" xfId="3" applyNumberFormat="1" applyFont="1" applyFill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top" wrapText="1"/>
    </xf>
    <xf numFmtId="187" fontId="1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vertical="top" wrapText="1"/>
    </xf>
    <xf numFmtId="0" fontId="11" fillId="0" borderId="0" xfId="0" applyFont="1"/>
    <xf numFmtId="0" fontId="4" fillId="2" borderId="1" xfId="0" applyFont="1" applyFill="1" applyBorder="1" applyAlignment="1">
      <alignment horizontal="center" vertical="top" wrapText="1"/>
    </xf>
    <xf numFmtId="49" fontId="3" fillId="3" borderId="1" xfId="1" applyNumberFormat="1" applyFont="1" applyFill="1" applyBorder="1" applyAlignment="1">
      <alignment horizontal="center" vertical="top" wrapText="1"/>
    </xf>
    <xf numFmtId="187" fontId="3" fillId="3" borderId="1" xfId="1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4" fillId="2" borderId="5" xfId="2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horizontal="center" vertical="top" wrapText="1"/>
    </xf>
    <xf numFmtId="187" fontId="3" fillId="2" borderId="2" xfId="1" applyNumberFormat="1" applyFont="1" applyFill="1" applyBorder="1" applyAlignment="1">
      <alignment horizontal="center" vertical="top" wrapText="1"/>
    </xf>
    <xf numFmtId="187" fontId="3" fillId="2" borderId="5" xfId="1" applyNumberFormat="1" applyFont="1" applyFill="1" applyBorder="1" applyAlignment="1">
      <alignment horizontal="center" vertical="top" wrapText="1"/>
    </xf>
    <xf numFmtId="187" fontId="3" fillId="2" borderId="3" xfId="1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189" fontId="17" fillId="0" borderId="1" xfId="1" applyNumberFormat="1" applyFont="1" applyBorder="1" applyAlignment="1">
      <alignment horizontal="center" vertical="top" wrapText="1"/>
    </xf>
    <xf numFmtId="0" fontId="11" fillId="0" borderId="1" xfId="0" applyFont="1" applyBorder="1"/>
    <xf numFmtId="187" fontId="11" fillId="0" borderId="1" xfId="1" applyNumberFormat="1" applyFont="1" applyBorder="1"/>
    <xf numFmtId="187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43" fontId="4" fillId="2" borderId="1" xfId="1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</cellXfs>
  <cellStyles count="4">
    <cellStyle name="Comma 2" xfId="3"/>
    <cellStyle name="Normal 2" xfId="2"/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23;&#3617;&#3649;&#3612;&#3609;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แผนรวม"/>
      <sheetName val="รวมแยกงบ"/>
      <sheetName val="Sheet3"/>
    </sheetNames>
    <sheetDataSet>
      <sheetData sheetId="0">
        <row r="25">
          <cell r="C25">
            <v>369000</v>
          </cell>
        </row>
        <row r="30">
          <cell r="C30">
            <v>440240</v>
          </cell>
        </row>
        <row r="48">
          <cell r="C48">
            <v>847775</v>
          </cell>
        </row>
        <row r="124">
          <cell r="C124">
            <v>927000</v>
          </cell>
        </row>
        <row r="143">
          <cell r="C143">
            <v>1999300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E9" sqref="E9"/>
    </sheetView>
  </sheetViews>
  <sheetFormatPr defaultRowHeight="26.25"/>
  <cols>
    <col min="1" max="16384" width="9" style="41"/>
  </cols>
  <sheetData>
    <row r="1" spans="1:1">
      <c r="A1" s="41" t="s">
        <v>153</v>
      </c>
    </row>
    <row r="2" spans="1:1">
      <c r="A2" s="41" t="s">
        <v>152</v>
      </c>
    </row>
    <row r="3" spans="1:1">
      <c r="A3" s="41" t="s">
        <v>154</v>
      </c>
    </row>
    <row r="4" spans="1:1">
      <c r="A4" s="41" t="s">
        <v>149</v>
      </c>
    </row>
    <row r="5" spans="1:1">
      <c r="A5" s="41" t="s">
        <v>150</v>
      </c>
    </row>
    <row r="6" spans="1:1">
      <c r="A6" s="41" t="s">
        <v>151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2"/>
  <sheetViews>
    <sheetView workbookViewId="0">
      <pane ySplit="1" topLeftCell="A2" activePane="bottomLeft" state="frozen"/>
      <selection pane="bottomLeft" activeCell="Q1" sqref="A1:XFD1"/>
    </sheetView>
  </sheetViews>
  <sheetFormatPr defaultColWidth="9"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5.25" style="31" customWidth="1"/>
    <col min="6" max="6" width="7.5" style="31" bestFit="1" customWidth="1"/>
    <col min="7" max="7" width="7.75" style="31" customWidth="1"/>
    <col min="8" max="8" width="6.625" style="31" customWidth="1"/>
    <col min="9" max="10" width="7.5" style="31" customWidth="1"/>
    <col min="11" max="11" width="7.5" style="31" bestFit="1" customWidth="1"/>
    <col min="12" max="12" width="6.375" style="31" customWidth="1"/>
    <col min="13" max="13" width="7.5" style="31" bestFit="1" customWidth="1"/>
    <col min="14" max="14" width="6.875" style="31" customWidth="1"/>
    <col min="15" max="15" width="7.5" style="31" bestFit="1" customWidth="1"/>
    <col min="16" max="16" width="6.625" style="31" bestFit="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23</v>
      </c>
      <c r="C3" s="22"/>
      <c r="D3" s="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37.5">
      <c r="A4" s="3">
        <v>1</v>
      </c>
      <c r="B4" s="3" t="s">
        <v>52</v>
      </c>
      <c r="C4" s="25">
        <v>167670</v>
      </c>
      <c r="D4" s="1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>
      <c r="A5" s="3"/>
      <c r="B5" s="56" t="s">
        <v>164</v>
      </c>
      <c r="C5" s="25"/>
      <c r="D5" s="1"/>
      <c r="E5" s="33"/>
      <c r="F5" s="33"/>
      <c r="G5" s="33">
        <v>7800</v>
      </c>
      <c r="H5" s="33"/>
      <c r="I5" s="33"/>
      <c r="J5" s="33"/>
      <c r="K5" s="33"/>
      <c r="L5" s="33"/>
      <c r="M5" s="33"/>
      <c r="N5" s="33"/>
      <c r="O5" s="33"/>
      <c r="P5" s="33"/>
    </row>
    <row r="6" spans="1:17">
      <c r="A6" s="3"/>
      <c r="B6" s="56" t="s">
        <v>165</v>
      </c>
      <c r="C6" s="25"/>
      <c r="D6" s="1"/>
      <c r="E6" s="33"/>
      <c r="F6" s="33">
        <v>129870</v>
      </c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7" ht="37.5">
      <c r="A7" s="3"/>
      <c r="B7" s="56" t="s">
        <v>166</v>
      </c>
      <c r="C7" s="25"/>
      <c r="D7" s="1"/>
      <c r="E7" s="33"/>
      <c r="F7" s="33">
        <v>30000</v>
      </c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ht="37.5">
      <c r="A8" s="3">
        <v>2</v>
      </c>
      <c r="B8" s="3" t="s">
        <v>53</v>
      </c>
      <c r="C8" s="25">
        <v>370080</v>
      </c>
      <c r="D8" s="1" t="s">
        <v>56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7">
      <c r="A9" s="3"/>
      <c r="B9" s="56" t="s">
        <v>167</v>
      </c>
      <c r="C9" s="25"/>
      <c r="D9" s="1"/>
      <c r="E9" s="33"/>
      <c r="F9" s="33"/>
      <c r="G9" s="33">
        <v>167400</v>
      </c>
      <c r="H9" s="33"/>
      <c r="I9" s="33"/>
      <c r="J9" s="33"/>
      <c r="K9" s="33"/>
      <c r="L9" s="33"/>
      <c r="M9" s="33"/>
      <c r="N9" s="33"/>
      <c r="O9" s="33"/>
      <c r="P9" s="33"/>
    </row>
    <row r="10" spans="1:17">
      <c r="A10" s="3"/>
      <c r="B10" s="56" t="s">
        <v>168</v>
      </c>
      <c r="C10" s="25"/>
      <c r="D10" s="1"/>
      <c r="E10" s="33"/>
      <c r="F10" s="33"/>
      <c r="G10" s="33"/>
      <c r="H10" s="33"/>
      <c r="I10" s="33"/>
      <c r="J10" s="33">
        <v>142000</v>
      </c>
      <c r="K10" s="33"/>
      <c r="L10" s="33"/>
      <c r="M10" s="33"/>
      <c r="N10" s="33"/>
      <c r="O10" s="33"/>
      <c r="P10" s="33"/>
    </row>
    <row r="11" spans="1:17" ht="23.25" customHeight="1">
      <c r="A11" s="3"/>
      <c r="B11" s="56" t="s">
        <v>169</v>
      </c>
      <c r="C11" s="25"/>
      <c r="D11" s="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>
        <v>60680</v>
      </c>
      <c r="P11" s="33"/>
    </row>
    <row r="12" spans="1:17" ht="37.5">
      <c r="A12" s="3">
        <v>3</v>
      </c>
      <c r="B12" s="3" t="s">
        <v>54</v>
      </c>
      <c r="C12" s="25">
        <v>46720</v>
      </c>
      <c r="D12" s="1" t="s">
        <v>56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7">
      <c r="A13" s="3"/>
      <c r="B13" s="56" t="s">
        <v>170</v>
      </c>
      <c r="C13" s="25"/>
      <c r="D13" s="1"/>
      <c r="E13" s="33"/>
      <c r="F13" s="33"/>
      <c r="G13" s="33">
        <v>8160</v>
      </c>
      <c r="H13" s="33"/>
      <c r="I13" s="33"/>
      <c r="J13" s="33">
        <v>8160</v>
      </c>
      <c r="K13" s="33"/>
      <c r="L13" s="33">
        <v>8160</v>
      </c>
      <c r="M13" s="33"/>
      <c r="N13" s="33"/>
      <c r="O13" s="33">
        <v>8160</v>
      </c>
      <c r="P13" s="33"/>
    </row>
    <row r="14" spans="1:17" ht="37.5">
      <c r="A14" s="3"/>
      <c r="B14" s="56" t="s">
        <v>171</v>
      </c>
      <c r="C14" s="25"/>
      <c r="D14" s="1"/>
      <c r="E14" s="33"/>
      <c r="F14" s="33"/>
      <c r="G14" s="33"/>
      <c r="H14" s="33"/>
      <c r="I14" s="33"/>
      <c r="J14" s="33">
        <v>10000</v>
      </c>
      <c r="K14" s="33"/>
      <c r="L14" s="33"/>
      <c r="M14" s="33"/>
      <c r="N14" s="33"/>
      <c r="O14" s="33"/>
      <c r="P14" s="33"/>
    </row>
    <row r="15" spans="1:17">
      <c r="A15" s="3"/>
      <c r="B15" s="56" t="s">
        <v>172</v>
      </c>
      <c r="C15" s="25"/>
      <c r="D15" s="1"/>
      <c r="E15" s="33"/>
      <c r="F15" s="33"/>
      <c r="G15" s="33"/>
      <c r="H15" s="33"/>
      <c r="I15" s="33"/>
      <c r="J15" s="33">
        <v>4080</v>
      </c>
      <c r="K15" s="33"/>
      <c r="L15" s="33"/>
      <c r="M15" s="33"/>
      <c r="N15" s="33"/>
      <c r="O15" s="33"/>
      <c r="P15" s="33"/>
    </row>
    <row r="16" spans="1:17" ht="37.5">
      <c r="A16" s="3">
        <v>4</v>
      </c>
      <c r="B16" s="3" t="s">
        <v>55</v>
      </c>
      <c r="C16" s="25">
        <v>3840</v>
      </c>
      <c r="D16" s="1" t="s">
        <v>56</v>
      </c>
      <c r="E16" s="33"/>
      <c r="F16" s="33"/>
      <c r="G16" s="33"/>
      <c r="H16" s="33"/>
      <c r="I16" s="33"/>
      <c r="J16" s="33"/>
      <c r="K16" s="33">
        <v>3840</v>
      </c>
      <c r="L16" s="33"/>
      <c r="M16" s="33"/>
      <c r="N16" s="33"/>
      <c r="O16" s="33"/>
      <c r="P16" s="33"/>
    </row>
    <row r="17" spans="1:17" ht="37.5">
      <c r="A17" s="3">
        <v>5</v>
      </c>
      <c r="B17" s="3" t="s">
        <v>57</v>
      </c>
      <c r="C17" s="25">
        <v>84450</v>
      </c>
      <c r="D17" s="1" t="s">
        <v>56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7">
      <c r="A18" s="3"/>
      <c r="B18" s="56" t="s">
        <v>173</v>
      </c>
      <c r="C18" s="25"/>
      <c r="D18" s="1"/>
      <c r="E18" s="33"/>
      <c r="F18" s="33"/>
      <c r="G18" s="33"/>
      <c r="H18" s="33"/>
      <c r="I18" s="33"/>
      <c r="J18" s="33">
        <v>48000</v>
      </c>
      <c r="K18" s="33"/>
      <c r="L18" s="33"/>
      <c r="M18" s="33"/>
      <c r="N18" s="33"/>
      <c r="O18" s="33"/>
      <c r="P18" s="33"/>
    </row>
    <row r="19" spans="1:17">
      <c r="A19" s="3"/>
      <c r="B19" s="56" t="s">
        <v>174</v>
      </c>
      <c r="C19" s="25"/>
      <c r="D19" s="1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>
        <v>36450</v>
      </c>
    </row>
    <row r="20" spans="1:17" ht="56.25">
      <c r="A20" s="3">
        <v>6</v>
      </c>
      <c r="B20" s="3" t="s">
        <v>61</v>
      </c>
      <c r="C20" s="25">
        <v>124910</v>
      </c>
      <c r="D20" s="1" t="s">
        <v>56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7">
      <c r="A21" s="3"/>
      <c r="B21" s="56" t="s">
        <v>175</v>
      </c>
      <c r="C21" s="25"/>
      <c r="D21" s="1"/>
      <c r="E21" s="33"/>
      <c r="F21" s="33"/>
      <c r="G21" s="33">
        <v>62455</v>
      </c>
      <c r="H21" s="33"/>
      <c r="I21" s="33"/>
      <c r="J21" s="33"/>
      <c r="K21" s="33">
        <v>62455</v>
      </c>
      <c r="L21" s="33"/>
      <c r="M21" s="33"/>
      <c r="N21" s="33"/>
      <c r="O21" s="33"/>
      <c r="P21" s="33"/>
    </row>
    <row r="22" spans="1:17" ht="37.5">
      <c r="A22" s="3">
        <v>7</v>
      </c>
      <c r="B22" s="3" t="s">
        <v>58</v>
      </c>
      <c r="C22" s="17">
        <v>293730</v>
      </c>
      <c r="D22" s="1" t="s">
        <v>20</v>
      </c>
      <c r="E22" s="33"/>
      <c r="F22" s="33"/>
      <c r="G22" s="33"/>
      <c r="H22" s="33"/>
      <c r="I22" s="33"/>
      <c r="J22" s="33"/>
      <c r="K22" s="33"/>
      <c r="L22" s="33"/>
      <c r="M22" s="33"/>
      <c r="N22" s="33">
        <f t="shared" ref="N22:N30" si="0">SUM(J22:M22)</f>
        <v>0</v>
      </c>
      <c r="O22" s="33"/>
      <c r="P22" s="33"/>
    </row>
    <row r="23" spans="1:17">
      <c r="A23" s="3"/>
      <c r="B23" s="56" t="s">
        <v>176</v>
      </c>
      <c r="C23" s="17"/>
      <c r="D23" s="1"/>
      <c r="E23" s="33"/>
      <c r="F23" s="33">
        <v>127000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7">
      <c r="A24" s="3"/>
      <c r="B24" s="56" t="s">
        <v>177</v>
      </c>
      <c r="C24" s="17"/>
      <c r="D24" s="1"/>
      <c r="E24" s="33"/>
      <c r="F24" s="33"/>
      <c r="G24" s="33">
        <v>129470</v>
      </c>
      <c r="H24" s="33"/>
      <c r="I24" s="33"/>
      <c r="J24" s="33"/>
      <c r="K24" s="33"/>
      <c r="L24" s="33"/>
      <c r="M24" s="33"/>
      <c r="N24" s="33"/>
      <c r="O24" s="33"/>
      <c r="P24" s="33"/>
    </row>
    <row r="25" spans="1:17">
      <c r="A25" s="3"/>
      <c r="B25" s="56" t="s">
        <v>178</v>
      </c>
      <c r="C25" s="17"/>
      <c r="D25" s="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>
        <v>37260</v>
      </c>
      <c r="P25" s="33"/>
    </row>
    <row r="26" spans="1:17" ht="37.5">
      <c r="A26" s="3">
        <v>8</v>
      </c>
      <c r="B26" s="3" t="s">
        <v>179</v>
      </c>
      <c r="C26" s="17">
        <v>160000</v>
      </c>
      <c r="D26" s="1" t="s">
        <v>20</v>
      </c>
      <c r="E26" s="33"/>
      <c r="F26" s="33"/>
      <c r="G26" s="33"/>
      <c r="H26" s="33"/>
      <c r="I26" s="33">
        <v>80000</v>
      </c>
      <c r="J26" s="33"/>
      <c r="K26" s="33">
        <v>80000</v>
      </c>
      <c r="L26" s="33"/>
      <c r="M26" s="33"/>
      <c r="N26" s="33"/>
      <c r="O26" s="33"/>
      <c r="P26" s="33"/>
    </row>
    <row r="27" spans="1:17" ht="37.5">
      <c r="A27" s="3">
        <v>9</v>
      </c>
      <c r="B27" s="3" t="s">
        <v>62</v>
      </c>
      <c r="C27" s="17">
        <v>50000</v>
      </c>
      <c r="D27" s="1" t="s">
        <v>20</v>
      </c>
      <c r="E27" s="33"/>
      <c r="F27" s="33"/>
      <c r="G27" s="33"/>
      <c r="H27" s="33"/>
      <c r="I27" s="33"/>
      <c r="J27" s="33"/>
      <c r="K27" s="33"/>
      <c r="L27" s="33">
        <v>50000</v>
      </c>
      <c r="M27" s="33"/>
      <c r="N27" s="33"/>
      <c r="O27" s="33"/>
      <c r="P27" s="33"/>
    </row>
    <row r="28" spans="1:17" ht="56.25">
      <c r="A28" s="3">
        <v>10</v>
      </c>
      <c r="B28" s="3" t="s">
        <v>63</v>
      </c>
      <c r="C28" s="17">
        <v>110000</v>
      </c>
      <c r="D28" s="19" t="s">
        <v>59</v>
      </c>
      <c r="E28" s="33"/>
      <c r="F28" s="33"/>
      <c r="G28" s="33"/>
      <c r="H28" s="33"/>
      <c r="I28" s="33"/>
      <c r="J28" s="33"/>
      <c r="K28" s="33"/>
      <c r="L28" s="33"/>
      <c r="M28" s="33">
        <v>110000</v>
      </c>
      <c r="N28" s="33"/>
      <c r="O28" s="33"/>
      <c r="P28" s="33"/>
    </row>
    <row r="29" spans="1:17" ht="56.25">
      <c r="A29" s="3">
        <v>11</v>
      </c>
      <c r="B29" s="3" t="s">
        <v>64</v>
      </c>
      <c r="C29" s="25">
        <v>55600</v>
      </c>
      <c r="D29" s="1" t="s">
        <v>20</v>
      </c>
      <c r="E29" s="33"/>
      <c r="F29" s="33"/>
      <c r="G29" s="33">
        <v>55600</v>
      </c>
      <c r="H29" s="33"/>
      <c r="I29" s="33"/>
      <c r="J29" s="33"/>
      <c r="K29" s="33"/>
      <c r="L29" s="33"/>
      <c r="M29" s="33"/>
      <c r="N29" s="33">
        <f t="shared" si="0"/>
        <v>0</v>
      </c>
      <c r="O29" s="33"/>
      <c r="P29" s="33"/>
    </row>
    <row r="30" spans="1:17" ht="37.5">
      <c r="A30" s="3">
        <v>12</v>
      </c>
      <c r="B30" s="3" t="s">
        <v>60</v>
      </c>
      <c r="C30" s="25">
        <v>20000</v>
      </c>
      <c r="D30" s="1" t="s">
        <v>20</v>
      </c>
      <c r="E30" s="33"/>
      <c r="F30" s="33"/>
      <c r="G30" s="33"/>
      <c r="H30" s="33"/>
      <c r="I30" s="33">
        <v>20000</v>
      </c>
      <c r="J30" s="33"/>
      <c r="K30" s="33"/>
      <c r="L30" s="33"/>
      <c r="M30" s="33"/>
      <c r="N30" s="33">
        <f t="shared" si="0"/>
        <v>0</v>
      </c>
      <c r="O30" s="33"/>
      <c r="P30" s="33"/>
    </row>
    <row r="31" spans="1:17">
      <c r="A31" s="3"/>
      <c r="B31" s="26" t="s">
        <v>9</v>
      </c>
      <c r="C31" s="10">
        <f>SUM(C4:C30)</f>
        <v>1487000</v>
      </c>
      <c r="D31" s="1"/>
      <c r="E31" s="33"/>
      <c r="F31" s="33">
        <f>SUM(F4:F30)</f>
        <v>286870</v>
      </c>
      <c r="G31" s="33">
        <f>SUM(G4:G30)</f>
        <v>430885</v>
      </c>
      <c r="H31" s="33"/>
      <c r="I31" s="33">
        <f>SUM(I4:I30)</f>
        <v>100000</v>
      </c>
      <c r="J31" s="33">
        <f>SUM(J3:J30)</f>
        <v>212240</v>
      </c>
      <c r="K31" s="33">
        <f>SUM(K4:K30)</f>
        <v>146295</v>
      </c>
      <c r="L31" s="33">
        <f>SUM(L4:L30)</f>
        <v>58160</v>
      </c>
      <c r="M31" s="33">
        <f>SUM(M4:M30)</f>
        <v>110000</v>
      </c>
      <c r="N31" s="33">
        <f>SUM(N3:N30)</f>
        <v>0</v>
      </c>
      <c r="O31" s="33">
        <f>SUM(O3:O30)</f>
        <v>106100</v>
      </c>
      <c r="P31" s="33">
        <f>SUM(P17:P30)</f>
        <v>36450</v>
      </c>
      <c r="Q31" s="42"/>
    </row>
    <row r="32" spans="1:17">
      <c r="F32" s="42"/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6.625" style="31" customWidth="1"/>
    <col min="9" max="9" width="6.375" style="31" customWidth="1"/>
    <col min="10" max="10" width="6" style="31" customWidth="1"/>
    <col min="11" max="11" width="5.875" style="31" customWidth="1"/>
    <col min="12" max="12" width="6.375" style="31" customWidth="1"/>
    <col min="13" max="13" width="6.125" style="31" customWidth="1"/>
    <col min="14" max="14" width="6.875" style="31" customWidth="1"/>
    <col min="15" max="15" width="8.75" style="31" bestFit="1" customWidth="1"/>
    <col min="16" max="16" width="6.2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25</v>
      </c>
      <c r="C3" s="22"/>
      <c r="D3" s="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56.25">
      <c r="A4" s="20">
        <v>1</v>
      </c>
      <c r="B4" s="13" t="s">
        <v>66</v>
      </c>
      <c r="C4" s="33">
        <v>30000</v>
      </c>
      <c r="D4" s="20" t="s">
        <v>65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 s="44" customFormat="1" ht="23.25" customHeight="1">
      <c r="A5" s="6"/>
      <c r="B5" s="47" t="s">
        <v>161</v>
      </c>
      <c r="C5" s="6"/>
      <c r="D5" s="43"/>
      <c r="E5" s="6"/>
      <c r="F5" s="49">
        <v>2000</v>
      </c>
      <c r="G5" s="50"/>
      <c r="H5" s="49"/>
      <c r="I5" s="50">
        <v>2000</v>
      </c>
      <c r="J5" s="49"/>
      <c r="K5" s="50"/>
      <c r="L5" s="49"/>
      <c r="M5" s="50"/>
      <c r="N5" s="49"/>
      <c r="O5" s="50"/>
      <c r="P5" s="51"/>
    </row>
    <row r="6" spans="1:17" s="44" customFormat="1" ht="27" customHeight="1">
      <c r="A6" s="45"/>
      <c r="B6" s="48" t="s">
        <v>162</v>
      </c>
      <c r="C6" s="45"/>
      <c r="D6" s="46"/>
      <c r="E6" s="45"/>
      <c r="F6" s="52"/>
      <c r="G6" s="53"/>
      <c r="H6" s="52"/>
      <c r="I6" s="53"/>
      <c r="J6" s="52"/>
      <c r="K6" s="53"/>
      <c r="L6" s="52"/>
      <c r="M6" s="53"/>
      <c r="N6" s="52"/>
      <c r="O6" s="53">
        <v>26000</v>
      </c>
      <c r="P6" s="54"/>
    </row>
    <row r="7" spans="1:17">
      <c r="A7" s="20"/>
      <c r="B7" s="26" t="s">
        <v>9</v>
      </c>
      <c r="C7" s="10">
        <f>C4</f>
        <v>30000</v>
      </c>
      <c r="D7" s="20"/>
      <c r="E7" s="33"/>
      <c r="F7" s="5">
        <f>F5</f>
        <v>2000</v>
      </c>
      <c r="G7" s="33"/>
      <c r="H7" s="33"/>
      <c r="I7" s="33">
        <f>I5</f>
        <v>2000</v>
      </c>
      <c r="J7" s="33"/>
      <c r="K7" s="33"/>
      <c r="L7" s="33"/>
      <c r="M7" s="33"/>
      <c r="N7" s="33"/>
      <c r="O7" s="33">
        <f>O6</f>
        <v>26000</v>
      </c>
      <c r="P7" s="33"/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6.625" style="31" customWidth="1"/>
    <col min="9" max="9" width="6.375" style="31" customWidth="1"/>
    <col min="10" max="10" width="6" style="31" customWidth="1"/>
    <col min="11" max="11" width="5.875" style="31" customWidth="1"/>
    <col min="12" max="12" width="6.375" style="31" customWidth="1"/>
    <col min="13" max="13" width="6.125" style="31" customWidth="1"/>
    <col min="14" max="14" width="6.875" style="31" customWidth="1"/>
    <col min="15" max="15" width="6.125" style="31" customWidth="1"/>
    <col min="16" max="16" width="6.2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 ht="18.75" customHeight="1">
      <c r="A3" s="211" t="s">
        <v>67</v>
      </c>
      <c r="B3" s="212"/>
      <c r="C3" s="212"/>
      <c r="D3" s="21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75">
      <c r="A4" s="1">
        <v>1</v>
      </c>
      <c r="B4" s="3" t="s">
        <v>68</v>
      </c>
      <c r="C4" s="11">
        <v>106400</v>
      </c>
      <c r="D4" s="1" t="s">
        <v>69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 ht="75">
      <c r="A5" s="1">
        <v>2</v>
      </c>
      <c r="B5" s="3" t="s">
        <v>70</v>
      </c>
      <c r="C5" s="11">
        <v>70000</v>
      </c>
      <c r="D5" s="1" t="s">
        <v>69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7" ht="75">
      <c r="A6" s="1">
        <v>3</v>
      </c>
      <c r="B6" s="3" t="s">
        <v>71</v>
      </c>
      <c r="C6" s="12">
        <v>37705</v>
      </c>
      <c r="D6" s="1" t="s">
        <v>69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7" ht="75">
      <c r="A7" s="1">
        <v>4</v>
      </c>
      <c r="B7" s="3" t="s">
        <v>72</v>
      </c>
      <c r="C7" s="12">
        <v>15000</v>
      </c>
      <c r="D7" s="1" t="s">
        <v>69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ht="75">
      <c r="A8" s="1">
        <v>5</v>
      </c>
      <c r="B8" s="3" t="s">
        <v>73</v>
      </c>
      <c r="C8" s="12">
        <v>45000</v>
      </c>
      <c r="D8" s="1" t="s">
        <v>69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7" ht="56.25">
      <c r="A9" s="1">
        <v>6</v>
      </c>
      <c r="B9" s="2" t="s">
        <v>74</v>
      </c>
      <c r="C9" s="11">
        <v>50000</v>
      </c>
      <c r="D9" s="1" t="s">
        <v>20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7" ht="75">
      <c r="A10" s="1"/>
      <c r="B10" s="2" t="s">
        <v>201</v>
      </c>
      <c r="C10" s="11"/>
      <c r="D10" s="1"/>
      <c r="E10" s="33"/>
      <c r="F10" s="33">
        <v>6000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7" ht="56.25">
      <c r="A11" s="1"/>
      <c r="B11" s="2" t="s">
        <v>202</v>
      </c>
      <c r="C11" s="11"/>
      <c r="D11" s="1"/>
      <c r="E11" s="33"/>
      <c r="F11" s="33">
        <v>6000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ht="37.5">
      <c r="A12" s="1"/>
      <c r="B12" s="2" t="s">
        <v>203</v>
      </c>
      <c r="C12" s="11"/>
      <c r="D12" s="1"/>
      <c r="E12" s="33"/>
      <c r="F12" s="33"/>
      <c r="G12" s="33">
        <v>6000</v>
      </c>
      <c r="H12" s="33"/>
      <c r="I12" s="33"/>
      <c r="J12" s="33"/>
      <c r="K12" s="33"/>
      <c r="L12" s="33"/>
      <c r="M12" s="33"/>
      <c r="N12" s="33"/>
      <c r="O12" s="33"/>
      <c r="P12" s="33"/>
    </row>
    <row r="13" spans="1:17" ht="37.5">
      <c r="A13" s="1"/>
      <c r="B13" s="2" t="s">
        <v>204</v>
      </c>
      <c r="C13" s="11"/>
      <c r="D13" s="1"/>
      <c r="E13" s="33"/>
      <c r="F13" s="33"/>
      <c r="G13" s="33">
        <v>6000</v>
      </c>
      <c r="H13" s="33"/>
      <c r="I13" s="33"/>
      <c r="J13" s="33"/>
      <c r="K13" s="33"/>
      <c r="L13" s="33"/>
      <c r="M13" s="33"/>
      <c r="N13" s="33"/>
      <c r="O13" s="33"/>
      <c r="P13" s="33"/>
    </row>
    <row r="14" spans="1:17" ht="56.25">
      <c r="A14" s="1"/>
      <c r="B14" s="2" t="s">
        <v>205</v>
      </c>
      <c r="C14" s="11"/>
      <c r="D14" s="1"/>
      <c r="E14" s="33"/>
      <c r="F14" s="33"/>
      <c r="G14" s="33">
        <v>6000</v>
      </c>
      <c r="H14" s="33"/>
      <c r="I14" s="33"/>
      <c r="J14" s="33"/>
      <c r="K14" s="33"/>
      <c r="L14" s="33"/>
      <c r="M14" s="33"/>
      <c r="N14" s="33"/>
      <c r="O14" s="33"/>
      <c r="P14" s="33"/>
    </row>
    <row r="15" spans="1:17">
      <c r="A15" s="1"/>
      <c r="B15" s="2" t="s">
        <v>206</v>
      </c>
      <c r="C15" s="11"/>
      <c r="D15" s="1"/>
      <c r="E15" s="33"/>
      <c r="F15" s="33"/>
      <c r="G15" s="33"/>
      <c r="H15" s="33"/>
      <c r="I15" s="33"/>
      <c r="K15" s="33">
        <v>6000</v>
      </c>
      <c r="L15" s="33"/>
      <c r="M15" s="33"/>
      <c r="N15" s="33"/>
      <c r="O15" s="33"/>
      <c r="P15" s="33"/>
    </row>
    <row r="16" spans="1:17" ht="37.5">
      <c r="A16" s="1"/>
      <c r="B16" s="2" t="s">
        <v>207</v>
      </c>
      <c r="C16" s="11"/>
      <c r="D16" s="1"/>
      <c r="E16" s="33"/>
      <c r="F16" s="33"/>
      <c r="G16" s="33"/>
      <c r="H16" s="33"/>
      <c r="I16" s="33"/>
      <c r="J16" s="33"/>
      <c r="K16" s="33"/>
      <c r="L16" s="33"/>
      <c r="M16" s="33"/>
      <c r="N16" s="33"/>
      <c r="P16" s="33">
        <v>6000</v>
      </c>
    </row>
    <row r="17" spans="1:16" ht="56.25">
      <c r="A17" s="1"/>
      <c r="B17" s="2" t="s">
        <v>208</v>
      </c>
      <c r="C17" s="11"/>
      <c r="D17" s="1"/>
      <c r="E17" s="33"/>
      <c r="F17" s="33"/>
      <c r="G17" s="33"/>
      <c r="H17" s="33">
        <v>8000</v>
      </c>
      <c r="I17" s="33"/>
      <c r="J17" s="33"/>
      <c r="K17" s="33"/>
      <c r="L17" s="33"/>
      <c r="M17" s="33"/>
      <c r="N17" s="33"/>
      <c r="O17" s="33"/>
      <c r="P17" s="33"/>
    </row>
    <row r="18" spans="1:16">
      <c r="A18" s="3"/>
      <c r="B18" s="26" t="s">
        <v>9</v>
      </c>
      <c r="C18" s="24">
        <f>SUM(C4:C17)</f>
        <v>324105</v>
      </c>
      <c r="D18" s="8"/>
      <c r="E18" s="8"/>
      <c r="F18" s="8">
        <f t="shared" ref="F18:P18" si="0">SUM(F4:F17)</f>
        <v>12000</v>
      </c>
      <c r="G18" s="8">
        <f t="shared" si="0"/>
        <v>18000</v>
      </c>
      <c r="H18" s="8">
        <f t="shared" si="0"/>
        <v>8000</v>
      </c>
      <c r="I18" s="8"/>
      <c r="J18" s="8"/>
      <c r="K18" s="8">
        <f t="shared" si="0"/>
        <v>6000</v>
      </c>
      <c r="L18" s="8"/>
      <c r="M18" s="8"/>
      <c r="N18" s="8"/>
      <c r="O18" s="8"/>
      <c r="P18" s="8">
        <f t="shared" si="0"/>
        <v>6000</v>
      </c>
    </row>
  </sheetData>
  <mergeCells count="9">
    <mergeCell ref="E1:G1"/>
    <mergeCell ref="H1:J1"/>
    <mergeCell ref="K1:M1"/>
    <mergeCell ref="N1:P1"/>
    <mergeCell ref="A3:D3"/>
    <mergeCell ref="A1:A2"/>
    <mergeCell ref="B1:B2"/>
    <mergeCell ref="C1:C2"/>
    <mergeCell ref="D1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25" style="32" bestFit="1" customWidth="1"/>
    <col min="5" max="5" width="7.375" style="31" customWidth="1"/>
    <col min="6" max="7" width="7.5" style="31" bestFit="1" customWidth="1"/>
    <col min="8" max="8" width="6.625" style="31" customWidth="1"/>
    <col min="9" max="9" width="6.625" style="31" bestFit="1" customWidth="1"/>
    <col min="10" max="10" width="7.5" style="31" bestFit="1" customWidth="1"/>
    <col min="11" max="11" width="5.75" style="31" bestFit="1" customWidth="1"/>
    <col min="12" max="13" width="7.5" style="31" bestFit="1" customWidth="1"/>
    <col min="14" max="14" width="6.875" style="31" customWidth="1"/>
    <col min="15" max="15" width="6.625" style="31" bestFit="1" customWidth="1"/>
    <col min="16" max="16" width="6.2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40"/>
      <c r="B3" s="141" t="s">
        <v>83</v>
      </c>
      <c r="C3" s="163"/>
      <c r="D3" s="2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37.5">
      <c r="A4" s="20">
        <v>1</v>
      </c>
      <c r="B4" s="13" t="s">
        <v>121</v>
      </c>
      <c r="C4" s="33">
        <f>C5+C6+C7+C8+C9+C10</f>
        <v>289400</v>
      </c>
      <c r="D4" s="27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42"/>
    </row>
    <row r="5" spans="1:17" ht="126">
      <c r="A5" s="20"/>
      <c r="B5" s="172" t="s">
        <v>348</v>
      </c>
      <c r="C5" s="33">
        <f>H5</f>
        <v>53900</v>
      </c>
      <c r="D5" s="27"/>
      <c r="E5" s="33"/>
      <c r="F5" s="102"/>
      <c r="G5" s="33"/>
      <c r="H5" s="33">
        <v>53900</v>
      </c>
      <c r="I5" s="33"/>
      <c r="J5" s="33"/>
      <c r="K5" s="33"/>
      <c r="L5" s="33"/>
      <c r="M5" s="33"/>
      <c r="N5" s="33"/>
      <c r="O5" s="33"/>
      <c r="P5" s="33"/>
      <c r="Q5" s="42"/>
    </row>
    <row r="6" spans="1:17" ht="63">
      <c r="A6" s="20"/>
      <c r="B6" s="172" t="s">
        <v>349</v>
      </c>
      <c r="C6" s="33">
        <f>F6</f>
        <v>162300</v>
      </c>
      <c r="D6" s="27"/>
      <c r="E6" s="33"/>
      <c r="F6" s="76">
        <v>162300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42"/>
    </row>
    <row r="7" spans="1:17" ht="42">
      <c r="A7" s="20"/>
      <c r="B7" s="172" t="s">
        <v>350</v>
      </c>
      <c r="C7" s="33">
        <f>G7+I7+L7+O7</f>
        <v>24000</v>
      </c>
      <c r="D7" s="27"/>
      <c r="E7" s="33"/>
      <c r="F7" s="33"/>
      <c r="G7" s="33">
        <v>8880</v>
      </c>
      <c r="H7" s="33"/>
      <c r="I7" s="33">
        <v>5040</v>
      </c>
      <c r="J7" s="33"/>
      <c r="K7" s="33"/>
      <c r="L7" s="33">
        <v>5040</v>
      </c>
      <c r="M7" s="33"/>
      <c r="N7" s="33"/>
      <c r="O7" s="33">
        <v>5040</v>
      </c>
      <c r="P7" s="33"/>
      <c r="Q7" s="42"/>
    </row>
    <row r="8" spans="1:17" ht="42">
      <c r="A8" s="20"/>
      <c r="B8" s="172" t="s">
        <v>351</v>
      </c>
      <c r="C8" s="33">
        <f>F8+G8+N8+O8</f>
        <v>38400</v>
      </c>
      <c r="D8" s="27"/>
      <c r="E8" s="33"/>
      <c r="F8" s="33">
        <v>9600</v>
      </c>
      <c r="G8" s="33">
        <v>9600</v>
      </c>
      <c r="H8" s="33"/>
      <c r="I8" s="33"/>
      <c r="J8" s="33"/>
      <c r="K8" s="33"/>
      <c r="L8" s="33"/>
      <c r="M8" s="33"/>
      <c r="N8" s="33">
        <v>9600</v>
      </c>
      <c r="O8" s="33">
        <v>9600</v>
      </c>
      <c r="P8" s="33"/>
      <c r="Q8" s="42"/>
    </row>
    <row r="9" spans="1:17" ht="84">
      <c r="A9" s="20"/>
      <c r="B9" s="172" t="s">
        <v>352</v>
      </c>
      <c r="C9" s="33">
        <f>G9</f>
        <v>6000</v>
      </c>
      <c r="D9" s="27"/>
      <c r="E9" s="33"/>
      <c r="F9" s="33"/>
      <c r="G9" s="33">
        <v>6000</v>
      </c>
      <c r="H9" s="33"/>
      <c r="I9" s="33"/>
      <c r="J9" s="33"/>
      <c r="K9" s="33"/>
      <c r="L9" s="33"/>
      <c r="M9" s="33"/>
      <c r="N9" s="33"/>
      <c r="O9" s="33"/>
      <c r="P9" s="33"/>
      <c r="Q9" s="42"/>
    </row>
    <row r="10" spans="1:17" ht="84">
      <c r="A10" s="20"/>
      <c r="B10" s="172" t="s">
        <v>353</v>
      </c>
      <c r="C10" s="33">
        <f>H10</f>
        <v>4800</v>
      </c>
      <c r="D10" s="27"/>
      <c r="E10" s="33"/>
      <c r="F10" s="33"/>
      <c r="G10" s="33"/>
      <c r="H10" s="33">
        <v>4800</v>
      </c>
      <c r="I10" s="33"/>
      <c r="J10" s="33"/>
      <c r="K10" s="33"/>
      <c r="L10" s="33"/>
      <c r="M10" s="33"/>
      <c r="N10" s="33"/>
      <c r="O10" s="33"/>
      <c r="P10" s="33"/>
      <c r="Q10" s="42"/>
    </row>
    <row r="11" spans="1:17" ht="75">
      <c r="A11" s="20"/>
      <c r="B11" s="13" t="s">
        <v>354</v>
      </c>
      <c r="C11" s="33"/>
      <c r="D11" s="27" t="s">
        <v>355</v>
      </c>
      <c r="E11" s="33"/>
      <c r="F11" s="33"/>
      <c r="G11" s="76">
        <v>389050</v>
      </c>
      <c r="H11" s="33"/>
      <c r="I11" s="33"/>
      <c r="J11" s="33"/>
      <c r="K11" s="33"/>
      <c r="L11" s="33"/>
      <c r="M11" s="33"/>
      <c r="N11" s="33"/>
      <c r="O11" s="33"/>
      <c r="P11" s="33"/>
      <c r="Q11" s="42"/>
    </row>
    <row r="12" spans="1:17" ht="37.5">
      <c r="A12" s="20">
        <v>2</v>
      </c>
      <c r="B12" s="13" t="s">
        <v>77</v>
      </c>
      <c r="C12" s="25">
        <v>143500</v>
      </c>
      <c r="D12" s="27" t="s">
        <v>20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7" ht="37.5">
      <c r="A13" s="20"/>
      <c r="B13" s="13" t="s">
        <v>356</v>
      </c>
      <c r="C13" s="25"/>
      <c r="D13" s="95">
        <f>G13+M13</f>
        <v>23500</v>
      </c>
      <c r="E13" s="33"/>
      <c r="F13" s="33"/>
      <c r="G13" s="33">
        <v>15000</v>
      </c>
      <c r="H13" s="33"/>
      <c r="I13" s="33"/>
      <c r="J13" s="33"/>
      <c r="K13" s="33"/>
      <c r="L13" s="33"/>
      <c r="M13" s="33">
        <v>8500</v>
      </c>
      <c r="N13" s="33"/>
      <c r="O13" s="33"/>
      <c r="P13" s="33"/>
    </row>
    <row r="14" spans="1:17" ht="37.5">
      <c r="A14" s="20"/>
      <c r="B14" s="13" t="s">
        <v>357</v>
      </c>
      <c r="C14" s="25"/>
      <c r="D14" s="95">
        <f>G14+N14</f>
        <v>40000</v>
      </c>
      <c r="E14" s="33"/>
      <c r="F14" s="33"/>
      <c r="G14" s="33">
        <v>5000</v>
      </c>
      <c r="H14" s="33"/>
      <c r="I14" s="33"/>
      <c r="J14" s="33"/>
      <c r="K14" s="33"/>
      <c r="L14" s="33"/>
      <c r="M14" s="33"/>
      <c r="N14" s="33">
        <v>35000</v>
      </c>
      <c r="O14" s="33"/>
      <c r="P14" s="33"/>
    </row>
    <row r="15" spans="1:17" ht="56.25">
      <c r="A15" s="20"/>
      <c r="B15" s="13" t="s">
        <v>358</v>
      </c>
      <c r="C15" s="25"/>
      <c r="D15" s="96">
        <v>80000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76">
        <v>80000</v>
      </c>
      <c r="P15" s="33"/>
    </row>
    <row r="16" spans="1:17" ht="37.5">
      <c r="A16" s="20">
        <v>3</v>
      </c>
      <c r="B16" s="28" t="s">
        <v>78</v>
      </c>
      <c r="C16" s="25">
        <v>95200</v>
      </c>
      <c r="D16" s="27" t="s">
        <v>20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ht="37.5">
      <c r="A17" s="20"/>
      <c r="B17" s="28" t="s">
        <v>359</v>
      </c>
      <c r="C17" s="25"/>
      <c r="D17" s="95"/>
      <c r="E17" s="33"/>
      <c r="F17" s="33"/>
      <c r="G17" s="33">
        <v>10000</v>
      </c>
      <c r="H17" s="33"/>
      <c r="I17" s="33"/>
      <c r="J17" s="33"/>
      <c r="K17" s="33"/>
      <c r="L17" s="33">
        <v>10000</v>
      </c>
      <c r="M17" s="33"/>
      <c r="N17" s="33"/>
      <c r="O17" s="33"/>
      <c r="P17" s="33"/>
    </row>
    <row r="18" spans="1:16" ht="56.25">
      <c r="A18" s="20"/>
      <c r="B18" s="28" t="s">
        <v>360</v>
      </c>
      <c r="C18" s="25"/>
      <c r="D18" s="95"/>
      <c r="E18" s="33"/>
      <c r="F18" s="33"/>
      <c r="G18" s="33">
        <v>3500</v>
      </c>
      <c r="H18" s="33"/>
      <c r="I18" s="33"/>
      <c r="J18" s="33"/>
      <c r="K18" s="33"/>
      <c r="L18" s="33"/>
      <c r="M18" s="33">
        <v>3500</v>
      </c>
      <c r="N18" s="33"/>
      <c r="O18" s="33"/>
      <c r="P18" s="33"/>
    </row>
    <row r="19" spans="1:16" ht="37.5">
      <c r="A19" s="20"/>
      <c r="B19" s="28" t="s">
        <v>361</v>
      </c>
      <c r="C19" s="25"/>
      <c r="D19" s="27"/>
      <c r="E19" s="33"/>
      <c r="F19" s="33"/>
      <c r="G19" s="33"/>
      <c r="H19" s="33"/>
      <c r="I19" s="33">
        <v>7000</v>
      </c>
      <c r="J19" s="33"/>
      <c r="K19" s="33"/>
      <c r="L19" s="33"/>
      <c r="M19" s="33"/>
      <c r="N19" s="33"/>
      <c r="O19" s="33"/>
      <c r="P19" s="33"/>
    </row>
    <row r="20" spans="1:16" ht="75">
      <c r="A20" s="20"/>
      <c r="B20" s="28" t="s">
        <v>362</v>
      </c>
      <c r="C20" s="25"/>
      <c r="D20" s="27"/>
      <c r="E20" s="33"/>
      <c r="F20" s="33"/>
      <c r="G20" s="33"/>
      <c r="H20" s="33"/>
      <c r="I20" s="33"/>
      <c r="J20" s="33"/>
      <c r="K20" s="33"/>
      <c r="L20" s="33">
        <v>31200</v>
      </c>
      <c r="M20" s="33"/>
      <c r="N20" s="33"/>
      <c r="O20" s="33"/>
      <c r="P20" s="33"/>
    </row>
    <row r="21" spans="1:16" ht="56.25">
      <c r="A21" s="20"/>
      <c r="B21" s="28" t="s">
        <v>363</v>
      </c>
      <c r="C21" s="25"/>
      <c r="D21" s="96"/>
      <c r="E21" s="33"/>
      <c r="F21" s="33"/>
      <c r="G21" s="33"/>
      <c r="H21" s="33"/>
      <c r="I21" s="33">
        <v>30000</v>
      </c>
      <c r="J21" s="33"/>
      <c r="K21" s="33"/>
      <c r="L21" s="33"/>
      <c r="M21" s="33"/>
      <c r="N21" s="33"/>
      <c r="O21" s="33"/>
      <c r="P21" s="33"/>
    </row>
    <row r="22" spans="1:16" ht="37.5">
      <c r="A22" s="164">
        <v>4</v>
      </c>
      <c r="B22" s="28" t="s">
        <v>364</v>
      </c>
      <c r="C22" s="16">
        <v>123600</v>
      </c>
      <c r="D22" s="27" t="s">
        <v>20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37.5">
      <c r="A23" s="164"/>
      <c r="B23" s="28" t="s">
        <v>365</v>
      </c>
      <c r="C23" s="16"/>
      <c r="D23" s="27"/>
      <c r="E23" s="33"/>
      <c r="F23" s="33"/>
      <c r="G23" s="98">
        <v>4600</v>
      </c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37.5">
      <c r="A24" s="164"/>
      <c r="B24" s="28" t="s">
        <v>366</v>
      </c>
      <c r="C24" s="16"/>
      <c r="D24" s="27"/>
      <c r="E24" s="33"/>
      <c r="F24" s="99">
        <v>1000</v>
      </c>
      <c r="G24" s="99">
        <v>1000</v>
      </c>
      <c r="H24" s="99">
        <v>1000</v>
      </c>
      <c r="I24" s="99">
        <v>1000</v>
      </c>
      <c r="J24" s="99">
        <v>1000</v>
      </c>
      <c r="K24" s="99">
        <v>1000</v>
      </c>
      <c r="L24" s="99">
        <v>1000</v>
      </c>
      <c r="M24" s="99">
        <v>1000</v>
      </c>
      <c r="N24" s="99">
        <v>1000</v>
      </c>
      <c r="O24" s="99">
        <v>1000</v>
      </c>
      <c r="P24" s="99">
        <v>1000</v>
      </c>
    </row>
    <row r="25" spans="1:16" ht="37.5">
      <c r="A25" s="164"/>
      <c r="B25" s="28" t="s">
        <v>367</v>
      </c>
      <c r="C25" s="16"/>
      <c r="D25" s="27"/>
      <c r="E25" s="33"/>
      <c r="F25" s="33"/>
      <c r="G25" s="33"/>
      <c r="H25" s="99">
        <v>9000</v>
      </c>
      <c r="I25" s="33"/>
      <c r="J25" s="33"/>
      <c r="K25" s="33"/>
      <c r="L25" s="33"/>
      <c r="M25" s="33"/>
      <c r="N25" s="33"/>
      <c r="O25" s="33"/>
      <c r="P25" s="33"/>
    </row>
    <row r="26" spans="1:16" ht="75">
      <c r="A26" s="164"/>
      <c r="B26" s="28" t="s">
        <v>368</v>
      </c>
      <c r="C26" s="16"/>
      <c r="D26" s="27"/>
      <c r="E26" s="33"/>
      <c r="F26" s="33"/>
      <c r="G26" s="99">
        <v>69000</v>
      </c>
      <c r="H26" s="33"/>
      <c r="I26" s="33"/>
      <c r="J26" s="102"/>
      <c r="K26" s="33"/>
      <c r="L26" s="33"/>
      <c r="M26" s="33"/>
      <c r="N26" s="33"/>
      <c r="O26" s="33"/>
      <c r="P26" s="33"/>
    </row>
    <row r="27" spans="1:16" ht="56.25">
      <c r="A27" s="164"/>
      <c r="B27" s="28" t="s">
        <v>369</v>
      </c>
      <c r="C27" s="16"/>
      <c r="D27" s="27"/>
      <c r="E27" s="33"/>
      <c r="F27" s="33"/>
      <c r="G27" s="33"/>
      <c r="H27" s="33"/>
      <c r="I27" s="33"/>
      <c r="J27" s="33"/>
      <c r="K27" s="33"/>
      <c r="L27" s="33"/>
      <c r="M27" s="99">
        <v>30000</v>
      </c>
      <c r="N27" s="102"/>
      <c r="O27" s="33"/>
      <c r="P27" s="33"/>
    </row>
    <row r="28" spans="1:16" ht="37.5">
      <c r="A28" s="165">
        <v>5</v>
      </c>
      <c r="B28" s="13" t="s">
        <v>122</v>
      </c>
      <c r="C28" s="25">
        <v>294850</v>
      </c>
      <c r="D28" s="27" t="s">
        <v>20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>
      <c r="A29" s="165"/>
      <c r="B29" s="13" t="s">
        <v>370</v>
      </c>
      <c r="C29" s="166">
        <v>56800</v>
      </c>
      <c r="D29" s="27" t="s">
        <v>20</v>
      </c>
      <c r="E29" s="33"/>
      <c r="F29" s="167">
        <v>56800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>
      <c r="A30" s="165"/>
      <c r="B30" s="13" t="s">
        <v>371</v>
      </c>
      <c r="C30" s="25"/>
      <c r="D30" s="2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>
      <c r="A31" s="165"/>
      <c r="B31" s="13" t="s">
        <v>372</v>
      </c>
      <c r="C31" s="25"/>
      <c r="D31" s="2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>
      <c r="A32" s="165"/>
      <c r="B32" s="168" t="s">
        <v>373</v>
      </c>
      <c r="C32" s="25"/>
      <c r="D32" s="2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>
      <c r="A33" s="165"/>
      <c r="B33" s="13" t="s">
        <v>374</v>
      </c>
      <c r="C33" s="25"/>
      <c r="D33" s="27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>
      <c r="A34" s="165"/>
      <c r="B34" s="13" t="s">
        <v>375</v>
      </c>
      <c r="C34" s="169">
        <v>7700</v>
      </c>
      <c r="D34" s="27" t="s">
        <v>20</v>
      </c>
      <c r="E34" s="33"/>
      <c r="F34" s="33"/>
      <c r="G34" s="33"/>
      <c r="H34" s="33"/>
      <c r="I34" s="170">
        <v>7700</v>
      </c>
      <c r="J34" s="170"/>
      <c r="K34" s="33"/>
      <c r="L34" s="33"/>
      <c r="M34" s="33"/>
      <c r="N34" s="33"/>
      <c r="O34" s="33"/>
      <c r="P34" s="33"/>
    </row>
    <row r="35" spans="1:16">
      <c r="A35" s="165"/>
      <c r="B35" s="13" t="s">
        <v>376</v>
      </c>
      <c r="C35" s="25"/>
      <c r="D35" s="2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>
      <c r="A36" s="165"/>
      <c r="B36" s="13" t="s">
        <v>377</v>
      </c>
      <c r="C36" s="25"/>
      <c r="D36" s="27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16">
      <c r="A37" s="165"/>
      <c r="B37" s="13" t="s">
        <v>378</v>
      </c>
      <c r="C37" s="166">
        <v>228000</v>
      </c>
      <c r="D37" s="27" t="s">
        <v>20</v>
      </c>
      <c r="E37" s="33"/>
      <c r="F37" s="33"/>
      <c r="G37" s="33"/>
      <c r="H37" s="33"/>
      <c r="I37" s="33"/>
      <c r="J37" s="170">
        <v>228000</v>
      </c>
      <c r="K37" s="167"/>
      <c r="L37" s="33"/>
      <c r="M37" s="33"/>
      <c r="N37" s="33"/>
      <c r="O37" s="33"/>
      <c r="P37" s="33"/>
    </row>
    <row r="38" spans="1:16">
      <c r="A38" s="165"/>
      <c r="B38" s="13" t="s">
        <v>379</v>
      </c>
      <c r="C38" s="25"/>
      <c r="D38" s="2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ht="37.5">
      <c r="A39" s="20">
        <v>6</v>
      </c>
      <c r="B39" s="13" t="s">
        <v>80</v>
      </c>
      <c r="C39" s="33"/>
      <c r="D39" s="20" t="s">
        <v>81</v>
      </c>
      <c r="E39" s="33"/>
      <c r="F39" s="33"/>
      <c r="G39" s="33"/>
      <c r="H39" s="33"/>
      <c r="I39" s="33"/>
      <c r="J39" s="33"/>
      <c r="K39" s="33"/>
      <c r="L39" s="33"/>
      <c r="M39" s="33">
        <v>175500</v>
      </c>
      <c r="N39" s="33"/>
      <c r="O39" s="33"/>
      <c r="P39" s="33"/>
    </row>
    <row r="40" spans="1:16" ht="56.25">
      <c r="A40" s="20">
        <v>7</v>
      </c>
      <c r="B40" s="13" t="s">
        <v>84</v>
      </c>
      <c r="C40" s="33"/>
      <c r="D40" s="20" t="s">
        <v>81</v>
      </c>
      <c r="E40" s="33"/>
      <c r="F40" s="33"/>
      <c r="G40" s="33"/>
      <c r="H40" s="33"/>
      <c r="I40" s="33"/>
      <c r="J40" s="33"/>
      <c r="K40" s="33"/>
      <c r="L40" s="33">
        <v>146200</v>
      </c>
      <c r="M40" s="33"/>
      <c r="N40" s="33"/>
      <c r="O40" s="33"/>
      <c r="P40" s="33"/>
    </row>
    <row r="41" spans="1:16" ht="37.5">
      <c r="A41" s="164">
        <v>8</v>
      </c>
      <c r="B41" s="28" t="s">
        <v>380</v>
      </c>
      <c r="C41" s="171">
        <v>15000</v>
      </c>
      <c r="D41" s="101" t="s">
        <v>20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ht="37.5">
      <c r="A42" s="164"/>
      <c r="B42" s="28" t="s">
        <v>381</v>
      </c>
      <c r="C42" s="33"/>
      <c r="D42" s="27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ht="75">
      <c r="A43" s="164"/>
      <c r="B43" s="28" t="s">
        <v>382</v>
      </c>
      <c r="C43" s="33"/>
      <c r="D43" s="27"/>
      <c r="E43" s="33"/>
      <c r="F43" s="33"/>
      <c r="G43" s="33"/>
      <c r="H43" s="33"/>
      <c r="I43" s="99">
        <v>15000</v>
      </c>
      <c r="J43" s="33"/>
      <c r="K43" s="33"/>
      <c r="L43" s="33"/>
      <c r="M43" s="33"/>
      <c r="N43" s="33"/>
      <c r="O43" s="33"/>
      <c r="P43" s="33"/>
    </row>
    <row r="44" spans="1:16" ht="56.25">
      <c r="A44" s="164"/>
      <c r="B44" s="28" t="s">
        <v>383</v>
      </c>
      <c r="C44" s="33"/>
      <c r="D44" s="27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>
      <c r="A45" s="20">
        <v>9</v>
      </c>
      <c r="B45" s="13" t="s">
        <v>79</v>
      </c>
      <c r="C45" s="25">
        <v>20000</v>
      </c>
      <c r="D45" s="27" t="s">
        <v>20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 ht="37.5">
      <c r="A46" s="20"/>
      <c r="B46" s="13" t="s">
        <v>384</v>
      </c>
      <c r="C46" s="25"/>
      <c r="D46" s="27"/>
      <c r="E46" s="33"/>
      <c r="F46" s="33"/>
      <c r="G46" s="33"/>
      <c r="H46" s="33">
        <v>20000</v>
      </c>
      <c r="I46" s="33"/>
      <c r="J46" s="33"/>
      <c r="K46" s="33"/>
      <c r="L46" s="33"/>
      <c r="M46" s="33"/>
      <c r="N46" s="33"/>
      <c r="O46" s="33"/>
      <c r="P46" s="33"/>
    </row>
    <row r="47" spans="1:16" ht="75">
      <c r="A47" s="20">
        <v>10</v>
      </c>
      <c r="B47" s="28" t="s">
        <v>82</v>
      </c>
      <c r="C47" s="33">
        <v>76950</v>
      </c>
      <c r="D47" s="27" t="s">
        <v>20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16" ht="56.25">
      <c r="A48" s="20"/>
      <c r="B48" s="28" t="s">
        <v>385</v>
      </c>
      <c r="C48" s="33"/>
      <c r="D48" s="27"/>
      <c r="E48" s="33"/>
      <c r="F48" s="33"/>
      <c r="G48" s="33">
        <v>29200</v>
      </c>
      <c r="H48" s="33"/>
      <c r="I48" s="33"/>
      <c r="J48" s="33"/>
      <c r="K48" s="33"/>
      <c r="L48" s="33"/>
      <c r="M48" s="33"/>
      <c r="N48" s="33"/>
      <c r="O48" s="33"/>
      <c r="P48" s="33"/>
    </row>
    <row r="49" spans="1:16" ht="56.25">
      <c r="A49" s="20"/>
      <c r="B49" s="28" t="s">
        <v>386</v>
      </c>
      <c r="C49" s="33"/>
      <c r="D49" s="27"/>
      <c r="E49" s="33"/>
      <c r="F49" s="33"/>
      <c r="G49" s="33">
        <v>5400</v>
      </c>
      <c r="H49" s="33"/>
      <c r="I49" s="33">
        <v>2400</v>
      </c>
      <c r="J49" s="33"/>
      <c r="K49" s="33">
        <v>2400</v>
      </c>
      <c r="L49" s="33"/>
      <c r="M49" s="33"/>
      <c r="N49" s="33">
        <v>2400</v>
      </c>
      <c r="O49" s="33"/>
      <c r="P49" s="33">
        <v>2400</v>
      </c>
    </row>
    <row r="50" spans="1:16" ht="56.25">
      <c r="A50" s="20"/>
      <c r="B50" s="28" t="s">
        <v>387</v>
      </c>
      <c r="C50" s="33"/>
      <c r="D50" s="27"/>
      <c r="E50" s="33"/>
      <c r="F50" s="33"/>
      <c r="G50" s="33"/>
      <c r="H50" s="33">
        <v>6120</v>
      </c>
      <c r="I50" s="33"/>
      <c r="J50" s="33"/>
      <c r="K50" s="33"/>
      <c r="L50" s="33">
        <v>3690</v>
      </c>
      <c r="M50" s="33"/>
      <c r="N50" s="33"/>
      <c r="O50" s="33">
        <v>3690</v>
      </c>
      <c r="P50" s="33"/>
    </row>
    <row r="51" spans="1:16" ht="75">
      <c r="A51" s="20"/>
      <c r="B51" s="28" t="s">
        <v>388</v>
      </c>
      <c r="C51" s="33"/>
      <c r="D51" s="27"/>
      <c r="E51" s="33"/>
      <c r="F51" s="33"/>
      <c r="G51" s="33">
        <v>6500</v>
      </c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56.25">
      <c r="A52" s="20"/>
      <c r="B52" s="28" t="s">
        <v>389</v>
      </c>
      <c r="C52" s="33"/>
      <c r="D52" s="27"/>
      <c r="E52" s="33"/>
      <c r="F52" s="33"/>
      <c r="G52" s="33"/>
      <c r="H52" s="33"/>
      <c r="I52" s="33"/>
      <c r="J52" s="33"/>
      <c r="K52" s="33"/>
      <c r="L52" s="33"/>
      <c r="M52" s="33">
        <v>4800</v>
      </c>
      <c r="N52" s="33"/>
      <c r="O52" s="33"/>
      <c r="P52" s="33"/>
    </row>
    <row r="53" spans="1:16" ht="56.25">
      <c r="A53" s="20"/>
      <c r="B53" s="28" t="s">
        <v>390</v>
      </c>
      <c r="C53" s="33"/>
      <c r="D53" s="27"/>
      <c r="E53" s="33"/>
      <c r="F53" s="33"/>
      <c r="G53" s="33"/>
      <c r="H53" s="33"/>
      <c r="I53" s="33">
        <v>7950</v>
      </c>
      <c r="J53" s="33"/>
      <c r="K53" s="33"/>
      <c r="L53" s="33"/>
      <c r="M53" s="33"/>
      <c r="N53" s="33"/>
      <c r="O53" s="33"/>
      <c r="P53" s="33"/>
    </row>
    <row r="54" spans="1:16">
      <c r="A54" s="13"/>
      <c r="B54" s="104" t="s">
        <v>9</v>
      </c>
      <c r="C54" s="29">
        <f>C47+C45+C41+C28+C22+C16+C12+C4</f>
        <v>1058500</v>
      </c>
      <c r="D54" s="33">
        <f t="shared" ref="D54:H54" si="0">SUM(D4:D53)</f>
        <v>143500</v>
      </c>
      <c r="E54" s="33">
        <f t="shared" si="0"/>
        <v>0</v>
      </c>
      <c r="F54" s="33">
        <f t="shared" si="0"/>
        <v>229700</v>
      </c>
      <c r="G54" s="33">
        <f t="shared" si="0"/>
        <v>562730</v>
      </c>
      <c r="H54" s="33">
        <f t="shared" si="0"/>
        <v>94820</v>
      </c>
      <c r="I54" s="33">
        <f>SUM(I4:I53)</f>
        <v>76090</v>
      </c>
      <c r="J54" s="33">
        <f t="shared" ref="J54:P54" si="1">SUM(J4:J53)</f>
        <v>229000</v>
      </c>
      <c r="K54" s="33">
        <f t="shared" si="1"/>
        <v>3400</v>
      </c>
      <c r="L54" s="33">
        <f t="shared" si="1"/>
        <v>197130</v>
      </c>
      <c r="M54" s="33">
        <f t="shared" si="1"/>
        <v>223300</v>
      </c>
      <c r="N54" s="33">
        <f t="shared" si="1"/>
        <v>48000</v>
      </c>
      <c r="O54" s="33">
        <f t="shared" si="1"/>
        <v>99330</v>
      </c>
      <c r="P54" s="33">
        <f t="shared" si="1"/>
        <v>3400</v>
      </c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pane ySplit="1" topLeftCell="A2" activePane="bottomLeft" state="frozen"/>
      <selection pane="bottomLeft" activeCell="E5" sqref="E5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6.625" style="31" customWidth="1"/>
    <col min="9" max="9" width="6.375" style="31" customWidth="1"/>
    <col min="10" max="10" width="7.5" style="31" bestFit="1" customWidth="1"/>
    <col min="11" max="11" width="5.875" style="31" customWidth="1"/>
    <col min="12" max="12" width="6.375" style="31" customWidth="1"/>
    <col min="13" max="13" width="6.625" style="31" bestFit="1" customWidth="1"/>
    <col min="14" max="14" width="6.875" style="31" customWidth="1"/>
    <col min="15" max="15" width="6.625" style="31" bestFit="1" customWidth="1"/>
    <col min="16" max="16" width="6.25" style="31" customWidth="1"/>
    <col min="17" max="16384" width="9" style="31"/>
  </cols>
  <sheetData>
    <row r="1" spans="1:17">
      <c r="A1" s="23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39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 ht="18.75" customHeight="1">
      <c r="A3" s="214" t="s">
        <v>24</v>
      </c>
      <c r="B3" s="215"/>
      <c r="C3" s="215"/>
      <c r="D3" s="216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37.5">
      <c r="A4" s="27">
        <v>1</v>
      </c>
      <c r="B4" s="37" t="s">
        <v>463</v>
      </c>
      <c r="C4" s="38">
        <v>189524</v>
      </c>
      <c r="D4" s="27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 ht="56.25">
      <c r="A5" s="27"/>
      <c r="B5" s="37" t="s">
        <v>464</v>
      </c>
      <c r="C5" s="38"/>
      <c r="D5" s="27"/>
      <c r="E5" s="33"/>
      <c r="F5" s="33"/>
      <c r="G5" s="33">
        <v>5400</v>
      </c>
      <c r="H5" s="33"/>
      <c r="I5" s="33"/>
      <c r="J5" s="33"/>
      <c r="K5" s="33"/>
      <c r="L5" s="33"/>
      <c r="M5" s="33"/>
      <c r="N5" s="33"/>
      <c r="O5" s="33"/>
      <c r="P5" s="33"/>
    </row>
    <row r="6" spans="1:17" ht="56.25">
      <c r="A6" s="27"/>
      <c r="B6" s="37" t="s">
        <v>465</v>
      </c>
      <c r="C6" s="38"/>
      <c r="D6" s="27"/>
      <c r="E6" s="33">
        <v>7200</v>
      </c>
      <c r="F6" s="33"/>
      <c r="G6" s="33"/>
      <c r="H6" s="33"/>
      <c r="I6" s="33"/>
      <c r="J6" s="33">
        <v>78600</v>
      </c>
      <c r="K6" s="33"/>
      <c r="L6" s="33"/>
      <c r="M6" s="33"/>
      <c r="N6" s="33"/>
      <c r="O6" s="33"/>
      <c r="P6" s="33"/>
    </row>
    <row r="7" spans="1:17" ht="56.25" customHeight="1">
      <c r="A7" s="27"/>
      <c r="B7" s="37" t="s">
        <v>466</v>
      </c>
      <c r="C7" s="38"/>
      <c r="D7" s="27"/>
      <c r="E7" s="33"/>
      <c r="F7" s="33">
        <v>3600</v>
      </c>
      <c r="G7" s="33"/>
      <c r="H7" s="33"/>
      <c r="I7" s="33"/>
      <c r="J7" s="33">
        <v>3600</v>
      </c>
      <c r="K7" s="33"/>
      <c r="L7" s="33"/>
      <c r="M7" s="33">
        <v>3600</v>
      </c>
      <c r="N7" s="33"/>
      <c r="O7" s="33"/>
      <c r="P7" s="33"/>
    </row>
    <row r="8" spans="1:17" ht="55.5" customHeight="1">
      <c r="A8" s="27"/>
      <c r="B8" s="37" t="s">
        <v>467</v>
      </c>
      <c r="C8" s="142"/>
      <c r="D8" s="143"/>
      <c r="E8" s="133"/>
      <c r="F8" s="135"/>
      <c r="G8" s="133"/>
      <c r="H8" s="144">
        <v>25000</v>
      </c>
      <c r="I8" s="100"/>
      <c r="J8" s="100"/>
      <c r="K8" s="100"/>
      <c r="L8" s="100"/>
      <c r="M8" s="100"/>
      <c r="N8" s="100"/>
      <c r="O8" s="100"/>
      <c r="P8" s="33"/>
    </row>
    <row r="9" spans="1:17" ht="39.75" customHeight="1">
      <c r="A9" s="27"/>
      <c r="B9" s="37" t="s">
        <v>468</v>
      </c>
      <c r="C9" s="38"/>
      <c r="D9" s="27"/>
      <c r="E9" s="33"/>
      <c r="F9" s="33"/>
      <c r="G9" s="33">
        <v>5850</v>
      </c>
      <c r="H9" s="33"/>
      <c r="I9" s="33">
        <v>5850</v>
      </c>
      <c r="J9" s="33">
        <v>5850</v>
      </c>
      <c r="K9" s="33"/>
      <c r="L9" s="33">
        <v>5850</v>
      </c>
      <c r="M9" s="33">
        <v>5850</v>
      </c>
      <c r="N9" s="33"/>
      <c r="O9" s="33">
        <v>5834</v>
      </c>
      <c r="P9" s="33"/>
    </row>
    <row r="10" spans="1:17" ht="40.5" customHeight="1">
      <c r="A10" s="27"/>
      <c r="B10" s="37" t="s">
        <v>469</v>
      </c>
      <c r="C10" s="38"/>
      <c r="D10" s="2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7" ht="37.5" customHeight="1">
      <c r="A11" s="27"/>
      <c r="B11" s="37" t="s">
        <v>470</v>
      </c>
      <c r="C11" s="38"/>
      <c r="D11" s="27"/>
      <c r="E11" s="33"/>
      <c r="F11" s="33">
        <v>7200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ht="39" customHeight="1">
      <c r="A12" s="27"/>
      <c r="B12" s="37" t="s">
        <v>471</v>
      </c>
      <c r="C12" s="38"/>
      <c r="D12" s="27"/>
      <c r="E12" s="33"/>
      <c r="F12" s="33"/>
      <c r="G12" s="33">
        <v>4048</v>
      </c>
      <c r="H12" s="33">
        <v>4048</v>
      </c>
      <c r="I12" s="33">
        <v>4048</v>
      </c>
      <c r="J12" s="33">
        <v>4048</v>
      </c>
      <c r="K12" s="33">
        <v>4048</v>
      </c>
      <c r="L12" s="33"/>
      <c r="M12" s="33"/>
      <c r="N12" s="33"/>
      <c r="O12" s="33"/>
      <c r="P12" s="33"/>
    </row>
    <row r="13" spans="1:17" ht="37.5">
      <c r="A13" s="146">
        <v>2</v>
      </c>
      <c r="B13" s="147" t="s">
        <v>480</v>
      </c>
      <c r="C13" s="145">
        <v>50200</v>
      </c>
      <c r="D13" s="146" t="s">
        <v>20</v>
      </c>
      <c r="E13" s="133"/>
      <c r="F13" s="133"/>
      <c r="G13" s="133"/>
      <c r="H13" s="133"/>
      <c r="I13" s="100"/>
      <c r="J13" s="100"/>
      <c r="K13" s="100"/>
      <c r="L13" s="100"/>
      <c r="M13" s="100"/>
      <c r="N13" s="100"/>
      <c r="O13" s="100"/>
      <c r="P13" s="100"/>
    </row>
    <row r="14" spans="1:17" ht="37.5">
      <c r="A14" s="146"/>
      <c r="B14" s="147" t="s">
        <v>481</v>
      </c>
      <c r="C14" s="145"/>
      <c r="D14" s="146"/>
      <c r="E14" s="133"/>
      <c r="F14" s="133"/>
      <c r="G14" s="133"/>
      <c r="H14" s="133">
        <v>50200</v>
      </c>
      <c r="I14" s="100"/>
      <c r="J14" s="100"/>
      <c r="K14" s="100"/>
      <c r="L14" s="100"/>
      <c r="M14" s="100"/>
      <c r="N14" s="100"/>
      <c r="O14" s="100"/>
      <c r="P14" s="100"/>
    </row>
    <row r="15" spans="1:17" ht="93.75">
      <c r="A15" s="146">
        <v>3</v>
      </c>
      <c r="B15" s="147" t="s">
        <v>472</v>
      </c>
      <c r="C15" s="39">
        <v>15960</v>
      </c>
      <c r="D15" s="27" t="s">
        <v>20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1:17" ht="243.75">
      <c r="A16" s="27"/>
      <c r="B16" s="37" t="s">
        <v>482</v>
      </c>
      <c r="C16" s="39"/>
      <c r="D16" s="27"/>
      <c r="E16" s="33"/>
      <c r="F16" s="33"/>
      <c r="G16" s="33"/>
      <c r="H16" s="33"/>
      <c r="I16" s="33"/>
      <c r="J16" s="33"/>
      <c r="K16" s="33"/>
      <c r="L16" s="33"/>
      <c r="M16" s="33">
        <v>7980</v>
      </c>
      <c r="N16" s="33">
        <v>7980</v>
      </c>
      <c r="O16" s="33"/>
      <c r="P16" s="33"/>
    </row>
    <row r="17" spans="1:17" ht="56.25">
      <c r="A17" s="27">
        <v>4</v>
      </c>
      <c r="B17" s="40" t="s">
        <v>473</v>
      </c>
      <c r="C17" s="21">
        <v>40000</v>
      </c>
      <c r="D17" s="30" t="s">
        <v>474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>
        <v>40000</v>
      </c>
      <c r="P17" s="33"/>
    </row>
    <row r="18" spans="1:17" ht="37.5">
      <c r="A18" s="148">
        <v>5</v>
      </c>
      <c r="B18" s="149" t="s">
        <v>75</v>
      </c>
      <c r="C18" s="150"/>
      <c r="D18" s="151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</row>
    <row r="19" spans="1:17" ht="56.25">
      <c r="A19" s="148"/>
      <c r="B19" s="149" t="s">
        <v>475</v>
      </c>
      <c r="C19" s="150">
        <v>3000</v>
      </c>
      <c r="D19" s="151" t="s">
        <v>476</v>
      </c>
      <c r="E19" s="152"/>
      <c r="F19" s="152"/>
      <c r="G19" s="152">
        <v>3000</v>
      </c>
      <c r="H19" s="152"/>
      <c r="I19" s="152"/>
      <c r="J19" s="152"/>
      <c r="K19" s="152"/>
      <c r="L19" s="152"/>
      <c r="M19" s="152"/>
      <c r="N19" s="152"/>
      <c r="O19" s="152"/>
      <c r="P19" s="152"/>
    </row>
    <row r="20" spans="1:17" ht="37.5">
      <c r="A20" s="148"/>
      <c r="B20" s="149" t="s">
        <v>477</v>
      </c>
      <c r="C20" s="150"/>
      <c r="D20" s="151"/>
      <c r="E20" s="217" t="s">
        <v>478</v>
      </c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9"/>
    </row>
    <row r="21" spans="1:17" ht="76.5" customHeight="1">
      <c r="A21" s="148"/>
      <c r="B21" s="149" t="s">
        <v>479</v>
      </c>
      <c r="C21" s="150"/>
      <c r="D21" s="151"/>
      <c r="E21" s="217" t="s">
        <v>478</v>
      </c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9"/>
    </row>
    <row r="22" spans="1:17">
      <c r="A22" s="153"/>
      <c r="B22" s="154" t="s">
        <v>9</v>
      </c>
      <c r="C22" s="155">
        <f>SUM(C4:C19)</f>
        <v>298684</v>
      </c>
      <c r="D22" s="156"/>
      <c r="E22" s="155">
        <f>SUM(E4:E19)</f>
        <v>7200</v>
      </c>
      <c r="F22" s="155">
        <f>SUM(F4:F19)</f>
        <v>10800</v>
      </c>
      <c r="G22" s="155">
        <f>SUM(G5:G19)</f>
        <v>18298</v>
      </c>
      <c r="H22" s="155">
        <f t="shared" ref="H22:O22" si="0">SUM(H4:H19)</f>
        <v>79248</v>
      </c>
      <c r="I22" s="155">
        <f t="shared" si="0"/>
        <v>9898</v>
      </c>
      <c r="J22" s="155">
        <f t="shared" si="0"/>
        <v>92098</v>
      </c>
      <c r="K22" s="155">
        <f t="shared" si="0"/>
        <v>4048</v>
      </c>
      <c r="L22" s="155">
        <f t="shared" si="0"/>
        <v>5850</v>
      </c>
      <c r="M22" s="155">
        <f t="shared" si="0"/>
        <v>17430</v>
      </c>
      <c r="N22" s="155">
        <f t="shared" si="0"/>
        <v>7980</v>
      </c>
      <c r="O22" s="155">
        <f t="shared" si="0"/>
        <v>45834</v>
      </c>
      <c r="P22" s="155">
        <f>SUM(P4:P21)</f>
        <v>0</v>
      </c>
    </row>
    <row r="23" spans="1:17">
      <c r="A23" s="157"/>
      <c r="B23" s="157"/>
      <c r="C23" s="158"/>
      <c r="D23" s="159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</row>
    <row r="24" spans="1:17" ht="52.5" customHeight="1">
      <c r="A24" s="160"/>
      <c r="B24" s="160"/>
      <c r="C24" s="161"/>
      <c r="D24" s="162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</row>
    <row r="26" spans="1:17">
      <c r="Q26" s="42"/>
    </row>
  </sheetData>
  <mergeCells count="11">
    <mergeCell ref="A3:D3"/>
    <mergeCell ref="E20:P20"/>
    <mergeCell ref="E21:P21"/>
    <mergeCell ref="A1:A2"/>
    <mergeCell ref="B1:B2"/>
    <mergeCell ref="C1:C2"/>
    <mergeCell ref="D1:D2"/>
    <mergeCell ref="E1:G1"/>
    <mergeCell ref="H1:J1"/>
    <mergeCell ref="K1:M1"/>
    <mergeCell ref="N1:P1"/>
  </mergeCells>
  <pageMargins left="0.31496062992125984" right="0.31496062992125984" top="0.94488188976377963" bottom="0.94488188976377963" header="0.31496062992125984" footer="0.31496062992125984"/>
  <pageSetup paperSize="9" scale="9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6.625" style="31" customWidth="1"/>
    <col min="9" max="9" width="6.375" style="31" customWidth="1"/>
    <col min="10" max="10" width="6.625" style="31" bestFit="1" customWidth="1"/>
    <col min="11" max="11" width="5.875" style="31" customWidth="1"/>
    <col min="12" max="12" width="7.5" style="31" bestFit="1" customWidth="1"/>
    <col min="13" max="13" width="6.625" style="31" bestFit="1" customWidth="1"/>
    <col min="14" max="14" width="6.875" style="31" customWidth="1"/>
    <col min="15" max="15" width="6.625" style="31" bestFit="1" customWidth="1"/>
    <col min="16" max="16" width="7.5" style="31" bestFit="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22</v>
      </c>
      <c r="C3" s="22"/>
      <c r="D3" s="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37.5">
      <c r="A4" s="20">
        <v>1</v>
      </c>
      <c r="B4" s="15" t="s">
        <v>85</v>
      </c>
      <c r="C4" s="16">
        <v>300000</v>
      </c>
      <c r="D4" s="20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>
      <c r="A5" s="20"/>
      <c r="B5" s="15" t="s">
        <v>180</v>
      </c>
      <c r="C5" s="16"/>
      <c r="D5" s="20"/>
      <c r="E5" s="33"/>
      <c r="F5" s="33"/>
      <c r="G5" s="33"/>
      <c r="H5" s="33"/>
      <c r="I5" s="33">
        <v>10000</v>
      </c>
      <c r="J5" s="33"/>
      <c r="K5" s="33"/>
      <c r="L5" s="33"/>
      <c r="M5" s="33"/>
      <c r="N5" s="33"/>
      <c r="O5" s="33"/>
      <c r="P5" s="33"/>
    </row>
    <row r="6" spans="1:17">
      <c r="A6" s="20"/>
      <c r="B6" s="15" t="s">
        <v>181</v>
      </c>
      <c r="C6" s="16"/>
      <c r="D6" s="20"/>
      <c r="E6" s="33"/>
      <c r="F6" s="33"/>
      <c r="G6" s="33"/>
      <c r="H6" s="33"/>
      <c r="I6" s="33"/>
      <c r="J6" s="33"/>
      <c r="K6" s="33"/>
      <c r="L6" s="33">
        <v>50000</v>
      </c>
      <c r="M6" s="33"/>
      <c r="N6" s="33"/>
      <c r="O6" s="33"/>
      <c r="P6" s="33"/>
    </row>
    <row r="7" spans="1:17" ht="37.5">
      <c r="A7" s="20"/>
      <c r="B7" s="15" t="s">
        <v>182</v>
      </c>
      <c r="C7" s="16"/>
      <c r="D7" s="20"/>
      <c r="E7" s="33"/>
      <c r="F7" s="33"/>
      <c r="G7" s="33"/>
      <c r="H7" s="33"/>
      <c r="I7" s="33"/>
      <c r="J7" s="33"/>
      <c r="K7" s="33"/>
      <c r="L7" s="33">
        <v>220000</v>
      </c>
      <c r="M7" s="33"/>
      <c r="N7" s="33"/>
      <c r="O7" s="33"/>
      <c r="P7" s="33"/>
    </row>
    <row r="8" spans="1:17">
      <c r="A8" s="20"/>
      <c r="B8" s="15" t="s">
        <v>183</v>
      </c>
      <c r="C8" s="16"/>
      <c r="D8" s="20"/>
      <c r="E8" s="33"/>
      <c r="F8" s="33"/>
      <c r="G8" s="33"/>
      <c r="H8" s="33"/>
      <c r="I8" s="33"/>
      <c r="J8" s="33"/>
      <c r="K8" s="33"/>
      <c r="L8" s="33"/>
      <c r="M8" s="33"/>
      <c r="N8" s="33"/>
      <c r="O8" s="33">
        <v>20000</v>
      </c>
      <c r="P8" s="33"/>
    </row>
    <row r="9" spans="1:17" ht="75">
      <c r="A9" s="20">
        <v>2</v>
      </c>
      <c r="B9" s="28" t="s">
        <v>86</v>
      </c>
      <c r="C9" s="16">
        <v>50000</v>
      </c>
      <c r="D9" s="20" t="s">
        <v>20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7">
      <c r="A10" s="20"/>
      <c r="B10" s="28" t="s">
        <v>184</v>
      </c>
      <c r="C10" s="16"/>
      <c r="D10" s="20"/>
      <c r="E10" s="33"/>
      <c r="F10" s="33"/>
      <c r="G10" s="33"/>
      <c r="H10" s="33"/>
      <c r="I10" s="33"/>
      <c r="J10" s="33">
        <v>20000</v>
      </c>
      <c r="K10" s="33"/>
      <c r="L10" s="33"/>
      <c r="M10" s="33"/>
      <c r="N10" s="33"/>
      <c r="O10" s="33"/>
      <c r="P10" s="33"/>
    </row>
    <row r="11" spans="1:17" ht="37.5">
      <c r="A11" s="20"/>
      <c r="B11" s="28" t="s">
        <v>185</v>
      </c>
      <c r="C11" s="16"/>
      <c r="D11" s="20"/>
      <c r="E11" s="33"/>
      <c r="F11" s="33"/>
      <c r="G11" s="33"/>
      <c r="H11" s="33"/>
      <c r="I11" s="33"/>
      <c r="J11" s="33"/>
      <c r="K11" s="33"/>
      <c r="L11" s="33">
        <v>5000</v>
      </c>
      <c r="M11" s="33"/>
      <c r="N11" s="33"/>
      <c r="O11" s="33"/>
      <c r="P11" s="33"/>
    </row>
    <row r="12" spans="1:17">
      <c r="A12" s="20"/>
      <c r="B12" s="28" t="s">
        <v>186</v>
      </c>
      <c r="C12" s="16"/>
      <c r="D12" s="20"/>
      <c r="E12" s="33"/>
      <c r="F12" s="33"/>
      <c r="G12" s="33"/>
      <c r="H12" s="33"/>
      <c r="I12" s="33"/>
      <c r="J12" s="33"/>
      <c r="K12" s="33"/>
      <c r="L12" s="33"/>
      <c r="M12" s="33">
        <v>25000</v>
      </c>
      <c r="O12" s="33"/>
      <c r="P12" s="33"/>
    </row>
    <row r="13" spans="1:17">
      <c r="A13" s="20"/>
      <c r="B13" s="28"/>
      <c r="C13" s="16"/>
      <c r="D13" s="2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7">
      <c r="A14" s="13"/>
      <c r="B14" s="55" t="s">
        <v>9</v>
      </c>
      <c r="C14" s="29">
        <f>SUM(C4:C9)</f>
        <v>350000</v>
      </c>
      <c r="D14" s="20"/>
      <c r="E14" s="33"/>
      <c r="F14" s="33"/>
      <c r="G14" s="33"/>
      <c r="H14" s="33"/>
      <c r="I14" s="33">
        <f>SUM(I5:I13)</f>
        <v>10000</v>
      </c>
      <c r="J14" s="33">
        <f>SUM(J5:J13)</f>
        <v>20000</v>
      </c>
      <c r="K14" s="33"/>
      <c r="L14" s="33">
        <f>SUM(L5:L13)</f>
        <v>275000</v>
      </c>
      <c r="M14" s="33">
        <f>SUM(M5:M13)</f>
        <v>25000</v>
      </c>
      <c r="N14" s="33"/>
      <c r="O14" s="33">
        <f>SUM(O5:O13)</f>
        <v>20000</v>
      </c>
      <c r="P14" s="33"/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89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9" defaultRowHeight="18.75"/>
  <cols>
    <col min="1" max="1" width="4.625" style="31" bestFit="1" customWidth="1"/>
    <col min="2" max="2" width="25.25" style="31" customWidth="1"/>
    <col min="3" max="3" width="8.75" style="34" bestFit="1" customWidth="1"/>
    <col min="4" max="4" width="9.25" style="32" bestFit="1" customWidth="1"/>
    <col min="5" max="6" width="7.5" style="31" bestFit="1" customWidth="1"/>
    <col min="7" max="7" width="8.75" style="31" bestFit="1" customWidth="1"/>
    <col min="8" max="16" width="7.5" style="31" bestFit="1" customWidth="1"/>
    <col min="17" max="17" width="9.375" style="31" bestFit="1" customWidth="1"/>
    <col min="18" max="16384" width="9" style="31"/>
  </cols>
  <sheetData>
    <row r="1" spans="1:21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21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21" ht="18.75" customHeight="1">
      <c r="A3" s="128"/>
      <c r="B3" s="128" t="s">
        <v>221</v>
      </c>
      <c r="C3" s="129"/>
      <c r="D3" s="13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21" ht="56.25">
      <c r="A4" s="20">
        <v>1</v>
      </c>
      <c r="B4" s="13" t="s">
        <v>417</v>
      </c>
      <c r="C4" s="25">
        <v>326500</v>
      </c>
      <c r="D4" s="20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21" ht="37.5">
      <c r="A5" s="20"/>
      <c r="B5" s="112" t="s">
        <v>288</v>
      </c>
      <c r="C5" s="25"/>
      <c r="D5" s="20"/>
      <c r="E5" s="33"/>
      <c r="F5" s="33"/>
      <c r="G5" s="33"/>
      <c r="H5" s="33">
        <v>5500</v>
      </c>
      <c r="I5" s="33">
        <v>3600</v>
      </c>
      <c r="J5" s="33">
        <v>3600</v>
      </c>
      <c r="K5" s="33"/>
      <c r="L5" s="33"/>
      <c r="M5" s="33"/>
      <c r="N5" s="33"/>
      <c r="O5" s="33"/>
      <c r="P5" s="33"/>
      <c r="Q5" s="84"/>
      <c r="R5" s="84"/>
      <c r="S5" s="84"/>
      <c r="T5" s="85"/>
      <c r="U5" s="42"/>
    </row>
    <row r="6" spans="1:21" ht="56.25">
      <c r="A6" s="20"/>
      <c r="B6" s="112" t="s">
        <v>289</v>
      </c>
      <c r="C6" s="25"/>
      <c r="D6" s="20"/>
      <c r="E6" s="33"/>
      <c r="F6" s="33"/>
      <c r="G6" s="33"/>
      <c r="H6" s="33"/>
      <c r="I6" s="33"/>
      <c r="J6" s="33">
        <v>313800</v>
      </c>
      <c r="K6" s="33"/>
      <c r="L6" s="33"/>
      <c r="M6" s="33"/>
      <c r="N6" s="33"/>
      <c r="O6" s="33"/>
      <c r="P6" s="33"/>
    </row>
    <row r="7" spans="1:21" ht="56.25">
      <c r="A7" s="20">
        <v>2</v>
      </c>
      <c r="B7" s="13" t="s">
        <v>108</v>
      </c>
      <c r="C7" s="113">
        <v>10800</v>
      </c>
      <c r="D7" s="20" t="s">
        <v>20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21" ht="56.25">
      <c r="A8" s="20"/>
      <c r="B8" s="112" t="s">
        <v>290</v>
      </c>
      <c r="C8" s="113"/>
      <c r="D8" s="20"/>
      <c r="E8" s="33"/>
      <c r="F8" s="33"/>
      <c r="G8" s="33">
        <v>3600</v>
      </c>
      <c r="H8" s="33"/>
      <c r="I8" s="33"/>
      <c r="J8" s="33">
        <v>3600</v>
      </c>
      <c r="K8" s="33"/>
      <c r="L8" s="33"/>
      <c r="M8" s="33">
        <v>3600</v>
      </c>
      <c r="N8" s="33"/>
      <c r="O8" s="33"/>
      <c r="P8" s="33"/>
    </row>
    <row r="9" spans="1:21" ht="56.25">
      <c r="A9" s="20">
        <v>3</v>
      </c>
      <c r="B9" s="28" t="s">
        <v>109</v>
      </c>
      <c r="C9" s="25">
        <v>10800</v>
      </c>
      <c r="D9" s="20" t="s">
        <v>20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21" ht="56.25">
      <c r="A10" s="20"/>
      <c r="B10" s="112" t="s">
        <v>291</v>
      </c>
      <c r="C10" s="113"/>
      <c r="D10" s="20"/>
      <c r="E10" s="33"/>
      <c r="F10" s="33"/>
      <c r="G10" s="33">
        <v>3600</v>
      </c>
      <c r="H10" s="33"/>
      <c r="I10" s="33"/>
      <c r="J10" s="33">
        <v>3600</v>
      </c>
      <c r="K10" s="33"/>
      <c r="L10" s="33"/>
      <c r="M10" s="33">
        <v>3600</v>
      </c>
      <c r="N10" s="33"/>
      <c r="O10" s="33"/>
      <c r="P10" s="33"/>
    </row>
    <row r="11" spans="1:21" ht="37.5">
      <c r="A11" s="20">
        <v>4</v>
      </c>
      <c r="B11" s="13" t="s">
        <v>95</v>
      </c>
      <c r="C11" s="25">
        <v>69000</v>
      </c>
      <c r="D11" s="20" t="s">
        <v>20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21" ht="56.25">
      <c r="A12" s="20"/>
      <c r="B12" s="112" t="s">
        <v>292</v>
      </c>
      <c r="C12" s="25"/>
      <c r="D12" s="20"/>
      <c r="E12" s="33"/>
      <c r="F12" s="33"/>
      <c r="G12" s="33">
        <v>4000</v>
      </c>
      <c r="H12" s="33"/>
      <c r="I12" s="33"/>
      <c r="J12" s="33"/>
      <c r="K12" s="33"/>
      <c r="L12" s="33"/>
      <c r="M12" s="33"/>
      <c r="N12" s="33"/>
      <c r="O12" s="33"/>
      <c r="P12" s="33"/>
    </row>
    <row r="13" spans="1:21" ht="56.25">
      <c r="A13" s="20"/>
      <c r="B13" s="112" t="s">
        <v>293</v>
      </c>
      <c r="C13" s="25"/>
      <c r="D13" s="20"/>
      <c r="E13" s="33"/>
      <c r="F13" s="33"/>
      <c r="G13" s="33"/>
      <c r="H13" s="33"/>
      <c r="I13" s="33"/>
      <c r="J13" s="86">
        <v>65000</v>
      </c>
      <c r="K13" s="33"/>
      <c r="L13" s="33"/>
      <c r="M13" s="33"/>
      <c r="N13" s="33"/>
      <c r="O13" s="33"/>
      <c r="P13" s="33"/>
    </row>
    <row r="14" spans="1:21">
      <c r="A14" s="20">
        <v>5</v>
      </c>
      <c r="B14" s="13" t="s">
        <v>96</v>
      </c>
      <c r="C14" s="25">
        <v>21000</v>
      </c>
      <c r="D14" s="20" t="s">
        <v>20</v>
      </c>
      <c r="E14" s="33"/>
      <c r="F14" s="33"/>
      <c r="G14" s="25"/>
      <c r="H14" s="33"/>
      <c r="I14" s="33"/>
      <c r="J14" s="33"/>
      <c r="K14" s="33"/>
      <c r="L14" s="33"/>
      <c r="M14" s="33"/>
      <c r="N14" s="33"/>
      <c r="O14" s="33"/>
      <c r="P14" s="33"/>
    </row>
    <row r="15" spans="1:21" ht="37.5">
      <c r="A15" s="20"/>
      <c r="B15" s="112" t="s">
        <v>294</v>
      </c>
      <c r="C15" s="25"/>
      <c r="D15" s="20"/>
      <c r="E15" s="33"/>
      <c r="F15" s="33"/>
      <c r="G15" s="25">
        <v>21000</v>
      </c>
      <c r="H15" s="33"/>
      <c r="I15" s="33"/>
      <c r="J15" s="33"/>
      <c r="K15" s="33"/>
      <c r="L15" s="33"/>
      <c r="M15" s="33"/>
      <c r="N15" s="33"/>
      <c r="O15" s="33"/>
      <c r="P15" s="33"/>
    </row>
    <row r="16" spans="1:21" ht="37.5">
      <c r="A16" s="20">
        <v>6</v>
      </c>
      <c r="B16" s="13" t="s">
        <v>97</v>
      </c>
      <c r="C16" s="25">
        <v>212200</v>
      </c>
      <c r="D16" s="20" t="s">
        <v>20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ht="56.25">
      <c r="A17" s="20"/>
      <c r="B17" s="114" t="s">
        <v>295</v>
      </c>
      <c r="C17" s="25"/>
      <c r="D17" s="20"/>
      <c r="E17" s="33"/>
      <c r="F17" s="33"/>
      <c r="G17" s="33">
        <v>116200</v>
      </c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37.5">
      <c r="A18" s="20"/>
      <c r="B18" s="112" t="s">
        <v>296</v>
      </c>
      <c r="C18" s="25"/>
      <c r="D18" s="20"/>
      <c r="E18" s="33"/>
      <c r="F18" s="33"/>
      <c r="G18" s="33"/>
      <c r="H18" s="33">
        <v>76800</v>
      </c>
      <c r="I18" s="33"/>
      <c r="J18" s="33"/>
      <c r="K18" s="33"/>
      <c r="L18" s="33"/>
      <c r="M18" s="33"/>
      <c r="N18" s="33"/>
      <c r="O18" s="33"/>
      <c r="P18" s="33"/>
    </row>
    <row r="19" spans="1:16" ht="37.5">
      <c r="A19" s="20"/>
      <c r="B19" s="112" t="s">
        <v>297</v>
      </c>
      <c r="C19" s="25"/>
      <c r="D19" s="20"/>
      <c r="E19" s="33">
        <v>4800</v>
      </c>
      <c r="F19" s="33"/>
      <c r="G19" s="33"/>
      <c r="H19" s="33">
        <v>4800</v>
      </c>
      <c r="I19" s="33"/>
      <c r="J19" s="33"/>
      <c r="K19" s="33"/>
      <c r="L19" s="33">
        <v>4800</v>
      </c>
      <c r="M19" s="33"/>
      <c r="N19" s="33"/>
      <c r="O19" s="33">
        <v>4800</v>
      </c>
      <c r="P19" s="33"/>
    </row>
    <row r="20" spans="1:16" ht="37.5">
      <c r="A20" s="20">
        <v>7</v>
      </c>
      <c r="B20" s="13" t="s">
        <v>98</v>
      </c>
      <c r="C20" s="25">
        <v>84200</v>
      </c>
      <c r="D20" s="20" t="s">
        <v>110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37.5">
      <c r="A21" s="20"/>
      <c r="B21" s="112" t="s">
        <v>298</v>
      </c>
      <c r="C21" s="25"/>
      <c r="D21" s="2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ht="56.25">
      <c r="A22" s="20"/>
      <c r="B22" s="112" t="s">
        <v>299</v>
      </c>
      <c r="C22" s="25"/>
      <c r="D22" s="20"/>
      <c r="E22" s="33"/>
      <c r="F22" s="33"/>
      <c r="G22" s="33"/>
      <c r="H22" s="33">
        <v>4200</v>
      </c>
      <c r="I22" s="33"/>
      <c r="J22" s="33"/>
      <c r="K22" s="33"/>
      <c r="L22" s="33"/>
      <c r="M22" s="33"/>
      <c r="N22" s="33"/>
      <c r="O22" s="33"/>
      <c r="P22" s="33"/>
    </row>
    <row r="23" spans="1:16" ht="56.25">
      <c r="A23" s="20"/>
      <c r="B23" s="112" t="s">
        <v>300</v>
      </c>
      <c r="C23" s="25"/>
      <c r="D23" s="20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37.5">
      <c r="A24" s="1"/>
      <c r="B24" s="140" t="s">
        <v>462</v>
      </c>
      <c r="C24" s="17"/>
      <c r="D24" s="1"/>
      <c r="E24" s="33"/>
      <c r="F24" s="33"/>
      <c r="G24" s="33"/>
      <c r="H24" s="33"/>
      <c r="I24" s="33">
        <v>80000</v>
      </c>
      <c r="J24" s="33"/>
      <c r="K24" s="33"/>
      <c r="L24" s="33"/>
      <c r="M24" s="33"/>
      <c r="N24" s="33"/>
      <c r="O24" s="33"/>
      <c r="P24" s="33"/>
    </row>
    <row r="25" spans="1:16" ht="37.5">
      <c r="A25" s="20"/>
      <c r="B25" s="13"/>
      <c r="C25" s="25">
        <v>927000</v>
      </c>
      <c r="D25" s="20" t="s">
        <v>111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37.5">
      <c r="A26" s="20"/>
      <c r="B26" s="112" t="s">
        <v>301</v>
      </c>
      <c r="C26" s="25"/>
      <c r="D26" s="20"/>
      <c r="E26" s="33"/>
      <c r="F26" s="33"/>
      <c r="G26" s="33"/>
      <c r="H26" s="86">
        <v>427000</v>
      </c>
      <c r="I26" s="84"/>
      <c r="J26" s="33"/>
      <c r="K26" s="33"/>
      <c r="L26" s="33"/>
      <c r="M26" s="33"/>
      <c r="N26" s="33"/>
      <c r="O26" s="33"/>
      <c r="P26" s="33"/>
    </row>
    <row r="27" spans="1:16" ht="37.5">
      <c r="A27" s="20"/>
      <c r="B27" s="112" t="s">
        <v>302</v>
      </c>
      <c r="C27" s="25"/>
      <c r="D27" s="20"/>
      <c r="E27" s="33"/>
      <c r="F27" s="33"/>
      <c r="G27" s="33">
        <v>500000</v>
      </c>
      <c r="H27" s="33"/>
      <c r="I27" s="33"/>
      <c r="J27" s="33"/>
      <c r="K27" s="33"/>
      <c r="L27" s="33"/>
      <c r="M27" s="33"/>
      <c r="N27" s="33"/>
      <c r="O27" s="33"/>
      <c r="P27" s="33"/>
    </row>
    <row r="28" spans="1:16" ht="37.5">
      <c r="A28" s="20">
        <v>8</v>
      </c>
      <c r="B28" s="13" t="s">
        <v>99</v>
      </c>
      <c r="C28" s="25">
        <v>40800</v>
      </c>
      <c r="D28" s="20" t="s">
        <v>20</v>
      </c>
      <c r="E28" s="87"/>
      <c r="F28" s="87"/>
      <c r="G28" s="87"/>
      <c r="H28" s="25"/>
      <c r="I28" s="25"/>
      <c r="J28" s="88"/>
      <c r="K28" s="87"/>
      <c r="L28" s="87"/>
      <c r="M28" s="87"/>
      <c r="N28" s="87"/>
      <c r="O28" s="89"/>
      <c r="P28" s="87"/>
    </row>
    <row r="29" spans="1:16" ht="56.25">
      <c r="A29" s="20"/>
      <c r="B29" s="115" t="s">
        <v>303</v>
      </c>
      <c r="C29" s="116"/>
      <c r="D29" s="117"/>
      <c r="E29" s="90"/>
      <c r="F29" s="90"/>
      <c r="G29" s="87">
        <v>6000</v>
      </c>
      <c r="H29" s="25"/>
      <c r="I29" s="25"/>
      <c r="J29" s="91"/>
      <c r="K29" s="87"/>
      <c r="L29" s="87">
        <v>6000</v>
      </c>
      <c r="M29" s="87"/>
      <c r="N29" s="87"/>
      <c r="O29" s="91"/>
      <c r="P29" s="87"/>
    </row>
    <row r="30" spans="1:16" ht="37.5">
      <c r="A30" s="20"/>
      <c r="B30" s="118" t="s">
        <v>304</v>
      </c>
      <c r="C30" s="25"/>
      <c r="D30" s="20"/>
      <c r="E30" s="87"/>
      <c r="F30" s="87"/>
      <c r="G30" s="87"/>
      <c r="H30" s="87"/>
      <c r="I30" s="87"/>
      <c r="J30" s="91">
        <v>14400</v>
      </c>
      <c r="K30" s="87"/>
      <c r="L30" s="87"/>
      <c r="M30" s="87"/>
      <c r="N30" s="87"/>
      <c r="O30" s="91">
        <v>14400</v>
      </c>
      <c r="P30" s="87"/>
    </row>
    <row r="31" spans="1:16" ht="37.5">
      <c r="A31" s="20">
        <v>9</v>
      </c>
      <c r="B31" s="119" t="s">
        <v>305</v>
      </c>
      <c r="C31" s="25">
        <v>19400</v>
      </c>
      <c r="D31" s="20" t="s">
        <v>20</v>
      </c>
      <c r="E31" s="87">
        <v>0</v>
      </c>
      <c r="F31" s="87">
        <v>0</v>
      </c>
      <c r="G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O31" s="87">
        <v>0</v>
      </c>
      <c r="P31" s="87">
        <v>0</v>
      </c>
    </row>
    <row r="32" spans="1:16" ht="37.5">
      <c r="A32" s="20"/>
      <c r="B32" s="119" t="s">
        <v>306</v>
      </c>
      <c r="C32" s="13"/>
      <c r="D32" s="13"/>
      <c r="E32" s="13"/>
      <c r="F32" s="13"/>
      <c r="G32" s="13"/>
      <c r="H32" s="87">
        <v>5000</v>
      </c>
      <c r="I32" s="13"/>
      <c r="J32" s="13"/>
      <c r="K32" s="13"/>
      <c r="L32" s="13"/>
      <c r="M32" s="13"/>
      <c r="N32" s="13"/>
      <c r="O32" s="13"/>
      <c r="P32" s="13"/>
    </row>
    <row r="33" spans="1:16" ht="21">
      <c r="A33" s="117"/>
      <c r="B33" s="120" t="s">
        <v>307</v>
      </c>
      <c r="C33" s="116"/>
      <c r="D33" s="117"/>
      <c r="E33" s="90"/>
      <c r="F33" s="90"/>
      <c r="G33" s="90"/>
      <c r="H33" s="90"/>
      <c r="I33" s="90"/>
      <c r="J33" s="90"/>
      <c r="K33" s="90"/>
      <c r="L33" s="90"/>
      <c r="M33" s="90"/>
      <c r="N33" s="87">
        <v>14400</v>
      </c>
      <c r="O33" s="90"/>
      <c r="P33" s="90"/>
    </row>
    <row r="34" spans="1:16" ht="37.5">
      <c r="A34" s="20">
        <v>10</v>
      </c>
      <c r="B34" s="13" t="s">
        <v>112</v>
      </c>
      <c r="C34" s="25">
        <v>28800</v>
      </c>
      <c r="D34" s="20" t="s">
        <v>20</v>
      </c>
      <c r="E34" s="87">
        <v>0</v>
      </c>
      <c r="F34" s="87">
        <v>0</v>
      </c>
      <c r="H34" s="87">
        <v>0</v>
      </c>
      <c r="I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</row>
    <row r="35" spans="1:16" ht="75">
      <c r="A35" s="20"/>
      <c r="B35" s="121" t="s">
        <v>308</v>
      </c>
      <c r="C35" s="25"/>
      <c r="D35" s="20"/>
      <c r="E35" s="87"/>
      <c r="F35" s="87"/>
      <c r="G35" s="87">
        <v>14400</v>
      </c>
      <c r="H35" s="87"/>
      <c r="I35" s="87"/>
      <c r="J35" s="91"/>
      <c r="K35" s="87"/>
      <c r="L35" s="87"/>
      <c r="M35" s="87"/>
      <c r="N35" s="87"/>
      <c r="O35" s="87"/>
      <c r="P35" s="87"/>
    </row>
    <row r="36" spans="1:16" ht="56.25">
      <c r="A36" s="20"/>
      <c r="B36" s="121" t="s">
        <v>309</v>
      </c>
      <c r="C36" s="25"/>
      <c r="D36" s="20"/>
      <c r="E36" s="87"/>
      <c r="F36" s="87"/>
      <c r="G36" s="87"/>
      <c r="H36" s="87"/>
      <c r="I36" s="87"/>
      <c r="J36" s="91">
        <v>14400</v>
      </c>
      <c r="K36" s="87"/>
      <c r="L36" s="87"/>
      <c r="M36" s="87"/>
      <c r="N36" s="87"/>
      <c r="O36" s="87"/>
      <c r="P36" s="87"/>
    </row>
    <row r="37" spans="1:16" ht="37.5">
      <c r="A37" s="20">
        <v>11</v>
      </c>
      <c r="B37" s="122" t="s">
        <v>310</v>
      </c>
      <c r="C37" s="25">
        <v>825700</v>
      </c>
      <c r="D37" s="20" t="s">
        <v>100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37.5">
      <c r="A38" s="20"/>
      <c r="B38" s="121" t="s">
        <v>311</v>
      </c>
      <c r="C38" s="25"/>
      <c r="D38" s="20"/>
      <c r="E38" s="33"/>
      <c r="F38" s="33"/>
      <c r="G38" s="33"/>
      <c r="H38" s="33"/>
      <c r="I38" s="33">
        <v>43050</v>
      </c>
      <c r="J38" s="33"/>
      <c r="K38" s="33"/>
      <c r="L38" s="33"/>
      <c r="M38" s="33"/>
      <c r="N38" s="33"/>
      <c r="O38" s="33"/>
      <c r="P38" s="86">
        <v>43050</v>
      </c>
    </row>
    <row r="39" spans="1:16" ht="37.5">
      <c r="A39" s="20"/>
      <c r="B39" s="121" t="s">
        <v>312</v>
      </c>
      <c r="C39" s="25"/>
      <c r="D39" s="20"/>
      <c r="E39" s="33"/>
      <c r="F39" s="33"/>
      <c r="G39" s="33"/>
      <c r="H39" s="33"/>
      <c r="I39" s="33"/>
      <c r="J39" s="33">
        <v>67400</v>
      </c>
      <c r="K39" s="33"/>
      <c r="L39" s="33"/>
      <c r="M39" s="33"/>
      <c r="N39" s="33"/>
      <c r="O39" s="33"/>
      <c r="P39" s="33"/>
    </row>
    <row r="40" spans="1:16" ht="37.5">
      <c r="A40" s="20"/>
      <c r="B40" s="121" t="s">
        <v>313</v>
      </c>
      <c r="C40" s="25"/>
      <c r="D40" s="20"/>
      <c r="E40" s="33"/>
      <c r="F40" s="33"/>
      <c r="G40" s="33">
        <v>25000</v>
      </c>
      <c r="H40" s="33"/>
      <c r="I40" s="33"/>
      <c r="J40" s="33">
        <v>25000</v>
      </c>
      <c r="K40" s="33"/>
      <c r="L40" s="33"/>
      <c r="M40" s="33">
        <v>25000</v>
      </c>
      <c r="N40" s="33"/>
      <c r="O40" s="33"/>
      <c r="P40" s="86">
        <v>25000</v>
      </c>
    </row>
    <row r="41" spans="1:16" ht="37.5">
      <c r="A41" s="20"/>
      <c r="B41" s="121" t="s">
        <v>314</v>
      </c>
      <c r="C41" s="25"/>
      <c r="D41" s="20"/>
      <c r="E41" s="33"/>
      <c r="F41" s="33"/>
      <c r="G41" s="33"/>
      <c r="H41" s="33"/>
      <c r="I41" s="33"/>
      <c r="J41" s="33">
        <v>69400</v>
      </c>
      <c r="K41" s="33"/>
      <c r="L41" s="33"/>
      <c r="M41" s="33"/>
      <c r="N41" s="33"/>
      <c r="O41" s="33"/>
      <c r="P41" s="33"/>
    </row>
    <row r="42" spans="1:16" ht="93.75">
      <c r="A42" s="20"/>
      <c r="B42" s="121" t="s">
        <v>315</v>
      </c>
      <c r="C42" s="25"/>
      <c r="D42" s="20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ht="56.25">
      <c r="A43" s="20"/>
      <c r="B43" s="121" t="s">
        <v>316</v>
      </c>
      <c r="C43" s="25"/>
      <c r="D43" s="20"/>
      <c r="E43" s="33"/>
      <c r="F43" s="33"/>
      <c r="G43" s="33"/>
      <c r="H43" s="33"/>
      <c r="I43" s="33">
        <v>16000</v>
      </c>
      <c r="J43" s="33"/>
      <c r="K43" s="33"/>
      <c r="L43" s="33"/>
      <c r="M43" s="33"/>
      <c r="N43" s="33"/>
      <c r="O43" s="33"/>
      <c r="P43" s="33"/>
    </row>
    <row r="44" spans="1:16">
      <c r="A44" s="20"/>
      <c r="B44" s="121" t="s">
        <v>317</v>
      </c>
      <c r="C44" s="25"/>
      <c r="D44" s="20"/>
      <c r="E44" s="33"/>
      <c r="F44" s="33"/>
      <c r="G44" s="33"/>
      <c r="H44" s="33"/>
      <c r="I44" s="33">
        <v>74000</v>
      </c>
      <c r="J44" s="33"/>
      <c r="K44" s="33"/>
      <c r="L44" s="33"/>
      <c r="M44" s="33"/>
      <c r="N44" s="33"/>
      <c r="O44" s="33"/>
      <c r="P44" s="33"/>
    </row>
    <row r="45" spans="1:16">
      <c r="A45" s="20"/>
      <c r="B45" s="121" t="s">
        <v>318</v>
      </c>
      <c r="C45" s="25"/>
      <c r="D45" s="20"/>
      <c r="E45" s="33">
        <v>10120</v>
      </c>
      <c r="F45" s="33">
        <v>10120</v>
      </c>
      <c r="G45" s="33">
        <v>10120</v>
      </c>
      <c r="H45" s="33">
        <v>10120</v>
      </c>
      <c r="I45" s="33">
        <v>10120</v>
      </c>
      <c r="J45" s="33">
        <v>10120</v>
      </c>
      <c r="K45" s="33">
        <v>10120</v>
      </c>
      <c r="L45" s="33">
        <v>10120</v>
      </c>
      <c r="M45" s="33">
        <v>10120</v>
      </c>
      <c r="N45" s="33">
        <v>10120</v>
      </c>
      <c r="O45" s="33">
        <v>10120</v>
      </c>
      <c r="P45" s="33">
        <v>10120</v>
      </c>
    </row>
    <row r="46" spans="1:16">
      <c r="A46" s="20"/>
      <c r="B46" s="121" t="s">
        <v>319</v>
      </c>
      <c r="C46" s="25"/>
      <c r="D46" s="20"/>
      <c r="E46" s="33"/>
      <c r="F46" s="33"/>
      <c r="G46" s="33"/>
      <c r="H46" s="33"/>
      <c r="I46" s="33"/>
      <c r="J46" s="33">
        <v>20000</v>
      </c>
      <c r="K46" s="33"/>
      <c r="L46" s="33"/>
      <c r="M46" s="33"/>
      <c r="N46" s="33"/>
      <c r="O46" s="33">
        <v>25000</v>
      </c>
      <c r="P46" s="33"/>
    </row>
    <row r="47" spans="1:16" ht="56.25">
      <c r="A47" s="20">
        <v>12</v>
      </c>
      <c r="B47" s="119" t="s">
        <v>320</v>
      </c>
      <c r="C47" s="25">
        <v>72000</v>
      </c>
      <c r="D47" s="20" t="s">
        <v>27</v>
      </c>
      <c r="E47" s="33"/>
      <c r="F47" s="33"/>
      <c r="G47" s="33">
        <v>36000</v>
      </c>
      <c r="H47" s="33"/>
      <c r="I47" s="33"/>
      <c r="J47" s="33"/>
      <c r="K47" s="33"/>
      <c r="L47" s="33">
        <v>36000</v>
      </c>
      <c r="M47" s="33"/>
      <c r="N47" s="33"/>
      <c r="O47" s="33"/>
      <c r="P47" s="33"/>
    </row>
    <row r="48" spans="1:16" ht="75">
      <c r="A48" s="20">
        <v>13</v>
      </c>
      <c r="B48" s="13" t="s">
        <v>113</v>
      </c>
      <c r="C48" s="25">
        <v>120000</v>
      </c>
      <c r="D48" s="20" t="s">
        <v>27</v>
      </c>
      <c r="E48" s="33"/>
      <c r="F48" s="33"/>
      <c r="G48" s="33"/>
      <c r="H48" s="33"/>
      <c r="I48" s="33">
        <v>60000</v>
      </c>
      <c r="J48" s="33"/>
      <c r="K48" s="33"/>
      <c r="L48" s="33"/>
      <c r="M48" s="33"/>
      <c r="N48" s="33">
        <v>60000</v>
      </c>
      <c r="O48" s="33"/>
      <c r="P48" s="33"/>
    </row>
    <row r="49" spans="1:16" ht="37.5">
      <c r="A49" s="20">
        <v>14</v>
      </c>
      <c r="B49" s="13" t="s">
        <v>101</v>
      </c>
      <c r="C49" s="25">
        <v>40000</v>
      </c>
      <c r="D49" s="20" t="s">
        <v>20</v>
      </c>
      <c r="E49" s="33"/>
      <c r="F49" s="33"/>
      <c r="G49" s="33"/>
      <c r="H49" s="33"/>
      <c r="I49" s="33"/>
      <c r="J49" s="33"/>
      <c r="K49" s="86">
        <v>40000</v>
      </c>
      <c r="L49" s="33"/>
      <c r="M49" s="33"/>
      <c r="N49" s="33"/>
      <c r="O49" s="33"/>
      <c r="P49" s="33"/>
    </row>
    <row r="50" spans="1:16">
      <c r="A50" s="20"/>
      <c r="B50" s="13"/>
      <c r="C50" s="25">
        <v>20000</v>
      </c>
      <c r="D50" s="20" t="s">
        <v>27</v>
      </c>
      <c r="E50" s="33"/>
      <c r="F50" s="33"/>
      <c r="G50" s="33"/>
      <c r="H50" s="33"/>
      <c r="I50" s="33"/>
      <c r="J50" s="33"/>
      <c r="K50" s="86">
        <v>20000</v>
      </c>
      <c r="L50" s="33"/>
      <c r="M50" s="33"/>
      <c r="N50" s="33"/>
      <c r="O50" s="33"/>
      <c r="P50" s="33"/>
    </row>
    <row r="51" spans="1:16" ht="56.25">
      <c r="A51" s="20">
        <v>15</v>
      </c>
      <c r="B51" s="13" t="s">
        <v>114</v>
      </c>
      <c r="C51" s="25">
        <v>30000</v>
      </c>
      <c r="D51" s="20" t="s">
        <v>27</v>
      </c>
      <c r="E51" s="33"/>
      <c r="F51" s="33"/>
      <c r="G51" s="33">
        <v>15000</v>
      </c>
      <c r="H51" s="33"/>
      <c r="I51" s="33"/>
      <c r="J51" s="33"/>
      <c r="K51" s="86">
        <v>15000</v>
      </c>
      <c r="L51" s="33"/>
      <c r="M51" s="33"/>
      <c r="N51" s="33"/>
      <c r="O51" s="33"/>
      <c r="P51" s="33"/>
    </row>
    <row r="52" spans="1:16" ht="75">
      <c r="A52" s="123">
        <v>16</v>
      </c>
      <c r="B52" s="124" t="s">
        <v>120</v>
      </c>
      <c r="C52" s="113">
        <v>50400</v>
      </c>
      <c r="D52" s="125" t="s">
        <v>102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>
        <v>16800</v>
      </c>
    </row>
    <row r="53" spans="1:16">
      <c r="A53" s="124"/>
      <c r="B53" s="124"/>
      <c r="C53" s="113">
        <v>50000</v>
      </c>
      <c r="D53" s="20" t="s">
        <v>20</v>
      </c>
      <c r="E53" s="33"/>
      <c r="F53" s="33">
        <v>16800</v>
      </c>
      <c r="G53" s="33"/>
      <c r="H53" s="33"/>
      <c r="I53" s="33">
        <v>33200</v>
      </c>
      <c r="J53" s="33"/>
      <c r="K53" s="33"/>
      <c r="L53" s="33"/>
      <c r="M53" s="33"/>
      <c r="N53" s="33"/>
      <c r="O53" s="33"/>
      <c r="P53" s="33"/>
    </row>
    <row r="54" spans="1:16" ht="56.25">
      <c r="A54" s="20">
        <v>17</v>
      </c>
      <c r="B54" s="28" t="s">
        <v>115</v>
      </c>
      <c r="C54" s="25">
        <v>36000</v>
      </c>
      <c r="D54" s="20" t="s">
        <v>27</v>
      </c>
      <c r="E54" s="33"/>
      <c r="F54" s="33">
        <v>6000</v>
      </c>
      <c r="G54" s="33"/>
      <c r="H54" s="33">
        <v>6000</v>
      </c>
      <c r="I54" s="33"/>
      <c r="J54" s="33">
        <v>6000</v>
      </c>
      <c r="K54" s="33"/>
      <c r="L54" s="33">
        <v>6000</v>
      </c>
      <c r="M54" s="33"/>
      <c r="N54" s="33">
        <v>6000</v>
      </c>
      <c r="O54" s="33"/>
      <c r="P54" s="33">
        <v>6000</v>
      </c>
    </row>
    <row r="55" spans="1:16" ht="56.25">
      <c r="A55" s="20">
        <v>18</v>
      </c>
      <c r="B55" s="13" t="s">
        <v>116</v>
      </c>
      <c r="C55" s="25">
        <v>20000</v>
      </c>
      <c r="D55" s="20" t="s">
        <v>27</v>
      </c>
      <c r="E55" s="33"/>
      <c r="F55" s="33">
        <v>5000</v>
      </c>
      <c r="G55" s="33"/>
      <c r="H55" s="33"/>
      <c r="I55" s="33">
        <v>5000</v>
      </c>
      <c r="J55" s="33">
        <v>5000</v>
      </c>
      <c r="K55" s="33"/>
      <c r="L55" s="33"/>
      <c r="M55" s="33"/>
      <c r="N55" s="33">
        <v>5000</v>
      </c>
      <c r="O55" s="33"/>
      <c r="P55" s="33"/>
    </row>
    <row r="56" spans="1:16" ht="37.5">
      <c r="A56" s="20">
        <v>19</v>
      </c>
      <c r="B56" s="13" t="s">
        <v>103</v>
      </c>
      <c r="C56" s="25">
        <v>40000</v>
      </c>
      <c r="D56" s="20" t="s">
        <v>20</v>
      </c>
      <c r="E56" s="33"/>
      <c r="F56" s="33"/>
      <c r="G56" s="33">
        <v>40000</v>
      </c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56.25">
      <c r="A57" s="20">
        <v>20</v>
      </c>
      <c r="B57" s="13" t="s">
        <v>117</v>
      </c>
      <c r="C57" s="25">
        <v>100000</v>
      </c>
      <c r="D57" s="20" t="s">
        <v>27</v>
      </c>
      <c r="E57" s="33"/>
      <c r="F57" s="33"/>
      <c r="G57" s="33"/>
      <c r="H57" s="33"/>
      <c r="I57" s="33"/>
      <c r="J57" s="33"/>
      <c r="K57" s="33"/>
      <c r="L57" s="33"/>
      <c r="M57" s="33"/>
      <c r="N57" s="86">
        <v>100000</v>
      </c>
      <c r="O57" s="33"/>
      <c r="P57" s="33"/>
    </row>
    <row r="58" spans="1:16" ht="56.25">
      <c r="A58" s="20">
        <v>21</v>
      </c>
      <c r="B58" s="28" t="s">
        <v>118</v>
      </c>
      <c r="C58" s="25">
        <v>100800</v>
      </c>
      <c r="D58" s="20" t="s">
        <v>27</v>
      </c>
      <c r="E58" s="33"/>
      <c r="F58" s="33"/>
      <c r="G58" s="33"/>
      <c r="H58" s="33"/>
      <c r="I58" s="33"/>
      <c r="J58" s="126">
        <v>100800</v>
      </c>
      <c r="K58" s="33"/>
      <c r="L58" s="33"/>
      <c r="M58" s="33"/>
      <c r="N58" s="33"/>
      <c r="O58" s="33"/>
      <c r="P58" s="33"/>
    </row>
    <row r="59" spans="1:16" ht="37.5">
      <c r="A59" s="20">
        <v>22</v>
      </c>
      <c r="B59" s="28" t="s">
        <v>104</v>
      </c>
      <c r="C59" s="25">
        <v>30000</v>
      </c>
      <c r="D59" s="20" t="s">
        <v>27</v>
      </c>
      <c r="E59" s="33"/>
      <c r="F59" s="33"/>
      <c r="G59" s="33">
        <v>30000</v>
      </c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75">
      <c r="A60" s="20">
        <v>23</v>
      </c>
      <c r="B60" s="28" t="s">
        <v>119</v>
      </c>
      <c r="C60" s="25">
        <v>6000</v>
      </c>
      <c r="D60" s="20" t="s">
        <v>27</v>
      </c>
      <c r="E60" s="33"/>
      <c r="F60" s="33"/>
      <c r="G60" s="33"/>
      <c r="H60" s="33"/>
      <c r="I60" s="33">
        <v>6000</v>
      </c>
      <c r="J60" s="33"/>
      <c r="K60" s="33"/>
      <c r="L60" s="33"/>
      <c r="M60" s="33"/>
      <c r="N60" s="33"/>
      <c r="O60" s="33"/>
      <c r="P60" s="33"/>
    </row>
    <row r="61" spans="1:16" ht="37.5">
      <c r="A61" s="20">
        <v>24</v>
      </c>
      <c r="B61" s="28" t="s">
        <v>105</v>
      </c>
      <c r="C61" s="25">
        <v>3338000</v>
      </c>
      <c r="D61" s="20" t="s">
        <v>321</v>
      </c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</row>
    <row r="62" spans="1:16" ht="37.5">
      <c r="A62" s="20"/>
      <c r="B62" s="112" t="s">
        <v>322</v>
      </c>
      <c r="C62" s="25"/>
      <c r="D62" s="20" t="s">
        <v>321</v>
      </c>
      <c r="E62" s="87"/>
      <c r="F62" s="87"/>
      <c r="G62" s="87">
        <v>40000</v>
      </c>
      <c r="H62" s="87"/>
      <c r="I62" s="87"/>
      <c r="J62" s="87"/>
      <c r="K62" s="87"/>
      <c r="L62" s="87"/>
      <c r="M62" s="87"/>
      <c r="N62" s="87"/>
      <c r="O62" s="87"/>
      <c r="P62" s="87"/>
    </row>
    <row r="63" spans="1:16" ht="75">
      <c r="A63" s="20"/>
      <c r="B63" s="112" t="s">
        <v>323</v>
      </c>
      <c r="C63" s="25"/>
      <c r="D63" s="20" t="s">
        <v>321</v>
      </c>
      <c r="E63" s="87"/>
      <c r="F63" s="87"/>
      <c r="G63" s="87">
        <v>250000</v>
      </c>
      <c r="H63" s="87"/>
      <c r="I63" s="87"/>
      <c r="J63" s="87"/>
      <c r="K63" s="87"/>
      <c r="L63" s="87"/>
      <c r="M63" s="87"/>
      <c r="N63" s="87"/>
      <c r="O63" s="87"/>
      <c r="P63" s="87"/>
    </row>
    <row r="64" spans="1:16" ht="37.5">
      <c r="A64" s="20"/>
      <c r="B64" s="112" t="s">
        <v>324</v>
      </c>
      <c r="C64" s="25"/>
      <c r="D64" s="20" t="s">
        <v>321</v>
      </c>
      <c r="E64" s="87"/>
      <c r="F64" s="87"/>
      <c r="G64" s="87"/>
      <c r="H64" s="87"/>
      <c r="I64" s="87">
        <v>50000</v>
      </c>
      <c r="J64" s="87"/>
      <c r="K64" s="87"/>
      <c r="L64" s="87">
        <v>100000</v>
      </c>
      <c r="M64" s="87"/>
      <c r="N64" s="87"/>
      <c r="O64" s="87">
        <v>50000</v>
      </c>
      <c r="P64" s="87"/>
    </row>
    <row r="65" spans="1:17" ht="37.5">
      <c r="A65" s="20"/>
      <c r="B65" s="112" t="s">
        <v>325</v>
      </c>
      <c r="C65" s="25"/>
      <c r="D65" s="20" t="s">
        <v>321</v>
      </c>
      <c r="E65" s="87"/>
      <c r="F65" s="87">
        <v>6000</v>
      </c>
      <c r="G65" s="87">
        <v>12000</v>
      </c>
      <c r="H65" s="87"/>
      <c r="I65" s="87"/>
      <c r="J65" s="87"/>
      <c r="K65" s="87">
        <v>12000</v>
      </c>
      <c r="L65" s="87"/>
      <c r="M65" s="87"/>
      <c r="N65" s="87"/>
      <c r="O65" s="87"/>
      <c r="P65" s="87"/>
    </row>
    <row r="66" spans="1:17">
      <c r="A66" s="20"/>
      <c r="B66" s="112" t="s">
        <v>326</v>
      </c>
      <c r="C66" s="25"/>
      <c r="D66" s="20" t="s">
        <v>321</v>
      </c>
      <c r="E66" s="87"/>
      <c r="F66" s="87"/>
      <c r="G66" s="87"/>
      <c r="H66" s="87"/>
      <c r="I66" s="87"/>
      <c r="J66" s="87"/>
      <c r="K66" s="87"/>
      <c r="L66" s="87"/>
      <c r="M66" s="87"/>
      <c r="N66" s="87">
        <v>80000</v>
      </c>
      <c r="O66" s="87"/>
      <c r="P66" s="87"/>
    </row>
    <row r="67" spans="1:17" ht="56.25">
      <c r="A67" s="20"/>
      <c r="B67" s="112" t="s">
        <v>327</v>
      </c>
      <c r="C67" s="25"/>
      <c r="D67" s="20" t="s">
        <v>321</v>
      </c>
      <c r="E67" s="87"/>
      <c r="F67" s="87"/>
      <c r="G67" s="87"/>
      <c r="H67" s="87"/>
      <c r="I67" s="87">
        <v>100000</v>
      </c>
      <c r="J67" s="87"/>
      <c r="K67" s="87"/>
      <c r="L67" s="87"/>
      <c r="M67" s="87">
        <v>500000</v>
      </c>
      <c r="N67" s="87"/>
      <c r="O67" s="87"/>
      <c r="P67" s="87"/>
    </row>
    <row r="68" spans="1:17" ht="37.5">
      <c r="A68" s="20"/>
      <c r="B68" s="112" t="s">
        <v>328</v>
      </c>
      <c r="C68" s="25"/>
      <c r="D68" s="20" t="s">
        <v>321</v>
      </c>
      <c r="E68" s="87"/>
      <c r="F68" s="87"/>
      <c r="G68" s="87">
        <v>100000</v>
      </c>
      <c r="H68" s="87"/>
      <c r="I68" s="87"/>
      <c r="J68" s="87"/>
      <c r="K68" s="87"/>
      <c r="L68" s="87"/>
      <c r="M68" s="87">
        <v>100000</v>
      </c>
      <c r="N68" s="87"/>
      <c r="O68" s="87"/>
      <c r="P68" s="87"/>
    </row>
    <row r="69" spans="1:17" ht="37.5">
      <c r="A69" s="20"/>
      <c r="B69" s="112" t="s">
        <v>329</v>
      </c>
      <c r="C69" s="25"/>
      <c r="D69" s="20" t="s">
        <v>321</v>
      </c>
      <c r="E69" s="87"/>
      <c r="F69" s="87"/>
      <c r="G69" s="87"/>
      <c r="H69" s="87"/>
      <c r="I69" s="87">
        <v>10000</v>
      </c>
      <c r="J69" s="87"/>
      <c r="K69" s="87"/>
      <c r="L69" s="87"/>
      <c r="M69" s="87"/>
      <c r="N69" s="87">
        <v>10000</v>
      </c>
      <c r="O69" s="87"/>
      <c r="P69" s="87"/>
    </row>
    <row r="70" spans="1:17" ht="37.5">
      <c r="A70" s="20"/>
      <c r="B70" s="112" t="s">
        <v>330</v>
      </c>
      <c r="C70" s="25"/>
      <c r="D70" s="20" t="s">
        <v>321</v>
      </c>
      <c r="E70" s="87"/>
      <c r="F70" s="87"/>
      <c r="G70" s="87">
        <v>900000</v>
      </c>
      <c r="H70" s="87"/>
      <c r="I70" s="87"/>
      <c r="J70" s="87"/>
      <c r="K70" s="87">
        <v>700000</v>
      </c>
      <c r="L70" s="87"/>
      <c r="M70" s="87"/>
      <c r="N70" s="87"/>
      <c r="O70" s="87"/>
      <c r="P70" s="87"/>
    </row>
    <row r="71" spans="1:17" ht="56.25">
      <c r="A71" s="20"/>
      <c r="B71" s="112" t="s">
        <v>331</v>
      </c>
      <c r="C71" s="25"/>
      <c r="D71" s="20" t="s">
        <v>321</v>
      </c>
      <c r="E71" s="87"/>
      <c r="F71" s="87"/>
      <c r="G71" s="87"/>
      <c r="H71" s="87"/>
      <c r="I71" s="87">
        <v>50000</v>
      </c>
      <c r="J71" s="87">
        <v>60000</v>
      </c>
      <c r="K71" s="87"/>
      <c r="L71" s="87"/>
      <c r="M71" s="87">
        <v>140000</v>
      </c>
      <c r="N71" s="87"/>
      <c r="O71" s="87"/>
      <c r="P71" s="87"/>
    </row>
    <row r="72" spans="1:17" ht="37.5">
      <c r="A72" s="20"/>
      <c r="B72" s="112" t="s">
        <v>332</v>
      </c>
      <c r="C72" s="25"/>
      <c r="D72" s="20" t="s">
        <v>321</v>
      </c>
      <c r="E72" s="87"/>
      <c r="F72" s="87"/>
      <c r="G72" s="87"/>
      <c r="H72" s="87">
        <v>6000</v>
      </c>
      <c r="I72" s="87"/>
      <c r="J72" s="87"/>
      <c r="K72" s="87">
        <v>6000</v>
      </c>
      <c r="L72" s="87"/>
      <c r="M72" s="87"/>
      <c r="N72" s="87">
        <v>6000</v>
      </c>
      <c r="O72" s="87"/>
      <c r="P72" s="87"/>
    </row>
    <row r="73" spans="1:17">
      <c r="A73" s="20"/>
      <c r="B73" s="112" t="s">
        <v>333</v>
      </c>
      <c r="C73" s="25"/>
      <c r="D73" s="20" t="s">
        <v>321</v>
      </c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>
        <v>50000</v>
      </c>
    </row>
    <row r="74" spans="1:17" ht="37.5">
      <c r="A74" s="20">
        <v>25</v>
      </c>
      <c r="B74" s="13" t="s">
        <v>106</v>
      </c>
      <c r="C74" s="25">
        <v>1999300</v>
      </c>
      <c r="D74" s="20" t="s">
        <v>107</v>
      </c>
      <c r="E74" s="92">
        <f>SUM(E75:E88)</f>
        <v>191080</v>
      </c>
      <c r="F74" s="92">
        <f t="shared" ref="F74:N74" si="0">SUM(F75:F88)</f>
        <v>199400</v>
      </c>
      <c r="G74" s="92">
        <f t="shared" si="0"/>
        <v>44100</v>
      </c>
      <c r="H74" s="92">
        <f t="shared" si="0"/>
        <v>171000</v>
      </c>
      <c r="I74" s="92">
        <f t="shared" si="0"/>
        <v>417300</v>
      </c>
      <c r="J74" s="92">
        <f t="shared" si="0"/>
        <v>38580</v>
      </c>
      <c r="K74" s="92">
        <f t="shared" si="0"/>
        <v>44340</v>
      </c>
      <c r="L74" s="92">
        <f t="shared" si="0"/>
        <v>393700</v>
      </c>
      <c r="M74" s="92">
        <f t="shared" si="0"/>
        <v>82000</v>
      </c>
      <c r="N74" s="92">
        <f t="shared" si="0"/>
        <v>417800</v>
      </c>
      <c r="O74" s="92"/>
      <c r="P74" s="92"/>
      <c r="Q74" s="93"/>
    </row>
    <row r="75" spans="1:17" ht="37.5">
      <c r="A75" s="20"/>
      <c r="B75" s="112" t="s">
        <v>334</v>
      </c>
      <c r="C75" s="25"/>
      <c r="D75" s="20"/>
      <c r="E75" s="92"/>
      <c r="F75" s="92"/>
      <c r="G75" s="92">
        <v>7500</v>
      </c>
      <c r="H75" s="94"/>
      <c r="I75" s="94"/>
      <c r="J75" s="92">
        <v>7500</v>
      </c>
      <c r="K75" s="92"/>
      <c r="L75" s="94"/>
      <c r="M75" s="92">
        <v>7000</v>
      </c>
      <c r="N75" s="92"/>
      <c r="O75" s="92"/>
      <c r="P75" s="92"/>
    </row>
    <row r="76" spans="1:17" ht="75">
      <c r="A76" s="20"/>
      <c r="B76" s="112" t="s">
        <v>335</v>
      </c>
      <c r="C76" s="25"/>
      <c r="D76" s="20"/>
      <c r="E76" s="92"/>
      <c r="F76" s="92"/>
      <c r="G76" s="92"/>
      <c r="H76" s="94">
        <v>171000</v>
      </c>
      <c r="I76" s="94"/>
      <c r="J76" s="92"/>
      <c r="K76" s="92"/>
      <c r="L76" s="94"/>
      <c r="M76" s="92"/>
      <c r="N76" s="92"/>
      <c r="O76" s="92"/>
      <c r="P76" s="92"/>
    </row>
    <row r="77" spans="1:17" ht="37.5">
      <c r="A77" s="20"/>
      <c r="B77" s="112" t="s">
        <v>336</v>
      </c>
      <c r="C77" s="25"/>
      <c r="D77" s="20"/>
      <c r="E77" s="92">
        <v>160000</v>
      </c>
      <c r="G77" s="92"/>
      <c r="H77" s="94"/>
      <c r="I77" s="94"/>
      <c r="J77" s="92"/>
      <c r="K77" s="92"/>
      <c r="L77" s="94"/>
      <c r="M77" s="92"/>
      <c r="N77" s="92"/>
      <c r="O77" s="92"/>
      <c r="P77" s="92"/>
    </row>
    <row r="78" spans="1:17" ht="56.25">
      <c r="A78" s="20"/>
      <c r="B78" s="112" t="s">
        <v>337</v>
      </c>
      <c r="C78" s="25"/>
      <c r="D78" s="20"/>
      <c r="E78" s="92"/>
      <c r="F78" s="92">
        <v>199400</v>
      </c>
      <c r="G78" s="92"/>
      <c r="H78" s="94"/>
      <c r="I78" s="94">
        <v>174400</v>
      </c>
      <c r="J78" s="92"/>
      <c r="K78" s="92"/>
      <c r="L78" s="94"/>
      <c r="M78" s="92"/>
      <c r="N78" s="92"/>
      <c r="O78" s="92"/>
      <c r="P78" s="92"/>
    </row>
    <row r="79" spans="1:17" ht="56.25">
      <c r="A79" s="20"/>
      <c r="B79" s="112" t="s">
        <v>338</v>
      </c>
      <c r="C79" s="25"/>
      <c r="D79" s="20"/>
      <c r="E79" s="92"/>
      <c r="G79" s="92"/>
      <c r="H79" s="94"/>
      <c r="I79" s="92">
        <v>102300</v>
      </c>
      <c r="J79" s="92"/>
      <c r="K79" s="92"/>
      <c r="L79" s="94">
        <v>212100</v>
      </c>
      <c r="M79" s="92"/>
      <c r="N79" s="92"/>
      <c r="O79" s="92"/>
      <c r="P79" s="92"/>
    </row>
    <row r="80" spans="1:17" ht="37.5">
      <c r="A80" s="20"/>
      <c r="B80" s="112" t="s">
        <v>339</v>
      </c>
      <c r="C80" s="25"/>
      <c r="D80" s="20"/>
      <c r="E80" s="92"/>
      <c r="F80" s="92"/>
      <c r="G80" s="92">
        <v>27600</v>
      </c>
      <c r="H80" s="94"/>
      <c r="I80" s="94"/>
      <c r="J80" s="92"/>
      <c r="K80" s="92"/>
      <c r="L80" s="94"/>
      <c r="M80" s="92"/>
      <c r="N80" s="92"/>
      <c r="O80" s="92"/>
      <c r="P80" s="92"/>
    </row>
    <row r="81" spans="1:16" ht="56.25">
      <c r="A81" s="20"/>
      <c r="B81" s="112" t="s">
        <v>340</v>
      </c>
      <c r="C81" s="25"/>
      <c r="E81" s="125">
        <v>31080</v>
      </c>
      <c r="F81" s="92"/>
      <c r="G81" s="92"/>
      <c r="H81" s="94"/>
      <c r="I81" s="94"/>
      <c r="J81" s="92">
        <v>31080</v>
      </c>
      <c r="K81" s="92"/>
      <c r="L81" s="94"/>
      <c r="M81" s="92"/>
      <c r="N81" s="92"/>
      <c r="O81" s="92"/>
      <c r="P81" s="92"/>
    </row>
    <row r="82" spans="1:16" ht="56.25">
      <c r="A82" s="20"/>
      <c r="B82" s="112" t="s">
        <v>341</v>
      </c>
      <c r="C82" s="25"/>
      <c r="D82" s="20"/>
      <c r="E82" s="92"/>
      <c r="F82" s="92"/>
      <c r="G82" s="92">
        <v>9000</v>
      </c>
      <c r="H82" s="94"/>
      <c r="I82" s="94"/>
      <c r="J82" s="92"/>
      <c r="K82" s="92"/>
      <c r="L82" s="94"/>
      <c r="M82" s="92"/>
      <c r="N82" s="92"/>
      <c r="O82" s="92"/>
      <c r="P82" s="92"/>
    </row>
    <row r="83" spans="1:16" ht="37.5">
      <c r="A83" s="20"/>
      <c r="B83" s="112" t="s">
        <v>342</v>
      </c>
      <c r="C83" s="25"/>
      <c r="D83" s="20"/>
      <c r="E83" s="92"/>
      <c r="F83" s="92"/>
      <c r="G83" s="92"/>
      <c r="H83" s="94"/>
      <c r="I83" s="94">
        <v>140600</v>
      </c>
      <c r="J83" s="92"/>
      <c r="K83" s="92"/>
      <c r="L83" s="94"/>
      <c r="M83" s="92"/>
      <c r="N83" s="92"/>
      <c r="O83" s="92"/>
      <c r="P83" s="92"/>
    </row>
    <row r="84" spans="1:16" ht="56.25">
      <c r="A84" s="20"/>
      <c r="B84" s="112" t="s">
        <v>343</v>
      </c>
      <c r="C84" s="25"/>
      <c r="D84" s="20"/>
      <c r="E84" s="92"/>
      <c r="F84" s="92"/>
      <c r="G84" s="92"/>
      <c r="H84" s="94"/>
      <c r="I84" s="94"/>
      <c r="J84" s="92"/>
      <c r="K84" s="92">
        <v>2340</v>
      </c>
      <c r="L84" s="94"/>
      <c r="M84" s="92"/>
      <c r="N84" s="92"/>
      <c r="O84" s="92"/>
      <c r="P84" s="92"/>
    </row>
    <row r="85" spans="1:16" ht="56.25">
      <c r="A85" s="20"/>
      <c r="B85" s="112" t="s">
        <v>344</v>
      </c>
      <c r="C85" s="87"/>
      <c r="D85" s="125"/>
      <c r="E85" s="87"/>
      <c r="F85" s="87"/>
      <c r="G85" s="87"/>
      <c r="H85" s="91"/>
      <c r="I85" s="91"/>
      <c r="J85" s="87"/>
      <c r="K85" s="87"/>
      <c r="L85" s="91">
        <v>181600</v>
      </c>
      <c r="M85" s="87"/>
      <c r="N85" s="87"/>
      <c r="O85" s="87"/>
      <c r="P85" s="87"/>
    </row>
    <row r="86" spans="1:16" ht="56.25">
      <c r="A86" s="20"/>
      <c r="B86" s="112" t="s">
        <v>345</v>
      </c>
      <c r="C86" s="25"/>
      <c r="D86" s="125"/>
      <c r="E86" s="87"/>
      <c r="F86" s="87"/>
      <c r="G86" s="87"/>
      <c r="H86" s="91"/>
      <c r="I86" s="91"/>
      <c r="J86" s="87"/>
      <c r="K86" s="87"/>
      <c r="L86" s="91"/>
      <c r="M86" s="87"/>
      <c r="N86" s="87">
        <v>417800</v>
      </c>
      <c r="O86" s="87"/>
      <c r="P86" s="87"/>
    </row>
    <row r="87" spans="1:16" ht="37.5">
      <c r="A87" s="20"/>
      <c r="B87" s="112" t="s">
        <v>346</v>
      </c>
      <c r="C87" s="25"/>
      <c r="D87" s="125"/>
      <c r="E87" s="87"/>
      <c r="F87" s="87"/>
      <c r="G87" s="87"/>
      <c r="H87" s="91"/>
      <c r="I87" s="91"/>
      <c r="J87" s="87"/>
      <c r="K87" s="87">
        <v>42000</v>
      </c>
      <c r="L87" s="91"/>
      <c r="M87" s="87"/>
      <c r="N87" s="87"/>
      <c r="O87" s="87"/>
      <c r="P87" s="87"/>
    </row>
    <row r="88" spans="1:16" ht="56.25">
      <c r="A88" s="20"/>
      <c r="B88" s="112" t="s">
        <v>347</v>
      </c>
      <c r="C88" s="25"/>
      <c r="D88" s="125"/>
      <c r="E88" s="87"/>
      <c r="F88" s="87"/>
      <c r="G88" s="87"/>
      <c r="H88" s="91"/>
      <c r="I88" s="91"/>
      <c r="J88" s="87"/>
      <c r="K88" s="87"/>
      <c r="L88" s="91"/>
      <c r="M88" s="87">
        <v>75000</v>
      </c>
      <c r="N88" s="87"/>
      <c r="O88" s="87"/>
      <c r="P88" s="87"/>
    </row>
    <row r="89" spans="1:16">
      <c r="A89" s="13"/>
      <c r="B89" s="69" t="s">
        <v>9</v>
      </c>
      <c r="C89" s="29">
        <f>SUM(C4:C74)</f>
        <v>8628700</v>
      </c>
      <c r="D89" s="127"/>
      <c r="E89" s="33">
        <f t="shared" ref="E89:P89" si="1">SUM(E4:E74)</f>
        <v>206000</v>
      </c>
      <c r="F89" s="33">
        <f t="shared" si="1"/>
        <v>243320</v>
      </c>
      <c r="G89" s="33">
        <f t="shared" si="1"/>
        <v>2171020</v>
      </c>
      <c r="H89" s="33">
        <f t="shared" si="1"/>
        <v>716420</v>
      </c>
      <c r="I89" s="33">
        <f t="shared" si="1"/>
        <v>958270</v>
      </c>
      <c r="J89" s="33">
        <f t="shared" si="1"/>
        <v>820700</v>
      </c>
      <c r="K89" s="33">
        <f t="shared" si="1"/>
        <v>847460</v>
      </c>
      <c r="L89" s="33">
        <f t="shared" si="1"/>
        <v>556620</v>
      </c>
      <c r="M89" s="33">
        <f t="shared" si="1"/>
        <v>864320</v>
      </c>
      <c r="N89" s="33">
        <f t="shared" si="1"/>
        <v>709320</v>
      </c>
      <c r="O89" s="33">
        <f t="shared" si="1"/>
        <v>104320</v>
      </c>
      <c r="P89" s="33">
        <f t="shared" si="1"/>
        <v>150970</v>
      </c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17"/>
  <sheetViews>
    <sheetView zoomScale="90" zoomScaleNormal="90" workbookViewId="0">
      <selection activeCell="E7" sqref="E7"/>
    </sheetView>
  </sheetViews>
  <sheetFormatPr defaultRowHeight="18.75"/>
  <cols>
    <col min="1" max="1" width="2.625" style="44" bestFit="1" customWidth="1"/>
    <col min="2" max="2" width="19.875" style="44" customWidth="1"/>
    <col min="3" max="3" width="9.5" style="44" bestFit="1" customWidth="1"/>
    <col min="4" max="4" width="7.5" style="44" bestFit="1" customWidth="1"/>
    <col min="5" max="5" width="8.25" style="44" customWidth="1"/>
    <col min="6" max="6" width="7.5" style="44" bestFit="1" customWidth="1"/>
    <col min="7" max="7" width="6.625" style="44" bestFit="1" customWidth="1"/>
    <col min="8" max="8" width="6.625" style="44" customWidth="1"/>
    <col min="9" max="11" width="7.5" style="44" bestFit="1" customWidth="1"/>
    <col min="12" max="12" width="8.25" style="44" customWidth="1"/>
    <col min="13" max="13" width="8.75" style="44" bestFit="1" customWidth="1"/>
    <col min="14" max="14" width="7.875" style="44" customWidth="1"/>
    <col min="15" max="15" width="6.75" style="44" bestFit="1" customWidth="1"/>
    <col min="16" max="16" width="7.5" style="44" customWidth="1"/>
    <col min="17" max="17" width="6.75" style="44" bestFit="1" customWidth="1"/>
    <col min="18" max="19" width="7.375" style="44" customWidth="1"/>
    <col min="20" max="20" width="8.625" style="44" customWidth="1"/>
    <col min="21" max="21" width="9.625" style="44" bestFit="1" customWidth="1"/>
    <col min="22" max="16384" width="9" style="44"/>
  </cols>
  <sheetData>
    <row r="1" spans="1:21" ht="21">
      <c r="A1" s="222" t="s">
        <v>418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</row>
    <row r="2" spans="1:21" s="71" customFormat="1" ht="37.5">
      <c r="A2" s="70" t="s">
        <v>416</v>
      </c>
      <c r="B2" s="70" t="s">
        <v>209</v>
      </c>
      <c r="C2" s="70" t="s">
        <v>20</v>
      </c>
      <c r="D2" s="70" t="s">
        <v>13</v>
      </c>
      <c r="E2" s="70" t="s">
        <v>16</v>
      </c>
      <c r="F2" s="70" t="s">
        <v>56</v>
      </c>
      <c r="G2" s="70" t="s">
        <v>210</v>
      </c>
      <c r="H2" s="70" t="s">
        <v>283</v>
      </c>
      <c r="I2" s="70" t="s">
        <v>211</v>
      </c>
      <c r="J2" s="70" t="s">
        <v>27</v>
      </c>
      <c r="K2" s="70" t="s">
        <v>212</v>
      </c>
      <c r="L2" s="70" t="s">
        <v>213</v>
      </c>
      <c r="M2" s="70" t="s">
        <v>214</v>
      </c>
      <c r="N2" s="26" t="s">
        <v>81</v>
      </c>
      <c r="O2" s="70" t="s">
        <v>215</v>
      </c>
      <c r="P2" s="70" t="s">
        <v>48</v>
      </c>
      <c r="Q2" s="70" t="s">
        <v>216</v>
      </c>
      <c r="R2" s="70" t="s">
        <v>76</v>
      </c>
      <c r="S2" s="70" t="s">
        <v>217</v>
      </c>
      <c r="T2" s="70" t="s">
        <v>107</v>
      </c>
      <c r="U2" s="70" t="s">
        <v>218</v>
      </c>
    </row>
    <row r="3" spans="1:21">
      <c r="A3" s="6">
        <v>1</v>
      </c>
      <c r="B3" s="6" t="s">
        <v>219</v>
      </c>
      <c r="C3" s="50">
        <f>ยุทธ!C29</f>
        <v>1333480</v>
      </c>
      <c r="D3" s="50"/>
      <c r="E3" s="50"/>
      <c r="F3" s="50"/>
      <c r="G3" s="50"/>
      <c r="H3" s="50"/>
      <c r="I3" s="50"/>
      <c r="J3" s="50"/>
      <c r="K3" s="72"/>
      <c r="L3" s="72"/>
      <c r="M3" s="50"/>
      <c r="N3" s="50"/>
      <c r="O3" s="50"/>
      <c r="P3" s="6"/>
      <c r="Q3" s="6"/>
      <c r="R3" s="6"/>
      <c r="S3" s="6"/>
      <c r="T3" s="6"/>
      <c r="U3" s="73">
        <f t="shared" ref="U3:U4" si="0">SUM(C3:T3)</f>
        <v>1333480</v>
      </c>
    </row>
    <row r="4" spans="1:21">
      <c r="A4" s="6">
        <v>2</v>
      </c>
      <c r="B4" s="6" t="s">
        <v>220</v>
      </c>
      <c r="C4" s="50">
        <f>แผนไทย!C9</f>
        <v>50000</v>
      </c>
      <c r="D4" s="50"/>
      <c r="E4" s="50"/>
      <c r="F4" s="50"/>
      <c r="G4" s="50"/>
      <c r="H4" s="50"/>
      <c r="I4" s="50"/>
      <c r="J4" s="50"/>
      <c r="K4" s="72"/>
      <c r="L4" s="74">
        <f>แผนไทย!C4+แผนไทย!C5+แผนไทย!C6+แผนไทย!C7+แผนไทย!C8</f>
        <v>274105</v>
      </c>
      <c r="M4" s="50"/>
      <c r="N4" s="50"/>
      <c r="O4" s="50"/>
      <c r="P4" s="6"/>
      <c r="Q4" s="6"/>
      <c r="R4" s="6"/>
      <c r="S4" s="6"/>
      <c r="T4" s="6"/>
      <c r="U4" s="73">
        <f t="shared" si="0"/>
        <v>324105</v>
      </c>
    </row>
    <row r="5" spans="1:21">
      <c r="A5" s="6">
        <v>3</v>
      </c>
      <c r="B5" s="6" t="s">
        <v>221</v>
      </c>
      <c r="C5" s="50">
        <f>NCD!C4+NCD!C7+NCD!C9+NCD!C11+NCD!C14+NCD!C16+NCD!C20+NCD!C28+NCD!C31+NCD!C34+NCD!C49+NCD!C53+NCD!C56</f>
        <v>953500</v>
      </c>
      <c r="D5" s="50"/>
      <c r="E5" s="50"/>
      <c r="F5" s="50"/>
      <c r="G5" s="50"/>
      <c r="H5" s="50"/>
      <c r="I5" s="50"/>
      <c r="J5" s="50">
        <f>NCD!C47+NCD!C48+NCD!C50+NCD!C51+NCD!C52+NCD!C54+NCD!C55+NCD!C57+NCD!C58+NCD!C59+NCD!C60</f>
        <v>585200</v>
      </c>
      <c r="K5" s="74">
        <f>NCD!C37</f>
        <v>825700</v>
      </c>
      <c r="L5" s="72"/>
      <c r="M5" s="50">
        <f>NCD!C61</f>
        <v>3338000</v>
      </c>
      <c r="N5" s="50"/>
      <c r="O5" s="50"/>
      <c r="P5" s="73"/>
      <c r="Q5" s="6"/>
      <c r="R5" s="6"/>
      <c r="S5" s="65">
        <f>[1]แผนรวม!C124</f>
        <v>927000</v>
      </c>
      <c r="T5" s="65">
        <f>[1]แผนรวม!C143</f>
        <v>1999300</v>
      </c>
      <c r="U5" s="73">
        <f>SUM(C5:T5)</f>
        <v>8628700</v>
      </c>
    </row>
    <row r="6" spans="1:21">
      <c r="A6" s="6">
        <v>4</v>
      </c>
      <c r="B6" s="6" t="s">
        <v>222</v>
      </c>
      <c r="C6" s="103">
        <f>[1]แผนรวม!C30</f>
        <v>440240</v>
      </c>
      <c r="D6" s="50"/>
      <c r="E6" s="50"/>
      <c r="F6" s="50"/>
      <c r="G6" s="50"/>
      <c r="H6" s="50"/>
      <c r="I6" s="50"/>
      <c r="J6" s="50"/>
      <c r="K6" s="72"/>
      <c r="L6" s="72"/>
      <c r="M6" s="50"/>
      <c r="N6" s="50"/>
      <c r="O6" s="50"/>
      <c r="P6" s="6"/>
      <c r="Q6" s="6"/>
      <c r="R6" s="6"/>
      <c r="S6" s="6"/>
      <c r="T6" s="6"/>
      <c r="U6" s="73">
        <f t="shared" ref="U6:U16" si="1">SUM(C6:T6)</f>
        <v>440240</v>
      </c>
    </row>
    <row r="7" spans="1:21">
      <c r="A7" s="6">
        <v>5</v>
      </c>
      <c r="B7" s="6" t="s">
        <v>223</v>
      </c>
      <c r="C7" s="50">
        <v>250000</v>
      </c>
      <c r="D7" s="50"/>
      <c r="E7" s="50"/>
      <c r="F7" s="50">
        <v>30000</v>
      </c>
      <c r="G7" s="50">
        <v>90000</v>
      </c>
      <c r="H7" s="50">
        <v>55000</v>
      </c>
      <c r="I7" s="50"/>
      <c r="J7" s="50"/>
      <c r="K7" s="72"/>
      <c r="L7" s="72"/>
      <c r="M7" s="50"/>
      <c r="N7" s="50"/>
      <c r="O7" s="50"/>
      <c r="P7" s="6"/>
      <c r="Q7" s="6"/>
      <c r="R7" s="6"/>
      <c r="S7" s="6"/>
      <c r="T7" s="6"/>
      <c r="U7" s="73">
        <f t="shared" si="1"/>
        <v>425000</v>
      </c>
    </row>
    <row r="8" spans="1:21">
      <c r="A8" s="6">
        <v>6</v>
      </c>
      <c r="B8" s="6" t="s">
        <v>10</v>
      </c>
      <c r="C8" s="50">
        <f>ทันต!C18</f>
        <v>250000</v>
      </c>
      <c r="D8" s="50"/>
      <c r="E8" s="50"/>
      <c r="F8" s="50"/>
      <c r="G8" s="50"/>
      <c r="H8" s="50"/>
      <c r="I8" s="50"/>
      <c r="J8" s="50"/>
      <c r="K8" s="72"/>
      <c r="L8" s="72"/>
      <c r="M8" s="50"/>
      <c r="N8" s="50"/>
      <c r="O8" s="50"/>
      <c r="P8" s="6"/>
      <c r="Q8" s="6"/>
      <c r="R8" s="6"/>
      <c r="S8" s="6"/>
      <c r="T8" s="6"/>
      <c r="U8" s="73">
        <f t="shared" si="1"/>
        <v>250000</v>
      </c>
    </row>
    <row r="9" spans="1:21">
      <c r="A9" s="6">
        <v>7</v>
      </c>
      <c r="B9" s="6" t="s">
        <v>224</v>
      </c>
      <c r="C9" s="103">
        <f>ส่งเสริม!C54</f>
        <v>1058500</v>
      </c>
      <c r="D9" s="50"/>
      <c r="E9" s="50"/>
      <c r="F9" s="50"/>
      <c r="G9" s="50"/>
      <c r="H9" s="50"/>
      <c r="I9" s="50"/>
      <c r="J9" s="50"/>
      <c r="K9" s="72"/>
      <c r="L9" s="72"/>
      <c r="M9" s="50"/>
      <c r="N9" s="50">
        <f>ส่งเสริม!M39+ส่งเสริม!L40</f>
        <v>321700</v>
      </c>
      <c r="O9" s="50"/>
      <c r="P9" s="6"/>
      <c r="Q9" s="6"/>
      <c r="R9" s="6"/>
      <c r="S9" s="6"/>
      <c r="T9" s="6"/>
      <c r="U9" s="73">
        <f t="shared" si="1"/>
        <v>1380200</v>
      </c>
    </row>
    <row r="10" spans="1:21">
      <c r="A10" s="6">
        <v>8</v>
      </c>
      <c r="B10" s="6" t="s">
        <v>21</v>
      </c>
      <c r="C10" s="50">
        <f>[1]แผนรวม!C48-48000</f>
        <v>799775</v>
      </c>
      <c r="D10" s="50"/>
      <c r="E10" s="50"/>
      <c r="F10" s="50"/>
      <c r="G10" s="50"/>
      <c r="H10" s="50"/>
      <c r="I10" s="50"/>
      <c r="J10" s="50"/>
      <c r="K10" s="72"/>
      <c r="L10" s="72"/>
      <c r="M10" s="50"/>
      <c r="N10" s="50"/>
      <c r="O10" s="50"/>
      <c r="P10" s="73">
        <f>ควบคุมโรค!C4</f>
        <v>48000</v>
      </c>
      <c r="Q10" s="6"/>
      <c r="R10" s="6"/>
      <c r="S10" s="6"/>
      <c r="T10" s="6"/>
      <c r="U10" s="73">
        <f t="shared" si="1"/>
        <v>847775</v>
      </c>
    </row>
    <row r="11" spans="1:21">
      <c r="A11" s="6">
        <v>9</v>
      </c>
      <c r="B11" s="6" t="s">
        <v>22</v>
      </c>
      <c r="C11" s="50">
        <f>ทรัพยากร!C14</f>
        <v>350000</v>
      </c>
      <c r="D11" s="50"/>
      <c r="E11" s="50"/>
      <c r="F11" s="50"/>
      <c r="G11" s="50"/>
      <c r="H11" s="50"/>
      <c r="I11" s="50"/>
      <c r="J11" s="50"/>
      <c r="K11" s="72"/>
      <c r="L11" s="72"/>
      <c r="M11" s="50"/>
      <c r="N11" s="50"/>
      <c r="O11" s="50"/>
      <c r="P11" s="6"/>
      <c r="Q11" s="6"/>
      <c r="R11" s="6"/>
      <c r="S11" s="6"/>
      <c r="T11" s="6"/>
      <c r="U11" s="73">
        <f t="shared" si="1"/>
        <v>350000</v>
      </c>
    </row>
    <row r="12" spans="1:21">
      <c r="A12" s="6">
        <v>10</v>
      </c>
      <c r="B12" s="6" t="s">
        <v>23</v>
      </c>
      <c r="C12" s="50">
        <f>สุขศึกษา!C4+สุขศึกษา!C22+สุขศึกษา!C26+สุขศึกษา!C27+สุขศึกษา!C29+สุขศึกษา!C30</f>
        <v>747000</v>
      </c>
      <c r="D12" s="50"/>
      <c r="E12" s="50"/>
      <c r="F12" s="50">
        <f>สุขศึกษา!C8+สุขศึกษา!C12+สุขศึกษา!C16+สุขศึกษา!C17+สุขศึกษา!C20</f>
        <v>630000</v>
      </c>
      <c r="G12" s="50"/>
      <c r="H12" s="50"/>
      <c r="I12" s="50">
        <f>สุขศึกษา!C28</f>
        <v>110000</v>
      </c>
      <c r="J12" s="50"/>
      <c r="K12" s="72"/>
      <c r="L12" s="72"/>
      <c r="M12" s="50"/>
      <c r="N12" s="50"/>
      <c r="O12" s="50"/>
      <c r="P12" s="6"/>
      <c r="Q12" s="6"/>
      <c r="R12" s="6"/>
      <c r="S12" s="6"/>
      <c r="T12" s="6"/>
      <c r="U12" s="73">
        <f t="shared" si="1"/>
        <v>1487000</v>
      </c>
    </row>
    <row r="13" spans="1:21">
      <c r="A13" s="6">
        <v>11</v>
      </c>
      <c r="B13" s="6" t="s">
        <v>24</v>
      </c>
      <c r="C13" s="50">
        <f>ประกัน!C4+ประกัน!C13+ประกัน!C15</f>
        <v>255684</v>
      </c>
      <c r="D13" s="50"/>
      <c r="E13" s="50"/>
      <c r="F13" s="50"/>
      <c r="G13" s="50"/>
      <c r="H13" s="50"/>
      <c r="I13" s="50"/>
      <c r="J13" s="50"/>
      <c r="K13" s="72"/>
      <c r="L13" s="72"/>
      <c r="M13" s="50"/>
      <c r="N13" s="50"/>
      <c r="O13" s="50">
        <f>ประกัน!C17</f>
        <v>40000</v>
      </c>
      <c r="P13" s="6"/>
      <c r="Q13" s="6"/>
      <c r="R13" s="50">
        <f>ประกัน!C19</f>
        <v>3000</v>
      </c>
      <c r="S13" s="6"/>
      <c r="T13" s="6"/>
      <c r="U13" s="73">
        <f t="shared" si="1"/>
        <v>298684</v>
      </c>
    </row>
    <row r="14" spans="1:21">
      <c r="A14" s="6">
        <v>12</v>
      </c>
      <c r="B14" s="6" t="s">
        <v>25</v>
      </c>
      <c r="C14" s="50">
        <v>0</v>
      </c>
      <c r="D14" s="50"/>
      <c r="E14" s="50"/>
      <c r="F14" s="50"/>
      <c r="G14" s="50"/>
      <c r="H14" s="50"/>
      <c r="I14" s="50"/>
      <c r="J14" s="50"/>
      <c r="K14" s="72"/>
      <c r="L14" s="72"/>
      <c r="M14" s="50"/>
      <c r="N14" s="50"/>
      <c r="O14" s="50"/>
      <c r="P14" s="6"/>
      <c r="Q14" s="50">
        <f>นิติการ!C4</f>
        <v>30000</v>
      </c>
      <c r="R14" s="6"/>
      <c r="S14" s="6"/>
      <c r="T14" s="6"/>
      <c r="U14" s="73">
        <f t="shared" si="1"/>
        <v>30000</v>
      </c>
    </row>
    <row r="15" spans="1:21">
      <c r="A15" s="6">
        <v>13</v>
      </c>
      <c r="B15" s="6" t="s">
        <v>11</v>
      </c>
      <c r="C15" s="50">
        <f>อวล.!C14+อวล.!C18</f>
        <v>135000</v>
      </c>
      <c r="D15" s="50">
        <f>อวล.!C4+อวล.!C6+อวล.!C10</f>
        <v>350000</v>
      </c>
      <c r="E15" s="50">
        <f>อวล.!C8</f>
        <v>150000</v>
      </c>
      <c r="F15" s="50"/>
      <c r="G15" s="50"/>
      <c r="H15" s="50"/>
      <c r="I15" s="50"/>
      <c r="J15" s="50"/>
      <c r="K15" s="72"/>
      <c r="L15" s="72"/>
      <c r="M15" s="50"/>
      <c r="N15" s="50"/>
      <c r="O15" s="50"/>
      <c r="P15" s="6"/>
      <c r="Q15" s="6"/>
      <c r="R15" s="6"/>
      <c r="S15" s="6"/>
      <c r="T15" s="6"/>
      <c r="U15" s="73">
        <f t="shared" si="1"/>
        <v>635000</v>
      </c>
    </row>
    <row r="16" spans="1:21">
      <c r="A16" s="6">
        <v>14</v>
      </c>
      <c r="B16" s="6" t="s">
        <v>26</v>
      </c>
      <c r="C16" s="50">
        <f>[1]แผนรวม!C25</f>
        <v>369000</v>
      </c>
      <c r="D16" s="50"/>
      <c r="E16" s="50"/>
      <c r="F16" s="50"/>
      <c r="G16" s="50"/>
      <c r="H16" s="50"/>
      <c r="I16" s="50"/>
      <c r="J16" s="50"/>
      <c r="K16" s="75"/>
      <c r="L16" s="75"/>
      <c r="M16" s="6"/>
      <c r="N16" s="6"/>
      <c r="O16" s="6"/>
      <c r="P16" s="6"/>
      <c r="Q16" s="6"/>
      <c r="R16" s="6"/>
      <c r="S16" s="6"/>
      <c r="T16" s="6"/>
      <c r="U16" s="73">
        <f t="shared" si="1"/>
        <v>369000</v>
      </c>
    </row>
    <row r="17" spans="1:21">
      <c r="A17" s="220" t="s">
        <v>218</v>
      </c>
      <c r="B17" s="221"/>
      <c r="C17" s="50">
        <f t="shared" ref="C17:E17" si="2">SUM(C3:C16)</f>
        <v>6992179</v>
      </c>
      <c r="D17" s="50">
        <f t="shared" si="2"/>
        <v>350000</v>
      </c>
      <c r="E17" s="50">
        <f t="shared" si="2"/>
        <v>150000</v>
      </c>
      <c r="F17" s="50">
        <f t="shared" ref="F17:T17" si="3">SUM(F3:F16)</f>
        <v>660000</v>
      </c>
      <c r="G17" s="50">
        <f t="shared" si="3"/>
        <v>90000</v>
      </c>
      <c r="H17" s="50">
        <f t="shared" si="3"/>
        <v>55000</v>
      </c>
      <c r="I17" s="50">
        <f t="shared" si="3"/>
        <v>110000</v>
      </c>
      <c r="J17" s="50">
        <f t="shared" si="3"/>
        <v>585200</v>
      </c>
      <c r="K17" s="50">
        <f t="shared" si="3"/>
        <v>825700</v>
      </c>
      <c r="L17" s="50">
        <f t="shared" si="3"/>
        <v>274105</v>
      </c>
      <c r="M17" s="50">
        <f t="shared" si="3"/>
        <v>3338000</v>
      </c>
      <c r="N17" s="50">
        <f t="shared" si="3"/>
        <v>321700</v>
      </c>
      <c r="O17" s="50">
        <f t="shared" si="3"/>
        <v>40000</v>
      </c>
      <c r="P17" s="50">
        <f t="shared" si="3"/>
        <v>48000</v>
      </c>
      <c r="Q17" s="50">
        <f t="shared" si="3"/>
        <v>30000</v>
      </c>
      <c r="R17" s="50">
        <f t="shared" si="3"/>
        <v>3000</v>
      </c>
      <c r="S17" s="50">
        <f t="shared" si="3"/>
        <v>927000</v>
      </c>
      <c r="T17" s="50">
        <f t="shared" si="3"/>
        <v>1999300</v>
      </c>
      <c r="U17" s="73">
        <f>SUM(C17:T17)</f>
        <v>16799184</v>
      </c>
    </row>
  </sheetData>
  <mergeCells count="2">
    <mergeCell ref="A17:B17"/>
    <mergeCell ref="A1:U1"/>
  </mergeCells>
  <pageMargins left="0.31496062992125984" right="0.31496062992125984" top="0.94488188976377963" bottom="0.35433070866141736" header="0.31496062992125984" footer="0.31496062992125984"/>
  <pageSetup paperSize="9" scale="78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51"/>
  <sheetViews>
    <sheetView topLeftCell="A10" workbookViewId="0">
      <selection sqref="A1:XFD1048576"/>
    </sheetView>
  </sheetViews>
  <sheetFormatPr defaultColWidth="9" defaultRowHeight="15"/>
  <cols>
    <col min="1" max="1" width="23.375" style="174" customWidth="1"/>
    <col min="2" max="2" width="25.75" style="174" customWidth="1"/>
    <col min="3" max="3" width="22.125" style="174" customWidth="1"/>
    <col min="4" max="4" width="7.75" style="174" customWidth="1"/>
    <col min="5" max="5" width="9.875" style="174" bestFit="1" customWidth="1"/>
    <col min="6" max="6" width="9" style="174"/>
    <col min="7" max="7" width="8.5" style="174" bestFit="1" customWidth="1"/>
    <col min="8" max="8" width="9.875" style="174" bestFit="1" customWidth="1"/>
    <col min="9" max="9" width="7.625" style="174" customWidth="1"/>
    <col min="10" max="10" width="6.125" style="174" customWidth="1"/>
    <col min="11" max="11" width="6.875" style="174" customWidth="1"/>
    <col min="12" max="12" width="9.375" style="174" customWidth="1"/>
    <col min="13" max="13" width="7.375" style="174" customWidth="1"/>
    <col min="14" max="14" width="13.75" style="174" bestFit="1" customWidth="1"/>
    <col min="15" max="16384" width="9" style="174"/>
  </cols>
  <sheetData>
    <row r="1" spans="1:15" ht="21">
      <c r="A1" s="230" t="s">
        <v>486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</row>
    <row r="2" spans="1:15" ht="21">
      <c r="A2" s="175" t="s">
        <v>487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5" ht="21">
      <c r="A3" s="175" t="s">
        <v>488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1:15" ht="21">
      <c r="A4" s="175" t="s">
        <v>489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1:15" ht="21">
      <c r="A5" s="177" t="s">
        <v>490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</row>
    <row r="6" spans="1:15" ht="21">
      <c r="A6" s="177" t="s">
        <v>491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</row>
    <row r="7" spans="1:15" ht="21">
      <c r="A7" s="177" t="s">
        <v>492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</row>
    <row r="8" spans="1:15" ht="21">
      <c r="A8" s="177" t="s">
        <v>493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</row>
    <row r="9" spans="1:15" ht="21">
      <c r="A9" s="177" t="s">
        <v>494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</row>
    <row r="10" spans="1:15" ht="21">
      <c r="A10" s="175" t="s">
        <v>495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</row>
    <row r="11" spans="1:15" s="179" customFormat="1" ht="21">
      <c r="A11" s="223" t="s">
        <v>496</v>
      </c>
      <c r="B11" s="223"/>
      <c r="C11" s="223"/>
      <c r="D11" s="223"/>
      <c r="E11" s="223"/>
      <c r="F11" s="223"/>
      <c r="G11" s="223"/>
      <c r="H11" s="223"/>
      <c r="I11" s="223"/>
      <c r="J11" s="223"/>
      <c r="K11" s="178"/>
      <c r="L11" s="178"/>
      <c r="M11" s="178"/>
      <c r="N11" s="178"/>
    </row>
    <row r="12" spans="1:15" ht="21">
      <c r="A12" s="175" t="s">
        <v>497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</row>
    <row r="13" spans="1:15" ht="21">
      <c r="A13" s="175" t="s">
        <v>498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</row>
    <row r="14" spans="1:15" s="179" customFormat="1" ht="21">
      <c r="A14" s="223" t="s">
        <v>499</v>
      </c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</row>
    <row r="15" spans="1:15" s="180" customFormat="1" ht="17.25">
      <c r="A15" s="224" t="s">
        <v>500</v>
      </c>
      <c r="B15" s="224" t="s">
        <v>501</v>
      </c>
      <c r="C15" s="231" t="s">
        <v>502</v>
      </c>
      <c r="D15" s="225" t="s">
        <v>503</v>
      </c>
      <c r="E15" s="224" t="s">
        <v>504</v>
      </c>
      <c r="F15" s="224"/>
      <c r="G15" s="224"/>
      <c r="H15" s="224"/>
      <c r="I15" s="227" t="s">
        <v>505</v>
      </c>
      <c r="J15" s="228"/>
      <c r="K15" s="228"/>
      <c r="L15" s="228"/>
      <c r="M15" s="229"/>
      <c r="N15" s="225" t="s">
        <v>506</v>
      </c>
    </row>
    <row r="16" spans="1:15" s="183" customFormat="1" ht="45">
      <c r="A16" s="224"/>
      <c r="B16" s="224"/>
      <c r="C16" s="231"/>
      <c r="D16" s="226"/>
      <c r="E16" s="181" t="s">
        <v>507</v>
      </c>
      <c r="F16" s="181" t="s">
        <v>107</v>
      </c>
      <c r="G16" s="181" t="s">
        <v>508</v>
      </c>
      <c r="H16" s="181" t="s">
        <v>218</v>
      </c>
      <c r="I16" s="181" t="s">
        <v>509</v>
      </c>
      <c r="J16" s="181" t="s">
        <v>510</v>
      </c>
      <c r="K16" s="181" t="s">
        <v>511</v>
      </c>
      <c r="L16" s="181" t="s">
        <v>512</v>
      </c>
      <c r="M16" s="182" t="s">
        <v>513</v>
      </c>
      <c r="N16" s="226"/>
    </row>
    <row r="17" spans="1:14" s="183" customFormat="1" ht="37.5">
      <c r="A17" s="3" t="s">
        <v>514</v>
      </c>
      <c r="B17" s="3"/>
      <c r="C17" s="18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s="183" customFormat="1" ht="56.25">
      <c r="A18" s="13" t="s">
        <v>712</v>
      </c>
      <c r="B18" s="3"/>
      <c r="C18" s="185" t="s">
        <v>515</v>
      </c>
      <c r="D18" s="3"/>
      <c r="E18" s="5">
        <f>ส่งเสริม!C4</f>
        <v>289400</v>
      </c>
      <c r="F18" s="3"/>
      <c r="G18" s="3"/>
      <c r="H18" s="186">
        <f>E18+F18+G18</f>
        <v>289400</v>
      </c>
      <c r="I18" s="3"/>
      <c r="J18" s="3"/>
      <c r="K18" s="3" t="s">
        <v>516</v>
      </c>
      <c r="L18" s="3" t="s">
        <v>517</v>
      </c>
      <c r="M18" s="3"/>
      <c r="N18" s="3" t="s">
        <v>83</v>
      </c>
    </row>
    <row r="19" spans="1:14" s="183" customFormat="1" ht="56.25">
      <c r="A19" s="3" t="s">
        <v>713</v>
      </c>
      <c r="B19" s="3"/>
      <c r="C19" s="185" t="s">
        <v>518</v>
      </c>
      <c r="D19" s="3"/>
      <c r="E19" s="187">
        <f>ส่งเสริม!C12</f>
        <v>143500</v>
      </c>
      <c r="F19" s="3"/>
      <c r="G19" s="3"/>
      <c r="H19" s="186">
        <f t="shared" ref="H19:H24" si="0">E19+F19+G19</f>
        <v>143500</v>
      </c>
      <c r="I19" s="3"/>
      <c r="J19" s="3"/>
      <c r="K19" s="3" t="s">
        <v>516</v>
      </c>
      <c r="L19" s="3" t="s">
        <v>517</v>
      </c>
      <c r="M19" s="3"/>
      <c r="N19" s="3" t="s">
        <v>83</v>
      </c>
    </row>
    <row r="20" spans="1:14" s="183" customFormat="1" ht="56.25">
      <c r="A20" s="3" t="s">
        <v>714</v>
      </c>
      <c r="B20" s="3"/>
      <c r="C20" s="184" t="s">
        <v>519</v>
      </c>
      <c r="D20" s="3"/>
      <c r="E20" s="187">
        <f>ส่งเสริม!C16</f>
        <v>95200</v>
      </c>
      <c r="F20" s="3"/>
      <c r="G20" s="3"/>
      <c r="H20" s="186">
        <f t="shared" si="0"/>
        <v>95200</v>
      </c>
      <c r="I20" s="3"/>
      <c r="J20" s="3"/>
      <c r="K20" s="3" t="s">
        <v>516</v>
      </c>
      <c r="L20" s="3" t="s">
        <v>517</v>
      </c>
      <c r="M20" s="3"/>
      <c r="N20" s="3" t="s">
        <v>83</v>
      </c>
    </row>
    <row r="21" spans="1:14" s="183" customFormat="1" ht="93.75">
      <c r="A21" s="28" t="s">
        <v>715</v>
      </c>
      <c r="B21" s="3"/>
      <c r="C21" s="184" t="s">
        <v>520</v>
      </c>
      <c r="D21" s="3"/>
      <c r="E21" s="9">
        <f>ส่งเสริม!C22</f>
        <v>123600</v>
      </c>
      <c r="F21" s="3"/>
      <c r="G21" s="3"/>
      <c r="H21" s="186">
        <f t="shared" si="0"/>
        <v>123600</v>
      </c>
      <c r="I21" s="3"/>
      <c r="J21" s="3"/>
      <c r="K21" s="3" t="s">
        <v>516</v>
      </c>
      <c r="L21" s="3" t="s">
        <v>517</v>
      </c>
      <c r="M21" s="3"/>
      <c r="N21" s="3" t="s">
        <v>83</v>
      </c>
    </row>
    <row r="22" spans="1:14" s="183" customFormat="1" ht="37.5">
      <c r="A22" s="13" t="s">
        <v>716</v>
      </c>
      <c r="B22" s="3"/>
      <c r="C22" s="184" t="s">
        <v>521</v>
      </c>
      <c r="D22" s="3"/>
      <c r="E22" s="17">
        <f>ส่งเสริม!C28</f>
        <v>294850</v>
      </c>
      <c r="F22" s="3"/>
      <c r="G22" s="3"/>
      <c r="H22" s="186">
        <f t="shared" si="0"/>
        <v>294850</v>
      </c>
      <c r="I22" s="26" t="s">
        <v>522</v>
      </c>
      <c r="J22" s="26" t="s">
        <v>523</v>
      </c>
      <c r="K22" s="3" t="s">
        <v>516</v>
      </c>
      <c r="L22" s="3" t="s">
        <v>517</v>
      </c>
      <c r="M22" s="3"/>
      <c r="N22" s="3" t="s">
        <v>83</v>
      </c>
    </row>
    <row r="23" spans="1:14" s="183" customFormat="1" ht="75">
      <c r="A23" s="3" t="s">
        <v>717</v>
      </c>
      <c r="B23" s="3"/>
      <c r="C23" s="185" t="s">
        <v>524</v>
      </c>
      <c r="D23" s="3"/>
      <c r="E23" s="5"/>
      <c r="F23" s="3"/>
      <c r="G23" s="5">
        <v>175500</v>
      </c>
      <c r="H23" s="186">
        <f t="shared" si="0"/>
        <v>175500</v>
      </c>
      <c r="I23" s="188" t="s">
        <v>522</v>
      </c>
      <c r="J23" s="26" t="s">
        <v>523</v>
      </c>
      <c r="K23" s="3" t="s">
        <v>516</v>
      </c>
      <c r="L23" s="3" t="s">
        <v>517</v>
      </c>
      <c r="M23" s="3"/>
      <c r="N23" s="3" t="s">
        <v>83</v>
      </c>
    </row>
    <row r="24" spans="1:14" s="183" customFormat="1" ht="75">
      <c r="A24" s="3" t="s">
        <v>718</v>
      </c>
      <c r="B24" s="3"/>
      <c r="C24" s="185" t="s">
        <v>525</v>
      </c>
      <c r="D24" s="3"/>
      <c r="E24" s="3"/>
      <c r="F24" s="3"/>
      <c r="G24" s="3">
        <v>146200</v>
      </c>
      <c r="H24" s="186">
        <f t="shared" si="0"/>
        <v>146200</v>
      </c>
      <c r="I24" s="188" t="s">
        <v>522</v>
      </c>
      <c r="J24" s="26" t="s">
        <v>523</v>
      </c>
      <c r="K24" s="3" t="s">
        <v>516</v>
      </c>
      <c r="L24" s="3" t="s">
        <v>517</v>
      </c>
      <c r="M24" s="3"/>
      <c r="N24" s="3" t="s">
        <v>83</v>
      </c>
    </row>
    <row r="25" spans="1:14" s="183" customFormat="1" ht="37.5">
      <c r="A25" s="3" t="s">
        <v>719</v>
      </c>
      <c r="B25" s="3"/>
      <c r="C25" s="13"/>
      <c r="D25" s="3"/>
      <c r="E25" s="5">
        <f>ส่งเสริม!C41</f>
        <v>15000</v>
      </c>
      <c r="F25" s="3"/>
      <c r="G25" s="3"/>
      <c r="H25" s="186">
        <f>E25+F25+G25</f>
        <v>15000</v>
      </c>
      <c r="I25" s="3"/>
      <c r="J25" s="3"/>
      <c r="K25" s="3" t="s">
        <v>516</v>
      </c>
      <c r="L25" s="3" t="s">
        <v>517</v>
      </c>
      <c r="M25" s="3"/>
      <c r="N25" s="3" t="s">
        <v>83</v>
      </c>
    </row>
    <row r="26" spans="1:14" s="183" customFormat="1" ht="75">
      <c r="A26" s="3" t="s">
        <v>720</v>
      </c>
      <c r="B26" s="3"/>
      <c r="C26" s="3"/>
      <c r="D26" s="3"/>
      <c r="E26" s="5">
        <f>ควบคุมโรค!C10</f>
        <v>86000</v>
      </c>
      <c r="F26" s="3"/>
      <c r="G26" s="3"/>
      <c r="H26" s="186">
        <f>E26+F26+G26</f>
        <v>86000</v>
      </c>
      <c r="I26" s="3"/>
      <c r="J26" s="3"/>
      <c r="K26" s="3" t="s">
        <v>516</v>
      </c>
      <c r="L26" s="3" t="s">
        <v>517</v>
      </c>
      <c r="M26" s="3"/>
      <c r="N26" s="3" t="s">
        <v>21</v>
      </c>
    </row>
    <row r="27" spans="1:14" s="183" customFormat="1" ht="75">
      <c r="A27" s="3" t="s">
        <v>721</v>
      </c>
      <c r="B27" s="3"/>
      <c r="C27" s="3"/>
      <c r="D27" s="3"/>
      <c r="E27" s="5">
        <f>ทันต!C4</f>
        <v>75000</v>
      </c>
      <c r="F27" s="3"/>
      <c r="G27" s="3"/>
      <c r="H27" s="186">
        <f t="shared" ref="H27:H32" si="1">E27+F27+G27</f>
        <v>75000</v>
      </c>
      <c r="I27" s="3"/>
      <c r="J27" s="3"/>
      <c r="K27" s="3" t="s">
        <v>516</v>
      </c>
      <c r="L27" s="3" t="s">
        <v>517</v>
      </c>
      <c r="M27" s="3"/>
      <c r="N27" s="3" t="s">
        <v>10</v>
      </c>
    </row>
    <row r="28" spans="1:14" s="183" customFormat="1" ht="37.5">
      <c r="A28" s="3" t="s">
        <v>722</v>
      </c>
      <c r="B28" s="3"/>
      <c r="C28" s="3"/>
      <c r="D28" s="3"/>
      <c r="E28" s="4">
        <f>ทันต!C6</f>
        <v>65670</v>
      </c>
      <c r="F28" s="3"/>
      <c r="G28" s="3"/>
      <c r="H28" s="186">
        <f t="shared" si="1"/>
        <v>65670</v>
      </c>
      <c r="I28" s="26" t="s">
        <v>522</v>
      </c>
      <c r="J28" s="26" t="s">
        <v>523</v>
      </c>
      <c r="K28" s="3" t="s">
        <v>516</v>
      </c>
      <c r="L28" s="3" t="s">
        <v>517</v>
      </c>
      <c r="M28" s="3"/>
      <c r="N28" s="3" t="s">
        <v>10</v>
      </c>
    </row>
    <row r="29" spans="1:14" s="183" customFormat="1" ht="56.25">
      <c r="A29" s="2" t="s">
        <v>723</v>
      </c>
      <c r="B29" s="3"/>
      <c r="C29" s="3"/>
      <c r="D29" s="3"/>
      <c r="E29" s="5">
        <f>ทันต!C12</f>
        <v>22150</v>
      </c>
      <c r="F29" s="3"/>
      <c r="G29" s="3"/>
      <c r="H29" s="186">
        <f t="shared" si="1"/>
        <v>22150</v>
      </c>
      <c r="I29" s="3"/>
      <c r="J29" s="3"/>
      <c r="K29" s="3" t="s">
        <v>516</v>
      </c>
      <c r="L29" s="3" t="s">
        <v>517</v>
      </c>
      <c r="M29" s="3"/>
      <c r="N29" s="3" t="s">
        <v>10</v>
      </c>
    </row>
    <row r="30" spans="1:14" s="183" customFormat="1" ht="37.5">
      <c r="A30" s="3" t="s">
        <v>724</v>
      </c>
      <c r="B30" s="3"/>
      <c r="C30" s="3"/>
      <c r="D30" s="3"/>
      <c r="E30" s="5">
        <f>ทันต!C14</f>
        <v>36480</v>
      </c>
      <c r="F30" s="3"/>
      <c r="G30" s="3"/>
      <c r="H30" s="186">
        <f t="shared" si="1"/>
        <v>36480</v>
      </c>
      <c r="I30" s="3"/>
      <c r="J30" s="3"/>
      <c r="K30" s="3" t="s">
        <v>516</v>
      </c>
      <c r="L30" s="3" t="s">
        <v>517</v>
      </c>
      <c r="M30" s="3"/>
      <c r="N30" s="3" t="s">
        <v>10</v>
      </c>
    </row>
    <row r="31" spans="1:14" s="183" customFormat="1" ht="75">
      <c r="A31" s="3" t="s">
        <v>725</v>
      </c>
      <c r="B31" s="3"/>
      <c r="C31" s="3"/>
      <c r="D31" s="3"/>
      <c r="E31" s="5">
        <f>ทันต!C16</f>
        <v>7200</v>
      </c>
      <c r="F31" s="3"/>
      <c r="G31" s="3"/>
      <c r="H31" s="186">
        <f t="shared" si="1"/>
        <v>7200</v>
      </c>
      <c r="I31" s="3"/>
      <c r="J31" s="3"/>
      <c r="K31" s="3" t="s">
        <v>516</v>
      </c>
      <c r="L31" s="3" t="s">
        <v>517</v>
      </c>
      <c r="M31" s="3"/>
      <c r="N31" s="3" t="s">
        <v>10</v>
      </c>
    </row>
    <row r="32" spans="1:14" s="183" customFormat="1" ht="37.5">
      <c r="A32" s="3" t="s">
        <v>726</v>
      </c>
      <c r="B32" s="3"/>
      <c r="C32" s="13"/>
      <c r="D32" s="3"/>
      <c r="E32" s="5">
        <f>ทันต!C17</f>
        <v>24000</v>
      </c>
      <c r="F32" s="3"/>
      <c r="G32" s="3"/>
      <c r="H32" s="186">
        <f t="shared" si="1"/>
        <v>24000</v>
      </c>
      <c r="I32" s="3"/>
      <c r="J32" s="3"/>
      <c r="K32" s="3" t="s">
        <v>516</v>
      </c>
      <c r="L32" s="3" t="s">
        <v>517</v>
      </c>
      <c r="M32" s="3"/>
      <c r="N32" s="3" t="s">
        <v>10</v>
      </c>
    </row>
    <row r="33" spans="1:14" s="191" customFormat="1" ht="21">
      <c r="A33" s="202" t="s">
        <v>218</v>
      </c>
      <c r="B33" s="192"/>
      <c r="C33" s="192"/>
      <c r="D33" s="192"/>
      <c r="E33" s="203">
        <f>SUM(E18:E32)</f>
        <v>1278050</v>
      </c>
      <c r="F33" s="203">
        <f t="shared" ref="F33:H33" si="2">SUM(F18:F32)</f>
        <v>0</v>
      </c>
      <c r="G33" s="203">
        <f t="shared" si="2"/>
        <v>321700</v>
      </c>
      <c r="H33" s="203">
        <f t="shared" si="2"/>
        <v>1599750</v>
      </c>
      <c r="I33" s="192"/>
      <c r="J33" s="192"/>
      <c r="K33" s="192"/>
      <c r="L33" s="192"/>
      <c r="M33" s="192"/>
      <c r="N33" s="192"/>
    </row>
    <row r="34" spans="1:14" s="191" customFormat="1" ht="21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</row>
    <row r="35" spans="1:14" s="191" customFormat="1" ht="21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</row>
    <row r="36" spans="1:14" s="191" customFormat="1" ht="21"/>
    <row r="37" spans="1:14" s="179" customFormat="1" ht="21">
      <c r="A37" s="223" t="s">
        <v>526</v>
      </c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</row>
    <row r="38" spans="1:14" s="180" customFormat="1" ht="17.25">
      <c r="A38" s="224" t="s">
        <v>500</v>
      </c>
      <c r="B38" s="224" t="s">
        <v>501</v>
      </c>
      <c r="C38" s="224" t="s">
        <v>502</v>
      </c>
      <c r="D38" s="225" t="s">
        <v>503</v>
      </c>
      <c r="E38" s="224" t="s">
        <v>504</v>
      </c>
      <c r="F38" s="224"/>
      <c r="G38" s="224"/>
      <c r="H38" s="224"/>
      <c r="I38" s="227" t="s">
        <v>505</v>
      </c>
      <c r="J38" s="228"/>
      <c r="K38" s="228"/>
      <c r="L38" s="228"/>
      <c r="M38" s="229"/>
      <c r="N38" s="225" t="s">
        <v>506</v>
      </c>
    </row>
    <row r="39" spans="1:14" s="183" customFormat="1" ht="45">
      <c r="A39" s="224"/>
      <c r="B39" s="224"/>
      <c r="C39" s="224"/>
      <c r="D39" s="226"/>
      <c r="E39" s="181" t="s">
        <v>507</v>
      </c>
      <c r="F39" s="181" t="s">
        <v>107</v>
      </c>
      <c r="G39" s="181" t="s">
        <v>508</v>
      </c>
      <c r="H39" s="181" t="s">
        <v>218</v>
      </c>
      <c r="I39" s="181" t="s">
        <v>509</v>
      </c>
      <c r="J39" s="181" t="s">
        <v>510</v>
      </c>
      <c r="K39" s="181" t="s">
        <v>511</v>
      </c>
      <c r="L39" s="181" t="s">
        <v>512</v>
      </c>
      <c r="M39" s="182" t="s">
        <v>513</v>
      </c>
      <c r="N39" s="226"/>
    </row>
    <row r="40" spans="1:14" s="191" customFormat="1" ht="37.5">
      <c r="A40" s="3" t="s">
        <v>527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</row>
    <row r="41" spans="1:14" s="191" customFormat="1" ht="56.25">
      <c r="A41" s="15" t="s">
        <v>528</v>
      </c>
      <c r="B41" s="192" t="s">
        <v>529</v>
      </c>
      <c r="C41" s="193" t="s">
        <v>530</v>
      </c>
      <c r="D41" s="192"/>
      <c r="E41" s="16">
        <f>ยุทธ!C9</f>
        <v>64200</v>
      </c>
      <c r="F41" s="192"/>
      <c r="G41" s="192"/>
      <c r="H41" s="186">
        <f>E41+F41+G41</f>
        <v>64200</v>
      </c>
      <c r="I41" s="192"/>
      <c r="J41" s="192"/>
      <c r="K41" s="3" t="s">
        <v>516</v>
      </c>
      <c r="L41" s="3" t="s">
        <v>517</v>
      </c>
      <c r="M41" s="192"/>
      <c r="N41" s="192" t="s">
        <v>219</v>
      </c>
    </row>
    <row r="42" spans="1:14" s="191" customFormat="1" ht="37.5">
      <c r="A42" s="3" t="s">
        <v>531</v>
      </c>
      <c r="B42" s="192"/>
      <c r="C42" s="193"/>
      <c r="D42" s="192"/>
      <c r="E42" s="16">
        <f>สุขศึกษา!C17</f>
        <v>84450</v>
      </c>
      <c r="F42" s="192"/>
      <c r="G42" s="192"/>
      <c r="H42" s="186">
        <f t="shared" ref="H42:H43" si="3">E42+F42+G42</f>
        <v>84450</v>
      </c>
      <c r="I42" s="192"/>
      <c r="J42" s="192"/>
      <c r="K42" s="3" t="s">
        <v>516</v>
      </c>
      <c r="L42" s="3" t="s">
        <v>517</v>
      </c>
      <c r="M42" s="192"/>
      <c r="N42" s="192" t="s">
        <v>532</v>
      </c>
    </row>
    <row r="43" spans="1:14" s="191" customFormat="1" ht="93.75">
      <c r="A43" s="3" t="s">
        <v>727</v>
      </c>
      <c r="B43" s="192"/>
      <c r="C43" s="193"/>
      <c r="D43" s="192"/>
      <c r="E43" s="16">
        <f>สุขศึกษา!C29</f>
        <v>55600</v>
      </c>
      <c r="F43" s="192"/>
      <c r="G43" s="192"/>
      <c r="H43" s="186">
        <f t="shared" si="3"/>
        <v>55600</v>
      </c>
      <c r="I43" s="192"/>
      <c r="J43" s="192"/>
      <c r="K43" s="3" t="s">
        <v>516</v>
      </c>
      <c r="L43" s="3" t="s">
        <v>517</v>
      </c>
      <c r="M43" s="192"/>
      <c r="N43" s="192" t="s">
        <v>532</v>
      </c>
    </row>
    <row r="44" spans="1:14" s="191" customFormat="1" ht="56.25">
      <c r="A44" s="3" t="s">
        <v>534</v>
      </c>
      <c r="B44" s="192" t="s">
        <v>529</v>
      </c>
      <c r="C44" s="192"/>
      <c r="D44" s="192"/>
      <c r="E44" s="25">
        <f>สุขศึกษา!C30</f>
        <v>20000</v>
      </c>
      <c r="F44" s="192"/>
      <c r="G44" s="192"/>
      <c r="H44" s="186">
        <f t="shared" ref="H44" si="4">E44+F44+G44</f>
        <v>20000</v>
      </c>
      <c r="I44" s="192"/>
      <c r="J44" s="192"/>
      <c r="K44" s="3" t="s">
        <v>516</v>
      </c>
      <c r="L44" s="3" t="s">
        <v>517</v>
      </c>
      <c r="M44" s="192"/>
      <c r="N44" s="192" t="s">
        <v>532</v>
      </c>
    </row>
    <row r="45" spans="1:14" s="191" customFormat="1" ht="21">
      <c r="A45" s="3" t="s">
        <v>218</v>
      </c>
      <c r="B45" s="192"/>
      <c r="C45" s="192"/>
      <c r="D45" s="192"/>
      <c r="E45" s="25">
        <f>SUM(E41:E44)</f>
        <v>224250</v>
      </c>
      <c r="F45" s="25">
        <f t="shared" ref="F45:H45" si="5">SUM(F41:F44)</f>
        <v>0</v>
      </c>
      <c r="G45" s="25">
        <f t="shared" si="5"/>
        <v>0</v>
      </c>
      <c r="H45" s="25">
        <f t="shared" si="5"/>
        <v>224250</v>
      </c>
      <c r="I45" s="192"/>
      <c r="J45" s="192"/>
      <c r="K45" s="3"/>
      <c r="L45" s="3"/>
      <c r="M45" s="192"/>
      <c r="N45" s="192"/>
    </row>
    <row r="46" spans="1:14" s="179" customFormat="1"/>
    <row r="47" spans="1:14" s="179" customFormat="1" ht="21">
      <c r="A47" s="223" t="s">
        <v>535</v>
      </c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</row>
    <row r="48" spans="1:14" s="180" customFormat="1" ht="17.25">
      <c r="A48" s="224" t="s">
        <v>500</v>
      </c>
      <c r="B48" s="224" t="s">
        <v>501</v>
      </c>
      <c r="C48" s="224" t="s">
        <v>502</v>
      </c>
      <c r="D48" s="225" t="s">
        <v>503</v>
      </c>
      <c r="E48" s="224" t="s">
        <v>504</v>
      </c>
      <c r="F48" s="224"/>
      <c r="G48" s="224"/>
      <c r="H48" s="224"/>
      <c r="I48" s="227" t="s">
        <v>505</v>
      </c>
      <c r="J48" s="228"/>
      <c r="K48" s="228"/>
      <c r="L48" s="228"/>
      <c r="M48" s="229"/>
      <c r="N48" s="225" t="s">
        <v>506</v>
      </c>
    </row>
    <row r="49" spans="1:14" s="183" customFormat="1" ht="45">
      <c r="A49" s="224"/>
      <c r="B49" s="224"/>
      <c r="C49" s="224"/>
      <c r="D49" s="226"/>
      <c r="E49" s="181" t="s">
        <v>507</v>
      </c>
      <c r="F49" s="181" t="s">
        <v>107</v>
      </c>
      <c r="G49" s="181" t="s">
        <v>508</v>
      </c>
      <c r="H49" s="181" t="s">
        <v>218</v>
      </c>
      <c r="I49" s="181" t="s">
        <v>509</v>
      </c>
      <c r="J49" s="181" t="s">
        <v>510</v>
      </c>
      <c r="K49" s="181" t="s">
        <v>511</v>
      </c>
      <c r="L49" s="181" t="s">
        <v>512</v>
      </c>
      <c r="M49" s="182" t="s">
        <v>513</v>
      </c>
      <c r="N49" s="226"/>
    </row>
    <row r="50" spans="1:14" s="191" customFormat="1" ht="37.5">
      <c r="A50" s="3" t="s">
        <v>536</v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</row>
    <row r="51" spans="1:14" s="191" customFormat="1" ht="75">
      <c r="A51" s="13" t="s">
        <v>537</v>
      </c>
      <c r="B51" s="192" t="s">
        <v>529</v>
      </c>
      <c r="C51" s="194" t="s">
        <v>538</v>
      </c>
      <c r="D51" s="192"/>
      <c r="E51" s="5">
        <f>ยุทธ!C25</f>
        <v>125200</v>
      </c>
      <c r="F51" s="192"/>
      <c r="G51" s="192"/>
      <c r="H51" s="186">
        <f t="shared" ref="H51:H70" si="6">E51+F51+G51</f>
        <v>125200</v>
      </c>
      <c r="I51" s="192"/>
      <c r="J51" s="192"/>
      <c r="K51" s="3" t="s">
        <v>516</v>
      </c>
      <c r="L51" s="3" t="s">
        <v>517</v>
      </c>
      <c r="M51" s="3" t="s">
        <v>539</v>
      </c>
      <c r="N51" s="192" t="s">
        <v>219</v>
      </c>
    </row>
    <row r="52" spans="1:14" s="191" customFormat="1" ht="56.25">
      <c r="A52" s="2" t="s">
        <v>540</v>
      </c>
      <c r="B52" s="192"/>
      <c r="C52" s="194"/>
      <c r="D52" s="192"/>
      <c r="E52" s="5">
        <f>ควบคุมโรค!C12</f>
        <v>5000</v>
      </c>
      <c r="F52" s="192"/>
      <c r="G52" s="192"/>
      <c r="H52" s="186">
        <f t="shared" si="6"/>
        <v>5000</v>
      </c>
      <c r="I52" s="192"/>
      <c r="J52" s="192"/>
      <c r="K52" s="3" t="s">
        <v>516</v>
      </c>
      <c r="L52" s="3" t="s">
        <v>517</v>
      </c>
      <c r="M52" s="3" t="s">
        <v>539</v>
      </c>
      <c r="N52" s="192" t="s">
        <v>21</v>
      </c>
    </row>
    <row r="53" spans="1:14" s="191" customFormat="1" ht="75">
      <c r="A53" s="3" t="s">
        <v>541</v>
      </c>
      <c r="B53" s="192"/>
      <c r="C53" s="194"/>
      <c r="D53" s="192"/>
      <c r="E53" s="5">
        <f>ควบคุมโรค!C14</f>
        <v>80000</v>
      </c>
      <c r="F53" s="192"/>
      <c r="G53" s="192"/>
      <c r="H53" s="186">
        <f t="shared" si="6"/>
        <v>80000</v>
      </c>
      <c r="I53" s="192"/>
      <c r="J53" s="192"/>
      <c r="K53" s="3" t="s">
        <v>516</v>
      </c>
      <c r="L53" s="3" t="s">
        <v>517</v>
      </c>
      <c r="M53" s="3" t="s">
        <v>539</v>
      </c>
      <c r="N53" s="192" t="s">
        <v>21</v>
      </c>
    </row>
    <row r="54" spans="1:14" s="191" customFormat="1" ht="75">
      <c r="A54" s="3" t="s">
        <v>542</v>
      </c>
      <c r="B54" s="192"/>
      <c r="C54" s="194"/>
      <c r="D54" s="192"/>
      <c r="E54" s="5">
        <f>ควบคุมโรค!C16</f>
        <v>40000</v>
      </c>
      <c r="F54" s="192"/>
      <c r="G54" s="192"/>
      <c r="H54" s="186">
        <f t="shared" si="6"/>
        <v>40000</v>
      </c>
      <c r="I54" s="192"/>
      <c r="J54" s="192"/>
      <c r="K54" s="3" t="s">
        <v>516</v>
      </c>
      <c r="L54" s="3" t="s">
        <v>517</v>
      </c>
      <c r="M54" s="3" t="s">
        <v>539</v>
      </c>
      <c r="N54" s="192" t="s">
        <v>21</v>
      </c>
    </row>
    <row r="55" spans="1:14" s="191" customFormat="1" ht="42">
      <c r="A55" s="3" t="s">
        <v>543</v>
      </c>
      <c r="B55" s="192"/>
      <c r="C55" s="194"/>
      <c r="D55" s="192"/>
      <c r="E55" s="5">
        <f>ควบคุมโรค!C18</f>
        <v>35000</v>
      </c>
      <c r="F55" s="192"/>
      <c r="G55" s="192"/>
      <c r="H55" s="186">
        <f t="shared" si="6"/>
        <v>35000</v>
      </c>
      <c r="I55" s="192"/>
      <c r="J55" s="192"/>
      <c r="K55" s="3" t="s">
        <v>516</v>
      </c>
      <c r="L55" s="3" t="s">
        <v>517</v>
      </c>
      <c r="M55" s="3" t="s">
        <v>539</v>
      </c>
      <c r="N55" s="192" t="s">
        <v>21</v>
      </c>
    </row>
    <row r="56" spans="1:14" s="191" customFormat="1" ht="56.25">
      <c r="A56" s="3" t="s">
        <v>544</v>
      </c>
      <c r="B56" s="192"/>
      <c r="C56" s="194"/>
      <c r="D56" s="192"/>
      <c r="E56" s="5">
        <v>25000</v>
      </c>
      <c r="F56" s="192"/>
      <c r="G56" s="192"/>
      <c r="H56" s="186">
        <f t="shared" si="6"/>
        <v>25000</v>
      </c>
      <c r="I56" s="192"/>
      <c r="J56" s="192"/>
      <c r="K56" s="3" t="s">
        <v>516</v>
      </c>
      <c r="L56" s="3" t="s">
        <v>517</v>
      </c>
      <c r="M56" s="3" t="s">
        <v>539</v>
      </c>
      <c r="N56" s="192" t="s">
        <v>21</v>
      </c>
    </row>
    <row r="57" spans="1:14" s="191" customFormat="1" ht="75">
      <c r="A57" s="3" t="s">
        <v>545</v>
      </c>
      <c r="B57" s="192"/>
      <c r="C57" s="194"/>
      <c r="D57" s="192"/>
      <c r="E57" s="5">
        <f>ควบคุมโรค!C23</f>
        <v>30000</v>
      </c>
      <c r="F57" s="192"/>
      <c r="G57" s="192"/>
      <c r="H57" s="186">
        <f t="shared" si="6"/>
        <v>30000</v>
      </c>
      <c r="I57" s="192"/>
      <c r="J57" s="192"/>
      <c r="K57" s="3" t="s">
        <v>516</v>
      </c>
      <c r="L57" s="3" t="s">
        <v>517</v>
      </c>
      <c r="M57" s="3" t="s">
        <v>539</v>
      </c>
      <c r="N57" s="192" t="s">
        <v>21</v>
      </c>
    </row>
    <row r="58" spans="1:14" s="191" customFormat="1" ht="56.25">
      <c r="A58" s="3" t="s">
        <v>546</v>
      </c>
      <c r="B58" s="192"/>
      <c r="C58" s="194"/>
      <c r="D58" s="192"/>
      <c r="E58" s="5">
        <f>ควบคุมโรค!C25</f>
        <v>25200</v>
      </c>
      <c r="F58" s="192"/>
      <c r="G58" s="192"/>
      <c r="H58" s="186">
        <f t="shared" si="6"/>
        <v>25200</v>
      </c>
      <c r="I58" s="192"/>
      <c r="J58" s="192"/>
      <c r="K58" s="3" t="s">
        <v>516</v>
      </c>
      <c r="L58" s="3" t="s">
        <v>517</v>
      </c>
      <c r="M58" s="3" t="s">
        <v>539</v>
      </c>
      <c r="N58" s="192" t="s">
        <v>21</v>
      </c>
    </row>
    <row r="59" spans="1:14" s="191" customFormat="1" ht="112.5">
      <c r="A59" s="3" t="s">
        <v>547</v>
      </c>
      <c r="B59" s="192"/>
      <c r="C59" s="194"/>
      <c r="D59" s="192"/>
      <c r="E59" s="9">
        <f>ควบคุมโรค!C27</f>
        <v>114360</v>
      </c>
      <c r="F59" s="192"/>
      <c r="G59" s="192"/>
      <c r="H59" s="186">
        <f t="shared" si="6"/>
        <v>114360</v>
      </c>
      <c r="I59" s="192"/>
      <c r="J59" s="192"/>
      <c r="K59" s="3" t="s">
        <v>516</v>
      </c>
      <c r="L59" s="3" t="s">
        <v>517</v>
      </c>
      <c r="M59" s="3" t="s">
        <v>539</v>
      </c>
      <c r="N59" s="192" t="s">
        <v>21</v>
      </c>
    </row>
    <row r="60" spans="1:14" s="191" customFormat="1" ht="56.25">
      <c r="A60" s="3" t="s">
        <v>548</v>
      </c>
      <c r="B60" s="192"/>
      <c r="C60" s="194"/>
      <c r="D60" s="192"/>
      <c r="E60" s="5">
        <f>ควบคุมโรค!C29</f>
        <v>34240</v>
      </c>
      <c r="F60" s="192"/>
      <c r="G60" s="192"/>
      <c r="H60" s="186">
        <f t="shared" si="6"/>
        <v>34240</v>
      </c>
      <c r="I60" s="192"/>
      <c r="J60" s="192"/>
      <c r="K60" s="3" t="s">
        <v>516</v>
      </c>
      <c r="L60" s="3" t="s">
        <v>517</v>
      </c>
      <c r="M60" s="3" t="s">
        <v>539</v>
      </c>
      <c r="N60" s="192" t="s">
        <v>21</v>
      </c>
    </row>
    <row r="61" spans="1:14" s="191" customFormat="1" ht="75">
      <c r="A61" s="3" t="s">
        <v>549</v>
      </c>
      <c r="B61" s="192"/>
      <c r="C61" s="194"/>
      <c r="D61" s="192"/>
      <c r="E61" s="9">
        <f>ควบคุมโรค!C31</f>
        <v>10000</v>
      </c>
      <c r="F61" s="192"/>
      <c r="G61" s="192"/>
      <c r="H61" s="186">
        <f t="shared" si="6"/>
        <v>10000</v>
      </c>
      <c r="I61" s="192"/>
      <c r="J61" s="192"/>
      <c r="K61" s="3" t="s">
        <v>516</v>
      </c>
      <c r="L61" s="3" t="s">
        <v>517</v>
      </c>
      <c r="M61" s="3" t="s">
        <v>539</v>
      </c>
      <c r="N61" s="192" t="s">
        <v>21</v>
      </c>
    </row>
    <row r="62" spans="1:14" s="191" customFormat="1" ht="93.75">
      <c r="A62" s="3" t="s">
        <v>550</v>
      </c>
      <c r="B62" s="192"/>
      <c r="C62" s="194"/>
      <c r="D62" s="192"/>
      <c r="E62" s="9">
        <v>30000</v>
      </c>
      <c r="F62" s="192"/>
      <c r="G62" s="192"/>
      <c r="H62" s="186">
        <f t="shared" si="6"/>
        <v>30000</v>
      </c>
      <c r="I62" s="192"/>
      <c r="J62" s="192"/>
      <c r="K62" s="3" t="s">
        <v>516</v>
      </c>
      <c r="L62" s="3" t="s">
        <v>517</v>
      </c>
      <c r="M62" s="3" t="s">
        <v>539</v>
      </c>
      <c r="N62" s="192" t="s">
        <v>21</v>
      </c>
    </row>
    <row r="63" spans="1:14" s="191" customFormat="1" ht="42">
      <c r="A63" s="3" t="s">
        <v>551</v>
      </c>
      <c r="B63" s="192"/>
      <c r="C63" s="194"/>
      <c r="D63" s="192"/>
      <c r="E63" s="9">
        <f>ควบคุมโรค!C35</f>
        <v>210000</v>
      </c>
      <c r="F63" s="192"/>
      <c r="G63" s="192"/>
      <c r="H63" s="186">
        <f t="shared" si="6"/>
        <v>210000</v>
      </c>
      <c r="I63" s="192"/>
      <c r="J63" s="192"/>
      <c r="K63" s="3" t="s">
        <v>516</v>
      </c>
      <c r="L63" s="3" t="s">
        <v>517</v>
      </c>
      <c r="M63" s="3" t="s">
        <v>539</v>
      </c>
      <c r="N63" s="192" t="s">
        <v>21</v>
      </c>
    </row>
    <row r="64" spans="1:14" s="191" customFormat="1" ht="56.25">
      <c r="A64" s="3" t="s">
        <v>552</v>
      </c>
      <c r="B64" s="192"/>
      <c r="C64" s="3" t="s">
        <v>553</v>
      </c>
      <c r="D64" s="192"/>
      <c r="E64" s="17">
        <f>NCD!C16</f>
        <v>212200</v>
      </c>
      <c r="F64" s="192"/>
      <c r="G64" s="192"/>
      <c r="H64" s="186">
        <f t="shared" si="6"/>
        <v>212200</v>
      </c>
      <c r="I64" s="195" t="s">
        <v>522</v>
      </c>
      <c r="J64" s="195" t="s">
        <v>554</v>
      </c>
      <c r="K64" s="3" t="s">
        <v>516</v>
      </c>
      <c r="L64" s="3" t="s">
        <v>517</v>
      </c>
      <c r="M64" s="3" t="s">
        <v>539</v>
      </c>
      <c r="N64" s="192" t="s">
        <v>555</v>
      </c>
    </row>
    <row r="65" spans="1:14" s="191" customFormat="1" ht="42">
      <c r="A65" s="3" t="s">
        <v>556</v>
      </c>
      <c r="B65" s="192"/>
      <c r="C65" s="3"/>
      <c r="D65" s="192"/>
      <c r="E65" s="17">
        <f>NCD!C20+NCD!C25</f>
        <v>1011200</v>
      </c>
      <c r="F65" s="192"/>
      <c r="G65" s="192"/>
      <c r="H65" s="186">
        <f t="shared" si="6"/>
        <v>1011200</v>
      </c>
      <c r="I65" s="195" t="s">
        <v>522</v>
      </c>
      <c r="J65" s="195" t="s">
        <v>554</v>
      </c>
      <c r="K65" s="3" t="s">
        <v>516</v>
      </c>
      <c r="L65" s="3" t="s">
        <v>517</v>
      </c>
      <c r="M65" s="3" t="s">
        <v>539</v>
      </c>
      <c r="N65" s="192" t="s">
        <v>555</v>
      </c>
    </row>
    <row r="66" spans="1:14" s="191" customFormat="1" ht="131.25">
      <c r="A66" s="3" t="s">
        <v>557</v>
      </c>
      <c r="B66" s="192"/>
      <c r="C66" s="193" t="s">
        <v>558</v>
      </c>
      <c r="D66" s="192"/>
      <c r="E66" s="5">
        <f>อวล.!C14</f>
        <v>100000</v>
      </c>
      <c r="F66" s="192"/>
      <c r="G66" s="192"/>
      <c r="H66" s="186">
        <f t="shared" si="6"/>
        <v>100000</v>
      </c>
      <c r="I66" s="195" t="s">
        <v>522</v>
      </c>
      <c r="J66" s="192"/>
      <c r="K66" s="3" t="s">
        <v>516</v>
      </c>
      <c r="L66" s="3" t="s">
        <v>517</v>
      </c>
      <c r="M66" s="3" t="s">
        <v>539</v>
      </c>
      <c r="N66" s="192" t="s">
        <v>559</v>
      </c>
    </row>
    <row r="67" spans="1:14" s="191" customFormat="1" ht="150">
      <c r="A67" s="3"/>
      <c r="B67" s="192"/>
      <c r="C67" s="193" t="s">
        <v>560</v>
      </c>
      <c r="D67" s="192"/>
      <c r="E67" s="5"/>
      <c r="F67" s="192"/>
      <c r="G67" s="192"/>
      <c r="H67" s="186">
        <f t="shared" si="6"/>
        <v>0</v>
      </c>
      <c r="I67" s="192"/>
      <c r="J67" s="192"/>
      <c r="K67" s="3" t="s">
        <v>516</v>
      </c>
      <c r="L67" s="3" t="s">
        <v>517</v>
      </c>
      <c r="M67" s="3" t="s">
        <v>539</v>
      </c>
      <c r="N67" s="192" t="s">
        <v>559</v>
      </c>
    </row>
    <row r="68" spans="1:14" s="191" customFormat="1" ht="168.75">
      <c r="A68" s="3"/>
      <c r="B68" s="192"/>
      <c r="C68" s="193" t="s">
        <v>561</v>
      </c>
      <c r="D68" s="192"/>
      <c r="E68" s="192"/>
      <c r="F68" s="192"/>
      <c r="G68" s="192"/>
      <c r="H68" s="186">
        <f t="shared" si="6"/>
        <v>0</v>
      </c>
      <c r="I68" s="192"/>
      <c r="J68" s="192"/>
      <c r="K68" s="3" t="s">
        <v>516</v>
      </c>
      <c r="L68" s="3" t="s">
        <v>517</v>
      </c>
      <c r="M68" s="3" t="s">
        <v>539</v>
      </c>
      <c r="N68" s="192" t="s">
        <v>559</v>
      </c>
    </row>
    <row r="69" spans="1:14" s="191" customFormat="1" ht="56.25">
      <c r="A69" s="3" t="s">
        <v>562</v>
      </c>
      <c r="B69" s="192"/>
      <c r="C69" s="3" t="s">
        <v>563</v>
      </c>
      <c r="D69" s="192"/>
      <c r="E69" s="8">
        <f>คุ้มครอง!C4</f>
        <v>50000</v>
      </c>
      <c r="F69" s="192"/>
      <c r="G69" s="192"/>
      <c r="H69" s="186">
        <f t="shared" si="6"/>
        <v>50000</v>
      </c>
      <c r="I69" s="192"/>
      <c r="J69" s="192"/>
      <c r="K69" s="3" t="s">
        <v>516</v>
      </c>
      <c r="L69" s="3" t="s">
        <v>517</v>
      </c>
      <c r="M69" s="3" t="s">
        <v>539</v>
      </c>
      <c r="N69" s="192" t="s">
        <v>564</v>
      </c>
    </row>
    <row r="70" spans="1:14" s="191" customFormat="1" ht="75">
      <c r="A70" s="2" t="s">
        <v>565</v>
      </c>
      <c r="B70" s="192"/>
      <c r="C70" s="192"/>
      <c r="D70" s="192"/>
      <c r="E70" s="8">
        <f>คุ้มครอง!C10</f>
        <v>275000</v>
      </c>
      <c r="F70" s="192"/>
      <c r="G70" s="192"/>
      <c r="H70" s="186">
        <f t="shared" si="6"/>
        <v>275000</v>
      </c>
      <c r="I70" s="192"/>
      <c r="J70" s="192"/>
      <c r="K70" s="3" t="s">
        <v>516</v>
      </c>
      <c r="L70" s="3" t="s">
        <v>517</v>
      </c>
      <c r="M70" s="3" t="s">
        <v>539</v>
      </c>
      <c r="N70" s="192" t="s">
        <v>564</v>
      </c>
    </row>
    <row r="71" spans="1:14" s="191" customFormat="1" ht="21">
      <c r="A71" s="204" t="s">
        <v>218</v>
      </c>
      <c r="B71" s="192"/>
      <c r="C71" s="192"/>
      <c r="D71" s="192"/>
      <c r="E71" s="8">
        <f>SUM(E51:E70)</f>
        <v>2412400</v>
      </c>
      <c r="F71" s="8">
        <f t="shared" ref="F71:H71" si="7">SUM(F51:F70)</f>
        <v>0</v>
      </c>
      <c r="G71" s="8">
        <f t="shared" si="7"/>
        <v>0</v>
      </c>
      <c r="H71" s="8">
        <f t="shared" si="7"/>
        <v>2412400</v>
      </c>
      <c r="I71" s="192"/>
      <c r="J71" s="192"/>
      <c r="K71" s="3"/>
      <c r="L71" s="3"/>
      <c r="M71" s="3"/>
      <c r="N71" s="192"/>
    </row>
    <row r="72" spans="1:14" s="179" customFormat="1"/>
    <row r="73" spans="1:14" s="179" customFormat="1" ht="21">
      <c r="A73" s="223" t="s">
        <v>566</v>
      </c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</row>
    <row r="74" spans="1:14" s="180" customFormat="1" ht="17.25">
      <c r="A74" s="224" t="s">
        <v>500</v>
      </c>
      <c r="B74" s="224" t="s">
        <v>501</v>
      </c>
      <c r="C74" s="224" t="s">
        <v>502</v>
      </c>
      <c r="D74" s="225" t="s">
        <v>503</v>
      </c>
      <c r="E74" s="224" t="s">
        <v>504</v>
      </c>
      <c r="F74" s="224"/>
      <c r="G74" s="224"/>
      <c r="H74" s="224"/>
      <c r="I74" s="227" t="s">
        <v>505</v>
      </c>
      <c r="J74" s="228"/>
      <c r="K74" s="228"/>
      <c r="L74" s="228"/>
      <c r="M74" s="229"/>
      <c r="N74" s="225" t="s">
        <v>506</v>
      </c>
    </row>
    <row r="75" spans="1:14" s="183" customFormat="1" ht="45">
      <c r="A75" s="224"/>
      <c r="B75" s="224"/>
      <c r="C75" s="224"/>
      <c r="D75" s="226"/>
      <c r="E75" s="181" t="s">
        <v>507</v>
      </c>
      <c r="F75" s="181" t="s">
        <v>107</v>
      </c>
      <c r="G75" s="181" t="s">
        <v>508</v>
      </c>
      <c r="H75" s="181" t="s">
        <v>218</v>
      </c>
      <c r="I75" s="181" t="s">
        <v>509</v>
      </c>
      <c r="J75" s="181" t="s">
        <v>510</v>
      </c>
      <c r="K75" s="181" t="s">
        <v>511</v>
      </c>
      <c r="L75" s="181" t="s">
        <v>512</v>
      </c>
      <c r="M75" s="182" t="s">
        <v>513</v>
      </c>
      <c r="N75" s="226"/>
    </row>
    <row r="76" spans="1:14" s="191" customFormat="1" ht="37.5">
      <c r="A76" s="3" t="s">
        <v>567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</row>
    <row r="77" spans="1:14" s="191" customFormat="1" ht="75">
      <c r="A77" s="3" t="s">
        <v>568</v>
      </c>
      <c r="B77" s="192" t="s">
        <v>529</v>
      </c>
      <c r="C77" s="3" t="s">
        <v>569</v>
      </c>
      <c r="D77" s="192"/>
      <c r="E77" s="5">
        <f>อวล.!C18</f>
        <v>35000</v>
      </c>
      <c r="F77" s="192"/>
      <c r="G77" s="192"/>
      <c r="H77" s="186">
        <f t="shared" ref="H77:H82" si="8">E77+F77+G77</f>
        <v>35000</v>
      </c>
      <c r="I77" s="192"/>
      <c r="J77" s="192"/>
      <c r="K77" s="3" t="s">
        <v>516</v>
      </c>
      <c r="L77" s="3" t="s">
        <v>517</v>
      </c>
      <c r="M77" s="3" t="s">
        <v>539</v>
      </c>
      <c r="N77" s="192" t="s">
        <v>559</v>
      </c>
    </row>
    <row r="78" spans="1:14" s="191" customFormat="1" ht="75">
      <c r="A78" s="3" t="s">
        <v>570</v>
      </c>
      <c r="B78" s="192" t="s">
        <v>529</v>
      </c>
      <c r="C78" s="3" t="s">
        <v>571</v>
      </c>
      <c r="D78" s="192"/>
      <c r="E78" s="5">
        <f>อวล.!C4</f>
        <v>100000</v>
      </c>
      <c r="F78" s="192"/>
      <c r="G78" s="192"/>
      <c r="H78" s="186">
        <f t="shared" si="8"/>
        <v>100000</v>
      </c>
      <c r="I78" s="192"/>
      <c r="J78" s="192"/>
      <c r="K78" s="3" t="s">
        <v>516</v>
      </c>
      <c r="L78" s="3" t="s">
        <v>517</v>
      </c>
      <c r="M78" s="3" t="s">
        <v>539</v>
      </c>
      <c r="N78" s="192" t="s">
        <v>559</v>
      </c>
    </row>
    <row r="79" spans="1:14" s="191" customFormat="1" ht="75">
      <c r="A79" s="3" t="s">
        <v>572</v>
      </c>
      <c r="B79" s="192"/>
      <c r="C79" s="3"/>
      <c r="D79" s="192"/>
      <c r="E79" s="5">
        <v>150000</v>
      </c>
      <c r="F79" s="192"/>
      <c r="G79" s="192"/>
      <c r="H79" s="186">
        <f t="shared" si="8"/>
        <v>150000</v>
      </c>
      <c r="I79" s="192"/>
      <c r="J79" s="192"/>
      <c r="K79" s="3" t="s">
        <v>516</v>
      </c>
      <c r="L79" s="3" t="s">
        <v>517</v>
      </c>
      <c r="M79" s="3" t="s">
        <v>539</v>
      </c>
      <c r="N79" s="192" t="s">
        <v>559</v>
      </c>
    </row>
    <row r="80" spans="1:14" s="191" customFormat="1" ht="42">
      <c r="A80" s="3" t="s">
        <v>573</v>
      </c>
      <c r="B80" s="192"/>
      <c r="C80" s="3"/>
      <c r="D80" s="192"/>
      <c r="E80" s="5">
        <f>อวล.!C8</f>
        <v>150000</v>
      </c>
      <c r="F80" s="192"/>
      <c r="G80" s="192"/>
      <c r="H80" s="186">
        <f t="shared" si="8"/>
        <v>150000</v>
      </c>
      <c r="I80" s="192"/>
      <c r="J80" s="192"/>
      <c r="K80" s="3" t="s">
        <v>516</v>
      </c>
      <c r="L80" s="3" t="s">
        <v>517</v>
      </c>
      <c r="M80" s="3" t="s">
        <v>539</v>
      </c>
      <c r="N80" s="192" t="s">
        <v>559</v>
      </c>
    </row>
    <row r="81" spans="1:14" s="191" customFormat="1" ht="56.25">
      <c r="A81" s="3" t="s">
        <v>574</v>
      </c>
      <c r="B81" s="192" t="s">
        <v>533</v>
      </c>
      <c r="C81" s="192"/>
      <c r="D81" s="192"/>
      <c r="E81" s="5">
        <f>อวล.!C10</f>
        <v>100000</v>
      </c>
      <c r="F81" s="192"/>
      <c r="G81" s="192"/>
      <c r="H81" s="186">
        <f t="shared" si="8"/>
        <v>100000</v>
      </c>
      <c r="I81" s="192"/>
      <c r="J81" s="192"/>
      <c r="K81" s="3" t="s">
        <v>516</v>
      </c>
      <c r="L81" s="3" t="s">
        <v>517</v>
      </c>
      <c r="M81" s="3" t="s">
        <v>539</v>
      </c>
      <c r="N81" s="192" t="s">
        <v>559</v>
      </c>
    </row>
    <row r="82" spans="1:14" s="191" customFormat="1" ht="56.25">
      <c r="A82" s="3" t="s">
        <v>575</v>
      </c>
      <c r="B82" s="192"/>
      <c r="C82" s="192"/>
      <c r="D82" s="192"/>
      <c r="E82" s="5">
        <v>10000</v>
      </c>
      <c r="F82" s="192"/>
      <c r="G82" s="192"/>
      <c r="H82" s="186">
        <f t="shared" si="8"/>
        <v>10000</v>
      </c>
      <c r="I82" s="192"/>
      <c r="J82" s="192"/>
      <c r="K82" s="3" t="s">
        <v>516</v>
      </c>
      <c r="L82" s="3" t="s">
        <v>517</v>
      </c>
      <c r="M82" s="3" t="s">
        <v>539</v>
      </c>
      <c r="N82" s="192" t="s">
        <v>559</v>
      </c>
    </row>
    <row r="83" spans="1:14" s="191" customFormat="1" ht="21">
      <c r="A83" s="3" t="s">
        <v>218</v>
      </c>
      <c r="B83" s="192"/>
      <c r="C83" s="192"/>
      <c r="D83" s="192"/>
      <c r="E83" s="5">
        <f>SUM(E77:E82)</f>
        <v>545000</v>
      </c>
      <c r="F83" s="5">
        <f t="shared" ref="F83:H83" si="9">SUM(F77:F82)</f>
        <v>0</v>
      </c>
      <c r="G83" s="5">
        <f t="shared" si="9"/>
        <v>0</v>
      </c>
      <c r="H83" s="5">
        <f t="shared" si="9"/>
        <v>545000</v>
      </c>
      <c r="I83" s="192"/>
      <c r="J83" s="192"/>
      <c r="K83" s="3"/>
      <c r="L83" s="3"/>
      <c r="M83" s="3"/>
      <c r="N83" s="192"/>
    </row>
    <row r="84" spans="1:14" s="179" customFormat="1"/>
    <row r="85" spans="1:14" s="179" customFormat="1" ht="21">
      <c r="A85" s="223" t="s">
        <v>576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</row>
    <row r="86" spans="1:14" s="180" customFormat="1" ht="17.25">
      <c r="A86" s="224" t="s">
        <v>500</v>
      </c>
      <c r="B86" s="224" t="s">
        <v>501</v>
      </c>
      <c r="C86" s="224" t="s">
        <v>502</v>
      </c>
      <c r="D86" s="225" t="s">
        <v>503</v>
      </c>
      <c r="E86" s="224" t="s">
        <v>504</v>
      </c>
      <c r="F86" s="224"/>
      <c r="G86" s="224"/>
      <c r="H86" s="224"/>
      <c r="I86" s="227" t="s">
        <v>505</v>
      </c>
      <c r="J86" s="228"/>
      <c r="K86" s="228"/>
      <c r="L86" s="228"/>
      <c r="M86" s="229"/>
      <c r="N86" s="225" t="s">
        <v>506</v>
      </c>
    </row>
    <row r="87" spans="1:14" s="183" customFormat="1" ht="45">
      <c r="A87" s="224"/>
      <c r="B87" s="224"/>
      <c r="C87" s="224"/>
      <c r="D87" s="226"/>
      <c r="E87" s="181" t="s">
        <v>507</v>
      </c>
      <c r="F87" s="181" t="s">
        <v>107</v>
      </c>
      <c r="G87" s="181" t="s">
        <v>508</v>
      </c>
      <c r="H87" s="181" t="s">
        <v>218</v>
      </c>
      <c r="I87" s="181" t="s">
        <v>509</v>
      </c>
      <c r="J87" s="181" t="s">
        <v>510</v>
      </c>
      <c r="K87" s="181" t="s">
        <v>511</v>
      </c>
      <c r="L87" s="181" t="s">
        <v>512</v>
      </c>
      <c r="M87" s="182" t="s">
        <v>513</v>
      </c>
      <c r="N87" s="226"/>
    </row>
    <row r="88" spans="1:14" s="191" customFormat="1" ht="37.5">
      <c r="A88" s="3" t="s">
        <v>577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</row>
    <row r="89" spans="1:14" s="191" customFormat="1" ht="75">
      <c r="A89" s="196" t="s">
        <v>578</v>
      </c>
      <c r="B89" s="192" t="s">
        <v>529</v>
      </c>
      <c r="C89" s="193" t="s">
        <v>579</v>
      </c>
      <c r="D89" s="192"/>
      <c r="E89" s="4">
        <f>พัฒนาคุณภาพ!C4</f>
        <v>170000</v>
      </c>
      <c r="F89" s="192"/>
      <c r="G89" s="192"/>
      <c r="H89" s="186">
        <f t="shared" ref="H89:H95" si="10">E89+F89+G89</f>
        <v>170000</v>
      </c>
      <c r="I89" s="192"/>
      <c r="J89" s="192"/>
      <c r="K89" s="3" t="s">
        <v>516</v>
      </c>
      <c r="L89" s="3" t="s">
        <v>580</v>
      </c>
      <c r="M89" s="3" t="s">
        <v>539</v>
      </c>
      <c r="N89" s="192" t="s">
        <v>222</v>
      </c>
    </row>
    <row r="90" spans="1:14" s="191" customFormat="1" ht="112.5">
      <c r="A90" s="3" t="s">
        <v>581</v>
      </c>
      <c r="B90" s="192" t="s">
        <v>529</v>
      </c>
      <c r="C90" s="193" t="s">
        <v>582</v>
      </c>
      <c r="D90" s="192"/>
      <c r="E90" s="25">
        <f>สุขศึกษา!C4</f>
        <v>167670</v>
      </c>
      <c r="F90" s="192"/>
      <c r="G90" s="192"/>
      <c r="H90" s="186">
        <f t="shared" si="10"/>
        <v>167670</v>
      </c>
      <c r="I90" s="192"/>
      <c r="J90" s="192"/>
      <c r="K90" s="3" t="s">
        <v>516</v>
      </c>
      <c r="L90" s="3" t="s">
        <v>580</v>
      </c>
      <c r="M90" s="3" t="s">
        <v>539</v>
      </c>
      <c r="N90" s="192" t="s">
        <v>532</v>
      </c>
    </row>
    <row r="91" spans="1:14" s="191" customFormat="1" ht="56.25">
      <c r="A91" s="3" t="s">
        <v>583</v>
      </c>
      <c r="B91" s="192"/>
      <c r="C91" s="193" t="s">
        <v>584</v>
      </c>
      <c r="D91" s="192"/>
      <c r="E91" s="25">
        <f>สุขศึกษา!C8</f>
        <v>370080</v>
      </c>
      <c r="F91" s="192"/>
      <c r="G91" s="192"/>
      <c r="H91" s="186">
        <f t="shared" si="10"/>
        <v>370080</v>
      </c>
      <c r="I91" s="192"/>
      <c r="J91" s="192"/>
      <c r="K91" s="3" t="s">
        <v>516</v>
      </c>
      <c r="L91" s="3" t="s">
        <v>580</v>
      </c>
      <c r="M91" s="3" t="s">
        <v>539</v>
      </c>
      <c r="N91" s="192" t="s">
        <v>532</v>
      </c>
    </row>
    <row r="92" spans="1:14" s="191" customFormat="1" ht="37.5">
      <c r="A92" s="3" t="s">
        <v>585</v>
      </c>
      <c r="B92" s="192"/>
      <c r="C92" s="193"/>
      <c r="D92" s="192"/>
      <c r="E92" s="25">
        <f>สุขศึกษา!C12</f>
        <v>46720</v>
      </c>
      <c r="F92" s="192"/>
      <c r="G92" s="192"/>
      <c r="H92" s="186">
        <f t="shared" si="10"/>
        <v>46720</v>
      </c>
      <c r="I92" s="192"/>
      <c r="J92" s="192"/>
      <c r="K92" s="3" t="s">
        <v>516</v>
      </c>
      <c r="L92" s="3" t="s">
        <v>580</v>
      </c>
      <c r="M92" s="3" t="s">
        <v>539</v>
      </c>
      <c r="N92" s="192" t="s">
        <v>532</v>
      </c>
    </row>
    <row r="93" spans="1:14" s="191" customFormat="1" ht="56.25">
      <c r="A93" s="3" t="s">
        <v>586</v>
      </c>
      <c r="B93" s="192"/>
      <c r="C93" s="193"/>
      <c r="D93" s="192"/>
      <c r="E93" s="25">
        <f>สุขศึกษา!C16</f>
        <v>3840</v>
      </c>
      <c r="F93" s="192"/>
      <c r="G93" s="192"/>
      <c r="H93" s="186">
        <f t="shared" si="10"/>
        <v>3840</v>
      </c>
      <c r="I93" s="192"/>
      <c r="J93" s="192"/>
      <c r="K93" s="3" t="s">
        <v>516</v>
      </c>
      <c r="L93" s="3" t="s">
        <v>580</v>
      </c>
      <c r="M93" s="3" t="s">
        <v>539</v>
      </c>
      <c r="N93" s="192" t="s">
        <v>532</v>
      </c>
    </row>
    <row r="94" spans="1:14" s="191" customFormat="1" ht="75">
      <c r="A94" s="3" t="s">
        <v>587</v>
      </c>
      <c r="B94" s="192"/>
      <c r="C94" s="193"/>
      <c r="D94" s="192"/>
      <c r="E94" s="25">
        <f>สุขศึกษา!C20</f>
        <v>124910</v>
      </c>
      <c r="F94" s="192"/>
      <c r="G94" s="192"/>
      <c r="H94" s="186">
        <f t="shared" si="10"/>
        <v>124910</v>
      </c>
      <c r="I94" s="192"/>
      <c r="J94" s="192"/>
      <c r="K94" s="3" t="s">
        <v>516</v>
      </c>
      <c r="L94" s="3" t="s">
        <v>580</v>
      </c>
      <c r="M94" s="3" t="s">
        <v>539</v>
      </c>
      <c r="N94" s="192" t="s">
        <v>532</v>
      </c>
    </row>
    <row r="95" spans="1:14" s="191" customFormat="1" ht="42">
      <c r="A95" s="3" t="s">
        <v>588</v>
      </c>
      <c r="B95" s="192"/>
      <c r="C95" s="192"/>
      <c r="D95" s="192"/>
      <c r="E95" s="4">
        <f>ทันต!C6</f>
        <v>65670</v>
      </c>
      <c r="F95" s="192"/>
      <c r="G95" s="192"/>
      <c r="H95" s="186">
        <f t="shared" si="10"/>
        <v>65670</v>
      </c>
      <c r="I95" s="192"/>
      <c r="J95" s="192"/>
      <c r="K95" s="192"/>
      <c r="L95" s="3" t="s">
        <v>580</v>
      </c>
      <c r="M95" s="3" t="s">
        <v>539</v>
      </c>
      <c r="N95" s="192" t="s">
        <v>10</v>
      </c>
    </row>
    <row r="96" spans="1:14" s="191" customFormat="1" ht="21">
      <c r="A96" s="202" t="s">
        <v>218</v>
      </c>
      <c r="B96" s="192"/>
      <c r="C96" s="192"/>
      <c r="D96" s="192"/>
      <c r="E96" s="4">
        <f>SUM(E89:E95)</f>
        <v>948890</v>
      </c>
      <c r="F96" s="4">
        <f t="shared" ref="F96:H96" si="11">SUM(F89:F95)</f>
        <v>0</v>
      </c>
      <c r="G96" s="4">
        <f t="shared" si="11"/>
        <v>0</v>
      </c>
      <c r="H96" s="4">
        <f t="shared" si="11"/>
        <v>948890</v>
      </c>
      <c r="I96" s="192"/>
      <c r="J96" s="192"/>
      <c r="K96" s="192"/>
      <c r="L96" s="3"/>
      <c r="M96" s="3"/>
      <c r="N96" s="192"/>
    </row>
    <row r="97" spans="1:14" s="179" customFormat="1"/>
    <row r="98" spans="1:14" s="179" customFormat="1" ht="21">
      <c r="A98" s="223" t="s">
        <v>589</v>
      </c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</row>
    <row r="99" spans="1:14" s="180" customFormat="1" ht="17.25">
      <c r="A99" s="224" t="s">
        <v>500</v>
      </c>
      <c r="B99" s="224" t="s">
        <v>501</v>
      </c>
      <c r="C99" s="224" t="s">
        <v>502</v>
      </c>
      <c r="D99" s="225" t="s">
        <v>503</v>
      </c>
      <c r="E99" s="224" t="s">
        <v>504</v>
      </c>
      <c r="F99" s="224"/>
      <c r="G99" s="224"/>
      <c r="H99" s="224"/>
      <c r="I99" s="227" t="s">
        <v>505</v>
      </c>
      <c r="J99" s="228"/>
      <c r="K99" s="228"/>
      <c r="L99" s="228"/>
      <c r="M99" s="229"/>
      <c r="N99" s="225" t="s">
        <v>506</v>
      </c>
    </row>
    <row r="100" spans="1:14" s="183" customFormat="1" ht="45">
      <c r="A100" s="224"/>
      <c r="B100" s="224"/>
      <c r="C100" s="224"/>
      <c r="D100" s="226"/>
      <c r="E100" s="181" t="s">
        <v>507</v>
      </c>
      <c r="F100" s="181" t="s">
        <v>107</v>
      </c>
      <c r="G100" s="181" t="s">
        <v>508</v>
      </c>
      <c r="H100" s="181" t="s">
        <v>218</v>
      </c>
      <c r="I100" s="181" t="s">
        <v>509</v>
      </c>
      <c r="J100" s="181" t="s">
        <v>510</v>
      </c>
      <c r="K100" s="181" t="s">
        <v>511</v>
      </c>
      <c r="L100" s="181" t="s">
        <v>512</v>
      </c>
      <c r="M100" s="182" t="s">
        <v>513</v>
      </c>
      <c r="N100" s="226"/>
    </row>
    <row r="101" spans="1:14" s="183" customFormat="1" ht="37.5">
      <c r="A101" s="3" t="s">
        <v>590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s="183" customFormat="1" ht="75">
      <c r="A102" s="3" t="s">
        <v>591</v>
      </c>
      <c r="B102" s="3" t="s">
        <v>529</v>
      </c>
      <c r="C102" s="193" t="s">
        <v>592</v>
      </c>
      <c r="D102" s="3"/>
      <c r="E102" s="17">
        <f>NCD!C28</f>
        <v>40800</v>
      </c>
      <c r="F102" s="3"/>
      <c r="G102" s="3"/>
      <c r="H102" s="186">
        <f t="shared" ref="H102:H125" si="12">E102+F102+G102</f>
        <v>40800</v>
      </c>
      <c r="I102" s="26" t="s">
        <v>522</v>
      </c>
      <c r="J102" s="26" t="s">
        <v>554</v>
      </c>
      <c r="K102" s="3" t="s">
        <v>516</v>
      </c>
      <c r="L102" s="3" t="s">
        <v>580</v>
      </c>
      <c r="M102" s="3" t="s">
        <v>539</v>
      </c>
      <c r="N102" s="3" t="s">
        <v>555</v>
      </c>
    </row>
    <row r="103" spans="1:14" s="183" customFormat="1" ht="56.25">
      <c r="A103" s="3" t="s">
        <v>593</v>
      </c>
      <c r="B103" s="3"/>
      <c r="C103" s="193" t="s">
        <v>594</v>
      </c>
      <c r="D103" s="3"/>
      <c r="E103" s="4">
        <f>ควบคุมโรค!C6</f>
        <v>15000</v>
      </c>
      <c r="F103" s="3"/>
      <c r="G103" s="3"/>
      <c r="H103" s="186">
        <f t="shared" si="12"/>
        <v>15000</v>
      </c>
      <c r="I103" s="3"/>
      <c r="J103" s="3"/>
      <c r="K103" s="3" t="s">
        <v>516</v>
      </c>
      <c r="L103" s="3" t="s">
        <v>580</v>
      </c>
      <c r="M103" s="3" t="s">
        <v>539</v>
      </c>
      <c r="N103" s="3" t="s">
        <v>21</v>
      </c>
    </row>
    <row r="104" spans="1:14" s="183" customFormat="1" ht="75">
      <c r="A104" s="3" t="s">
        <v>595</v>
      </c>
      <c r="B104" s="3"/>
      <c r="C104" s="193"/>
      <c r="D104" s="3"/>
      <c r="E104" s="4">
        <f>ควบคุมโรค!C8</f>
        <v>59975</v>
      </c>
      <c r="F104" s="3"/>
      <c r="G104" s="3"/>
      <c r="H104" s="186">
        <f t="shared" si="12"/>
        <v>59975</v>
      </c>
      <c r="I104" s="3"/>
      <c r="J104" s="3"/>
      <c r="K104" s="3" t="s">
        <v>516</v>
      </c>
      <c r="L104" s="3" t="s">
        <v>580</v>
      </c>
      <c r="M104" s="3" t="s">
        <v>539</v>
      </c>
      <c r="N104" s="3" t="s">
        <v>21</v>
      </c>
    </row>
    <row r="105" spans="1:14" s="183" customFormat="1" ht="75">
      <c r="A105" s="3" t="s">
        <v>596</v>
      </c>
      <c r="B105" s="3"/>
      <c r="C105" s="193" t="s">
        <v>597</v>
      </c>
      <c r="D105" s="3"/>
      <c r="E105" s="8">
        <f>คุ้มครอง!C26</f>
        <v>100000</v>
      </c>
      <c r="F105" s="3"/>
      <c r="G105" s="3"/>
      <c r="H105" s="186">
        <f t="shared" si="12"/>
        <v>100000</v>
      </c>
      <c r="I105" s="26"/>
      <c r="J105" s="26" t="s">
        <v>598</v>
      </c>
      <c r="K105" s="3" t="s">
        <v>516</v>
      </c>
      <c r="L105" s="3" t="s">
        <v>580</v>
      </c>
      <c r="M105" s="3" t="s">
        <v>539</v>
      </c>
      <c r="N105" s="3" t="s">
        <v>564</v>
      </c>
    </row>
    <row r="106" spans="1:14" s="183" customFormat="1" ht="56.25">
      <c r="A106" s="3" t="s">
        <v>599</v>
      </c>
      <c r="B106" s="3"/>
      <c r="C106" s="193" t="s">
        <v>600</v>
      </c>
      <c r="D106" s="3"/>
      <c r="E106" s="5">
        <f>คุ้มครอง!C31</f>
        <v>20000</v>
      </c>
      <c r="F106" s="3"/>
      <c r="G106" s="3"/>
      <c r="H106" s="186">
        <f t="shared" si="12"/>
        <v>20000</v>
      </c>
      <c r="I106" s="26"/>
      <c r="J106" s="26" t="s">
        <v>598</v>
      </c>
      <c r="K106" s="3" t="s">
        <v>516</v>
      </c>
      <c r="L106" s="3" t="s">
        <v>580</v>
      </c>
      <c r="M106" s="3" t="s">
        <v>539</v>
      </c>
      <c r="N106" s="3" t="s">
        <v>564</v>
      </c>
    </row>
    <row r="107" spans="1:14" s="183" customFormat="1" ht="37.5">
      <c r="A107" s="3"/>
      <c r="B107" s="3"/>
      <c r="C107" s="3" t="s">
        <v>601</v>
      </c>
      <c r="D107" s="3"/>
      <c r="E107" s="3"/>
      <c r="F107" s="3"/>
      <c r="G107" s="3"/>
      <c r="H107" s="186">
        <f t="shared" si="12"/>
        <v>0</v>
      </c>
      <c r="I107" s="3"/>
      <c r="J107" s="3"/>
      <c r="K107" s="3" t="s">
        <v>516</v>
      </c>
      <c r="L107" s="3" t="s">
        <v>580</v>
      </c>
      <c r="M107" s="3" t="s">
        <v>539</v>
      </c>
      <c r="N107" s="3"/>
    </row>
    <row r="108" spans="1:14" s="183" customFormat="1" ht="37.5">
      <c r="A108" s="3"/>
      <c r="B108" s="3"/>
      <c r="C108" s="3" t="s">
        <v>602</v>
      </c>
      <c r="D108" s="3"/>
      <c r="E108" s="3"/>
      <c r="F108" s="3"/>
      <c r="G108" s="3"/>
      <c r="H108" s="186">
        <f t="shared" si="12"/>
        <v>0</v>
      </c>
      <c r="I108" s="3"/>
      <c r="J108" s="3"/>
      <c r="K108" s="3" t="s">
        <v>516</v>
      </c>
      <c r="L108" s="3" t="s">
        <v>580</v>
      </c>
      <c r="M108" s="3" t="s">
        <v>539</v>
      </c>
      <c r="N108" s="3"/>
    </row>
    <row r="109" spans="1:14" s="183" customFormat="1" ht="93.75">
      <c r="A109" s="2" t="s">
        <v>603</v>
      </c>
      <c r="B109" s="3"/>
      <c r="C109" s="3" t="s">
        <v>604</v>
      </c>
      <c r="D109" s="3"/>
      <c r="E109" s="5">
        <f>NCD!C34</f>
        <v>28800</v>
      </c>
      <c r="F109" s="3"/>
      <c r="G109" s="3"/>
      <c r="H109" s="186">
        <f t="shared" si="12"/>
        <v>28800</v>
      </c>
      <c r="I109" s="3"/>
      <c r="J109" s="3"/>
      <c r="K109" s="3" t="s">
        <v>516</v>
      </c>
      <c r="L109" s="3" t="s">
        <v>580</v>
      </c>
      <c r="M109" s="3" t="s">
        <v>539</v>
      </c>
      <c r="N109" s="3" t="s">
        <v>555</v>
      </c>
    </row>
    <row r="110" spans="1:14" s="183" customFormat="1" ht="93.75">
      <c r="A110" s="3"/>
      <c r="B110" s="3" t="s">
        <v>529</v>
      </c>
      <c r="C110" s="3" t="s">
        <v>605</v>
      </c>
      <c r="D110" s="3"/>
      <c r="E110" s="3"/>
      <c r="F110" s="3"/>
      <c r="G110" s="3"/>
      <c r="H110" s="186">
        <f t="shared" si="12"/>
        <v>0</v>
      </c>
      <c r="I110" s="3"/>
      <c r="J110" s="3"/>
      <c r="K110" s="3" t="s">
        <v>516</v>
      </c>
      <c r="L110" s="3" t="s">
        <v>580</v>
      </c>
      <c r="M110" s="3" t="s">
        <v>539</v>
      </c>
      <c r="N110" s="3"/>
    </row>
    <row r="111" spans="1:14" s="183" customFormat="1" ht="37.5">
      <c r="A111" s="3" t="s">
        <v>606</v>
      </c>
      <c r="B111" s="3" t="s">
        <v>533</v>
      </c>
      <c r="C111" s="3" t="s">
        <v>607</v>
      </c>
      <c r="D111" s="3"/>
      <c r="E111" s="17">
        <f>สุขศึกษา!C22</f>
        <v>293730</v>
      </c>
      <c r="F111" s="3"/>
      <c r="G111" s="3"/>
      <c r="H111" s="186">
        <f t="shared" si="12"/>
        <v>293730</v>
      </c>
      <c r="I111" s="26" t="s">
        <v>522</v>
      </c>
      <c r="J111" s="3"/>
      <c r="K111" s="3" t="s">
        <v>516</v>
      </c>
      <c r="L111" s="3" t="s">
        <v>580</v>
      </c>
      <c r="M111" s="3" t="s">
        <v>539</v>
      </c>
      <c r="N111" s="3" t="s">
        <v>532</v>
      </c>
    </row>
    <row r="112" spans="1:14" s="183" customFormat="1" ht="56.25">
      <c r="A112" s="3" t="s">
        <v>608</v>
      </c>
      <c r="B112" s="3"/>
      <c r="C112" s="3" t="s">
        <v>609</v>
      </c>
      <c r="D112" s="3"/>
      <c r="E112" s="17">
        <f>สุขศึกษา!C27</f>
        <v>50000</v>
      </c>
      <c r="F112" s="3"/>
      <c r="G112" s="3"/>
      <c r="H112" s="186">
        <f t="shared" si="12"/>
        <v>50000</v>
      </c>
      <c r="I112" s="26" t="s">
        <v>522</v>
      </c>
      <c r="J112" s="3"/>
      <c r="K112" s="3" t="s">
        <v>516</v>
      </c>
      <c r="L112" s="3" t="s">
        <v>580</v>
      </c>
      <c r="M112" s="3" t="s">
        <v>539</v>
      </c>
      <c r="N112" s="3" t="s">
        <v>532</v>
      </c>
    </row>
    <row r="113" spans="1:14" s="183" customFormat="1" ht="75">
      <c r="A113" s="3" t="s">
        <v>610</v>
      </c>
      <c r="B113" s="3"/>
      <c r="C113" s="3"/>
      <c r="D113" s="3"/>
      <c r="E113" s="17">
        <f>สุขศึกษา!C28</f>
        <v>110000</v>
      </c>
      <c r="F113" s="3"/>
      <c r="G113" s="3"/>
      <c r="H113" s="186">
        <f t="shared" si="12"/>
        <v>110000</v>
      </c>
      <c r="I113" s="3"/>
      <c r="J113" s="3"/>
      <c r="K113" s="3" t="s">
        <v>516</v>
      </c>
      <c r="L113" s="3" t="s">
        <v>580</v>
      </c>
      <c r="M113" s="3" t="s">
        <v>539</v>
      </c>
      <c r="N113" s="3" t="s">
        <v>532</v>
      </c>
    </row>
    <row r="114" spans="1:14" s="183" customFormat="1" ht="56.25">
      <c r="A114" s="3" t="s">
        <v>728</v>
      </c>
      <c r="B114" s="3"/>
      <c r="C114" s="3" t="s">
        <v>611</v>
      </c>
      <c r="D114" s="3"/>
      <c r="E114" s="5">
        <f>ยุทธ!C27</f>
        <v>24000</v>
      </c>
      <c r="F114" s="3"/>
      <c r="G114" s="3"/>
      <c r="H114" s="186">
        <f t="shared" si="12"/>
        <v>24000</v>
      </c>
      <c r="I114" s="3"/>
      <c r="J114" s="3"/>
      <c r="K114" s="3" t="s">
        <v>516</v>
      </c>
      <c r="L114" s="3" t="s">
        <v>580</v>
      </c>
      <c r="M114" s="3" t="s">
        <v>539</v>
      </c>
      <c r="N114" s="3" t="s">
        <v>219</v>
      </c>
    </row>
    <row r="115" spans="1:14" s="183" customFormat="1" ht="112.5">
      <c r="A115" s="3"/>
      <c r="B115" s="3"/>
      <c r="C115" s="3" t="s">
        <v>612</v>
      </c>
      <c r="D115" s="3"/>
      <c r="E115" s="3"/>
      <c r="F115" s="3"/>
      <c r="G115" s="3"/>
      <c r="H115" s="186">
        <f t="shared" si="12"/>
        <v>0</v>
      </c>
      <c r="I115" s="3"/>
      <c r="J115" s="3"/>
      <c r="K115" s="3" t="s">
        <v>516</v>
      </c>
      <c r="L115" s="3" t="s">
        <v>580</v>
      </c>
      <c r="M115" s="3" t="s">
        <v>539</v>
      </c>
      <c r="N115" s="3"/>
    </row>
    <row r="116" spans="1:14" s="183" customFormat="1" ht="75">
      <c r="A116" s="3" t="s">
        <v>729</v>
      </c>
      <c r="B116" s="3"/>
      <c r="C116" s="193" t="s">
        <v>613</v>
      </c>
      <c r="D116" s="3"/>
      <c r="E116" s="17">
        <f>NCD!C31</f>
        <v>19400</v>
      </c>
      <c r="F116" s="3"/>
      <c r="G116" s="3"/>
      <c r="H116" s="186">
        <f t="shared" si="12"/>
        <v>19400</v>
      </c>
      <c r="I116" s="26" t="s">
        <v>522</v>
      </c>
      <c r="J116" s="26" t="s">
        <v>554</v>
      </c>
      <c r="K116" s="3" t="s">
        <v>516</v>
      </c>
      <c r="L116" s="3" t="s">
        <v>580</v>
      </c>
      <c r="M116" s="3" t="s">
        <v>539</v>
      </c>
      <c r="N116" s="3" t="s">
        <v>555</v>
      </c>
    </row>
    <row r="117" spans="1:14" s="183" customFormat="1" ht="75">
      <c r="A117" s="3" t="s">
        <v>730</v>
      </c>
      <c r="B117" s="3"/>
      <c r="C117" s="3" t="s">
        <v>614</v>
      </c>
      <c r="D117" s="3"/>
      <c r="E117" s="17">
        <f>NCD!C4</f>
        <v>326500</v>
      </c>
      <c r="F117" s="3"/>
      <c r="G117" s="3"/>
      <c r="H117" s="186">
        <f t="shared" si="12"/>
        <v>326500</v>
      </c>
      <c r="I117" s="3"/>
      <c r="J117" s="3"/>
      <c r="K117" s="3" t="s">
        <v>516</v>
      </c>
      <c r="L117" s="3" t="s">
        <v>580</v>
      </c>
      <c r="M117" s="3" t="s">
        <v>539</v>
      </c>
      <c r="N117" s="3" t="s">
        <v>555</v>
      </c>
    </row>
    <row r="118" spans="1:14" s="183" customFormat="1" ht="75">
      <c r="A118" s="3" t="s">
        <v>731</v>
      </c>
      <c r="B118" s="3"/>
      <c r="C118" s="3"/>
      <c r="D118" s="3"/>
      <c r="E118" s="18">
        <f>NCD!C7</f>
        <v>10800</v>
      </c>
      <c r="F118" s="3"/>
      <c r="G118" s="3"/>
      <c r="H118" s="186">
        <f t="shared" si="12"/>
        <v>10800</v>
      </c>
      <c r="I118" s="3"/>
      <c r="J118" s="3"/>
      <c r="K118" s="3" t="s">
        <v>516</v>
      </c>
      <c r="L118" s="3" t="s">
        <v>580</v>
      </c>
      <c r="M118" s="3" t="s">
        <v>539</v>
      </c>
      <c r="N118" s="3" t="s">
        <v>555</v>
      </c>
    </row>
    <row r="119" spans="1:14" s="183" customFormat="1" ht="59.25">
      <c r="A119" s="3"/>
      <c r="B119" s="3"/>
      <c r="C119" s="3" t="s">
        <v>615</v>
      </c>
      <c r="D119" s="3"/>
      <c r="E119" s="17"/>
      <c r="F119" s="3"/>
      <c r="G119" s="3"/>
      <c r="H119" s="186">
        <f t="shared" si="12"/>
        <v>0</v>
      </c>
      <c r="I119" s="26" t="s">
        <v>522</v>
      </c>
      <c r="J119" s="3"/>
      <c r="K119" s="3" t="s">
        <v>516</v>
      </c>
      <c r="L119" s="3" t="s">
        <v>580</v>
      </c>
      <c r="M119" s="3" t="s">
        <v>539</v>
      </c>
      <c r="N119" s="3" t="s">
        <v>555</v>
      </c>
    </row>
    <row r="120" spans="1:14" s="183" customFormat="1" ht="56.25">
      <c r="A120" s="3" t="s">
        <v>732</v>
      </c>
      <c r="B120" s="3"/>
      <c r="C120" s="3" t="s">
        <v>616</v>
      </c>
      <c r="D120" s="3"/>
      <c r="E120" s="187">
        <f>ส่งเสริม!C45</f>
        <v>20000</v>
      </c>
      <c r="F120" s="3"/>
      <c r="G120" s="3"/>
      <c r="H120" s="186">
        <f t="shared" si="12"/>
        <v>20000</v>
      </c>
      <c r="I120" s="3"/>
      <c r="J120" s="3"/>
      <c r="K120" s="3" t="s">
        <v>516</v>
      </c>
      <c r="L120" s="3" t="s">
        <v>580</v>
      </c>
      <c r="M120" s="3" t="s">
        <v>539</v>
      </c>
      <c r="N120" s="3" t="s">
        <v>83</v>
      </c>
    </row>
    <row r="121" spans="1:14" s="183" customFormat="1" ht="93.75">
      <c r="A121" s="3"/>
      <c r="B121" s="3"/>
      <c r="C121" s="3" t="s">
        <v>617</v>
      </c>
      <c r="D121" s="3"/>
      <c r="E121" s="3"/>
      <c r="F121" s="3"/>
      <c r="G121" s="3"/>
      <c r="H121" s="186">
        <f t="shared" si="12"/>
        <v>0</v>
      </c>
      <c r="I121" s="3"/>
      <c r="J121" s="3"/>
      <c r="K121" s="3" t="s">
        <v>516</v>
      </c>
      <c r="L121" s="3" t="s">
        <v>580</v>
      </c>
      <c r="M121" s="3" t="s">
        <v>539</v>
      </c>
      <c r="N121" s="3"/>
    </row>
    <row r="122" spans="1:14" s="183" customFormat="1" ht="75">
      <c r="A122" s="2" t="s">
        <v>733</v>
      </c>
      <c r="B122" s="3"/>
      <c r="C122" s="194" t="s">
        <v>618</v>
      </c>
      <c r="D122" s="3"/>
      <c r="E122" s="17">
        <f>NCD!C61</f>
        <v>3338000</v>
      </c>
      <c r="F122" s="3"/>
      <c r="G122" s="3"/>
      <c r="H122" s="186">
        <f t="shared" si="12"/>
        <v>3338000</v>
      </c>
      <c r="I122" s="3"/>
      <c r="J122" s="3"/>
      <c r="K122" s="3" t="s">
        <v>516</v>
      </c>
      <c r="L122" s="3" t="s">
        <v>580</v>
      </c>
      <c r="M122" s="3" t="s">
        <v>539</v>
      </c>
      <c r="N122" s="3" t="s">
        <v>555</v>
      </c>
    </row>
    <row r="123" spans="1:14" s="183" customFormat="1" ht="93.75">
      <c r="A123" s="3" t="s">
        <v>734</v>
      </c>
      <c r="B123" s="3"/>
      <c r="C123" s="194" t="s">
        <v>619</v>
      </c>
      <c r="D123" s="3"/>
      <c r="E123" s="3"/>
      <c r="F123" s="17">
        <f>NCD!C74</f>
        <v>1999300</v>
      </c>
      <c r="G123" s="3"/>
      <c r="H123" s="186">
        <f t="shared" si="12"/>
        <v>1999300</v>
      </c>
      <c r="I123" s="3"/>
      <c r="J123" s="3"/>
      <c r="K123" s="3" t="s">
        <v>516</v>
      </c>
      <c r="L123" s="3" t="s">
        <v>580</v>
      </c>
      <c r="M123" s="3" t="s">
        <v>539</v>
      </c>
      <c r="N123" s="3" t="s">
        <v>555</v>
      </c>
    </row>
    <row r="124" spans="1:14" s="183" customFormat="1" ht="56.25">
      <c r="A124" s="3" t="s">
        <v>735</v>
      </c>
      <c r="B124" s="3"/>
      <c r="C124" s="194"/>
      <c r="D124" s="3"/>
      <c r="F124" s="17"/>
      <c r="G124" s="17">
        <f>NCD!C37</f>
        <v>825700</v>
      </c>
      <c r="H124" s="186">
        <f t="shared" si="12"/>
        <v>825700</v>
      </c>
      <c r="I124" s="3"/>
      <c r="J124" s="3"/>
      <c r="K124" s="3" t="s">
        <v>516</v>
      </c>
      <c r="L124" s="3" t="s">
        <v>580</v>
      </c>
      <c r="M124" s="3" t="s">
        <v>539</v>
      </c>
      <c r="N124" s="3" t="s">
        <v>555</v>
      </c>
    </row>
    <row r="125" spans="1:14" s="183" customFormat="1" ht="93.75">
      <c r="A125" s="3" t="s">
        <v>736</v>
      </c>
      <c r="B125" s="3"/>
      <c r="C125" s="3" t="s">
        <v>620</v>
      </c>
      <c r="D125" s="3"/>
      <c r="E125" s="17">
        <f>NCD!C34</f>
        <v>28800</v>
      </c>
      <c r="F125" s="3"/>
      <c r="G125" s="3"/>
      <c r="H125" s="186">
        <f t="shared" si="12"/>
        <v>28800</v>
      </c>
      <c r="I125" s="3"/>
      <c r="J125" s="3"/>
      <c r="K125" s="3" t="s">
        <v>516</v>
      </c>
      <c r="L125" s="3" t="s">
        <v>580</v>
      </c>
      <c r="M125" s="3" t="s">
        <v>539</v>
      </c>
      <c r="N125" s="3" t="s">
        <v>555</v>
      </c>
    </row>
    <row r="126" spans="1:14" s="183" customFormat="1" ht="37.5">
      <c r="A126" s="3"/>
      <c r="B126" s="3"/>
      <c r="C126" s="3" t="s">
        <v>621</v>
      </c>
      <c r="D126" s="3"/>
      <c r="E126" s="3"/>
      <c r="F126" s="3"/>
      <c r="G126" s="3"/>
      <c r="H126" s="3"/>
      <c r="I126" s="3"/>
      <c r="J126" s="3"/>
      <c r="K126" s="3" t="s">
        <v>516</v>
      </c>
      <c r="L126" s="3"/>
      <c r="M126" s="3" t="s">
        <v>539</v>
      </c>
      <c r="N126" s="3"/>
    </row>
    <row r="127" spans="1:14" s="183" customFormat="1" ht="56.25">
      <c r="A127" s="3"/>
      <c r="B127" s="3"/>
      <c r="C127" s="193" t="s">
        <v>622</v>
      </c>
      <c r="D127" s="3"/>
      <c r="E127" s="3">
        <v>0</v>
      </c>
      <c r="F127" s="3"/>
      <c r="G127" s="3"/>
      <c r="H127" s="3"/>
      <c r="I127" s="3"/>
      <c r="J127" s="3"/>
      <c r="K127" s="3" t="s">
        <v>516</v>
      </c>
      <c r="L127" s="3"/>
      <c r="M127" s="3" t="s">
        <v>539</v>
      </c>
      <c r="N127" s="3"/>
    </row>
    <row r="128" spans="1:14" s="183" customFormat="1" ht="18.75">
      <c r="A128" s="202" t="s">
        <v>218</v>
      </c>
      <c r="B128" s="3"/>
      <c r="C128" s="193"/>
      <c r="D128" s="3"/>
      <c r="E128" s="17">
        <f>SUM(E102:E127)</f>
        <v>4485805</v>
      </c>
      <c r="F128" s="17">
        <f t="shared" ref="F128:H128" si="13">SUM(F102:F127)</f>
        <v>1999300</v>
      </c>
      <c r="G128" s="17">
        <f t="shared" si="13"/>
        <v>825700</v>
      </c>
      <c r="H128" s="17">
        <f t="shared" si="13"/>
        <v>7310805</v>
      </c>
      <c r="I128" s="3"/>
      <c r="J128" s="3"/>
      <c r="K128" s="3"/>
      <c r="L128" s="3"/>
      <c r="M128" s="3"/>
      <c r="N128" s="3"/>
    </row>
    <row r="129" spans="1:14" s="197" customFormat="1" ht="21">
      <c r="C129" s="190"/>
    </row>
    <row r="130" spans="1:14" s="179" customFormat="1" ht="21">
      <c r="A130" s="223" t="s">
        <v>623</v>
      </c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</row>
    <row r="131" spans="1:14" s="180" customFormat="1" ht="17.25">
      <c r="A131" s="224" t="s">
        <v>500</v>
      </c>
      <c r="B131" s="224" t="s">
        <v>501</v>
      </c>
      <c r="C131" s="224" t="s">
        <v>502</v>
      </c>
      <c r="D131" s="225" t="s">
        <v>503</v>
      </c>
      <c r="E131" s="224" t="s">
        <v>504</v>
      </c>
      <c r="F131" s="224"/>
      <c r="G131" s="224"/>
      <c r="H131" s="224"/>
      <c r="I131" s="227" t="s">
        <v>505</v>
      </c>
      <c r="J131" s="228"/>
      <c r="K131" s="228"/>
      <c r="L131" s="228"/>
      <c r="M131" s="229"/>
      <c r="N131" s="225" t="s">
        <v>506</v>
      </c>
    </row>
    <row r="132" spans="1:14" s="183" customFormat="1" ht="45">
      <c r="A132" s="224"/>
      <c r="B132" s="224"/>
      <c r="C132" s="224"/>
      <c r="D132" s="226"/>
      <c r="E132" s="181" t="s">
        <v>507</v>
      </c>
      <c r="F132" s="181" t="s">
        <v>107</v>
      </c>
      <c r="G132" s="181" t="s">
        <v>508</v>
      </c>
      <c r="H132" s="181" t="s">
        <v>218</v>
      </c>
      <c r="I132" s="181" t="s">
        <v>509</v>
      </c>
      <c r="J132" s="181" t="s">
        <v>510</v>
      </c>
      <c r="K132" s="181" t="s">
        <v>511</v>
      </c>
      <c r="L132" s="181" t="s">
        <v>512</v>
      </c>
      <c r="M132" s="182" t="s">
        <v>513</v>
      </c>
      <c r="N132" s="226"/>
    </row>
    <row r="133" spans="1:14" s="183" customFormat="1" ht="56.25">
      <c r="A133" s="3" t="s">
        <v>624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s="183" customFormat="1" ht="93.75">
      <c r="A134" s="28" t="s">
        <v>625</v>
      </c>
      <c r="B134" s="3" t="s">
        <v>529</v>
      </c>
      <c r="C134" s="193" t="s">
        <v>626</v>
      </c>
      <c r="D134" s="3"/>
      <c r="E134" s="16">
        <f>ยุทธ!C17</f>
        <v>12000</v>
      </c>
      <c r="F134" s="3"/>
      <c r="G134" s="3"/>
      <c r="H134" s="186">
        <f t="shared" ref="H134:H148" si="14">E134+F134+G134</f>
        <v>12000</v>
      </c>
      <c r="I134" s="3"/>
      <c r="J134" s="3"/>
      <c r="K134" s="3" t="s">
        <v>516</v>
      </c>
      <c r="L134" s="3" t="s">
        <v>580</v>
      </c>
      <c r="M134" s="3" t="s">
        <v>539</v>
      </c>
      <c r="N134" s="3" t="s">
        <v>711</v>
      </c>
    </row>
    <row r="135" spans="1:14" s="183" customFormat="1" ht="75">
      <c r="A135" s="3" t="s">
        <v>627</v>
      </c>
      <c r="B135" s="3"/>
      <c r="C135" s="193" t="s">
        <v>628</v>
      </c>
      <c r="D135" s="3"/>
      <c r="E135" s="17">
        <f>NCD!C47</f>
        <v>72000</v>
      </c>
      <c r="F135" s="3"/>
      <c r="G135" s="3"/>
      <c r="H135" s="186">
        <f t="shared" si="14"/>
        <v>72000</v>
      </c>
      <c r="I135" s="3"/>
      <c r="J135" s="3"/>
      <c r="K135" s="3" t="s">
        <v>516</v>
      </c>
      <c r="L135" s="3" t="s">
        <v>580</v>
      </c>
      <c r="M135" s="3" t="s">
        <v>539</v>
      </c>
      <c r="N135" s="3" t="s">
        <v>555</v>
      </c>
    </row>
    <row r="136" spans="1:14" s="183" customFormat="1" ht="75">
      <c r="A136" s="3" t="s">
        <v>629</v>
      </c>
      <c r="B136" s="3"/>
      <c r="C136" s="3" t="s">
        <v>630</v>
      </c>
      <c r="D136" s="3"/>
      <c r="E136" s="17">
        <f>NCD!C48</f>
        <v>120000</v>
      </c>
      <c r="F136" s="3"/>
      <c r="G136" s="3"/>
      <c r="H136" s="186">
        <f t="shared" si="14"/>
        <v>120000</v>
      </c>
      <c r="I136" s="3"/>
      <c r="J136" s="3"/>
      <c r="K136" s="3" t="s">
        <v>516</v>
      </c>
      <c r="L136" s="3" t="s">
        <v>580</v>
      </c>
      <c r="M136" s="3" t="s">
        <v>539</v>
      </c>
      <c r="N136" s="3" t="s">
        <v>555</v>
      </c>
    </row>
    <row r="137" spans="1:14" s="183" customFormat="1" ht="37.5">
      <c r="A137" s="3" t="s">
        <v>631</v>
      </c>
      <c r="B137" s="3"/>
      <c r="C137" s="193" t="s">
        <v>632</v>
      </c>
      <c r="D137" s="3"/>
      <c r="E137" s="17">
        <f>NCD!C49+NCD!C50</f>
        <v>60000</v>
      </c>
      <c r="F137" s="3"/>
      <c r="G137" s="3"/>
      <c r="H137" s="186">
        <f t="shared" si="14"/>
        <v>60000</v>
      </c>
      <c r="I137" s="3"/>
      <c r="J137" s="26" t="s">
        <v>633</v>
      </c>
      <c r="K137" s="3" t="s">
        <v>516</v>
      </c>
      <c r="L137" s="3" t="s">
        <v>580</v>
      </c>
      <c r="M137" s="3" t="s">
        <v>539</v>
      </c>
      <c r="N137" s="3" t="s">
        <v>555</v>
      </c>
    </row>
    <row r="138" spans="1:14" s="183" customFormat="1" ht="56.25">
      <c r="A138" s="3" t="s">
        <v>634</v>
      </c>
      <c r="B138" s="3"/>
      <c r="C138" s="193" t="s">
        <v>635</v>
      </c>
      <c r="D138" s="3"/>
      <c r="E138" s="17">
        <v>30000</v>
      </c>
      <c r="F138" s="3"/>
      <c r="G138" s="3"/>
      <c r="H138" s="186">
        <f t="shared" si="14"/>
        <v>30000</v>
      </c>
      <c r="I138" s="3"/>
      <c r="J138" s="3"/>
      <c r="K138" s="3" t="s">
        <v>516</v>
      </c>
      <c r="L138" s="3" t="s">
        <v>580</v>
      </c>
      <c r="M138" s="3" t="s">
        <v>539</v>
      </c>
      <c r="N138" s="3" t="s">
        <v>555</v>
      </c>
    </row>
    <row r="139" spans="1:14" s="183" customFormat="1" ht="93.75">
      <c r="A139" s="3" t="s">
        <v>636</v>
      </c>
      <c r="B139" s="3" t="s">
        <v>529</v>
      </c>
      <c r="C139" s="3"/>
      <c r="D139" s="3"/>
      <c r="E139" s="5">
        <f>NCD!C52</f>
        <v>50400</v>
      </c>
      <c r="F139" s="3"/>
      <c r="G139" s="3"/>
      <c r="H139" s="186">
        <f t="shared" si="14"/>
        <v>50400</v>
      </c>
      <c r="I139" s="3"/>
      <c r="J139" s="3"/>
      <c r="K139" s="3" t="s">
        <v>516</v>
      </c>
      <c r="L139" s="3" t="s">
        <v>580</v>
      </c>
      <c r="M139" s="3" t="s">
        <v>539</v>
      </c>
      <c r="N139" s="3" t="s">
        <v>555</v>
      </c>
    </row>
    <row r="140" spans="1:14" s="183" customFormat="1" ht="56.25">
      <c r="A140" s="2" t="s">
        <v>637</v>
      </c>
      <c r="B140" s="3" t="s">
        <v>533</v>
      </c>
      <c r="C140" s="3"/>
      <c r="D140" s="3"/>
      <c r="E140" s="17">
        <v>36000</v>
      </c>
      <c r="F140" s="3"/>
      <c r="G140" s="3"/>
      <c r="H140" s="186">
        <f t="shared" si="14"/>
        <v>36000</v>
      </c>
      <c r="I140" s="3"/>
      <c r="J140" s="3"/>
      <c r="K140" s="3" t="s">
        <v>516</v>
      </c>
      <c r="L140" s="3" t="s">
        <v>580</v>
      </c>
      <c r="M140" s="3" t="s">
        <v>539</v>
      </c>
      <c r="N140" s="3" t="s">
        <v>555</v>
      </c>
    </row>
    <row r="141" spans="1:14" s="183" customFormat="1" ht="56.25">
      <c r="A141" s="3" t="s">
        <v>638</v>
      </c>
      <c r="B141" s="3"/>
      <c r="C141" s="3"/>
      <c r="D141" s="3"/>
      <c r="E141" s="17">
        <f>NCD!C55</f>
        <v>20000</v>
      </c>
      <c r="F141" s="3"/>
      <c r="G141" s="3"/>
      <c r="H141" s="186">
        <f t="shared" si="14"/>
        <v>20000</v>
      </c>
      <c r="I141" s="3"/>
      <c r="J141" s="3"/>
      <c r="K141" s="3" t="s">
        <v>516</v>
      </c>
      <c r="L141" s="3" t="s">
        <v>580</v>
      </c>
      <c r="M141" s="3" t="s">
        <v>539</v>
      </c>
      <c r="N141" s="3" t="s">
        <v>555</v>
      </c>
    </row>
    <row r="142" spans="1:14" s="183" customFormat="1" ht="37.5">
      <c r="A142" s="3" t="s">
        <v>639</v>
      </c>
      <c r="B142" s="3"/>
      <c r="C142" s="3"/>
      <c r="D142" s="3"/>
      <c r="E142" s="17">
        <f>NCD!C56</f>
        <v>40000</v>
      </c>
      <c r="F142" s="3"/>
      <c r="G142" s="3"/>
      <c r="H142" s="186">
        <f t="shared" si="14"/>
        <v>40000</v>
      </c>
      <c r="I142" s="3"/>
      <c r="J142" s="3"/>
      <c r="K142" s="3" t="s">
        <v>516</v>
      </c>
      <c r="L142" s="3" t="s">
        <v>580</v>
      </c>
      <c r="M142" s="3" t="s">
        <v>539</v>
      </c>
      <c r="N142" s="3" t="s">
        <v>555</v>
      </c>
    </row>
    <row r="143" spans="1:14" s="183" customFormat="1" ht="75">
      <c r="A143" s="3" t="s">
        <v>640</v>
      </c>
      <c r="B143" s="3"/>
      <c r="C143" s="3"/>
      <c r="D143" s="3"/>
      <c r="E143" s="17">
        <f>NCD!C57</f>
        <v>100000</v>
      </c>
      <c r="F143" s="3"/>
      <c r="G143" s="3"/>
      <c r="H143" s="186">
        <f t="shared" si="14"/>
        <v>100000</v>
      </c>
      <c r="I143" s="3"/>
      <c r="J143" s="3"/>
      <c r="K143" s="3" t="s">
        <v>516</v>
      </c>
      <c r="L143" s="3" t="s">
        <v>580</v>
      </c>
      <c r="M143" s="3" t="s">
        <v>539</v>
      </c>
      <c r="N143" s="3" t="s">
        <v>555</v>
      </c>
    </row>
    <row r="144" spans="1:14" s="183" customFormat="1" ht="56.25">
      <c r="A144" s="2" t="s">
        <v>641</v>
      </c>
      <c r="B144" s="3"/>
      <c r="C144" s="3"/>
      <c r="D144" s="3"/>
      <c r="E144" s="17">
        <f>NCD!C58</f>
        <v>100800</v>
      </c>
      <c r="F144" s="3"/>
      <c r="G144" s="3"/>
      <c r="H144" s="186">
        <f t="shared" si="14"/>
        <v>100800</v>
      </c>
      <c r="I144" s="3"/>
      <c r="J144" s="3"/>
      <c r="K144" s="3" t="s">
        <v>516</v>
      </c>
      <c r="L144" s="3" t="s">
        <v>580</v>
      </c>
      <c r="M144" s="3" t="s">
        <v>539</v>
      </c>
      <c r="N144" s="3" t="s">
        <v>555</v>
      </c>
    </row>
    <row r="145" spans="1:14" s="183" customFormat="1" ht="37.5">
      <c r="A145" s="2" t="s">
        <v>642</v>
      </c>
      <c r="B145" s="3"/>
      <c r="C145" s="3"/>
      <c r="D145" s="3"/>
      <c r="E145" s="17">
        <f>NCD!C59</f>
        <v>30000</v>
      </c>
      <c r="F145" s="3"/>
      <c r="G145" s="3"/>
      <c r="H145" s="186">
        <f t="shared" si="14"/>
        <v>30000</v>
      </c>
      <c r="I145" s="3"/>
      <c r="J145" s="3"/>
      <c r="K145" s="3" t="s">
        <v>516</v>
      </c>
      <c r="L145" s="3" t="s">
        <v>580</v>
      </c>
      <c r="M145" s="3" t="s">
        <v>539</v>
      </c>
      <c r="N145" s="3" t="s">
        <v>555</v>
      </c>
    </row>
    <row r="146" spans="1:14" s="183" customFormat="1" ht="93.75">
      <c r="A146" s="2" t="s">
        <v>643</v>
      </c>
      <c r="B146" s="3" t="s">
        <v>529</v>
      </c>
      <c r="C146" s="3"/>
      <c r="D146" s="3"/>
      <c r="E146" s="17">
        <f>NCD!C60</f>
        <v>6000</v>
      </c>
      <c r="F146" s="3"/>
      <c r="G146" s="3"/>
      <c r="H146" s="186">
        <f t="shared" si="14"/>
        <v>6000</v>
      </c>
      <c r="I146" s="3"/>
      <c r="J146" s="26" t="s">
        <v>633</v>
      </c>
      <c r="K146" s="3" t="s">
        <v>516</v>
      </c>
      <c r="L146" s="3" t="s">
        <v>580</v>
      </c>
      <c r="M146" s="3" t="s">
        <v>539</v>
      </c>
      <c r="N146" s="3" t="s">
        <v>555</v>
      </c>
    </row>
    <row r="147" spans="1:14" s="183" customFormat="1" ht="37.5">
      <c r="A147" s="3" t="s">
        <v>644</v>
      </c>
      <c r="B147" s="3"/>
      <c r="C147" s="3"/>
      <c r="D147" s="3"/>
      <c r="E147" s="17">
        <f>NCD!C11</f>
        <v>69000</v>
      </c>
      <c r="F147" s="3"/>
      <c r="G147" s="3"/>
      <c r="H147" s="186">
        <f t="shared" si="14"/>
        <v>69000</v>
      </c>
      <c r="I147" s="3"/>
      <c r="J147" s="3"/>
      <c r="K147" s="3" t="s">
        <v>516</v>
      </c>
      <c r="L147" s="3" t="s">
        <v>580</v>
      </c>
      <c r="M147" s="3" t="s">
        <v>539</v>
      </c>
      <c r="N147" s="3" t="s">
        <v>555</v>
      </c>
    </row>
    <row r="148" spans="1:14" s="183" customFormat="1" ht="37.5">
      <c r="A148" s="3" t="s">
        <v>645</v>
      </c>
      <c r="B148" s="3" t="s">
        <v>529</v>
      </c>
      <c r="C148" s="3"/>
      <c r="D148" s="3"/>
      <c r="E148" s="17">
        <f>NCD!C11</f>
        <v>69000</v>
      </c>
      <c r="F148" s="3"/>
      <c r="G148" s="3"/>
      <c r="H148" s="186">
        <f t="shared" si="14"/>
        <v>69000</v>
      </c>
      <c r="I148" s="3"/>
      <c r="J148" s="3"/>
      <c r="K148" s="3" t="s">
        <v>516</v>
      </c>
      <c r="L148" s="3" t="s">
        <v>580</v>
      </c>
      <c r="M148" s="3" t="s">
        <v>539</v>
      </c>
      <c r="N148" s="3" t="s">
        <v>555</v>
      </c>
    </row>
    <row r="149" spans="1:14" s="183" customFormat="1" ht="18.75">
      <c r="A149" s="202" t="s">
        <v>218</v>
      </c>
      <c r="B149" s="3"/>
      <c r="C149" s="3"/>
      <c r="D149" s="3"/>
      <c r="E149" s="17">
        <f>SUM(E134:E148)</f>
        <v>815200</v>
      </c>
      <c r="F149" s="17">
        <f t="shared" ref="F149:H149" si="15">SUM(F134:F148)</f>
        <v>0</v>
      </c>
      <c r="G149" s="17">
        <f t="shared" si="15"/>
        <v>0</v>
      </c>
      <c r="H149" s="17">
        <f t="shared" si="15"/>
        <v>815200</v>
      </c>
      <c r="I149" s="3"/>
      <c r="J149" s="3"/>
      <c r="K149" s="3"/>
      <c r="L149" s="3"/>
      <c r="M149" s="3"/>
      <c r="N149" s="3"/>
    </row>
    <row r="150" spans="1:14" s="179" customFormat="1"/>
    <row r="151" spans="1:14" s="179" customFormat="1" ht="21">
      <c r="A151" s="223" t="s">
        <v>646</v>
      </c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</row>
    <row r="152" spans="1:14" s="180" customFormat="1" ht="17.25">
      <c r="A152" s="224" t="s">
        <v>500</v>
      </c>
      <c r="B152" s="224" t="s">
        <v>501</v>
      </c>
      <c r="C152" s="224" t="s">
        <v>502</v>
      </c>
      <c r="D152" s="225" t="s">
        <v>503</v>
      </c>
      <c r="E152" s="224" t="s">
        <v>504</v>
      </c>
      <c r="F152" s="224"/>
      <c r="G152" s="224"/>
      <c r="H152" s="224"/>
      <c r="I152" s="227" t="s">
        <v>505</v>
      </c>
      <c r="J152" s="228"/>
      <c r="K152" s="228"/>
      <c r="L152" s="228"/>
      <c r="M152" s="229"/>
      <c r="N152" s="225" t="s">
        <v>506</v>
      </c>
    </row>
    <row r="153" spans="1:14" s="183" customFormat="1" ht="45">
      <c r="A153" s="224"/>
      <c r="B153" s="224"/>
      <c r="C153" s="224"/>
      <c r="D153" s="226"/>
      <c r="E153" s="181" t="s">
        <v>507</v>
      </c>
      <c r="F153" s="181" t="s">
        <v>107</v>
      </c>
      <c r="G153" s="181" t="s">
        <v>508</v>
      </c>
      <c r="H153" s="181" t="s">
        <v>218</v>
      </c>
      <c r="I153" s="181" t="s">
        <v>509</v>
      </c>
      <c r="J153" s="181" t="s">
        <v>510</v>
      </c>
      <c r="K153" s="181" t="s">
        <v>511</v>
      </c>
      <c r="L153" s="181" t="s">
        <v>512</v>
      </c>
      <c r="M153" s="182" t="s">
        <v>513</v>
      </c>
      <c r="N153" s="226"/>
    </row>
    <row r="154" spans="1:14" s="183" customFormat="1" ht="56.25">
      <c r="A154" s="3" t="s">
        <v>647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s="183" customFormat="1" ht="93.75">
      <c r="A155" s="3" t="s">
        <v>648</v>
      </c>
      <c r="B155" s="3" t="s">
        <v>529</v>
      </c>
      <c r="C155" s="3" t="s">
        <v>649</v>
      </c>
      <c r="D155" s="3"/>
      <c r="E155" s="5">
        <f>ควบคุมโรค!C4</f>
        <v>48000</v>
      </c>
      <c r="F155" s="3"/>
      <c r="G155" s="3"/>
      <c r="H155" s="186">
        <f t="shared" ref="H155" si="16">E155+F155+G155</f>
        <v>48000</v>
      </c>
      <c r="I155" s="3"/>
      <c r="J155" s="3"/>
      <c r="K155" s="3" t="s">
        <v>516</v>
      </c>
      <c r="L155" s="3" t="s">
        <v>580</v>
      </c>
      <c r="M155" s="3" t="s">
        <v>539</v>
      </c>
      <c r="N155" s="3" t="s">
        <v>21</v>
      </c>
    </row>
    <row r="156" spans="1:14" s="183" customFormat="1" ht="18.75">
      <c r="A156" s="202" t="s">
        <v>218</v>
      </c>
      <c r="B156" s="3"/>
      <c r="C156" s="3"/>
      <c r="D156" s="3"/>
      <c r="E156" s="5">
        <f>E155</f>
        <v>48000</v>
      </c>
      <c r="F156" s="5">
        <f t="shared" ref="F156:H156" si="17">F155</f>
        <v>0</v>
      </c>
      <c r="G156" s="5">
        <f t="shared" si="17"/>
        <v>0</v>
      </c>
      <c r="H156" s="5">
        <f t="shared" si="17"/>
        <v>48000</v>
      </c>
      <c r="I156" s="3"/>
      <c r="J156" s="3"/>
      <c r="K156" s="3"/>
      <c r="L156" s="3"/>
      <c r="M156" s="3"/>
      <c r="N156" s="3"/>
    </row>
    <row r="157" spans="1:14" s="179" customFormat="1"/>
    <row r="158" spans="1:14" s="179" customFormat="1" ht="21">
      <c r="A158" s="223" t="s">
        <v>650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</row>
    <row r="159" spans="1:14" s="180" customFormat="1" ht="17.25">
      <c r="A159" s="224" t="s">
        <v>500</v>
      </c>
      <c r="B159" s="224" t="s">
        <v>501</v>
      </c>
      <c r="C159" s="224" t="s">
        <v>502</v>
      </c>
      <c r="D159" s="225" t="s">
        <v>503</v>
      </c>
      <c r="E159" s="224" t="s">
        <v>504</v>
      </c>
      <c r="F159" s="224"/>
      <c r="G159" s="224"/>
      <c r="H159" s="224"/>
      <c r="I159" s="227" t="s">
        <v>505</v>
      </c>
      <c r="J159" s="228"/>
      <c r="K159" s="228"/>
      <c r="L159" s="228"/>
      <c r="M159" s="229"/>
      <c r="N159" s="225" t="s">
        <v>506</v>
      </c>
    </row>
    <row r="160" spans="1:14" s="183" customFormat="1" ht="45">
      <c r="A160" s="224"/>
      <c r="B160" s="224"/>
      <c r="C160" s="224"/>
      <c r="D160" s="226"/>
      <c r="E160" s="181" t="s">
        <v>507</v>
      </c>
      <c r="F160" s="181" t="s">
        <v>107</v>
      </c>
      <c r="G160" s="181" t="s">
        <v>508</v>
      </c>
      <c r="H160" s="181" t="s">
        <v>218</v>
      </c>
      <c r="I160" s="181" t="s">
        <v>509</v>
      </c>
      <c r="J160" s="181" t="s">
        <v>510</v>
      </c>
      <c r="K160" s="181" t="s">
        <v>511</v>
      </c>
      <c r="L160" s="181" t="s">
        <v>512</v>
      </c>
      <c r="M160" s="182" t="s">
        <v>513</v>
      </c>
      <c r="N160" s="226"/>
    </row>
    <row r="161" spans="1:14" s="183" customFormat="1" ht="56.25">
      <c r="A161" s="3" t="s">
        <v>651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s="183" customFormat="1" ht="56.25">
      <c r="A162" s="3" t="s">
        <v>652</v>
      </c>
      <c r="B162" s="3" t="s">
        <v>529</v>
      </c>
      <c r="C162" s="193" t="s">
        <v>653</v>
      </c>
      <c r="D162" s="3"/>
      <c r="E162" s="11">
        <f>แผนไทย!C4</f>
        <v>106400</v>
      </c>
      <c r="F162" s="3"/>
      <c r="G162" s="3"/>
      <c r="H162" s="186">
        <f t="shared" ref="H162:H167" si="18">E162+F162+G162</f>
        <v>106400</v>
      </c>
      <c r="I162" s="3"/>
      <c r="J162" s="26" t="s">
        <v>654</v>
      </c>
      <c r="K162" s="3" t="s">
        <v>516</v>
      </c>
      <c r="L162" s="3" t="s">
        <v>580</v>
      </c>
      <c r="M162" s="3" t="s">
        <v>539</v>
      </c>
      <c r="N162" s="3" t="s">
        <v>655</v>
      </c>
    </row>
    <row r="163" spans="1:14" s="183" customFormat="1" ht="75">
      <c r="A163" s="3" t="s">
        <v>656</v>
      </c>
      <c r="B163" s="3"/>
      <c r="C163" s="193"/>
      <c r="D163" s="3"/>
      <c r="E163" s="11">
        <f>แผนไทย!C5</f>
        <v>70000</v>
      </c>
      <c r="F163" s="3"/>
      <c r="G163" s="3"/>
      <c r="H163" s="186">
        <f t="shared" si="18"/>
        <v>70000</v>
      </c>
      <c r="I163" s="3"/>
      <c r="J163" s="26" t="s">
        <v>654</v>
      </c>
      <c r="K163" s="3" t="s">
        <v>516</v>
      </c>
      <c r="L163" s="3" t="s">
        <v>580</v>
      </c>
      <c r="M163" s="3" t="s">
        <v>539</v>
      </c>
      <c r="N163" s="3" t="s">
        <v>655</v>
      </c>
    </row>
    <row r="164" spans="1:14" s="183" customFormat="1" ht="93.75">
      <c r="A164" s="3" t="s">
        <v>657</v>
      </c>
      <c r="B164" s="3"/>
      <c r="C164" s="193"/>
      <c r="D164" s="3"/>
      <c r="E164" s="12">
        <f>แผนไทย!C6</f>
        <v>37705</v>
      </c>
      <c r="F164" s="3"/>
      <c r="G164" s="3"/>
      <c r="H164" s="186">
        <f t="shared" si="18"/>
        <v>37705</v>
      </c>
      <c r="I164" s="3"/>
      <c r="J164" s="26" t="s">
        <v>654</v>
      </c>
      <c r="K164" s="3" t="s">
        <v>516</v>
      </c>
      <c r="L164" s="3" t="s">
        <v>580</v>
      </c>
      <c r="M164" s="3" t="s">
        <v>539</v>
      </c>
      <c r="N164" s="3" t="s">
        <v>655</v>
      </c>
    </row>
    <row r="165" spans="1:14" s="183" customFormat="1" ht="93.75">
      <c r="A165" s="3" t="s">
        <v>658</v>
      </c>
      <c r="B165" s="3"/>
      <c r="C165" s="193"/>
      <c r="D165" s="3"/>
      <c r="E165" s="12">
        <f>แผนไทย!C7</f>
        <v>15000</v>
      </c>
      <c r="F165" s="3"/>
      <c r="G165" s="3"/>
      <c r="H165" s="186">
        <f t="shared" si="18"/>
        <v>15000</v>
      </c>
      <c r="I165" s="3"/>
      <c r="J165" s="26" t="s">
        <v>654</v>
      </c>
      <c r="K165" s="3" t="s">
        <v>516</v>
      </c>
      <c r="L165" s="3" t="s">
        <v>580</v>
      </c>
      <c r="M165" s="3" t="s">
        <v>539</v>
      </c>
      <c r="N165" s="3" t="s">
        <v>655</v>
      </c>
    </row>
    <row r="166" spans="1:14" s="183" customFormat="1" ht="93.75">
      <c r="A166" s="3" t="s">
        <v>659</v>
      </c>
      <c r="B166" s="3"/>
      <c r="C166" s="193"/>
      <c r="D166" s="3"/>
      <c r="E166" s="12">
        <f>แผนไทย!C8</f>
        <v>45000</v>
      </c>
      <c r="F166" s="3"/>
      <c r="G166" s="3"/>
      <c r="H166" s="186">
        <f t="shared" si="18"/>
        <v>45000</v>
      </c>
      <c r="I166" s="3"/>
      <c r="J166" s="26" t="s">
        <v>654</v>
      </c>
      <c r="K166" s="3" t="s">
        <v>516</v>
      </c>
      <c r="L166" s="3" t="s">
        <v>580</v>
      </c>
      <c r="M166" s="3" t="s">
        <v>539</v>
      </c>
      <c r="N166" s="3" t="s">
        <v>655</v>
      </c>
    </row>
    <row r="167" spans="1:14" s="183" customFormat="1" ht="75">
      <c r="A167" s="2" t="s">
        <v>660</v>
      </c>
      <c r="B167" s="3"/>
      <c r="C167" s="193"/>
      <c r="D167" s="3"/>
      <c r="E167" s="11">
        <f>แผนไทย!C9</f>
        <v>50000</v>
      </c>
      <c r="F167" s="3"/>
      <c r="G167" s="3"/>
      <c r="H167" s="186">
        <f t="shared" si="18"/>
        <v>50000</v>
      </c>
      <c r="I167" s="3"/>
      <c r="J167" s="26" t="s">
        <v>654</v>
      </c>
      <c r="K167" s="3" t="s">
        <v>516</v>
      </c>
      <c r="L167" s="3" t="s">
        <v>580</v>
      </c>
      <c r="M167" s="3" t="s">
        <v>539</v>
      </c>
      <c r="N167" s="3" t="s">
        <v>655</v>
      </c>
    </row>
    <row r="168" spans="1:14" s="183" customFormat="1" ht="18.75">
      <c r="A168" s="204" t="s">
        <v>218</v>
      </c>
      <c r="B168" s="3"/>
      <c r="C168" s="193"/>
      <c r="D168" s="3"/>
      <c r="E168" s="11">
        <f>SUM(E162:E167)</f>
        <v>324105</v>
      </c>
      <c r="F168" s="11">
        <f t="shared" ref="F168:H168" si="19">SUM(F162:F167)</f>
        <v>0</v>
      </c>
      <c r="G168" s="11">
        <f t="shared" si="19"/>
        <v>0</v>
      </c>
      <c r="H168" s="11">
        <f t="shared" si="19"/>
        <v>324105</v>
      </c>
      <c r="I168" s="3"/>
      <c r="J168" s="26"/>
      <c r="K168" s="3"/>
      <c r="L168" s="3"/>
      <c r="M168" s="3"/>
      <c r="N168" s="3"/>
    </row>
    <row r="169" spans="1:14" s="179" customFormat="1"/>
    <row r="170" spans="1:14" s="179" customFormat="1" ht="21">
      <c r="A170" s="223" t="s">
        <v>661</v>
      </c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</row>
    <row r="171" spans="1:14" s="180" customFormat="1" ht="17.25">
      <c r="A171" s="224" t="s">
        <v>500</v>
      </c>
      <c r="B171" s="224" t="s">
        <v>501</v>
      </c>
      <c r="C171" s="224" t="s">
        <v>502</v>
      </c>
      <c r="D171" s="225" t="s">
        <v>503</v>
      </c>
      <c r="E171" s="224" t="s">
        <v>504</v>
      </c>
      <c r="F171" s="224"/>
      <c r="G171" s="224"/>
      <c r="H171" s="224"/>
      <c r="I171" s="227" t="s">
        <v>505</v>
      </c>
      <c r="J171" s="228"/>
      <c r="K171" s="228"/>
      <c r="L171" s="228"/>
      <c r="M171" s="229"/>
      <c r="N171" s="225" t="s">
        <v>506</v>
      </c>
    </row>
    <row r="172" spans="1:14" s="183" customFormat="1" ht="45">
      <c r="A172" s="224"/>
      <c r="B172" s="224"/>
      <c r="C172" s="224"/>
      <c r="D172" s="226"/>
      <c r="E172" s="181" t="s">
        <v>507</v>
      </c>
      <c r="F172" s="181" t="s">
        <v>107</v>
      </c>
      <c r="G172" s="181" t="s">
        <v>508</v>
      </c>
      <c r="H172" s="181" t="s">
        <v>218</v>
      </c>
      <c r="I172" s="181" t="s">
        <v>509</v>
      </c>
      <c r="J172" s="181" t="s">
        <v>510</v>
      </c>
      <c r="K172" s="181" t="s">
        <v>511</v>
      </c>
      <c r="L172" s="181" t="s">
        <v>512</v>
      </c>
      <c r="M172" s="182" t="s">
        <v>513</v>
      </c>
      <c r="N172" s="226"/>
    </row>
    <row r="173" spans="1:14" s="183" customFormat="1" ht="37.5">
      <c r="A173" s="3" t="s">
        <v>662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s="183" customFormat="1" ht="75">
      <c r="A174" s="15" t="s">
        <v>663</v>
      </c>
      <c r="B174" s="3" t="s">
        <v>529</v>
      </c>
      <c r="C174" s="3" t="s">
        <v>664</v>
      </c>
      <c r="D174" s="3"/>
      <c r="E174" s="16">
        <f>ทรัพยากร!C4</f>
        <v>300000</v>
      </c>
      <c r="F174" s="3"/>
      <c r="G174" s="3"/>
      <c r="H174" s="186">
        <f t="shared" ref="H174:H175" si="20">E174+F174+G174</f>
        <v>300000</v>
      </c>
      <c r="I174" s="3"/>
      <c r="J174" s="3"/>
      <c r="K174" s="3" t="s">
        <v>516</v>
      </c>
      <c r="L174" s="3" t="s">
        <v>665</v>
      </c>
      <c r="M174" s="3" t="s">
        <v>539</v>
      </c>
      <c r="N174" s="3" t="s">
        <v>666</v>
      </c>
    </row>
    <row r="175" spans="1:14" s="183" customFormat="1" ht="93.75">
      <c r="A175" s="28" t="s">
        <v>667</v>
      </c>
      <c r="B175" s="3" t="s">
        <v>529</v>
      </c>
      <c r="C175" s="3" t="s">
        <v>668</v>
      </c>
      <c r="D175" s="3"/>
      <c r="E175" s="16">
        <f>ทรัพยากร!C9</f>
        <v>50000</v>
      </c>
      <c r="F175" s="3"/>
      <c r="G175" s="3"/>
      <c r="H175" s="186">
        <f t="shared" si="20"/>
        <v>50000</v>
      </c>
      <c r="I175" s="3"/>
      <c r="J175" s="3"/>
      <c r="K175" s="3" t="s">
        <v>516</v>
      </c>
      <c r="L175" s="3" t="s">
        <v>665</v>
      </c>
      <c r="M175" s="3" t="s">
        <v>539</v>
      </c>
      <c r="N175" s="3" t="s">
        <v>666</v>
      </c>
    </row>
    <row r="176" spans="1:14" s="183" customFormat="1" ht="18.75">
      <c r="A176" s="205" t="s">
        <v>218</v>
      </c>
      <c r="B176" s="3"/>
      <c r="C176" s="3"/>
      <c r="D176" s="3"/>
      <c r="E176" s="16">
        <f>SUM(E174:E175)</f>
        <v>350000</v>
      </c>
      <c r="F176" s="16">
        <f t="shared" ref="F176:H176" si="21">SUM(F174:F175)</f>
        <v>0</v>
      </c>
      <c r="G176" s="16">
        <f t="shared" si="21"/>
        <v>0</v>
      </c>
      <c r="H176" s="16">
        <f t="shared" si="21"/>
        <v>350000</v>
      </c>
      <c r="I176" s="3"/>
      <c r="J176" s="3"/>
      <c r="K176" s="3"/>
      <c r="L176" s="3"/>
      <c r="M176" s="3"/>
      <c r="N176" s="3"/>
    </row>
    <row r="177" spans="1:14" s="179" customFormat="1"/>
    <row r="178" spans="1:14" s="179" customFormat="1" ht="21">
      <c r="A178" s="223" t="s">
        <v>669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</row>
    <row r="179" spans="1:14" s="180" customFormat="1" ht="17.25">
      <c r="A179" s="224" t="s">
        <v>500</v>
      </c>
      <c r="B179" s="224" t="s">
        <v>501</v>
      </c>
      <c r="C179" s="224" t="s">
        <v>502</v>
      </c>
      <c r="D179" s="225" t="s">
        <v>503</v>
      </c>
      <c r="E179" s="224" t="s">
        <v>504</v>
      </c>
      <c r="F179" s="224"/>
      <c r="G179" s="224"/>
      <c r="H179" s="224"/>
      <c r="I179" s="227" t="s">
        <v>505</v>
      </c>
      <c r="J179" s="228"/>
      <c r="K179" s="228"/>
      <c r="L179" s="228"/>
      <c r="M179" s="229"/>
      <c r="N179" s="225" t="s">
        <v>506</v>
      </c>
    </row>
    <row r="180" spans="1:14" s="183" customFormat="1" ht="45">
      <c r="A180" s="224"/>
      <c r="B180" s="224"/>
      <c r="C180" s="224"/>
      <c r="D180" s="226"/>
      <c r="E180" s="181" t="s">
        <v>507</v>
      </c>
      <c r="F180" s="181" t="s">
        <v>107</v>
      </c>
      <c r="G180" s="181" t="s">
        <v>508</v>
      </c>
      <c r="H180" s="181" t="s">
        <v>218</v>
      </c>
      <c r="I180" s="181" t="s">
        <v>509</v>
      </c>
      <c r="J180" s="181" t="s">
        <v>510</v>
      </c>
      <c r="K180" s="181" t="s">
        <v>511</v>
      </c>
      <c r="L180" s="181" t="s">
        <v>512</v>
      </c>
      <c r="M180" s="182" t="s">
        <v>513</v>
      </c>
      <c r="N180" s="226"/>
    </row>
    <row r="181" spans="1:14" s="183" customFormat="1" ht="37.5">
      <c r="A181" s="3" t="s">
        <v>670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s="183" customFormat="1" ht="75">
      <c r="A182" s="13" t="s">
        <v>671</v>
      </c>
      <c r="B182" s="3"/>
      <c r="C182" s="3" t="s">
        <v>672</v>
      </c>
      <c r="D182" s="3"/>
      <c r="E182" s="5">
        <f>นิติการ!C4</f>
        <v>30000</v>
      </c>
      <c r="F182" s="3"/>
      <c r="G182" s="3"/>
      <c r="H182" s="186">
        <f t="shared" ref="H182:H193" si="22">E182+F182+G182</f>
        <v>30000</v>
      </c>
      <c r="I182" s="3"/>
      <c r="J182" s="3"/>
      <c r="K182" s="3" t="s">
        <v>516</v>
      </c>
      <c r="L182" s="3" t="s">
        <v>673</v>
      </c>
      <c r="M182" s="3" t="s">
        <v>539</v>
      </c>
      <c r="N182" s="3" t="s">
        <v>25</v>
      </c>
    </row>
    <row r="183" spans="1:14" s="183" customFormat="1" ht="37.5">
      <c r="A183" s="3" t="s">
        <v>674</v>
      </c>
      <c r="B183" s="3" t="s">
        <v>529</v>
      </c>
      <c r="C183" s="3"/>
      <c r="D183" s="3"/>
      <c r="E183" s="4">
        <f>บริหาร!C5</f>
        <v>39000</v>
      </c>
      <c r="F183" s="3"/>
      <c r="G183" s="3"/>
      <c r="H183" s="186">
        <f t="shared" si="22"/>
        <v>39000</v>
      </c>
      <c r="I183" s="3"/>
      <c r="J183" s="3"/>
      <c r="K183" s="3" t="s">
        <v>516</v>
      </c>
      <c r="L183" s="3" t="s">
        <v>673</v>
      </c>
      <c r="M183" s="3" t="s">
        <v>539</v>
      </c>
      <c r="N183" s="3" t="s">
        <v>26</v>
      </c>
    </row>
    <row r="184" spans="1:14" s="183" customFormat="1" ht="93.75">
      <c r="A184" s="198" t="s">
        <v>675</v>
      </c>
      <c r="B184" s="3"/>
      <c r="C184" s="3"/>
      <c r="D184" s="3"/>
      <c r="E184" s="36">
        <f>บริหาร!C4</f>
        <v>330000</v>
      </c>
      <c r="F184" s="3"/>
      <c r="G184" s="3"/>
      <c r="H184" s="186">
        <f t="shared" si="22"/>
        <v>330000</v>
      </c>
      <c r="I184" s="3"/>
      <c r="J184" s="3"/>
      <c r="K184" s="3" t="s">
        <v>516</v>
      </c>
      <c r="L184" s="3" t="s">
        <v>673</v>
      </c>
      <c r="M184" s="3" t="s">
        <v>539</v>
      </c>
      <c r="N184" s="3" t="s">
        <v>26</v>
      </c>
    </row>
    <row r="185" spans="1:14" s="183" customFormat="1" ht="75">
      <c r="A185" s="13" t="s">
        <v>676</v>
      </c>
      <c r="B185" s="3"/>
      <c r="C185" s="3"/>
      <c r="D185" s="3"/>
      <c r="E185" s="18">
        <f>ยุทธ!C4</f>
        <v>75600</v>
      </c>
      <c r="F185" s="3"/>
      <c r="G185" s="3"/>
      <c r="H185" s="186">
        <f t="shared" si="22"/>
        <v>75600</v>
      </c>
      <c r="I185" s="3"/>
      <c r="J185" s="3"/>
      <c r="K185" s="3" t="s">
        <v>516</v>
      </c>
      <c r="L185" s="3" t="s">
        <v>673</v>
      </c>
      <c r="M185" s="3" t="s">
        <v>539</v>
      </c>
      <c r="N185" s="3" t="s">
        <v>219</v>
      </c>
    </row>
    <row r="186" spans="1:14" s="183" customFormat="1" ht="93.75">
      <c r="A186" s="13" t="s">
        <v>677</v>
      </c>
      <c r="B186" s="3"/>
      <c r="C186" s="3"/>
      <c r="D186" s="3"/>
      <c r="E186" s="16">
        <f>ยุทธ!C7</f>
        <v>263780</v>
      </c>
      <c r="F186" s="3"/>
      <c r="G186" s="3"/>
      <c r="H186" s="186">
        <f t="shared" si="22"/>
        <v>263780</v>
      </c>
      <c r="I186" s="3"/>
      <c r="J186" s="3"/>
      <c r="K186" s="3" t="s">
        <v>516</v>
      </c>
      <c r="L186" s="3" t="s">
        <v>673</v>
      </c>
      <c r="M186" s="3" t="s">
        <v>539</v>
      </c>
      <c r="N186" s="3" t="s">
        <v>219</v>
      </c>
    </row>
    <row r="187" spans="1:14" s="183" customFormat="1" ht="56.25">
      <c r="A187" s="28" t="s">
        <v>678</v>
      </c>
      <c r="B187" s="3"/>
      <c r="C187" s="3"/>
      <c r="D187" s="3"/>
      <c r="E187" s="16">
        <f>ยุทธ!C11</f>
        <v>363500</v>
      </c>
      <c r="F187" s="3"/>
      <c r="G187" s="3"/>
      <c r="H187" s="186">
        <f t="shared" si="22"/>
        <v>363500</v>
      </c>
      <c r="I187" s="3"/>
      <c r="J187" s="3"/>
      <c r="K187" s="3" t="s">
        <v>516</v>
      </c>
      <c r="L187" s="3" t="s">
        <v>673</v>
      </c>
      <c r="M187" s="3" t="s">
        <v>539</v>
      </c>
      <c r="N187" s="3" t="s">
        <v>219</v>
      </c>
    </row>
    <row r="188" spans="1:14" s="183" customFormat="1" ht="75">
      <c r="A188" s="3" t="s">
        <v>679</v>
      </c>
      <c r="B188" s="3" t="s">
        <v>529</v>
      </c>
      <c r="C188" s="193" t="s">
        <v>680</v>
      </c>
      <c r="D188" s="3"/>
      <c r="E188" s="7">
        <f>พัฒนาคุณภาพ!C21</f>
        <v>221200</v>
      </c>
      <c r="F188" s="3"/>
      <c r="G188" s="3"/>
      <c r="H188" s="186">
        <f t="shared" si="22"/>
        <v>221200</v>
      </c>
      <c r="I188" s="3"/>
      <c r="J188" s="3"/>
      <c r="K188" s="3" t="s">
        <v>516</v>
      </c>
      <c r="L188" s="3" t="s">
        <v>673</v>
      </c>
      <c r="M188" s="3" t="s">
        <v>539</v>
      </c>
      <c r="N188" s="3" t="s">
        <v>222</v>
      </c>
    </row>
    <row r="189" spans="1:14" s="183" customFormat="1" ht="75">
      <c r="A189" s="2" t="s">
        <v>681</v>
      </c>
      <c r="B189" s="3" t="s">
        <v>533</v>
      </c>
      <c r="C189" s="193" t="s">
        <v>682</v>
      </c>
      <c r="D189" s="3"/>
      <c r="E189" s="7">
        <f>พัฒนาคุณภาพ!C29</f>
        <v>49040</v>
      </c>
      <c r="F189" s="3"/>
      <c r="G189" s="3"/>
      <c r="H189" s="186">
        <f t="shared" si="22"/>
        <v>49040</v>
      </c>
      <c r="I189" s="3"/>
      <c r="J189" s="3"/>
      <c r="K189" s="3" t="s">
        <v>516</v>
      </c>
      <c r="L189" s="3" t="s">
        <v>673</v>
      </c>
      <c r="M189" s="3" t="s">
        <v>539</v>
      </c>
      <c r="N189" s="3" t="s">
        <v>222</v>
      </c>
    </row>
    <row r="190" spans="1:14" s="183" customFormat="1" ht="112.5">
      <c r="A190" s="28" t="s">
        <v>683</v>
      </c>
      <c r="B190" s="3"/>
      <c r="C190" s="193" t="s">
        <v>684</v>
      </c>
      <c r="D190" s="3"/>
      <c r="E190" s="16">
        <f>ยุทธ!C15</f>
        <v>24000</v>
      </c>
      <c r="F190" s="3"/>
      <c r="G190" s="3"/>
      <c r="H190" s="186">
        <f t="shared" si="22"/>
        <v>24000</v>
      </c>
      <c r="I190" s="3"/>
      <c r="J190" s="3"/>
      <c r="K190" s="3" t="s">
        <v>516</v>
      </c>
      <c r="L190" s="3" t="s">
        <v>673</v>
      </c>
      <c r="M190" s="3" t="s">
        <v>539</v>
      </c>
      <c r="N190" s="3" t="s">
        <v>219</v>
      </c>
    </row>
    <row r="191" spans="1:14" s="183" customFormat="1" ht="93.75">
      <c r="A191" s="28" t="s">
        <v>737</v>
      </c>
      <c r="B191" s="3"/>
      <c r="C191" s="193" t="s">
        <v>680</v>
      </c>
      <c r="D191" s="3"/>
      <c r="E191" s="5">
        <f>ส่งเสริม!C47</f>
        <v>76950</v>
      </c>
      <c r="F191" s="3"/>
      <c r="G191" s="3"/>
      <c r="H191" s="186"/>
      <c r="I191" s="3"/>
      <c r="J191" s="3"/>
      <c r="K191" s="3" t="s">
        <v>516</v>
      </c>
      <c r="L191" s="3" t="s">
        <v>673</v>
      </c>
      <c r="M191" s="3" t="s">
        <v>539</v>
      </c>
      <c r="N191" s="3" t="s">
        <v>83</v>
      </c>
    </row>
    <row r="192" spans="1:14" s="183" customFormat="1" ht="93.75">
      <c r="A192" s="3" t="s">
        <v>738</v>
      </c>
      <c r="B192" s="3"/>
      <c r="C192" s="193" t="s">
        <v>682</v>
      </c>
      <c r="D192" s="3"/>
      <c r="E192" s="25">
        <v>55600</v>
      </c>
      <c r="F192" s="3"/>
      <c r="G192" s="3"/>
      <c r="H192" s="186">
        <f t="shared" si="22"/>
        <v>55600</v>
      </c>
      <c r="I192" s="3"/>
      <c r="J192" s="3"/>
      <c r="K192" s="3" t="s">
        <v>516</v>
      </c>
      <c r="L192" s="3" t="s">
        <v>673</v>
      </c>
      <c r="M192" s="3" t="s">
        <v>539</v>
      </c>
      <c r="N192" s="3" t="s">
        <v>532</v>
      </c>
    </row>
    <row r="193" spans="1:14" s="183" customFormat="1" ht="75">
      <c r="A193" s="3" t="s">
        <v>739</v>
      </c>
      <c r="B193" s="3" t="s">
        <v>529</v>
      </c>
      <c r="C193" s="193" t="s">
        <v>685</v>
      </c>
      <c r="D193" s="3"/>
      <c r="E193" s="25">
        <v>199800</v>
      </c>
      <c r="F193" s="3"/>
      <c r="G193" s="3"/>
      <c r="H193" s="186">
        <f t="shared" si="22"/>
        <v>199800</v>
      </c>
      <c r="I193" s="3"/>
      <c r="J193" s="3"/>
      <c r="K193" s="3" t="s">
        <v>516</v>
      </c>
      <c r="L193" s="3" t="s">
        <v>673</v>
      </c>
      <c r="M193" s="3" t="s">
        <v>539</v>
      </c>
      <c r="N193" s="3" t="s">
        <v>532</v>
      </c>
    </row>
    <row r="194" spans="1:14" s="183" customFormat="1" ht="18.75">
      <c r="A194" s="3" t="s">
        <v>218</v>
      </c>
      <c r="B194" s="3"/>
      <c r="C194" s="3"/>
      <c r="D194" s="3"/>
      <c r="E194" s="186">
        <f>SUM(E182:E193)</f>
        <v>1728470</v>
      </c>
      <c r="F194" s="186">
        <f t="shared" ref="F194:H194" si="23">SUM(F182:F193)</f>
        <v>0</v>
      </c>
      <c r="G194" s="186">
        <f t="shared" si="23"/>
        <v>0</v>
      </c>
      <c r="H194" s="186">
        <f t="shared" si="23"/>
        <v>1651520</v>
      </c>
      <c r="I194" s="3"/>
      <c r="J194" s="3"/>
      <c r="K194" s="3"/>
      <c r="L194" s="3"/>
      <c r="M194" s="3"/>
      <c r="N194" s="3"/>
    </row>
    <row r="195" spans="1:14" s="179" customFormat="1" ht="21">
      <c r="A195" s="223" t="s">
        <v>686</v>
      </c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</row>
    <row r="196" spans="1:14" s="180" customFormat="1" ht="17.25">
      <c r="A196" s="224" t="s">
        <v>500</v>
      </c>
      <c r="B196" s="224" t="s">
        <v>501</v>
      </c>
      <c r="C196" s="224" t="s">
        <v>502</v>
      </c>
      <c r="D196" s="225" t="s">
        <v>503</v>
      </c>
      <c r="E196" s="224" t="s">
        <v>504</v>
      </c>
      <c r="F196" s="224"/>
      <c r="G196" s="224"/>
      <c r="H196" s="224"/>
      <c r="I196" s="227" t="s">
        <v>505</v>
      </c>
      <c r="J196" s="228"/>
      <c r="K196" s="228"/>
      <c r="L196" s="228"/>
      <c r="M196" s="229"/>
      <c r="N196" s="225" t="s">
        <v>506</v>
      </c>
    </row>
    <row r="197" spans="1:14" s="183" customFormat="1" ht="45">
      <c r="A197" s="224"/>
      <c r="B197" s="224"/>
      <c r="C197" s="224"/>
      <c r="D197" s="226"/>
      <c r="E197" s="181" t="s">
        <v>507</v>
      </c>
      <c r="F197" s="181" t="s">
        <v>107</v>
      </c>
      <c r="G197" s="181" t="s">
        <v>508</v>
      </c>
      <c r="H197" s="181" t="s">
        <v>218</v>
      </c>
      <c r="I197" s="181" t="s">
        <v>509</v>
      </c>
      <c r="J197" s="181" t="s">
        <v>510</v>
      </c>
      <c r="K197" s="181" t="s">
        <v>511</v>
      </c>
      <c r="L197" s="181" t="s">
        <v>512</v>
      </c>
      <c r="M197" s="182" t="s">
        <v>513</v>
      </c>
      <c r="N197" s="226"/>
    </row>
    <row r="198" spans="1:14" s="183" customFormat="1" ht="37.5">
      <c r="A198" s="3" t="s">
        <v>687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s="183" customFormat="1" ht="37.5">
      <c r="A199" s="13" t="s">
        <v>688</v>
      </c>
      <c r="B199" s="3"/>
      <c r="C199" s="3" t="s">
        <v>689</v>
      </c>
      <c r="D199" s="3"/>
      <c r="E199" s="16">
        <f>ยุทธ!C19</f>
        <v>202600</v>
      </c>
      <c r="F199" s="3"/>
      <c r="G199" s="3"/>
      <c r="H199" s="186">
        <f t="shared" ref="H199" si="24">E199+F199+G199</f>
        <v>202600</v>
      </c>
      <c r="I199" s="3"/>
      <c r="J199" s="26" t="s">
        <v>654</v>
      </c>
      <c r="K199" s="3" t="s">
        <v>516</v>
      </c>
      <c r="L199" s="3" t="s">
        <v>673</v>
      </c>
      <c r="M199" s="3" t="s">
        <v>539</v>
      </c>
      <c r="N199" s="3" t="s">
        <v>219</v>
      </c>
    </row>
    <row r="200" spans="1:14" s="183" customFormat="1" ht="37.5">
      <c r="A200" s="3"/>
      <c r="B200" s="3"/>
      <c r="C200" s="3" t="s">
        <v>690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s="183" customFormat="1" ht="18.75">
      <c r="A201" s="3"/>
      <c r="B201" s="3"/>
      <c r="C201" s="3" t="s">
        <v>691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s="183" customFormat="1" ht="37.5">
      <c r="A202" s="3"/>
      <c r="B202" s="3"/>
      <c r="C202" s="193" t="s">
        <v>692</v>
      </c>
      <c r="D202" s="3"/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s="183" customFormat="1" ht="18.75">
      <c r="A203" s="202" t="s">
        <v>218</v>
      </c>
      <c r="B203" s="3"/>
      <c r="C203" s="193"/>
      <c r="D203" s="3"/>
      <c r="E203" s="186">
        <f>SUM(E199:E202)</f>
        <v>202600</v>
      </c>
      <c r="F203" s="186">
        <f t="shared" ref="F203:H203" si="25">SUM(F199:F202)</f>
        <v>0</v>
      </c>
      <c r="G203" s="186">
        <f t="shared" si="25"/>
        <v>0</v>
      </c>
      <c r="H203" s="186">
        <f t="shared" si="25"/>
        <v>202600</v>
      </c>
      <c r="I203" s="3"/>
      <c r="J203" s="3"/>
      <c r="K203" s="3"/>
      <c r="L203" s="3"/>
      <c r="M203" s="3"/>
      <c r="N203" s="3"/>
    </row>
    <row r="204" spans="1:14" s="179" customFormat="1"/>
    <row r="205" spans="1:14" s="179" customFormat="1" ht="21">
      <c r="A205" s="223" t="s">
        <v>693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</row>
    <row r="206" spans="1:14" s="180" customFormat="1" ht="17.25">
      <c r="A206" s="224" t="s">
        <v>500</v>
      </c>
      <c r="B206" s="224" t="s">
        <v>501</v>
      </c>
      <c r="C206" s="224" t="s">
        <v>502</v>
      </c>
      <c r="D206" s="225" t="s">
        <v>503</v>
      </c>
      <c r="E206" s="224" t="s">
        <v>504</v>
      </c>
      <c r="F206" s="224"/>
      <c r="G206" s="224"/>
      <c r="H206" s="224"/>
      <c r="I206" s="227" t="s">
        <v>505</v>
      </c>
      <c r="J206" s="228"/>
      <c r="K206" s="228"/>
      <c r="L206" s="228"/>
      <c r="M206" s="229"/>
      <c r="N206" s="225" t="s">
        <v>506</v>
      </c>
    </row>
    <row r="207" spans="1:14" s="183" customFormat="1" ht="45">
      <c r="A207" s="224"/>
      <c r="B207" s="224"/>
      <c r="C207" s="224"/>
      <c r="D207" s="226"/>
      <c r="E207" s="181" t="s">
        <v>507</v>
      </c>
      <c r="F207" s="181" t="s">
        <v>107</v>
      </c>
      <c r="G207" s="181" t="s">
        <v>508</v>
      </c>
      <c r="H207" s="181" t="s">
        <v>218</v>
      </c>
      <c r="I207" s="181" t="s">
        <v>509</v>
      </c>
      <c r="J207" s="181" t="s">
        <v>510</v>
      </c>
      <c r="K207" s="181" t="s">
        <v>511</v>
      </c>
      <c r="L207" s="181" t="s">
        <v>512</v>
      </c>
      <c r="M207" s="182" t="s">
        <v>513</v>
      </c>
      <c r="N207" s="226"/>
    </row>
    <row r="208" spans="1:14" s="191" customFormat="1" ht="37.5">
      <c r="A208" s="3" t="s">
        <v>694</v>
      </c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</row>
    <row r="209" spans="1:14" s="183" customFormat="1" ht="75">
      <c r="A209" s="37" t="s">
        <v>695</v>
      </c>
      <c r="B209" s="3" t="s">
        <v>529</v>
      </c>
      <c r="C209" s="3" t="s">
        <v>696</v>
      </c>
      <c r="D209" s="3"/>
      <c r="E209" s="38">
        <f>ประกัน!C4</f>
        <v>189524</v>
      </c>
      <c r="F209" s="3"/>
      <c r="G209" s="3"/>
      <c r="H209" s="186">
        <f t="shared" ref="H209:H213" si="26">E209+F209+G209</f>
        <v>189524</v>
      </c>
      <c r="I209" s="3"/>
      <c r="J209" s="3" t="s">
        <v>516</v>
      </c>
      <c r="K209" s="3"/>
      <c r="L209" s="3" t="s">
        <v>673</v>
      </c>
      <c r="M209" s="3" t="s">
        <v>539</v>
      </c>
      <c r="N209" s="3" t="s">
        <v>24</v>
      </c>
    </row>
    <row r="210" spans="1:14" s="183" customFormat="1" ht="75">
      <c r="A210" s="199" t="s">
        <v>697</v>
      </c>
      <c r="B210" s="3" t="s">
        <v>529</v>
      </c>
      <c r="C210" s="3" t="s">
        <v>698</v>
      </c>
      <c r="D210" s="3"/>
      <c r="E210" s="200">
        <f>ประกัน!C13</f>
        <v>50200</v>
      </c>
      <c r="F210" s="3"/>
      <c r="G210" s="3"/>
      <c r="H210" s="186">
        <f t="shared" si="26"/>
        <v>50200</v>
      </c>
      <c r="I210" s="3"/>
      <c r="J210" s="3" t="s">
        <v>516</v>
      </c>
      <c r="K210" s="3"/>
      <c r="L210" s="3" t="s">
        <v>673</v>
      </c>
      <c r="M210" s="3" t="s">
        <v>539</v>
      </c>
      <c r="N210" s="3" t="s">
        <v>24</v>
      </c>
    </row>
    <row r="211" spans="1:14" s="183" customFormat="1" ht="56.25">
      <c r="A211" s="37" t="s">
        <v>699</v>
      </c>
      <c r="B211" s="3" t="s">
        <v>533</v>
      </c>
      <c r="C211" s="3" t="s">
        <v>700</v>
      </c>
      <c r="D211" s="3"/>
      <c r="E211" s="201">
        <f>ประกัน!C15</f>
        <v>15960</v>
      </c>
      <c r="F211" s="3"/>
      <c r="G211" s="3"/>
      <c r="H211" s="186">
        <f t="shared" si="26"/>
        <v>15960</v>
      </c>
      <c r="I211" s="3"/>
      <c r="J211" s="3" t="s">
        <v>516</v>
      </c>
      <c r="K211" s="3"/>
      <c r="L211" s="3" t="s">
        <v>673</v>
      </c>
      <c r="M211" s="3" t="s">
        <v>539</v>
      </c>
      <c r="N211" s="3" t="s">
        <v>24</v>
      </c>
    </row>
    <row r="212" spans="1:14" s="183" customFormat="1" ht="56.25">
      <c r="A212" s="40" t="s">
        <v>701</v>
      </c>
      <c r="B212" s="3"/>
      <c r="C212" s="3"/>
      <c r="D212" s="3"/>
      <c r="E212" s="200">
        <v>40000</v>
      </c>
      <c r="F212" s="3"/>
      <c r="G212" s="3"/>
      <c r="H212" s="186">
        <f t="shared" si="26"/>
        <v>40000</v>
      </c>
      <c r="I212" s="3"/>
      <c r="J212" s="3" t="s">
        <v>516</v>
      </c>
      <c r="K212" s="3"/>
      <c r="L212" s="3" t="s">
        <v>673</v>
      </c>
      <c r="M212" s="3" t="s">
        <v>539</v>
      </c>
      <c r="N212" s="3" t="s">
        <v>24</v>
      </c>
    </row>
    <row r="213" spans="1:14" s="191" customFormat="1" ht="56.25">
      <c r="A213" s="40" t="s">
        <v>740</v>
      </c>
      <c r="B213" s="192" t="s">
        <v>529</v>
      </c>
      <c r="C213" s="192"/>
      <c r="D213" s="192"/>
      <c r="E213" s="200">
        <v>3000</v>
      </c>
      <c r="F213" s="192"/>
      <c r="G213" s="192"/>
      <c r="H213" s="186">
        <f t="shared" si="26"/>
        <v>3000</v>
      </c>
      <c r="I213" s="192"/>
      <c r="J213" s="3" t="s">
        <v>516</v>
      </c>
      <c r="K213" s="192"/>
      <c r="L213" s="3" t="s">
        <v>673</v>
      </c>
      <c r="M213" s="3" t="s">
        <v>539</v>
      </c>
      <c r="N213" s="3" t="s">
        <v>24</v>
      </c>
    </row>
    <row r="214" spans="1:14" s="191" customFormat="1" ht="21">
      <c r="A214" s="206" t="s">
        <v>218</v>
      </c>
      <c r="B214" s="192"/>
      <c r="C214" s="192"/>
      <c r="D214" s="192"/>
      <c r="E214" s="200">
        <f>SUM(E209:E213)</f>
        <v>298684</v>
      </c>
      <c r="F214" s="200">
        <f t="shared" ref="F214:H214" si="27">SUM(F209:F213)</f>
        <v>0</v>
      </c>
      <c r="G214" s="200">
        <f t="shared" si="27"/>
        <v>0</v>
      </c>
      <c r="H214" s="200">
        <f t="shared" si="27"/>
        <v>298684</v>
      </c>
      <c r="I214" s="192"/>
      <c r="J214" s="3"/>
      <c r="K214" s="192"/>
      <c r="L214" s="3"/>
      <c r="M214" s="3"/>
      <c r="N214" s="3"/>
    </row>
    <row r="215" spans="1:14" s="179" customFormat="1"/>
    <row r="216" spans="1:14" s="179" customFormat="1" ht="21">
      <c r="A216" s="223" t="s">
        <v>702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</row>
    <row r="217" spans="1:14" s="180" customFormat="1" ht="17.25">
      <c r="A217" s="224" t="s">
        <v>500</v>
      </c>
      <c r="B217" s="224" t="s">
        <v>501</v>
      </c>
      <c r="C217" s="224" t="s">
        <v>502</v>
      </c>
      <c r="D217" s="225" t="s">
        <v>503</v>
      </c>
      <c r="E217" s="224" t="s">
        <v>504</v>
      </c>
      <c r="F217" s="224"/>
      <c r="G217" s="224"/>
      <c r="H217" s="224"/>
      <c r="I217" s="227" t="s">
        <v>505</v>
      </c>
      <c r="J217" s="228"/>
      <c r="K217" s="228"/>
      <c r="L217" s="228"/>
      <c r="M217" s="229"/>
      <c r="N217" s="225" t="s">
        <v>506</v>
      </c>
    </row>
    <row r="218" spans="1:14" s="183" customFormat="1" ht="45">
      <c r="A218" s="224"/>
      <c r="B218" s="224"/>
      <c r="C218" s="224"/>
      <c r="D218" s="226"/>
      <c r="E218" s="181" t="s">
        <v>507</v>
      </c>
      <c r="F218" s="181" t="s">
        <v>107</v>
      </c>
      <c r="G218" s="181" t="s">
        <v>508</v>
      </c>
      <c r="H218" s="181" t="s">
        <v>218</v>
      </c>
      <c r="I218" s="181" t="s">
        <v>509</v>
      </c>
      <c r="J218" s="181" t="s">
        <v>510</v>
      </c>
      <c r="K218" s="181" t="s">
        <v>511</v>
      </c>
      <c r="L218" s="181" t="s">
        <v>512</v>
      </c>
      <c r="M218" s="182" t="s">
        <v>513</v>
      </c>
      <c r="N218" s="226"/>
    </row>
    <row r="219" spans="1:14" s="191" customFormat="1" ht="37.5">
      <c r="A219" s="3" t="s">
        <v>703</v>
      </c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</row>
    <row r="220" spans="1:14" s="191" customFormat="1" ht="56.25">
      <c r="A220" s="3" t="s">
        <v>704</v>
      </c>
      <c r="B220" s="192" t="s">
        <v>529</v>
      </c>
      <c r="C220" s="3" t="s">
        <v>705</v>
      </c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</row>
    <row r="221" spans="1:14" s="191" customFormat="1" ht="56.25">
      <c r="A221" s="3"/>
      <c r="B221" s="192" t="s">
        <v>529</v>
      </c>
      <c r="C221" s="193" t="s">
        <v>706</v>
      </c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</row>
    <row r="222" spans="1:14" s="179" customFormat="1"/>
    <row r="223" spans="1:14" s="179" customFormat="1" ht="21">
      <c r="A223" s="223" t="s">
        <v>707</v>
      </c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</row>
    <row r="224" spans="1:14" s="180" customFormat="1" ht="17.25">
      <c r="A224" s="224" t="s">
        <v>500</v>
      </c>
      <c r="B224" s="224" t="s">
        <v>501</v>
      </c>
      <c r="C224" s="224" t="s">
        <v>502</v>
      </c>
      <c r="D224" s="225" t="s">
        <v>503</v>
      </c>
      <c r="E224" s="224" t="s">
        <v>504</v>
      </c>
      <c r="F224" s="224"/>
      <c r="G224" s="224"/>
      <c r="H224" s="224"/>
      <c r="I224" s="227" t="s">
        <v>505</v>
      </c>
      <c r="J224" s="228"/>
      <c r="K224" s="228"/>
      <c r="L224" s="228"/>
      <c r="M224" s="229"/>
      <c r="N224" s="225" t="s">
        <v>506</v>
      </c>
    </row>
    <row r="225" spans="1:14" s="183" customFormat="1" ht="45">
      <c r="A225" s="224"/>
      <c r="B225" s="224"/>
      <c r="C225" s="224"/>
      <c r="D225" s="226"/>
      <c r="E225" s="181" t="s">
        <v>507</v>
      </c>
      <c r="F225" s="181" t="s">
        <v>107</v>
      </c>
      <c r="G225" s="181" t="s">
        <v>508</v>
      </c>
      <c r="H225" s="181" t="s">
        <v>218</v>
      </c>
      <c r="I225" s="181" t="s">
        <v>509</v>
      </c>
      <c r="J225" s="181" t="s">
        <v>510</v>
      </c>
      <c r="K225" s="181" t="s">
        <v>511</v>
      </c>
      <c r="L225" s="181" t="s">
        <v>512</v>
      </c>
      <c r="M225" s="182" t="s">
        <v>513</v>
      </c>
      <c r="N225" s="226"/>
    </row>
    <row r="226" spans="1:14" s="191" customFormat="1" ht="37.5">
      <c r="A226" s="3" t="s">
        <v>708</v>
      </c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</row>
    <row r="227" spans="1:14" s="191" customFormat="1" ht="56.25">
      <c r="A227" s="3" t="s">
        <v>704</v>
      </c>
      <c r="B227" s="192" t="s">
        <v>529</v>
      </c>
      <c r="C227" s="3" t="s">
        <v>709</v>
      </c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</row>
    <row r="228" spans="1:14" s="179" customFormat="1"/>
    <row r="229" spans="1:14" s="179" customFormat="1"/>
    <row r="230" spans="1:14" s="179" customFormat="1"/>
    <row r="231" spans="1:14" s="179" customFormat="1"/>
    <row r="232" spans="1:14" s="179" customFormat="1"/>
    <row r="233" spans="1:14" s="179" customFormat="1"/>
    <row r="234" spans="1:14" s="179" customFormat="1"/>
    <row r="235" spans="1:14" s="179" customFormat="1"/>
    <row r="236" spans="1:14" s="179" customFormat="1"/>
    <row r="237" spans="1:14" s="179" customFormat="1"/>
    <row r="238" spans="1:14" s="179" customFormat="1"/>
    <row r="239" spans="1:14" s="179" customFormat="1"/>
    <row r="240" spans="1:14" s="179" customFormat="1"/>
    <row r="241" s="179" customFormat="1"/>
    <row r="242" s="179" customFormat="1"/>
    <row r="243" s="179" customFormat="1"/>
    <row r="244" s="179" customFormat="1"/>
    <row r="245" s="179" customFormat="1"/>
    <row r="246" s="179" customFormat="1"/>
    <row r="247" s="179" customFormat="1"/>
    <row r="248" s="179" customFormat="1"/>
    <row r="249" s="179" customFormat="1"/>
    <row r="250" s="179" customFormat="1"/>
    <row r="251" s="179" customFormat="1"/>
    <row r="252" s="179" customFormat="1"/>
    <row r="253" s="179" customFormat="1"/>
    <row r="254" s="179" customFormat="1"/>
    <row r="255" s="179" customFormat="1"/>
    <row r="256" s="179" customFormat="1"/>
    <row r="257" s="179" customFormat="1"/>
    <row r="258" s="179" customFormat="1"/>
    <row r="259" s="179" customFormat="1"/>
    <row r="260" s="179" customFormat="1"/>
    <row r="261" s="179" customFormat="1"/>
    <row r="262" s="179" customFormat="1"/>
    <row r="263" s="179" customFormat="1"/>
    <row r="264" s="179" customFormat="1"/>
    <row r="265" s="179" customFormat="1"/>
    <row r="266" s="179" customFormat="1"/>
    <row r="267" s="179" customFormat="1"/>
    <row r="268" s="179" customFormat="1"/>
    <row r="269" s="179" customFormat="1"/>
    <row r="270" s="179" customFormat="1"/>
    <row r="271" s="179" customFormat="1"/>
    <row r="272" s="179" customFormat="1"/>
    <row r="273" s="179" customFormat="1"/>
    <row r="274" s="179" customFormat="1"/>
    <row r="275" s="179" customFormat="1"/>
    <row r="276" s="179" customFormat="1"/>
    <row r="277" s="179" customFormat="1"/>
    <row r="278" s="179" customFormat="1"/>
    <row r="279" s="179" customFormat="1"/>
    <row r="280" s="179" customFormat="1"/>
    <row r="281" s="179" customFormat="1"/>
    <row r="282" s="179" customFormat="1"/>
    <row r="283" s="179" customFormat="1"/>
    <row r="284" s="179" customFormat="1"/>
    <row r="285" s="179" customFormat="1"/>
    <row r="286" s="179" customFormat="1"/>
    <row r="287" s="179" customFormat="1"/>
    <row r="288" s="179" customFormat="1"/>
    <row r="289" s="179" customFormat="1"/>
    <row r="290" s="179" customFormat="1"/>
    <row r="291" s="179" customFormat="1"/>
    <row r="292" s="179" customFormat="1"/>
    <row r="293" s="179" customFormat="1"/>
    <row r="294" s="179" customFormat="1"/>
    <row r="295" s="179" customFormat="1"/>
    <row r="296" s="179" customFormat="1"/>
    <row r="297" s="179" customFormat="1"/>
    <row r="298" s="179" customFormat="1"/>
    <row r="299" s="179" customFormat="1"/>
    <row r="300" s="179" customFormat="1"/>
    <row r="301" s="179" customFormat="1"/>
    <row r="302" s="179" customFormat="1"/>
    <row r="303" s="179" customFormat="1"/>
    <row r="304" s="179" customFormat="1"/>
    <row r="305" s="179" customFormat="1"/>
    <row r="306" s="179" customFormat="1"/>
    <row r="307" s="179" customFormat="1"/>
    <row r="308" s="179" customFormat="1"/>
    <row r="309" s="179" customFormat="1"/>
    <row r="310" s="179" customFormat="1"/>
    <row r="311" s="179" customFormat="1"/>
    <row r="312" s="179" customFormat="1"/>
    <row r="313" s="179" customFormat="1"/>
    <row r="314" s="179" customFormat="1"/>
    <row r="315" s="179" customFormat="1"/>
    <row r="316" s="179" customFormat="1"/>
    <row r="317" s="179" customFormat="1"/>
    <row r="318" s="179" customFormat="1"/>
    <row r="319" s="179" customFormat="1"/>
    <row r="320" s="179" customFormat="1"/>
    <row r="321" s="179" customFormat="1"/>
    <row r="322" s="179" customFormat="1"/>
    <row r="323" s="179" customFormat="1"/>
    <row r="324" s="179" customFormat="1"/>
    <row r="325" s="179" customFormat="1"/>
    <row r="326" s="179" customFormat="1"/>
    <row r="327" s="179" customFormat="1"/>
    <row r="328" s="179" customFormat="1"/>
    <row r="329" s="179" customFormat="1"/>
    <row r="330" s="179" customFormat="1"/>
    <row r="331" s="179" customFormat="1"/>
    <row r="332" s="179" customFormat="1"/>
    <row r="333" s="179" customFormat="1"/>
    <row r="334" s="179" customFormat="1"/>
    <row r="335" s="179" customFormat="1"/>
    <row r="336" s="179" customFormat="1"/>
    <row r="337" s="179" customFormat="1"/>
    <row r="338" s="179" customFormat="1"/>
    <row r="339" s="179" customFormat="1"/>
    <row r="340" s="179" customFormat="1"/>
    <row r="341" s="179" customFormat="1"/>
    <row r="342" s="179" customFormat="1"/>
    <row r="343" s="179" customFormat="1"/>
    <row r="344" s="179" customFormat="1"/>
    <row r="345" s="179" customFormat="1"/>
    <row r="346" s="179" customFormat="1"/>
    <row r="347" s="179" customFormat="1"/>
    <row r="348" s="179" customFormat="1"/>
    <row r="349" s="179" customFormat="1"/>
    <row r="350" s="179" customFormat="1"/>
    <row r="351" s="179" customFormat="1"/>
    <row r="352" s="179" customFormat="1"/>
    <row r="353" s="179" customFormat="1"/>
    <row r="354" s="179" customFormat="1"/>
    <row r="355" s="179" customFormat="1"/>
    <row r="356" s="179" customFormat="1"/>
    <row r="357" s="179" customFormat="1"/>
    <row r="358" s="179" customFormat="1"/>
    <row r="359" s="179" customFormat="1"/>
    <row r="360" s="179" customFormat="1"/>
    <row r="361" s="179" customFormat="1"/>
    <row r="362" s="179" customFormat="1"/>
    <row r="363" s="179" customFormat="1"/>
    <row r="364" s="179" customFormat="1"/>
    <row r="365" s="179" customFormat="1"/>
    <row r="366" s="179" customFormat="1"/>
    <row r="367" s="179" customFormat="1"/>
    <row r="368" s="179" customFormat="1"/>
    <row r="369" s="179" customFormat="1"/>
    <row r="370" s="179" customFormat="1"/>
    <row r="371" s="179" customFormat="1"/>
    <row r="372" s="179" customFormat="1"/>
    <row r="373" s="179" customFormat="1"/>
    <row r="374" s="179" customFormat="1"/>
    <row r="375" s="179" customFormat="1"/>
    <row r="376" s="179" customFormat="1"/>
    <row r="377" s="179" customFormat="1"/>
    <row r="378" s="179" customFormat="1"/>
    <row r="379" s="179" customFormat="1"/>
    <row r="380" s="179" customFormat="1"/>
    <row r="381" s="179" customFormat="1"/>
    <row r="382" s="179" customFormat="1"/>
    <row r="383" s="179" customFormat="1"/>
    <row r="384" s="179" customFormat="1"/>
    <row r="385" s="179" customFormat="1"/>
    <row r="386" s="179" customFormat="1"/>
    <row r="387" s="179" customFormat="1"/>
    <row r="388" s="179" customFormat="1"/>
    <row r="389" s="179" customFormat="1"/>
    <row r="390" s="179" customFormat="1"/>
    <row r="391" s="179" customFormat="1"/>
    <row r="392" s="179" customFormat="1"/>
    <row r="393" s="179" customFormat="1"/>
    <row r="394" s="179" customFormat="1"/>
    <row r="395" s="179" customFormat="1"/>
    <row r="396" s="179" customFormat="1"/>
    <row r="397" s="179" customFormat="1"/>
    <row r="398" s="179" customFormat="1"/>
    <row r="399" s="179" customFormat="1"/>
    <row r="400" s="179" customFormat="1"/>
    <row r="401" s="179" customFormat="1"/>
    <row r="402" s="179" customFormat="1"/>
    <row r="403" s="179" customFormat="1"/>
    <row r="404" s="179" customFormat="1"/>
    <row r="405" s="179" customFormat="1"/>
    <row r="406" s="179" customFormat="1"/>
    <row r="407" s="179" customFormat="1"/>
    <row r="408" s="179" customFormat="1"/>
    <row r="409" s="179" customFormat="1"/>
    <row r="410" s="179" customFormat="1"/>
    <row r="411" s="179" customFormat="1"/>
    <row r="412" s="179" customFormat="1"/>
    <row r="413" s="179" customFormat="1"/>
    <row r="414" s="179" customFormat="1"/>
    <row r="415" s="179" customFormat="1"/>
    <row r="416" s="179" customFormat="1"/>
    <row r="417" s="179" customFormat="1"/>
    <row r="418" s="179" customFormat="1"/>
    <row r="419" s="179" customFormat="1"/>
    <row r="420" s="179" customFormat="1"/>
    <row r="421" s="179" customFormat="1"/>
    <row r="422" s="179" customFormat="1"/>
    <row r="423" s="179" customFormat="1"/>
    <row r="424" s="179" customFormat="1"/>
    <row r="425" s="179" customFormat="1"/>
    <row r="426" s="179" customFormat="1"/>
    <row r="427" s="179" customFormat="1"/>
    <row r="428" s="179" customFormat="1"/>
    <row r="429" s="179" customFormat="1"/>
    <row r="430" s="179" customFormat="1"/>
    <row r="431" s="179" customFormat="1"/>
    <row r="432" s="179" customFormat="1"/>
    <row r="433" s="179" customFormat="1"/>
    <row r="434" s="179" customFormat="1"/>
    <row r="435" s="179" customFormat="1"/>
    <row r="436" s="179" customFormat="1"/>
    <row r="437" s="179" customFormat="1"/>
    <row r="438" s="179" customFormat="1"/>
    <row r="439" s="179" customFormat="1"/>
    <row r="440" s="179" customFormat="1"/>
    <row r="441" s="179" customFormat="1"/>
    <row r="442" s="179" customFormat="1"/>
    <row r="443" s="179" customFormat="1"/>
    <row r="444" s="179" customFormat="1"/>
    <row r="445" s="179" customFormat="1"/>
    <row r="446" s="179" customFormat="1"/>
    <row r="447" s="179" customFormat="1"/>
    <row r="448" s="179" customFormat="1"/>
    <row r="449" s="179" customFormat="1"/>
    <row r="450" s="179" customFormat="1"/>
    <row r="451" s="179" customFormat="1"/>
  </sheetData>
  <autoFilter ref="N1:N451"/>
  <mergeCells count="122">
    <mergeCell ref="A1:O1"/>
    <mergeCell ref="A11:J11"/>
    <mergeCell ref="A14:N14"/>
    <mergeCell ref="A15:A16"/>
    <mergeCell ref="B15:B16"/>
    <mergeCell ref="C15:C16"/>
    <mergeCell ref="D15:D16"/>
    <mergeCell ref="E15:H15"/>
    <mergeCell ref="I15:M15"/>
    <mergeCell ref="N15:N16"/>
    <mergeCell ref="A47:N47"/>
    <mergeCell ref="A48:A49"/>
    <mergeCell ref="B48:B49"/>
    <mergeCell ref="C48:C49"/>
    <mergeCell ref="D48:D49"/>
    <mergeCell ref="E48:H48"/>
    <mergeCell ref="I48:M48"/>
    <mergeCell ref="N48:N49"/>
    <mergeCell ref="A37:N37"/>
    <mergeCell ref="A38:A39"/>
    <mergeCell ref="B38:B39"/>
    <mergeCell ref="C38:C39"/>
    <mergeCell ref="D38:D39"/>
    <mergeCell ref="E38:H38"/>
    <mergeCell ref="I38:M38"/>
    <mergeCell ref="N38:N39"/>
    <mergeCell ref="A85:N85"/>
    <mergeCell ref="A86:A87"/>
    <mergeCell ref="B86:B87"/>
    <mergeCell ref="C86:C87"/>
    <mergeCell ref="D86:D87"/>
    <mergeCell ref="E86:H86"/>
    <mergeCell ref="I86:M86"/>
    <mergeCell ref="N86:N87"/>
    <mergeCell ref="A73:N73"/>
    <mergeCell ref="A74:A75"/>
    <mergeCell ref="B74:B75"/>
    <mergeCell ref="C74:C75"/>
    <mergeCell ref="D74:D75"/>
    <mergeCell ref="E74:H74"/>
    <mergeCell ref="I74:M74"/>
    <mergeCell ref="N74:N75"/>
    <mergeCell ref="A130:N130"/>
    <mergeCell ref="A131:A132"/>
    <mergeCell ref="B131:B132"/>
    <mergeCell ref="C131:C132"/>
    <mergeCell ref="D131:D132"/>
    <mergeCell ref="E131:H131"/>
    <mergeCell ref="I131:M131"/>
    <mergeCell ref="N131:N132"/>
    <mergeCell ref="A98:N98"/>
    <mergeCell ref="A99:A100"/>
    <mergeCell ref="B99:B100"/>
    <mergeCell ref="C99:C100"/>
    <mergeCell ref="D99:D100"/>
    <mergeCell ref="E99:H99"/>
    <mergeCell ref="I99:M99"/>
    <mergeCell ref="N99:N100"/>
    <mergeCell ref="A158:N158"/>
    <mergeCell ref="A159:A160"/>
    <mergeCell ref="B159:B160"/>
    <mergeCell ref="C159:C160"/>
    <mergeCell ref="D159:D160"/>
    <mergeCell ref="E159:H159"/>
    <mergeCell ref="I159:M159"/>
    <mergeCell ref="N159:N160"/>
    <mergeCell ref="A151:N151"/>
    <mergeCell ref="A152:A153"/>
    <mergeCell ref="B152:B153"/>
    <mergeCell ref="C152:C153"/>
    <mergeCell ref="D152:D153"/>
    <mergeCell ref="E152:H152"/>
    <mergeCell ref="I152:M152"/>
    <mergeCell ref="N152:N153"/>
    <mergeCell ref="A178:N178"/>
    <mergeCell ref="A179:A180"/>
    <mergeCell ref="B179:B180"/>
    <mergeCell ref="C179:C180"/>
    <mergeCell ref="D179:D180"/>
    <mergeCell ref="E179:H179"/>
    <mergeCell ref="I179:M179"/>
    <mergeCell ref="N179:N180"/>
    <mergeCell ref="A170:N170"/>
    <mergeCell ref="A171:A172"/>
    <mergeCell ref="B171:B172"/>
    <mergeCell ref="C171:C172"/>
    <mergeCell ref="D171:D172"/>
    <mergeCell ref="E171:H171"/>
    <mergeCell ref="I171:M171"/>
    <mergeCell ref="N171:N172"/>
    <mergeCell ref="A205:N205"/>
    <mergeCell ref="A206:A207"/>
    <mergeCell ref="B206:B207"/>
    <mergeCell ref="C206:C207"/>
    <mergeCell ref="D206:D207"/>
    <mergeCell ref="E206:H206"/>
    <mergeCell ref="I206:M206"/>
    <mergeCell ref="N206:N207"/>
    <mergeCell ref="A195:N195"/>
    <mergeCell ref="A196:A197"/>
    <mergeCell ref="B196:B197"/>
    <mergeCell ref="C196:C197"/>
    <mergeCell ref="D196:D197"/>
    <mergeCell ref="E196:H196"/>
    <mergeCell ref="I196:M196"/>
    <mergeCell ref="N196:N197"/>
    <mergeCell ref="A223:N223"/>
    <mergeCell ref="A224:A225"/>
    <mergeCell ref="B224:B225"/>
    <mergeCell ref="C224:C225"/>
    <mergeCell ref="D224:D225"/>
    <mergeCell ref="E224:H224"/>
    <mergeCell ref="I224:M224"/>
    <mergeCell ref="N224:N225"/>
    <mergeCell ref="A216:N216"/>
    <mergeCell ref="A217:A218"/>
    <mergeCell ref="B217:B218"/>
    <mergeCell ref="C217:C218"/>
    <mergeCell ref="D217:D218"/>
    <mergeCell ref="E217:H217"/>
    <mergeCell ref="I217:M217"/>
    <mergeCell ref="N217:N21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4"/>
  <sheetViews>
    <sheetView topLeftCell="A16" workbookViewId="0">
      <selection sqref="A1:XFD1048576"/>
    </sheetView>
  </sheetViews>
  <sheetFormatPr defaultRowHeight="21"/>
  <cols>
    <col min="1" max="1" width="64.5" style="207" bestFit="1" customWidth="1"/>
    <col min="2" max="2" width="12.125" style="207" bestFit="1" customWidth="1"/>
    <col min="3" max="3" width="14.375" style="207" bestFit="1" customWidth="1"/>
    <col min="4" max="16384" width="9" style="207"/>
  </cols>
  <sheetData>
    <row r="1" spans="1:3">
      <c r="A1" s="222" t="s">
        <v>758</v>
      </c>
      <c r="B1" s="222"/>
      <c r="C1" s="222"/>
    </row>
    <row r="2" spans="1:3">
      <c r="A2" s="236" t="s">
        <v>755</v>
      </c>
      <c r="B2" s="235" t="s">
        <v>756</v>
      </c>
      <c r="C2" s="235" t="s">
        <v>757</v>
      </c>
    </row>
    <row r="3" spans="1:3">
      <c r="A3" s="236" t="s">
        <v>517</v>
      </c>
      <c r="B3" s="232"/>
      <c r="C3" s="232"/>
    </row>
    <row r="4" spans="1:3">
      <c r="A4" s="232" t="s">
        <v>742</v>
      </c>
      <c r="B4" s="232">
        <v>15</v>
      </c>
      <c r="C4" s="233">
        <v>1599750</v>
      </c>
    </row>
    <row r="5" spans="1:3">
      <c r="A5" s="232" t="s">
        <v>743</v>
      </c>
      <c r="B5" s="232">
        <v>4</v>
      </c>
      <c r="C5" s="233">
        <v>224250</v>
      </c>
    </row>
    <row r="6" spans="1:3">
      <c r="A6" s="232" t="s">
        <v>744</v>
      </c>
      <c r="B6" s="232">
        <v>18</v>
      </c>
      <c r="C6" s="233">
        <v>2412400</v>
      </c>
    </row>
    <row r="7" spans="1:3">
      <c r="A7" s="232" t="s">
        <v>745</v>
      </c>
      <c r="B7" s="232">
        <v>6</v>
      </c>
      <c r="C7" s="233">
        <v>545000</v>
      </c>
    </row>
    <row r="8" spans="1:3">
      <c r="A8" s="236" t="s">
        <v>218</v>
      </c>
      <c r="B8" s="232">
        <f>SUM(B4:B7)</f>
        <v>43</v>
      </c>
      <c r="C8" s="233">
        <f>SUM(C4:C7)</f>
        <v>4781400</v>
      </c>
    </row>
    <row r="9" spans="1:3">
      <c r="A9" s="236" t="s">
        <v>580</v>
      </c>
      <c r="B9" s="232"/>
      <c r="C9" s="233"/>
    </row>
    <row r="10" spans="1:3" ht="20.25" customHeight="1">
      <c r="A10" s="232" t="s">
        <v>746</v>
      </c>
      <c r="B10" s="232">
        <v>8</v>
      </c>
      <c r="C10" s="233">
        <v>948890</v>
      </c>
    </row>
    <row r="11" spans="1:3">
      <c r="A11" s="232" t="s">
        <v>747</v>
      </c>
      <c r="B11" s="232">
        <v>19</v>
      </c>
      <c r="C11" s="233">
        <v>7310805</v>
      </c>
    </row>
    <row r="12" spans="1:3">
      <c r="A12" s="232" t="s">
        <v>748</v>
      </c>
      <c r="B12" s="232">
        <v>15</v>
      </c>
      <c r="C12" s="233">
        <v>815200</v>
      </c>
    </row>
    <row r="13" spans="1:3">
      <c r="A13" s="232" t="s">
        <v>749</v>
      </c>
      <c r="B13" s="232">
        <v>1</v>
      </c>
      <c r="C13" s="233">
        <v>48000</v>
      </c>
    </row>
    <row r="14" spans="1:3">
      <c r="A14" s="232" t="s">
        <v>750</v>
      </c>
      <c r="B14" s="232">
        <v>6</v>
      </c>
      <c r="C14" s="233">
        <v>324105</v>
      </c>
    </row>
    <row r="15" spans="1:3">
      <c r="A15" s="236" t="s">
        <v>218</v>
      </c>
      <c r="B15" s="232">
        <f>SUM(B10:B14)</f>
        <v>49</v>
      </c>
      <c r="C15" s="233">
        <f>SUM(C10:C14)</f>
        <v>9447000</v>
      </c>
    </row>
    <row r="16" spans="1:3">
      <c r="A16" s="236" t="s">
        <v>665</v>
      </c>
      <c r="B16" s="232"/>
      <c r="C16" s="233"/>
    </row>
    <row r="17" spans="1:3">
      <c r="A17" s="232" t="s">
        <v>751</v>
      </c>
      <c r="B17" s="232">
        <v>2</v>
      </c>
      <c r="C17" s="233">
        <v>350000</v>
      </c>
    </row>
    <row r="18" spans="1:3">
      <c r="A18" s="236" t="s">
        <v>218</v>
      </c>
      <c r="B18" s="232">
        <v>2</v>
      </c>
      <c r="C18" s="233">
        <f>C17</f>
        <v>350000</v>
      </c>
    </row>
    <row r="19" spans="1:3">
      <c r="A19" s="236" t="s">
        <v>673</v>
      </c>
      <c r="B19" s="232"/>
      <c r="C19" s="233"/>
    </row>
    <row r="20" spans="1:3">
      <c r="A20" s="232" t="s">
        <v>752</v>
      </c>
      <c r="B20" s="232">
        <v>12</v>
      </c>
      <c r="C20" s="233">
        <v>1651520</v>
      </c>
    </row>
    <row r="21" spans="1:3">
      <c r="A21" s="232" t="s">
        <v>753</v>
      </c>
      <c r="B21" s="232">
        <v>1</v>
      </c>
      <c r="C21" s="233">
        <v>202600</v>
      </c>
    </row>
    <row r="22" spans="1:3">
      <c r="A22" s="232" t="s">
        <v>754</v>
      </c>
      <c r="B22" s="232">
        <v>5</v>
      </c>
      <c r="C22" s="233">
        <v>298684</v>
      </c>
    </row>
    <row r="23" spans="1:3">
      <c r="A23" s="236" t="s">
        <v>218</v>
      </c>
      <c r="B23" s="232">
        <f>SUM(B20:B22)</f>
        <v>18</v>
      </c>
      <c r="C23" s="233">
        <f>SUM(C20:C22)</f>
        <v>2152804</v>
      </c>
    </row>
    <row r="24" spans="1:3">
      <c r="A24" s="236" t="s">
        <v>741</v>
      </c>
      <c r="B24" s="234">
        <f>B23+B18+B15+B8</f>
        <v>112</v>
      </c>
      <c r="C24" s="234">
        <f>C23+C18+C15+C8</f>
        <v>16731204</v>
      </c>
    </row>
  </sheetData>
  <mergeCells count="1">
    <mergeCell ref="A1:C1"/>
  </mergeCells>
  <pageMargins left="0.70866141732283472" right="0.70866141732283472" top="0.74803149606299213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"/>
  <sheetViews>
    <sheetView zoomScale="75" zoomScaleNormal="75" workbookViewId="0">
      <selection activeCell="M21" sqref="M21"/>
    </sheetView>
  </sheetViews>
  <sheetFormatPr defaultRowHeight="14.25"/>
  <sheetData>
    <row r="1" spans="1:27" s="135" customFormat="1" ht="18.75">
      <c r="A1" s="132"/>
      <c r="B1" s="132"/>
      <c r="C1" s="133"/>
      <c r="D1" s="134"/>
      <c r="E1" s="134" t="s">
        <v>419</v>
      </c>
      <c r="F1" s="134" t="s">
        <v>210</v>
      </c>
      <c r="G1" s="134" t="s">
        <v>215</v>
      </c>
      <c r="H1" s="134" t="s">
        <v>214</v>
      </c>
      <c r="I1" s="134" t="s">
        <v>214</v>
      </c>
      <c r="J1" s="133" t="s">
        <v>420</v>
      </c>
      <c r="K1" s="133" t="s">
        <v>421</v>
      </c>
      <c r="L1" s="133" t="s">
        <v>422</v>
      </c>
      <c r="M1" s="133" t="s">
        <v>423</v>
      </c>
      <c r="N1" s="133" t="s">
        <v>424</v>
      </c>
      <c r="O1" s="133" t="s">
        <v>425</v>
      </c>
      <c r="P1" s="133" t="s">
        <v>426</v>
      </c>
      <c r="Q1" s="133" t="s">
        <v>427</v>
      </c>
      <c r="R1" s="133" t="s">
        <v>428</v>
      </c>
      <c r="S1" s="133" t="s">
        <v>429</v>
      </c>
      <c r="T1" s="133" t="s">
        <v>430</v>
      </c>
      <c r="U1" s="133" t="s">
        <v>431</v>
      </c>
      <c r="V1" s="133" t="s">
        <v>432</v>
      </c>
      <c r="W1" s="133" t="s">
        <v>433</v>
      </c>
      <c r="X1" s="133" t="s">
        <v>434</v>
      </c>
      <c r="Y1" s="133" t="s">
        <v>435</v>
      </c>
      <c r="Z1" s="133" t="s">
        <v>436</v>
      </c>
      <c r="AA1" s="133" t="s">
        <v>216</v>
      </c>
    </row>
    <row r="2" spans="1:27" s="135" customFormat="1" ht="18.75">
      <c r="A2" s="132"/>
      <c r="B2" s="132"/>
      <c r="C2" s="133"/>
      <c r="D2" s="134" t="s">
        <v>437</v>
      </c>
      <c r="E2" s="134"/>
      <c r="F2" s="134"/>
      <c r="G2" s="136" t="s">
        <v>438</v>
      </c>
      <c r="H2" s="136" t="s">
        <v>439</v>
      </c>
      <c r="I2" s="136" t="s">
        <v>440</v>
      </c>
      <c r="J2" s="136" t="s">
        <v>441</v>
      </c>
      <c r="K2" s="136" t="s">
        <v>442</v>
      </c>
      <c r="L2" s="136" t="s">
        <v>443</v>
      </c>
      <c r="M2" s="136" t="s">
        <v>444</v>
      </c>
      <c r="N2" s="136" t="s">
        <v>445</v>
      </c>
      <c r="O2" s="136" t="s">
        <v>446</v>
      </c>
      <c r="P2" s="136" t="s">
        <v>447</v>
      </c>
      <c r="Q2" s="136" t="s">
        <v>448</v>
      </c>
      <c r="R2" s="136" t="s">
        <v>449</v>
      </c>
      <c r="S2" s="136" t="s">
        <v>450</v>
      </c>
      <c r="T2" s="136" t="s">
        <v>451</v>
      </c>
      <c r="U2" s="137" t="s">
        <v>452</v>
      </c>
      <c r="V2" s="137" t="s">
        <v>453</v>
      </c>
      <c r="W2" s="136" t="s">
        <v>454</v>
      </c>
      <c r="X2" s="136" t="s">
        <v>455</v>
      </c>
      <c r="Y2" s="136" t="s">
        <v>456</v>
      </c>
      <c r="Z2" s="136" t="s">
        <v>457</v>
      </c>
      <c r="AA2" s="136" t="s">
        <v>458</v>
      </c>
    </row>
    <row r="3" spans="1:27" s="139" customFormat="1" ht="18.75">
      <c r="A3" s="133"/>
      <c r="B3" s="133"/>
      <c r="C3" s="133"/>
      <c r="D3" s="138" t="s">
        <v>459</v>
      </c>
      <c r="E3" s="138"/>
      <c r="F3" s="138"/>
      <c r="G3" s="138"/>
      <c r="H3" s="138"/>
      <c r="I3" s="138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spans="1:27" s="135" customFormat="1" ht="18.75">
      <c r="A4" s="132"/>
      <c r="B4" s="132"/>
      <c r="C4" s="133"/>
      <c r="D4" s="134" t="s">
        <v>460</v>
      </c>
      <c r="E4" s="134"/>
      <c r="F4" s="134"/>
      <c r="G4" s="134"/>
      <c r="H4" s="134"/>
      <c r="I4" s="134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</row>
    <row r="5" spans="1:27" s="135" customFormat="1" ht="18.75">
      <c r="A5" s="132"/>
      <c r="B5" s="132"/>
      <c r="C5" s="133"/>
      <c r="D5" s="134"/>
      <c r="E5" s="134"/>
      <c r="F5" s="134"/>
      <c r="G5" s="134"/>
      <c r="H5" s="134"/>
      <c r="I5" s="134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</row>
    <row r="6" spans="1:27" s="135" customFormat="1" ht="18.75">
      <c r="A6" s="132"/>
      <c r="B6" s="132"/>
      <c r="C6" s="133"/>
      <c r="D6" s="134" t="s">
        <v>211</v>
      </c>
      <c r="E6" s="134"/>
      <c r="F6" s="134"/>
      <c r="G6" s="134"/>
      <c r="H6" s="134"/>
      <c r="I6" s="134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s="135" customFormat="1" ht="18.75">
      <c r="A7" s="132"/>
      <c r="B7" s="132"/>
      <c r="C7" s="133"/>
      <c r="D7" s="134"/>
      <c r="E7" s="134"/>
      <c r="F7" s="134"/>
      <c r="G7" s="134"/>
      <c r="H7" s="134"/>
      <c r="I7" s="134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</row>
    <row r="8" spans="1:27" s="135" customFormat="1" ht="27" customHeight="1">
      <c r="A8" s="132"/>
      <c r="B8" s="132"/>
      <c r="C8" s="133"/>
      <c r="D8" s="134" t="s">
        <v>218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</row>
    <row r="9" spans="1:27" s="135" customFormat="1" ht="18.75">
      <c r="A9" s="132"/>
      <c r="B9" s="132"/>
      <c r="C9" s="133"/>
      <c r="D9" s="134" t="s">
        <v>461</v>
      </c>
      <c r="E9" s="134" t="s">
        <v>461</v>
      </c>
      <c r="F9" s="134" t="s">
        <v>461</v>
      </c>
      <c r="G9" s="134" t="s">
        <v>461</v>
      </c>
      <c r="H9" s="134" t="s">
        <v>461</v>
      </c>
      <c r="I9" s="134" t="s">
        <v>461</v>
      </c>
      <c r="J9" s="133">
        <f t="shared" ref="J9:S9" si="0">J8-J195</f>
        <v>0</v>
      </c>
      <c r="K9" s="133">
        <f t="shared" si="0"/>
        <v>0</v>
      </c>
      <c r="L9" s="133">
        <f t="shared" si="0"/>
        <v>0</v>
      </c>
      <c r="M9" s="133">
        <f t="shared" si="0"/>
        <v>0</v>
      </c>
      <c r="N9" s="133">
        <f t="shared" si="0"/>
        <v>0</v>
      </c>
      <c r="O9" s="133">
        <f t="shared" si="0"/>
        <v>0</v>
      </c>
      <c r="P9" s="133">
        <f t="shared" si="0"/>
        <v>0</v>
      </c>
      <c r="Q9" s="133">
        <f t="shared" si="0"/>
        <v>0</v>
      </c>
      <c r="R9" s="133">
        <f t="shared" si="0"/>
        <v>0</v>
      </c>
      <c r="S9" s="133">
        <f t="shared" si="0"/>
        <v>0</v>
      </c>
      <c r="T9" s="133"/>
      <c r="U9" s="133">
        <f t="shared" ref="U9:AA9" si="1">U8-U195</f>
        <v>0</v>
      </c>
      <c r="V9" s="133">
        <f t="shared" si="1"/>
        <v>0</v>
      </c>
      <c r="W9" s="133">
        <f t="shared" si="1"/>
        <v>0</v>
      </c>
      <c r="X9" s="133">
        <f t="shared" si="1"/>
        <v>0</v>
      </c>
      <c r="Y9" s="133">
        <f t="shared" si="1"/>
        <v>0</v>
      </c>
      <c r="Z9" s="133">
        <f t="shared" si="1"/>
        <v>0</v>
      </c>
      <c r="AA9" s="13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pane ySplit="2" topLeftCell="A3" activePane="bottomLeft" state="frozen"/>
      <selection pane="bottomLeft" activeCell="C8" sqref="C8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9" width="7.5" style="31" bestFit="1" customWidth="1"/>
    <col min="10" max="11" width="6.625" style="31" bestFit="1" customWidth="1"/>
    <col min="12" max="12" width="6.375" style="31" customWidth="1"/>
    <col min="13" max="13" width="6.625" style="31" bestFit="1" customWidth="1"/>
    <col min="14" max="14" width="6.875" style="31" customWidth="1"/>
    <col min="15" max="15" width="7.5" style="31" bestFit="1" customWidth="1"/>
    <col min="16" max="16" width="6.625" style="31" bestFit="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 ht="18.75" customHeight="1">
      <c r="A3" s="208" t="s">
        <v>94</v>
      </c>
      <c r="B3" s="208"/>
      <c r="C3" s="208"/>
      <c r="D3" s="208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7" ht="56.25">
      <c r="A4" s="20">
        <v>1</v>
      </c>
      <c r="B4" s="13" t="s">
        <v>87</v>
      </c>
      <c r="C4" s="18">
        <v>75600</v>
      </c>
      <c r="D4" s="20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>
      <c r="A5" s="20"/>
      <c r="B5" s="6" t="s">
        <v>139</v>
      </c>
      <c r="C5" s="18"/>
      <c r="D5" s="20"/>
      <c r="E5" s="33">
        <v>1500</v>
      </c>
      <c r="F5" s="33">
        <v>1500</v>
      </c>
      <c r="G5" s="33">
        <v>1500</v>
      </c>
      <c r="H5" s="33">
        <v>1500</v>
      </c>
      <c r="I5" s="33">
        <v>1500</v>
      </c>
      <c r="J5" s="33">
        <v>1500</v>
      </c>
      <c r="K5" s="33">
        <v>1500</v>
      </c>
      <c r="L5" s="33">
        <v>1500</v>
      </c>
      <c r="M5" s="33">
        <v>1500</v>
      </c>
      <c r="N5" s="33">
        <v>1500</v>
      </c>
      <c r="O5" s="33">
        <v>1500</v>
      </c>
      <c r="P5" s="33">
        <v>1500</v>
      </c>
    </row>
    <row r="6" spans="1:17">
      <c r="A6" s="20"/>
      <c r="B6" s="13" t="s">
        <v>135</v>
      </c>
      <c r="C6" s="18"/>
      <c r="D6" s="20"/>
      <c r="E6" s="33">
        <v>4800</v>
      </c>
      <c r="F6" s="33">
        <v>4800</v>
      </c>
      <c r="G6" s="33">
        <v>4800</v>
      </c>
      <c r="H6" s="33">
        <v>4800</v>
      </c>
      <c r="I6" s="33">
        <v>4800</v>
      </c>
      <c r="J6" s="33">
        <v>4800</v>
      </c>
      <c r="K6" s="33">
        <v>4800</v>
      </c>
      <c r="L6" s="33">
        <v>4800</v>
      </c>
      <c r="M6" s="33">
        <v>4800</v>
      </c>
      <c r="N6" s="33">
        <v>4800</v>
      </c>
      <c r="O6" s="33">
        <v>4800</v>
      </c>
      <c r="P6" s="33">
        <v>4800</v>
      </c>
    </row>
    <row r="7" spans="1:17" ht="75">
      <c r="A7" s="20">
        <v>2</v>
      </c>
      <c r="B7" s="13" t="s">
        <v>88</v>
      </c>
      <c r="C7" s="16">
        <v>263780</v>
      </c>
      <c r="D7" s="20" t="s">
        <v>20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ht="37.5">
      <c r="A8" s="20"/>
      <c r="B8" s="13" t="s">
        <v>136</v>
      </c>
      <c r="C8" s="16"/>
      <c r="D8" s="20"/>
      <c r="E8" s="33"/>
      <c r="F8" s="33">
        <v>263780</v>
      </c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7" ht="37.5">
      <c r="A9" s="20">
        <v>3</v>
      </c>
      <c r="B9" s="15" t="s">
        <v>89</v>
      </c>
      <c r="C9" s="16">
        <v>64200</v>
      </c>
      <c r="D9" s="20" t="s">
        <v>20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7" ht="56.25">
      <c r="A10" s="20"/>
      <c r="B10" s="15" t="s">
        <v>137</v>
      </c>
      <c r="C10" s="16"/>
      <c r="D10" s="20"/>
      <c r="E10" s="33"/>
      <c r="F10" s="33"/>
      <c r="G10" s="33"/>
      <c r="H10" s="33"/>
      <c r="I10" s="33"/>
      <c r="J10" s="33">
        <v>32100</v>
      </c>
      <c r="K10" s="33"/>
      <c r="L10" s="33"/>
      <c r="M10" s="33">
        <v>32100</v>
      </c>
      <c r="N10" s="33"/>
      <c r="O10" s="33"/>
      <c r="P10" s="33"/>
    </row>
    <row r="11" spans="1:17" ht="56.25">
      <c r="A11" s="20">
        <v>4</v>
      </c>
      <c r="B11" s="28" t="s">
        <v>710</v>
      </c>
      <c r="C11" s="16">
        <v>363500</v>
      </c>
      <c r="D11" s="20" t="s">
        <v>20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ht="37.5">
      <c r="A12" s="20"/>
      <c r="B12" s="35" t="s">
        <v>138</v>
      </c>
      <c r="C12" s="16"/>
      <c r="D12" s="20"/>
      <c r="E12" s="33"/>
      <c r="F12" s="33"/>
      <c r="G12" s="33"/>
      <c r="H12" s="33"/>
      <c r="I12" s="33">
        <v>89500</v>
      </c>
      <c r="J12" s="33"/>
      <c r="K12" s="33"/>
      <c r="L12" s="33"/>
      <c r="M12" s="33"/>
      <c r="N12" s="33"/>
      <c r="O12" s="33">
        <v>89500</v>
      </c>
      <c r="P12" s="33"/>
    </row>
    <row r="13" spans="1:17">
      <c r="A13" s="20"/>
      <c r="B13" s="35" t="s">
        <v>140</v>
      </c>
      <c r="C13" s="16"/>
      <c r="D13" s="20"/>
      <c r="E13" s="33"/>
      <c r="F13" s="33"/>
      <c r="G13" s="33">
        <v>73500</v>
      </c>
      <c r="H13" s="33"/>
      <c r="I13" s="33"/>
      <c r="J13" s="33"/>
      <c r="K13" s="33">
        <v>73500</v>
      </c>
      <c r="L13" s="33"/>
      <c r="M13" s="33"/>
      <c r="N13" s="33"/>
      <c r="O13" s="33"/>
      <c r="P13" s="33"/>
    </row>
    <row r="14" spans="1:17" ht="37.5">
      <c r="A14" s="20"/>
      <c r="B14" s="35" t="s">
        <v>141</v>
      </c>
      <c r="C14" s="16"/>
      <c r="D14" s="20"/>
      <c r="E14" s="33"/>
      <c r="F14" s="33"/>
      <c r="G14" s="33"/>
      <c r="H14" s="33"/>
      <c r="I14" s="33"/>
      <c r="J14" s="33"/>
      <c r="K14" s="33"/>
      <c r="L14" s="33"/>
      <c r="M14" s="33">
        <v>14900</v>
      </c>
      <c r="N14" s="33"/>
      <c r="O14" s="33"/>
      <c r="P14" s="33">
        <v>14900</v>
      </c>
    </row>
    <row r="15" spans="1:17" ht="37.5">
      <c r="A15" s="20">
        <v>5</v>
      </c>
      <c r="B15" s="28" t="s">
        <v>90</v>
      </c>
      <c r="C15" s="16">
        <v>24000</v>
      </c>
      <c r="D15" s="20" t="s">
        <v>20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7" ht="37.5">
      <c r="A16" s="20"/>
      <c r="B16" s="28" t="s">
        <v>142</v>
      </c>
      <c r="C16" s="16"/>
      <c r="D16" s="20"/>
      <c r="E16" s="33"/>
      <c r="F16" s="33"/>
      <c r="G16" s="33">
        <v>6000</v>
      </c>
      <c r="H16" s="33"/>
      <c r="I16" s="33"/>
      <c r="J16" s="33">
        <v>6000</v>
      </c>
      <c r="K16" s="33"/>
      <c r="L16" s="33"/>
      <c r="M16" s="33">
        <v>6000</v>
      </c>
      <c r="N16" s="33"/>
      <c r="O16" s="33"/>
      <c r="P16" s="33">
        <v>6000</v>
      </c>
    </row>
    <row r="17" spans="1:16" ht="18.75" customHeight="1">
      <c r="A17" s="20">
        <v>6</v>
      </c>
      <c r="B17" s="28" t="s">
        <v>91</v>
      </c>
      <c r="C17" s="16">
        <v>12000</v>
      </c>
      <c r="D17" s="20" t="s">
        <v>20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18.75" customHeight="1">
      <c r="A18" s="20"/>
      <c r="B18" s="28" t="s">
        <v>143</v>
      </c>
      <c r="C18" s="16"/>
      <c r="D18" s="20"/>
      <c r="E18" s="33"/>
      <c r="F18" s="33"/>
      <c r="G18" s="33"/>
      <c r="H18" s="33">
        <v>6000</v>
      </c>
      <c r="I18" s="33"/>
      <c r="J18" s="33"/>
      <c r="K18" s="33"/>
      <c r="L18" s="33"/>
      <c r="M18" s="33"/>
      <c r="N18" s="33"/>
      <c r="O18" s="33">
        <v>6000</v>
      </c>
      <c r="P18" s="33"/>
    </row>
    <row r="19" spans="1:16" ht="37.5">
      <c r="A19" s="20">
        <v>7</v>
      </c>
      <c r="B19" s="13" t="s">
        <v>199</v>
      </c>
      <c r="C19" s="16">
        <v>202600</v>
      </c>
      <c r="D19" s="20" t="s">
        <v>20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ht="37.5">
      <c r="A20" s="20"/>
      <c r="B20" s="13" t="s">
        <v>163</v>
      </c>
      <c r="C20" s="16">
        <f>E20+F20+G20+H20+I20+J20+K20+L20+M20+N20+O20+P20</f>
        <v>19800</v>
      </c>
      <c r="D20" s="20" t="s">
        <v>20</v>
      </c>
      <c r="E20" s="33"/>
      <c r="F20" s="33">
        <f>(30+25+20+25)*120</f>
        <v>12000</v>
      </c>
      <c r="G20" s="36">
        <f>(15+10+25+15)*120</f>
        <v>7800</v>
      </c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37.5">
      <c r="A21" s="20"/>
      <c r="B21" s="13" t="s">
        <v>144</v>
      </c>
      <c r="C21" s="16">
        <f t="shared" ref="C21:C24" si="0">E21+F21+G21+H21+I21+J21+K21+L21+M21+N21+O21+P21</f>
        <v>57600</v>
      </c>
      <c r="D21" s="20" t="s">
        <v>20</v>
      </c>
      <c r="E21" s="33">
        <v>4800</v>
      </c>
      <c r="F21" s="33">
        <v>4800</v>
      </c>
      <c r="G21" s="33">
        <v>4800</v>
      </c>
      <c r="H21" s="33">
        <v>4800</v>
      </c>
      <c r="I21" s="33">
        <v>4800</v>
      </c>
      <c r="J21" s="33">
        <v>4800</v>
      </c>
      <c r="K21" s="33">
        <v>4800</v>
      </c>
      <c r="L21" s="33">
        <v>4800</v>
      </c>
      <c r="M21" s="33">
        <v>4800</v>
      </c>
      <c r="N21" s="33">
        <v>4800</v>
      </c>
      <c r="O21" s="33">
        <v>4800</v>
      </c>
      <c r="P21" s="33">
        <v>4800</v>
      </c>
    </row>
    <row r="22" spans="1:16" ht="37.5">
      <c r="A22" s="20"/>
      <c r="B22" s="13" t="s">
        <v>145</v>
      </c>
      <c r="C22" s="16">
        <f t="shared" si="0"/>
        <v>13200</v>
      </c>
      <c r="D22" s="20" t="s">
        <v>20</v>
      </c>
      <c r="E22" s="33"/>
      <c r="F22" s="33"/>
      <c r="G22" s="33"/>
      <c r="H22" s="33">
        <v>6600</v>
      </c>
      <c r="I22" s="33"/>
      <c r="J22" s="33"/>
      <c r="K22" s="33"/>
      <c r="L22" s="33"/>
      <c r="M22" s="33"/>
      <c r="N22" s="33">
        <v>6600</v>
      </c>
      <c r="O22" s="33"/>
      <c r="P22" s="33"/>
    </row>
    <row r="23" spans="1:16">
      <c r="A23" s="20"/>
      <c r="B23" s="13" t="s">
        <v>146</v>
      </c>
      <c r="C23" s="16">
        <f t="shared" si="0"/>
        <v>31800</v>
      </c>
      <c r="D23" s="20" t="s">
        <v>20</v>
      </c>
      <c r="E23" s="33"/>
      <c r="F23" s="33"/>
      <c r="G23" s="33">
        <f>265*120</f>
        <v>31800</v>
      </c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37.5">
      <c r="A24" s="20"/>
      <c r="B24" s="13" t="s">
        <v>200</v>
      </c>
      <c r="C24" s="16">
        <f t="shared" si="0"/>
        <v>80200</v>
      </c>
      <c r="D24" s="20" t="s">
        <v>20</v>
      </c>
      <c r="E24" s="33"/>
      <c r="F24" s="33"/>
      <c r="G24" s="33"/>
      <c r="H24" s="33">
        <v>16040</v>
      </c>
      <c r="I24" s="33">
        <v>16040</v>
      </c>
      <c r="J24" s="33">
        <v>16040</v>
      </c>
      <c r="K24" s="33">
        <v>16040</v>
      </c>
      <c r="L24" s="33">
        <v>16040</v>
      </c>
      <c r="M24" s="33"/>
      <c r="N24" s="33"/>
      <c r="O24" s="33"/>
      <c r="P24" s="33"/>
    </row>
    <row r="25" spans="1:16" ht="37.5">
      <c r="A25" s="20">
        <v>8</v>
      </c>
      <c r="B25" s="13" t="s">
        <v>92</v>
      </c>
      <c r="C25" s="16">
        <v>125200</v>
      </c>
      <c r="D25" s="20" t="s">
        <v>20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37.5">
      <c r="A26" s="20"/>
      <c r="B26" s="13" t="s">
        <v>147</v>
      </c>
      <c r="C26" s="16"/>
      <c r="D26" s="20"/>
      <c r="E26" s="33"/>
      <c r="F26" s="33"/>
      <c r="G26" s="33">
        <v>8400</v>
      </c>
      <c r="H26" s="33"/>
      <c r="I26" s="33"/>
      <c r="J26" s="33"/>
      <c r="K26" s="33"/>
      <c r="L26" s="33"/>
      <c r="M26" s="33">
        <v>8400</v>
      </c>
      <c r="N26" s="33"/>
      <c r="O26" s="33"/>
      <c r="P26" s="33">
        <v>8400</v>
      </c>
    </row>
    <row r="27" spans="1:16" ht="37.5">
      <c r="A27" s="20">
        <v>9</v>
      </c>
      <c r="B27" s="3" t="s">
        <v>93</v>
      </c>
      <c r="C27" s="16">
        <v>24000</v>
      </c>
      <c r="D27" s="20" t="s">
        <v>20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ht="37.5">
      <c r="A28" s="20"/>
      <c r="B28" s="3" t="s">
        <v>148</v>
      </c>
      <c r="C28" s="16"/>
      <c r="D28" s="20"/>
      <c r="E28" s="33"/>
      <c r="F28" s="33"/>
      <c r="G28" s="33">
        <v>6000</v>
      </c>
      <c r="H28" s="33"/>
      <c r="I28" s="33"/>
      <c r="J28" s="33">
        <v>6000</v>
      </c>
      <c r="K28" s="33"/>
      <c r="L28" s="33"/>
      <c r="M28" s="33">
        <v>6000</v>
      </c>
      <c r="N28" s="33"/>
      <c r="O28" s="33"/>
      <c r="P28" s="33">
        <v>6000</v>
      </c>
    </row>
    <row r="29" spans="1:16">
      <c r="A29" s="3"/>
      <c r="B29" s="1" t="s">
        <v>9</v>
      </c>
      <c r="C29" s="131">
        <f>SUM(C4:C25)</f>
        <v>1333480</v>
      </c>
      <c r="D29" s="3"/>
      <c r="E29" s="33">
        <f t="shared" ref="E29:F29" si="1">SUM(E6:E28)</f>
        <v>9600</v>
      </c>
      <c r="F29" s="33">
        <f t="shared" si="1"/>
        <v>285380</v>
      </c>
      <c r="G29" s="33">
        <f>SUM(G6:G28)</f>
        <v>143100</v>
      </c>
      <c r="H29" s="33">
        <f t="shared" ref="H29:P29" si="2">SUM(H6:H28)</f>
        <v>38240</v>
      </c>
      <c r="I29" s="33">
        <f t="shared" si="2"/>
        <v>115140</v>
      </c>
      <c r="J29" s="33">
        <f t="shared" si="2"/>
        <v>69740</v>
      </c>
      <c r="K29" s="33">
        <f t="shared" si="2"/>
        <v>99140</v>
      </c>
      <c r="L29" s="33">
        <f t="shared" si="2"/>
        <v>25640</v>
      </c>
      <c r="M29" s="33">
        <f t="shared" si="2"/>
        <v>77000</v>
      </c>
      <c r="N29" s="33">
        <f t="shared" si="2"/>
        <v>16200</v>
      </c>
      <c r="O29" s="33">
        <f t="shared" si="2"/>
        <v>105100</v>
      </c>
      <c r="P29" s="33">
        <f t="shared" si="2"/>
        <v>44900</v>
      </c>
    </row>
  </sheetData>
  <mergeCells count="9">
    <mergeCell ref="A3:D3"/>
    <mergeCell ref="E1:G1"/>
    <mergeCell ref="H1:J1"/>
    <mergeCell ref="K1:M1"/>
    <mergeCell ref="N1:P1"/>
    <mergeCell ref="A1:A2"/>
    <mergeCell ref="B1:B2"/>
    <mergeCell ref="C1:C2"/>
    <mergeCell ref="D1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ySplit="3" topLeftCell="A4" activePane="bottomLeft" state="frozen"/>
      <selection activeCell="B1" sqref="B1"/>
      <selection pane="bottomLeft" activeCell="B7" sqref="B7"/>
    </sheetView>
  </sheetViews>
  <sheetFormatPr defaultRowHeight="18.75"/>
  <cols>
    <col min="1" max="1" width="4.625" style="31" bestFit="1" customWidth="1"/>
    <col min="2" max="2" width="38.375" style="31" customWidth="1"/>
    <col min="3" max="3" width="10.875" style="34" bestFit="1" customWidth="1"/>
    <col min="4" max="4" width="9.75" style="32" customWidth="1"/>
    <col min="5" max="5" width="5.625" style="31" customWidth="1"/>
    <col min="6" max="7" width="6.625" style="31" bestFit="1" customWidth="1"/>
    <col min="8" max="8" width="6.75" style="31" bestFit="1" customWidth="1"/>
    <col min="9" max="11" width="5.625" style="31" customWidth="1"/>
    <col min="12" max="15" width="6.625" style="31" bestFit="1" customWidth="1"/>
    <col min="16" max="16" width="5.625" style="31" customWidth="1"/>
    <col min="17" max="16384" width="9" style="31"/>
  </cols>
  <sheetData>
    <row r="1" spans="1:18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8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8">
      <c r="A3" s="26"/>
      <c r="B3" s="26" t="s">
        <v>10</v>
      </c>
      <c r="C3" s="14"/>
      <c r="D3" s="26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8" ht="56.25">
      <c r="A4" s="1">
        <v>1</v>
      </c>
      <c r="B4" s="3" t="s">
        <v>4</v>
      </c>
      <c r="C4" s="5">
        <v>75000</v>
      </c>
      <c r="D4" s="1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8" ht="37.5">
      <c r="A5" s="1"/>
      <c r="B5" s="3" t="s">
        <v>225</v>
      </c>
      <c r="C5" s="5"/>
      <c r="D5" s="1"/>
      <c r="E5" s="33"/>
      <c r="F5" s="33"/>
      <c r="G5" s="76">
        <v>75000</v>
      </c>
      <c r="H5" s="33"/>
      <c r="I5" s="33"/>
      <c r="J5" s="33"/>
      <c r="K5" s="33"/>
      <c r="L5" s="33"/>
      <c r="M5" s="33"/>
      <c r="N5" s="33"/>
      <c r="O5" s="33"/>
      <c r="P5" s="33"/>
    </row>
    <row r="6" spans="1:18">
      <c r="A6" s="1">
        <v>2</v>
      </c>
      <c r="B6" s="3" t="s">
        <v>226</v>
      </c>
      <c r="C6" s="4">
        <v>65670</v>
      </c>
      <c r="D6" s="1" t="s">
        <v>20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8" ht="37.5">
      <c r="A7" s="1"/>
      <c r="B7" s="3" t="s">
        <v>227</v>
      </c>
      <c r="C7" s="4"/>
      <c r="D7" s="1"/>
      <c r="E7" s="33"/>
      <c r="F7" s="33"/>
      <c r="G7" s="33"/>
      <c r="H7" s="33"/>
      <c r="I7" s="33"/>
      <c r="J7" s="33"/>
      <c r="K7" s="33"/>
      <c r="L7" s="76">
        <v>41670</v>
      </c>
      <c r="M7" s="33"/>
      <c r="N7" s="33"/>
      <c r="O7" s="33"/>
      <c r="P7" s="33"/>
    </row>
    <row r="8" spans="1:18" ht="22.5" customHeight="1">
      <c r="A8" s="1"/>
      <c r="B8" s="3" t="s">
        <v>228</v>
      </c>
      <c r="C8" s="4"/>
      <c r="D8" s="1"/>
      <c r="E8" s="33"/>
      <c r="F8" s="33"/>
      <c r="G8" s="33"/>
      <c r="H8" s="33"/>
      <c r="I8" s="33"/>
      <c r="J8" s="33"/>
      <c r="K8" s="33"/>
      <c r="L8" s="33"/>
      <c r="M8" s="33"/>
      <c r="N8" s="76">
        <v>24000</v>
      </c>
      <c r="O8" s="33"/>
      <c r="P8" s="33"/>
    </row>
    <row r="9" spans="1:18" ht="18.75" customHeight="1">
      <c r="A9" s="1">
        <v>3</v>
      </c>
      <c r="B9" s="3" t="s">
        <v>5</v>
      </c>
      <c r="C9" s="4">
        <v>19500</v>
      </c>
      <c r="D9" s="1" t="s">
        <v>20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8" ht="37.5">
      <c r="A10" s="1"/>
      <c r="B10" s="3" t="s">
        <v>229</v>
      </c>
      <c r="C10" s="4"/>
      <c r="D10" s="1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76">
        <v>13000</v>
      </c>
      <c r="P10" s="33"/>
    </row>
    <row r="11" spans="1:18" ht="37.5">
      <c r="A11" s="1"/>
      <c r="B11" s="31" t="s">
        <v>230</v>
      </c>
      <c r="C11" s="4"/>
      <c r="D11" s="1"/>
      <c r="E11" s="33"/>
      <c r="F11" s="33"/>
      <c r="G11" s="33"/>
      <c r="H11" s="33"/>
      <c r="I11" s="33"/>
      <c r="J11" s="33"/>
      <c r="K11" s="33"/>
      <c r="L11" s="33"/>
      <c r="M11" s="76">
        <v>6500</v>
      </c>
      <c r="N11" s="33"/>
      <c r="O11" s="33"/>
      <c r="P11" s="33"/>
    </row>
    <row r="12" spans="1:18" ht="37.5">
      <c r="A12" s="1">
        <v>5</v>
      </c>
      <c r="B12" s="2" t="s">
        <v>6</v>
      </c>
      <c r="C12" s="5">
        <v>22150</v>
      </c>
      <c r="D12" s="1" t="s">
        <v>20</v>
      </c>
      <c r="E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8" ht="37.5">
      <c r="A13" s="1"/>
      <c r="B13" s="2" t="s">
        <v>231</v>
      </c>
      <c r="C13" s="5"/>
      <c r="D13" s="1"/>
      <c r="E13" s="33"/>
      <c r="F13" s="76">
        <v>22150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8">
      <c r="A14" s="1">
        <v>6</v>
      </c>
      <c r="B14" s="3" t="s">
        <v>7</v>
      </c>
      <c r="C14" s="5">
        <v>36480</v>
      </c>
      <c r="D14" s="1" t="s">
        <v>20</v>
      </c>
      <c r="E14" s="33"/>
      <c r="F14" s="33"/>
      <c r="G14" s="33"/>
      <c r="I14" s="33"/>
      <c r="J14" s="33"/>
      <c r="K14" s="33"/>
      <c r="M14" s="33"/>
      <c r="N14" s="33"/>
      <c r="O14" s="33"/>
      <c r="P14" s="33"/>
    </row>
    <row r="15" spans="1:18" ht="37.5">
      <c r="A15" s="1"/>
      <c r="B15" s="3" t="s">
        <v>232</v>
      </c>
      <c r="C15" s="5"/>
      <c r="D15" s="1"/>
      <c r="E15" s="33"/>
      <c r="F15" s="33"/>
      <c r="G15" s="33"/>
      <c r="H15" s="76">
        <v>18240</v>
      </c>
      <c r="I15" s="33"/>
      <c r="J15" s="33"/>
      <c r="K15" s="33"/>
      <c r="L15" s="76">
        <v>18240</v>
      </c>
      <c r="M15" s="33"/>
      <c r="N15" s="33"/>
      <c r="O15" s="33"/>
      <c r="P15" s="33"/>
    </row>
    <row r="16" spans="1:18" ht="41.25" customHeight="1">
      <c r="A16" s="1">
        <v>7</v>
      </c>
      <c r="B16" s="3" t="s">
        <v>8</v>
      </c>
      <c r="C16" s="5">
        <v>7200</v>
      </c>
      <c r="D16" s="1" t="s">
        <v>20</v>
      </c>
      <c r="E16" s="33">
        <v>3600</v>
      </c>
      <c r="F16" s="33"/>
      <c r="G16" s="33"/>
      <c r="H16" s="33"/>
      <c r="I16" s="33"/>
      <c r="J16" s="33"/>
      <c r="K16" s="33"/>
      <c r="L16" s="33">
        <v>3600</v>
      </c>
      <c r="M16" s="33"/>
      <c r="N16" s="33"/>
      <c r="O16" s="33"/>
      <c r="P16" s="33"/>
      <c r="R16" s="77"/>
    </row>
    <row r="17" spans="1:16">
      <c r="A17" s="1">
        <v>8</v>
      </c>
      <c r="B17" s="3" t="s">
        <v>233</v>
      </c>
      <c r="C17" s="5">
        <v>24000</v>
      </c>
      <c r="D17" s="1" t="s">
        <v>20</v>
      </c>
      <c r="E17" s="33"/>
      <c r="F17" s="33"/>
      <c r="G17" s="33"/>
      <c r="H17" s="33"/>
      <c r="I17" s="33"/>
      <c r="J17" s="33"/>
      <c r="K17" s="33"/>
      <c r="L17" s="33"/>
      <c r="M17" s="76">
        <v>24000</v>
      </c>
      <c r="N17" s="33"/>
      <c r="O17" s="33"/>
      <c r="P17" s="33"/>
    </row>
    <row r="18" spans="1:16">
      <c r="A18" s="3"/>
      <c r="B18" s="26" t="s">
        <v>9</v>
      </c>
      <c r="C18" s="10">
        <f>SUM(C4:C17)</f>
        <v>250000</v>
      </c>
      <c r="D18" s="10">
        <f t="shared" ref="D18:P18" si="0">SUM(D4:D17)</f>
        <v>0</v>
      </c>
      <c r="E18" s="5">
        <f t="shared" si="0"/>
        <v>3600</v>
      </c>
      <c r="F18" s="5">
        <f t="shared" si="0"/>
        <v>22150</v>
      </c>
      <c r="G18" s="5">
        <f t="shared" si="0"/>
        <v>75000</v>
      </c>
      <c r="H18" s="5">
        <f t="shared" si="0"/>
        <v>18240</v>
      </c>
      <c r="I18" s="5">
        <f t="shared" si="0"/>
        <v>0</v>
      </c>
      <c r="J18" s="5">
        <f t="shared" si="0"/>
        <v>0</v>
      </c>
      <c r="K18" s="5">
        <f t="shared" si="0"/>
        <v>0</v>
      </c>
      <c r="L18" s="5">
        <f t="shared" si="0"/>
        <v>63510</v>
      </c>
      <c r="M18" s="5">
        <f t="shared" si="0"/>
        <v>30500</v>
      </c>
      <c r="N18" s="5">
        <f t="shared" si="0"/>
        <v>24000</v>
      </c>
      <c r="O18" s="5">
        <f t="shared" si="0"/>
        <v>13000</v>
      </c>
      <c r="P18" s="5">
        <f t="shared" si="0"/>
        <v>0</v>
      </c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pane ySplit="1" topLeftCell="A2" activePane="bottomLeft" state="frozen"/>
      <selection pane="bottomLeft" activeCell="Q1" sqref="A1:XFD1"/>
    </sheetView>
  </sheetViews>
  <sheetFormatPr defaultColWidth="9"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7" width="6.625" style="31" customWidth="1"/>
    <col min="8" max="8" width="7.5" style="31" bestFit="1" customWidth="1"/>
    <col min="9" max="9" width="6.375" style="31" customWidth="1"/>
    <col min="10" max="10" width="6.625" style="31" bestFit="1" customWidth="1"/>
    <col min="11" max="11" width="5.875" style="31" customWidth="1"/>
    <col min="12" max="12" width="6.375" style="31" customWidth="1"/>
    <col min="13" max="13" width="6.125" style="31" customWidth="1"/>
    <col min="14" max="14" width="6.875" style="31" customWidth="1"/>
    <col min="15" max="15" width="6.125" style="31" customWidth="1"/>
    <col min="16" max="16" width="7.37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11</v>
      </c>
      <c r="C3" s="22"/>
      <c r="D3" s="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37.5">
      <c r="A4" s="3">
        <v>1</v>
      </c>
      <c r="B4" s="3" t="s">
        <v>12</v>
      </c>
      <c r="C4" s="5">
        <v>100000</v>
      </c>
      <c r="D4" s="1" t="s">
        <v>13</v>
      </c>
      <c r="E4" s="33"/>
      <c r="F4" s="33"/>
      <c r="G4" s="33"/>
      <c r="H4" s="57"/>
      <c r="I4" s="57"/>
      <c r="J4" s="57"/>
      <c r="K4" s="33"/>
      <c r="L4" s="33"/>
      <c r="M4" s="33"/>
      <c r="N4" s="13"/>
      <c r="O4" s="58"/>
      <c r="P4" s="58"/>
    </row>
    <row r="5" spans="1:17" ht="37.5">
      <c r="A5" s="3"/>
      <c r="B5" s="3" t="s">
        <v>187</v>
      </c>
      <c r="D5" s="1"/>
      <c r="E5" s="33"/>
      <c r="F5" s="33"/>
      <c r="G5" s="33"/>
      <c r="H5" s="57"/>
      <c r="I5" s="57"/>
      <c r="J5" s="59" t="s">
        <v>155</v>
      </c>
      <c r="K5" s="33"/>
      <c r="L5" s="33"/>
      <c r="M5" s="33"/>
      <c r="N5" s="13"/>
      <c r="O5" s="58"/>
      <c r="P5" s="60" t="s">
        <v>155</v>
      </c>
    </row>
    <row r="6" spans="1:17" ht="56.25">
      <c r="A6" s="3">
        <v>2</v>
      </c>
      <c r="B6" s="3" t="s">
        <v>14</v>
      </c>
      <c r="C6" s="5">
        <v>150000</v>
      </c>
      <c r="D6" s="1" t="s">
        <v>13</v>
      </c>
      <c r="E6" s="33"/>
      <c r="F6" s="33"/>
      <c r="G6" s="33"/>
      <c r="H6" s="58"/>
      <c r="I6" s="58"/>
      <c r="J6" s="58"/>
      <c r="K6" s="33"/>
      <c r="L6" s="33"/>
      <c r="M6" s="33"/>
      <c r="N6" s="33"/>
      <c r="O6" s="33"/>
      <c r="P6" s="33"/>
    </row>
    <row r="7" spans="1:17" ht="75">
      <c r="A7" s="3"/>
      <c r="B7" s="3" t="s">
        <v>188</v>
      </c>
      <c r="D7" s="1"/>
      <c r="E7" s="33"/>
      <c r="F7" s="33"/>
      <c r="G7" s="33"/>
      <c r="H7" s="60" t="s">
        <v>156</v>
      </c>
      <c r="I7" s="58"/>
      <c r="J7" s="58"/>
      <c r="K7" s="33"/>
      <c r="L7" s="33"/>
      <c r="M7" s="33"/>
      <c r="N7" s="33"/>
      <c r="O7" s="33"/>
      <c r="P7" s="33"/>
    </row>
    <row r="8" spans="1:17" ht="37.5">
      <c r="A8" s="3">
        <v>3</v>
      </c>
      <c r="B8" s="3" t="s">
        <v>15</v>
      </c>
      <c r="C8" s="5">
        <v>150000</v>
      </c>
      <c r="D8" s="1" t="s">
        <v>16</v>
      </c>
      <c r="E8" s="33"/>
      <c r="F8" s="33"/>
      <c r="G8" s="33"/>
      <c r="H8" s="58"/>
      <c r="I8" s="58"/>
      <c r="J8" s="58"/>
      <c r="K8" s="13"/>
      <c r="L8" s="58"/>
      <c r="M8" s="58"/>
      <c r="N8" s="33"/>
      <c r="O8" s="33"/>
      <c r="P8" s="33"/>
    </row>
    <row r="9" spans="1:17" ht="56.25">
      <c r="A9" s="3"/>
      <c r="B9" s="3" t="s">
        <v>189</v>
      </c>
      <c r="D9" s="1"/>
      <c r="E9" s="33"/>
      <c r="F9" s="33"/>
      <c r="G9" s="33"/>
      <c r="H9" s="60" t="s">
        <v>157</v>
      </c>
      <c r="I9" s="58"/>
      <c r="J9" s="58"/>
      <c r="K9" s="60" t="s">
        <v>158</v>
      </c>
      <c r="L9" s="58"/>
      <c r="M9" s="58"/>
      <c r="N9" s="33"/>
      <c r="O9" s="33"/>
      <c r="P9" s="33"/>
    </row>
    <row r="10" spans="1:17" ht="42" customHeight="1">
      <c r="A10" s="3">
        <v>4</v>
      </c>
      <c r="B10" s="3" t="s">
        <v>17</v>
      </c>
      <c r="C10" s="5">
        <v>100000</v>
      </c>
      <c r="D10" s="1" t="s">
        <v>13</v>
      </c>
      <c r="E10" s="33"/>
      <c r="F10" s="33"/>
      <c r="G10" s="33"/>
      <c r="H10" s="61" t="s">
        <v>190</v>
      </c>
      <c r="I10" s="62"/>
      <c r="J10" s="62"/>
      <c r="K10" s="33"/>
      <c r="L10" s="33"/>
      <c r="M10" s="33"/>
      <c r="N10" s="33"/>
      <c r="O10" s="33"/>
      <c r="P10" s="33"/>
    </row>
    <row r="11" spans="1:17" ht="42" customHeight="1">
      <c r="A11" s="3"/>
      <c r="B11" s="56" t="s">
        <v>191</v>
      </c>
      <c r="C11" s="5"/>
      <c r="D11" s="1"/>
      <c r="E11" s="33"/>
      <c r="F11" s="33"/>
      <c r="G11" s="33"/>
      <c r="H11" s="63">
        <v>100000</v>
      </c>
      <c r="I11" s="62"/>
      <c r="J11" s="62"/>
      <c r="K11" s="33"/>
      <c r="L11" s="33"/>
      <c r="M11" s="33"/>
      <c r="N11" s="33"/>
      <c r="O11" s="33"/>
      <c r="P11" s="33"/>
    </row>
    <row r="12" spans="1:17" ht="37.5">
      <c r="A12" s="3">
        <v>5</v>
      </c>
      <c r="B12" s="3" t="s">
        <v>18</v>
      </c>
      <c r="C12" s="5">
        <v>10000</v>
      </c>
      <c r="D12" s="1" t="s">
        <v>13</v>
      </c>
      <c r="E12" s="33"/>
      <c r="F12" s="33"/>
      <c r="G12" s="33"/>
      <c r="H12" s="58"/>
      <c r="I12" s="58"/>
      <c r="J12" s="58"/>
      <c r="K12" s="33"/>
      <c r="L12" s="33"/>
      <c r="M12" s="33"/>
      <c r="N12" s="33"/>
      <c r="O12" s="33"/>
      <c r="P12" s="33"/>
    </row>
    <row r="13" spans="1:17" ht="75">
      <c r="A13" s="3"/>
      <c r="B13" s="3" t="s">
        <v>192</v>
      </c>
      <c r="C13" s="5"/>
      <c r="D13" s="1"/>
      <c r="E13" s="33"/>
      <c r="F13" s="33"/>
      <c r="G13" s="33"/>
      <c r="H13" s="60" t="s">
        <v>159</v>
      </c>
      <c r="I13" s="58"/>
      <c r="J13" s="58"/>
      <c r="K13" s="33"/>
      <c r="L13" s="33"/>
      <c r="M13" s="33"/>
      <c r="N13" s="33"/>
      <c r="O13" s="33"/>
      <c r="P13" s="33"/>
    </row>
    <row r="14" spans="1:17" ht="56.25">
      <c r="A14" s="3">
        <v>6</v>
      </c>
      <c r="B14" s="3" t="s">
        <v>19</v>
      </c>
      <c r="C14" s="5">
        <v>100000</v>
      </c>
      <c r="D14" s="1" t="s">
        <v>20</v>
      </c>
      <c r="E14" s="33"/>
      <c r="F14" s="33"/>
      <c r="G14" s="33"/>
      <c r="H14" s="58"/>
      <c r="I14" s="58"/>
      <c r="J14" s="58"/>
      <c r="K14" s="33"/>
      <c r="L14" s="33"/>
      <c r="M14" s="33"/>
      <c r="N14" s="33"/>
      <c r="O14" s="33"/>
      <c r="P14" s="33"/>
    </row>
    <row r="15" spans="1:17" customFormat="1" ht="37.5">
      <c r="A15" s="6"/>
      <c r="B15" s="64" t="s">
        <v>193</v>
      </c>
      <c r="C15" s="65"/>
      <c r="D15" s="66"/>
      <c r="E15" s="6"/>
      <c r="F15" s="6"/>
      <c r="G15" s="6"/>
      <c r="H15" s="67">
        <v>50000</v>
      </c>
      <c r="I15" s="6"/>
      <c r="J15" s="6"/>
      <c r="K15" s="6"/>
      <c r="L15" s="6"/>
      <c r="M15" s="6"/>
      <c r="N15" s="6"/>
      <c r="O15" s="6"/>
      <c r="P15" s="6"/>
    </row>
    <row r="16" spans="1:17" customFormat="1" ht="37.5">
      <c r="A16" s="6"/>
      <c r="B16" s="64" t="s">
        <v>194</v>
      </c>
      <c r="C16" s="65"/>
      <c r="D16" s="66"/>
      <c r="E16" s="6"/>
      <c r="F16" s="6"/>
      <c r="G16" s="6"/>
      <c r="H16" s="68"/>
      <c r="I16" s="67">
        <v>15000</v>
      </c>
      <c r="J16" s="6"/>
      <c r="K16" s="6"/>
      <c r="L16" s="6"/>
      <c r="M16" s="6"/>
      <c r="N16" s="6"/>
      <c r="O16" s="6"/>
      <c r="P16" s="6"/>
    </row>
    <row r="17" spans="1:16" customFormat="1" ht="37.5">
      <c r="A17" s="6"/>
      <c r="B17" s="64" t="s">
        <v>195</v>
      </c>
      <c r="C17" s="65"/>
      <c r="D17" s="66"/>
      <c r="E17" s="6"/>
      <c r="F17" s="6"/>
      <c r="G17" s="6"/>
      <c r="H17" s="68"/>
      <c r="I17" s="6"/>
      <c r="J17" s="67">
        <v>35000</v>
      </c>
      <c r="K17" s="6"/>
      <c r="L17" s="6"/>
      <c r="M17" s="6"/>
      <c r="N17" s="6"/>
      <c r="O17" s="6"/>
      <c r="P17" s="6"/>
    </row>
    <row r="18" spans="1:16">
      <c r="A18" s="3">
        <v>7</v>
      </c>
      <c r="B18" s="3" t="s">
        <v>196</v>
      </c>
      <c r="C18" s="5">
        <v>35000</v>
      </c>
      <c r="D18" s="1" t="s">
        <v>20</v>
      </c>
      <c r="E18" s="58"/>
      <c r="F18" s="58"/>
      <c r="G18" s="58"/>
      <c r="H18" s="33"/>
      <c r="I18" s="33"/>
      <c r="J18" s="33"/>
      <c r="K18" s="33"/>
      <c r="L18" s="33"/>
      <c r="M18" s="33"/>
      <c r="N18" s="58"/>
      <c r="O18" s="58"/>
      <c r="P18" s="58"/>
    </row>
    <row r="19" spans="1:16" ht="37.5">
      <c r="A19" s="3"/>
      <c r="B19" s="3" t="s">
        <v>197</v>
      </c>
      <c r="C19" s="5"/>
      <c r="D19" s="1"/>
      <c r="E19" s="58"/>
      <c r="F19" s="209" t="s">
        <v>160</v>
      </c>
      <c r="G19" s="209"/>
      <c r="H19" s="33"/>
      <c r="I19" s="33"/>
      <c r="J19" s="33"/>
      <c r="K19" s="33"/>
      <c r="L19" s="33"/>
      <c r="M19" s="33"/>
      <c r="N19" s="58"/>
      <c r="O19" s="58"/>
      <c r="P19" s="58"/>
    </row>
    <row r="20" spans="1:16" ht="37.5">
      <c r="A20" s="3"/>
      <c r="B20" s="3" t="s">
        <v>198</v>
      </c>
      <c r="C20" s="5"/>
      <c r="D20" s="1"/>
      <c r="E20" s="58"/>
      <c r="F20" s="58"/>
      <c r="G20" s="58"/>
      <c r="H20" s="33"/>
      <c r="I20" s="33"/>
      <c r="J20" s="33"/>
      <c r="K20" s="33"/>
      <c r="L20" s="210">
        <v>25760</v>
      </c>
      <c r="M20" s="210"/>
      <c r="N20" s="58"/>
      <c r="O20" s="58"/>
      <c r="P20" s="58"/>
    </row>
    <row r="21" spans="1:16">
      <c r="A21" s="3"/>
      <c r="B21" s="26" t="s">
        <v>9</v>
      </c>
      <c r="C21" s="10">
        <f>SUM(C4:C18)</f>
        <v>645000</v>
      </c>
      <c r="D21" s="10">
        <f t="shared" ref="D21:P21" si="0">SUM(D4:D18)</f>
        <v>0</v>
      </c>
      <c r="E21" s="10">
        <f t="shared" si="0"/>
        <v>0</v>
      </c>
      <c r="F21" s="209" t="s">
        <v>160</v>
      </c>
      <c r="G21" s="209"/>
      <c r="H21" s="5">
        <f t="shared" si="0"/>
        <v>150000</v>
      </c>
      <c r="I21" s="5">
        <f t="shared" si="0"/>
        <v>15000</v>
      </c>
      <c r="J21" s="5">
        <f t="shared" si="0"/>
        <v>35000</v>
      </c>
      <c r="K21" s="5">
        <f t="shared" si="0"/>
        <v>0</v>
      </c>
      <c r="L21" s="210">
        <v>25760</v>
      </c>
      <c r="M21" s="210"/>
      <c r="N21" s="5">
        <f t="shared" si="0"/>
        <v>0</v>
      </c>
      <c r="O21" s="5">
        <f t="shared" si="0"/>
        <v>0</v>
      </c>
      <c r="P21" s="5">
        <f t="shared" si="0"/>
        <v>0</v>
      </c>
    </row>
  </sheetData>
  <mergeCells count="12">
    <mergeCell ref="N1:P1"/>
    <mergeCell ref="F19:G19"/>
    <mergeCell ref="L20:M20"/>
    <mergeCell ref="L21:M21"/>
    <mergeCell ref="F21:G21"/>
    <mergeCell ref="A1:A2"/>
    <mergeCell ref="B1:B2"/>
    <mergeCell ref="C1:C2"/>
    <mergeCell ref="D1:D2"/>
    <mergeCell ref="E1:G1"/>
    <mergeCell ref="H1:J1"/>
    <mergeCell ref="K1:M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7.5" style="31" bestFit="1" customWidth="1"/>
    <col min="7" max="8" width="6.625" style="31" customWidth="1"/>
    <col min="9" max="9" width="6.375" style="31" customWidth="1"/>
    <col min="10" max="10" width="6" style="31" customWidth="1"/>
    <col min="11" max="11" width="5.875" style="31" customWidth="1"/>
    <col min="12" max="12" width="6.375" style="31" customWidth="1"/>
    <col min="13" max="13" width="6.125" style="31" customWidth="1"/>
    <col min="14" max="14" width="6.875" style="31" customWidth="1"/>
    <col min="15" max="15" width="6.125" style="31" customWidth="1"/>
    <col min="16" max="16" width="6.2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26</v>
      </c>
      <c r="C3" s="10"/>
      <c r="D3" s="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75">
      <c r="A4" s="23">
        <v>1</v>
      </c>
      <c r="B4" s="3" t="s">
        <v>28</v>
      </c>
      <c r="C4" s="5">
        <v>330000</v>
      </c>
      <c r="D4" s="1" t="s">
        <v>20</v>
      </c>
      <c r="E4" s="33"/>
      <c r="F4" s="33">
        <v>330000</v>
      </c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 ht="37.5">
      <c r="A5" s="23">
        <v>2</v>
      </c>
      <c r="B5" s="3" t="s">
        <v>29</v>
      </c>
      <c r="C5" s="4">
        <v>39000</v>
      </c>
      <c r="D5" s="1" t="s">
        <v>20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7">
      <c r="A6" s="23"/>
      <c r="B6" s="3" t="s">
        <v>284</v>
      </c>
      <c r="C6" s="4"/>
      <c r="D6" s="1"/>
      <c r="E6" s="33"/>
      <c r="F6" s="33"/>
      <c r="G6" s="33">
        <v>2400</v>
      </c>
      <c r="H6" s="33"/>
      <c r="I6" s="33"/>
      <c r="J6" s="33"/>
      <c r="K6" s="33"/>
      <c r="L6" s="33"/>
      <c r="M6" s="33">
        <v>2400</v>
      </c>
      <c r="N6" s="33"/>
      <c r="O6" s="33"/>
      <c r="P6" s="33"/>
    </row>
    <row r="7" spans="1:17">
      <c r="A7" s="23"/>
      <c r="B7" s="3" t="s">
        <v>285</v>
      </c>
      <c r="C7" s="4"/>
      <c r="D7" s="1"/>
      <c r="E7" s="33"/>
      <c r="F7" s="33"/>
      <c r="G7" s="33">
        <v>5400</v>
      </c>
      <c r="H7" s="33"/>
      <c r="I7" s="33"/>
      <c r="J7" s="33"/>
      <c r="K7" s="33"/>
      <c r="L7" s="33"/>
      <c r="M7" s="33"/>
      <c r="N7" s="33"/>
      <c r="O7" s="33"/>
      <c r="P7" s="33"/>
    </row>
    <row r="8" spans="1:17">
      <c r="A8" s="23"/>
      <c r="B8" s="3" t="s">
        <v>286</v>
      </c>
      <c r="C8" s="4"/>
      <c r="D8" s="1"/>
      <c r="E8" s="33">
        <v>2400</v>
      </c>
      <c r="F8" s="33">
        <v>2400</v>
      </c>
      <c r="G8" s="33">
        <v>2400</v>
      </c>
      <c r="H8" s="33">
        <v>2400</v>
      </c>
      <c r="I8" s="33">
        <v>2400</v>
      </c>
      <c r="J8" s="33">
        <v>2400</v>
      </c>
      <c r="K8" s="33">
        <v>2400</v>
      </c>
      <c r="L8" s="33">
        <v>2400</v>
      </c>
      <c r="M8" s="33">
        <v>2400</v>
      </c>
      <c r="N8" s="33">
        <v>2400</v>
      </c>
      <c r="O8" s="33"/>
      <c r="P8" s="33"/>
    </row>
    <row r="9" spans="1:17">
      <c r="A9" s="23"/>
      <c r="B9" s="3" t="s">
        <v>287</v>
      </c>
      <c r="C9" s="4"/>
      <c r="D9" s="1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7">
      <c r="A10" s="3"/>
      <c r="B10" s="26" t="s">
        <v>9</v>
      </c>
      <c r="C10" s="10">
        <f>SUM(C4:C5)</f>
        <v>369000</v>
      </c>
      <c r="D10" s="10"/>
      <c r="E10" s="5">
        <f>SUM(E4:E9)</f>
        <v>2400</v>
      </c>
      <c r="F10" s="5">
        <f>SUM(F4:F9)</f>
        <v>332400</v>
      </c>
      <c r="G10" s="5">
        <f t="shared" ref="G10:O10" si="0">SUM(G4:G9)</f>
        <v>10200</v>
      </c>
      <c r="H10" s="5">
        <f t="shared" si="0"/>
        <v>2400</v>
      </c>
      <c r="I10" s="5">
        <f t="shared" si="0"/>
        <v>2400</v>
      </c>
      <c r="J10" s="5">
        <f t="shared" si="0"/>
        <v>2400</v>
      </c>
      <c r="K10" s="5">
        <f t="shared" si="0"/>
        <v>2400</v>
      </c>
      <c r="L10" s="5">
        <f t="shared" si="0"/>
        <v>2400</v>
      </c>
      <c r="M10" s="5">
        <f t="shared" si="0"/>
        <v>4800</v>
      </c>
      <c r="N10" s="5">
        <f t="shared" si="0"/>
        <v>2400</v>
      </c>
      <c r="O10" s="10">
        <f t="shared" si="0"/>
        <v>0</v>
      </c>
      <c r="P10" s="10">
        <f t="shared" ref="P10" si="1">SUM(P4:P5)</f>
        <v>0</v>
      </c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9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6.625" style="31" customWidth="1"/>
    <col min="9" max="9" width="6.375" style="31" customWidth="1"/>
    <col min="10" max="10" width="6.625" style="31" bestFit="1" customWidth="1"/>
    <col min="11" max="11" width="5.875" style="31" customWidth="1"/>
    <col min="12" max="12" width="6.375" style="31" customWidth="1"/>
    <col min="13" max="13" width="7.375" style="31" customWidth="1"/>
    <col min="14" max="14" width="6.875" style="31" customWidth="1"/>
    <col min="15" max="15" width="6.375" style="31" customWidth="1"/>
    <col min="16" max="16" width="5.75" style="31" bestFit="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211" t="s">
        <v>30</v>
      </c>
      <c r="B3" s="212"/>
      <c r="C3" s="212"/>
      <c r="D3" s="21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56.25">
      <c r="A4" s="1">
        <v>1</v>
      </c>
      <c r="B4" s="3" t="s">
        <v>32</v>
      </c>
      <c r="C4" s="4">
        <v>170000</v>
      </c>
      <c r="D4" s="1" t="s">
        <v>20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>
      <c r="A5" s="1"/>
      <c r="B5" s="3" t="s">
        <v>391</v>
      </c>
      <c r="C5" s="4"/>
      <c r="D5" s="1"/>
      <c r="E5" s="33"/>
      <c r="F5" s="33"/>
      <c r="G5" s="33">
        <v>21750</v>
      </c>
      <c r="H5" s="33">
        <v>43500</v>
      </c>
      <c r="I5" s="33"/>
      <c r="J5" s="33">
        <v>10000</v>
      </c>
      <c r="K5" s="33"/>
      <c r="L5" s="33">
        <v>10000</v>
      </c>
      <c r="M5" s="33"/>
      <c r="N5" s="33">
        <v>1750</v>
      </c>
      <c r="O5" s="33"/>
      <c r="P5" s="33"/>
    </row>
    <row r="6" spans="1:17">
      <c r="A6" s="1"/>
      <c r="B6" s="3" t="s">
        <v>392</v>
      </c>
      <c r="C6" s="4"/>
      <c r="D6" s="1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7">
      <c r="A7" s="1"/>
      <c r="B7" s="3" t="s">
        <v>393</v>
      </c>
      <c r="C7" s="4"/>
      <c r="D7" s="1"/>
      <c r="E7" s="33"/>
      <c r="F7" s="33">
        <v>1000</v>
      </c>
      <c r="G7" s="33">
        <v>5000</v>
      </c>
      <c r="H7" s="33">
        <v>1000</v>
      </c>
      <c r="I7" s="33">
        <v>1000</v>
      </c>
      <c r="J7" s="33">
        <v>1000</v>
      </c>
      <c r="K7" s="33">
        <v>1000</v>
      </c>
      <c r="L7" s="33">
        <v>1000</v>
      </c>
      <c r="M7" s="33">
        <v>1000</v>
      </c>
      <c r="N7" s="33">
        <v>1000</v>
      </c>
      <c r="O7" s="33">
        <v>1000</v>
      </c>
      <c r="P7" s="33">
        <v>1000</v>
      </c>
    </row>
    <row r="8" spans="1:17">
      <c r="A8" s="1"/>
      <c r="B8" s="3" t="s">
        <v>394</v>
      </c>
      <c r="C8" s="4"/>
      <c r="D8" s="1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7">
      <c r="A9" s="1"/>
      <c r="B9" s="3" t="s">
        <v>395</v>
      </c>
      <c r="C9" s="4"/>
      <c r="D9" s="1"/>
      <c r="E9" s="33"/>
      <c r="F9" s="33"/>
      <c r="G9" s="33"/>
      <c r="H9" s="33"/>
      <c r="I9" s="33"/>
      <c r="J9" s="33"/>
      <c r="K9" s="33">
        <v>4500</v>
      </c>
      <c r="L9" s="33">
        <v>4500</v>
      </c>
      <c r="M9" s="33">
        <v>4500</v>
      </c>
      <c r="N9" s="33">
        <v>4500</v>
      </c>
      <c r="O9" s="33"/>
      <c r="P9" s="33"/>
    </row>
    <row r="10" spans="1:17">
      <c r="A10" s="1"/>
      <c r="B10" s="3" t="s">
        <v>396</v>
      </c>
      <c r="C10" s="4"/>
      <c r="D10" s="1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7">
      <c r="A11" s="1"/>
      <c r="B11" s="3" t="s">
        <v>397</v>
      </c>
      <c r="C11" s="4"/>
      <c r="D11" s="1"/>
      <c r="E11" s="33"/>
      <c r="F11" s="33"/>
      <c r="G11" s="33">
        <v>1000</v>
      </c>
      <c r="H11" s="33">
        <v>1000</v>
      </c>
      <c r="I11" s="33"/>
      <c r="J11" s="33">
        <v>1000</v>
      </c>
      <c r="K11" s="33"/>
      <c r="L11" s="33"/>
      <c r="M11" s="33">
        <v>1000</v>
      </c>
      <c r="N11" s="33"/>
      <c r="O11" s="33">
        <v>1000</v>
      </c>
      <c r="P11" s="33"/>
    </row>
    <row r="12" spans="1:17">
      <c r="A12" s="1"/>
      <c r="B12" s="3" t="s">
        <v>398</v>
      </c>
      <c r="C12" s="4"/>
      <c r="D12" s="1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7">
      <c r="A13" s="1"/>
      <c r="B13" s="3" t="s">
        <v>399</v>
      </c>
      <c r="C13" s="4"/>
      <c r="D13" s="1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7">
      <c r="A14" s="1"/>
      <c r="B14" s="3" t="s">
        <v>400</v>
      </c>
      <c r="C14" s="4"/>
      <c r="D14" s="1"/>
      <c r="E14" s="33"/>
      <c r="F14" s="33"/>
      <c r="G14" s="33">
        <v>2000</v>
      </c>
      <c r="H14" s="33">
        <v>2000</v>
      </c>
      <c r="I14" s="33">
        <v>2000</v>
      </c>
      <c r="J14" s="33">
        <v>2000</v>
      </c>
      <c r="K14" s="33">
        <v>2000</v>
      </c>
      <c r="L14" s="33">
        <v>2500</v>
      </c>
      <c r="M14" s="33">
        <v>2500</v>
      </c>
      <c r="N14" s="33">
        <v>30000</v>
      </c>
      <c r="O14" s="33"/>
      <c r="P14" s="33"/>
    </row>
    <row r="15" spans="1:17">
      <c r="A15" s="1"/>
      <c r="B15" s="3" t="s">
        <v>401</v>
      </c>
      <c r="C15" s="4"/>
      <c r="D15" s="1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7">
      <c r="A16" s="1"/>
      <c r="B16" s="3" t="s">
        <v>402</v>
      </c>
      <c r="C16" s="4"/>
      <c r="D16" s="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>
      <c r="A17" s="1"/>
      <c r="B17" s="3" t="s">
        <v>403</v>
      </c>
      <c r="C17" s="4"/>
      <c r="D17" s="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>
      <c r="A18" s="1"/>
      <c r="B18" s="3" t="s">
        <v>404</v>
      </c>
      <c r="C18" s="4"/>
      <c r="D18" s="1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>
      <c r="A19" s="1"/>
      <c r="B19" s="3" t="s">
        <v>405</v>
      </c>
      <c r="C19" s="4"/>
      <c r="D19" s="1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>
      <c r="A20" s="1"/>
      <c r="B20" s="3" t="s">
        <v>406</v>
      </c>
      <c r="C20" s="4"/>
      <c r="D20" s="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37.5">
      <c r="A21" s="1">
        <v>2</v>
      </c>
      <c r="B21" s="3" t="s">
        <v>31</v>
      </c>
      <c r="C21" s="7">
        <v>221200</v>
      </c>
      <c r="D21" s="1" t="s">
        <v>20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ht="37.5">
      <c r="A22" s="1"/>
      <c r="B22" s="3" t="s">
        <v>407</v>
      </c>
      <c r="C22" s="7"/>
      <c r="D22" s="1"/>
      <c r="E22" s="33"/>
      <c r="F22" s="33">
        <v>3600</v>
      </c>
      <c r="G22" s="33"/>
      <c r="H22" s="33"/>
      <c r="I22" s="33"/>
      <c r="J22" s="33">
        <v>3600</v>
      </c>
      <c r="K22" s="33"/>
      <c r="L22" s="33"/>
      <c r="M22" s="33">
        <v>3600</v>
      </c>
      <c r="N22" s="33"/>
      <c r="O22" s="33"/>
      <c r="P22" s="33">
        <v>3600</v>
      </c>
    </row>
    <row r="23" spans="1:16" ht="56.25">
      <c r="A23" s="1"/>
      <c r="B23" s="3" t="s">
        <v>408</v>
      </c>
      <c r="C23" s="7"/>
      <c r="D23" s="1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37.5">
      <c r="A24" s="1"/>
      <c r="B24" s="3" t="s">
        <v>409</v>
      </c>
      <c r="C24" s="7"/>
      <c r="D24" s="1"/>
      <c r="E24" s="33"/>
      <c r="F24" s="33"/>
      <c r="G24" s="33"/>
      <c r="H24" s="33">
        <v>7200</v>
      </c>
      <c r="I24" s="33"/>
      <c r="J24" s="33"/>
      <c r="K24" s="33"/>
      <c r="L24" s="33"/>
      <c r="M24" s="33"/>
      <c r="N24" s="33"/>
      <c r="O24" s="33"/>
      <c r="P24" s="33"/>
    </row>
    <row r="25" spans="1:16">
      <c r="A25" s="1"/>
      <c r="B25" s="3" t="s">
        <v>410</v>
      </c>
      <c r="C25" s="7"/>
      <c r="D25" s="1"/>
      <c r="E25" s="33"/>
      <c r="F25" s="33"/>
      <c r="G25" s="33"/>
      <c r="H25" s="33"/>
      <c r="I25" s="33"/>
      <c r="J25" s="33"/>
      <c r="K25" s="33"/>
      <c r="L25" s="33">
        <v>21000</v>
      </c>
      <c r="M25" s="33"/>
      <c r="N25" s="33"/>
      <c r="O25" s="33"/>
      <c r="P25" s="33"/>
    </row>
    <row r="26" spans="1:16" ht="37.5">
      <c r="A26" s="1"/>
      <c r="B26" s="3" t="s">
        <v>411</v>
      </c>
      <c r="C26" s="7"/>
      <c r="D26" s="1"/>
      <c r="E26" s="33"/>
      <c r="F26" s="33"/>
      <c r="G26" s="33"/>
      <c r="H26" s="33"/>
      <c r="I26" s="33">
        <v>48600</v>
      </c>
      <c r="J26" s="33"/>
      <c r="K26" s="33"/>
      <c r="L26" s="33"/>
      <c r="M26" s="33"/>
      <c r="N26" s="33"/>
      <c r="O26" s="33"/>
      <c r="P26" s="33"/>
    </row>
    <row r="27" spans="1:16" ht="37.5">
      <c r="A27" s="1"/>
      <c r="B27" s="3" t="s">
        <v>412</v>
      </c>
      <c r="C27" s="7"/>
      <c r="D27" s="1"/>
      <c r="E27" s="33"/>
      <c r="F27" s="33">
        <v>14450</v>
      </c>
      <c r="G27" s="33">
        <v>14450</v>
      </c>
      <c r="H27" s="33">
        <v>14450</v>
      </c>
      <c r="I27" s="33">
        <v>14450</v>
      </c>
      <c r="J27" s="33"/>
      <c r="K27" s="33"/>
      <c r="L27" s="33">
        <v>14450</v>
      </c>
      <c r="M27" s="33">
        <v>14450</v>
      </c>
      <c r="N27" s="33">
        <v>14450</v>
      </c>
      <c r="O27" s="33">
        <v>14450</v>
      </c>
      <c r="P27" s="33"/>
    </row>
    <row r="28" spans="1:16">
      <c r="A28" s="1"/>
      <c r="B28" s="3" t="s">
        <v>413</v>
      </c>
      <c r="C28" s="7"/>
      <c r="D28" s="1"/>
      <c r="E28" s="33"/>
      <c r="F28" s="33">
        <v>3600</v>
      </c>
      <c r="G28" s="33"/>
      <c r="H28" s="33"/>
      <c r="I28" s="33"/>
      <c r="J28" s="33">
        <v>3600</v>
      </c>
      <c r="K28" s="33"/>
      <c r="L28" s="33"/>
      <c r="M28" s="33">
        <v>3600</v>
      </c>
      <c r="N28" s="33"/>
      <c r="O28" s="33"/>
      <c r="P28" s="33">
        <v>3600</v>
      </c>
    </row>
    <row r="29" spans="1:16" ht="56.25">
      <c r="A29" s="1">
        <v>3</v>
      </c>
      <c r="B29" s="2" t="s">
        <v>33</v>
      </c>
      <c r="C29" s="7">
        <v>49040</v>
      </c>
      <c r="D29" s="1" t="s">
        <v>20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ht="75">
      <c r="A30" s="1"/>
      <c r="B30" s="2" t="s">
        <v>414</v>
      </c>
      <c r="C30" s="105"/>
      <c r="D30" s="1"/>
      <c r="E30" s="33"/>
      <c r="F30" s="33">
        <v>5720</v>
      </c>
      <c r="G30" s="33"/>
      <c r="H30" s="33"/>
      <c r="I30" s="33">
        <v>4320</v>
      </c>
      <c r="J30" s="33"/>
      <c r="K30" s="33"/>
      <c r="L30" s="33">
        <v>4120</v>
      </c>
      <c r="M30" s="33"/>
      <c r="N30" s="33"/>
      <c r="O30" s="33">
        <v>4720</v>
      </c>
      <c r="P30" s="33"/>
    </row>
    <row r="31" spans="1:16" ht="75">
      <c r="A31" s="1"/>
      <c r="B31" s="2" t="s">
        <v>415</v>
      </c>
      <c r="C31" s="105"/>
      <c r="D31" s="1"/>
      <c r="E31" s="33"/>
      <c r="F31" s="33"/>
      <c r="G31" s="33"/>
      <c r="H31" s="33"/>
      <c r="I31" s="33"/>
      <c r="J31" s="76">
        <v>15560</v>
      </c>
      <c r="K31" s="33"/>
      <c r="L31" s="33"/>
      <c r="M31" s="76">
        <v>14600</v>
      </c>
      <c r="N31" s="33"/>
      <c r="O31" s="33"/>
      <c r="P31" s="33"/>
    </row>
    <row r="32" spans="1:16">
      <c r="A32" s="1"/>
      <c r="B32" s="2"/>
      <c r="C32" s="105"/>
      <c r="D32" s="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 s="111" customFormat="1">
      <c r="A33" s="97"/>
      <c r="B33" s="106" t="s">
        <v>9</v>
      </c>
      <c r="C33" s="107">
        <f>SUM(C4:C29)</f>
        <v>440240</v>
      </c>
      <c r="D33" s="97"/>
      <c r="E33" s="107">
        <f t="shared" ref="E33:P33" si="0">SUM(E4:E31)</f>
        <v>0</v>
      </c>
      <c r="F33" s="108">
        <f t="shared" si="0"/>
        <v>28370</v>
      </c>
      <c r="G33" s="108">
        <f t="shared" si="0"/>
        <v>44200</v>
      </c>
      <c r="H33" s="108">
        <f t="shared" si="0"/>
        <v>69150</v>
      </c>
      <c r="I33" s="108">
        <f t="shared" si="0"/>
        <v>70370</v>
      </c>
      <c r="J33" s="109">
        <f t="shared" si="0"/>
        <v>36760</v>
      </c>
      <c r="K33" s="110">
        <f t="shared" si="0"/>
        <v>7500</v>
      </c>
      <c r="L33" s="108">
        <f t="shared" si="0"/>
        <v>57570</v>
      </c>
      <c r="M33" s="109">
        <f t="shared" si="0"/>
        <v>45250</v>
      </c>
      <c r="N33" s="108">
        <f t="shared" si="0"/>
        <v>51700</v>
      </c>
      <c r="O33" s="108">
        <f t="shared" si="0"/>
        <v>21170</v>
      </c>
      <c r="P33" s="108">
        <f t="shared" si="0"/>
        <v>8200</v>
      </c>
    </row>
  </sheetData>
  <mergeCells count="9">
    <mergeCell ref="E1:G1"/>
    <mergeCell ref="H1:J1"/>
    <mergeCell ref="K1:M1"/>
    <mergeCell ref="N1:P1"/>
    <mergeCell ref="A3:D3"/>
    <mergeCell ref="A1:A2"/>
    <mergeCell ref="B1:B2"/>
    <mergeCell ref="C1:C2"/>
    <mergeCell ref="D1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pane ySplit="1" topLeftCell="A2" activePane="bottomLeft" state="frozen"/>
      <selection pane="bottomLeft" activeCell="Q1" sqref="A1:XFD1"/>
    </sheetView>
  </sheetViews>
  <sheetFormatPr defaultRowHeight="18.75"/>
  <cols>
    <col min="1" max="1" width="4.625" style="31" bestFit="1" customWidth="1"/>
    <col min="2" max="2" width="28.625" style="31" bestFit="1" customWidth="1"/>
    <col min="3" max="3" width="8.75" style="34" bestFit="1" customWidth="1"/>
    <col min="4" max="4" width="9.25" style="32" bestFit="1" customWidth="1"/>
    <col min="5" max="5" width="4.5" style="32" customWidth="1"/>
    <col min="6" max="6" width="4.875" style="32" customWidth="1"/>
    <col min="7" max="7" width="6.625" style="32" bestFit="1" customWidth="1"/>
    <col min="8" max="9" width="7.5" style="32" bestFit="1" customWidth="1"/>
    <col min="10" max="10" width="6.625" style="32" bestFit="1" customWidth="1"/>
    <col min="11" max="11" width="5.25" style="32" customWidth="1"/>
    <col min="12" max="12" width="5.75" style="32" bestFit="1" customWidth="1"/>
    <col min="13" max="13" width="6.625" style="32" bestFit="1" customWidth="1"/>
    <col min="14" max="14" width="5.5" style="32" customWidth="1"/>
    <col min="15" max="15" width="6" style="32" customWidth="1"/>
    <col min="16" max="16" width="5.875" style="32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3"/>
      <c r="B3" s="26" t="s">
        <v>21</v>
      </c>
      <c r="C3" s="3"/>
      <c r="D3" s="1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7" ht="56.25">
      <c r="A4" s="1">
        <v>1</v>
      </c>
      <c r="B4" s="3" t="s">
        <v>483</v>
      </c>
      <c r="C4" s="5">
        <v>48000</v>
      </c>
      <c r="D4" s="1" t="s">
        <v>48</v>
      </c>
      <c r="E4" s="78"/>
      <c r="F4" s="78"/>
      <c r="G4" s="78"/>
      <c r="H4" s="78"/>
      <c r="I4" s="78"/>
      <c r="J4" s="78"/>
      <c r="K4" s="78"/>
      <c r="L4" s="78"/>
      <c r="M4" s="79"/>
      <c r="N4" s="78"/>
      <c r="O4" s="78"/>
      <c r="P4" s="78"/>
    </row>
    <row r="5" spans="1:17" ht="37.5">
      <c r="A5" s="1"/>
      <c r="B5" s="3" t="s">
        <v>234</v>
      </c>
      <c r="C5" s="5"/>
      <c r="D5" s="1"/>
      <c r="E5" s="78"/>
      <c r="F5" s="78"/>
      <c r="G5" s="78"/>
      <c r="H5" s="78"/>
      <c r="I5" s="78"/>
      <c r="J5" s="78"/>
      <c r="K5" s="78"/>
      <c r="L5" s="78"/>
      <c r="M5" s="78">
        <v>48000</v>
      </c>
      <c r="N5" s="78"/>
      <c r="O5" s="78"/>
      <c r="P5" s="78"/>
    </row>
    <row r="6" spans="1:17" ht="37.5">
      <c r="A6" s="1">
        <v>2</v>
      </c>
      <c r="B6" s="3" t="s">
        <v>34</v>
      </c>
      <c r="C6" s="4">
        <v>15000</v>
      </c>
      <c r="D6" s="1" t="s">
        <v>20</v>
      </c>
      <c r="E6" s="78"/>
      <c r="F6" s="78"/>
      <c r="G6" s="78"/>
      <c r="H6" s="78"/>
      <c r="I6" s="78"/>
      <c r="J6" s="79"/>
      <c r="K6" s="78"/>
      <c r="L6" s="78"/>
      <c r="M6" s="78"/>
      <c r="N6" s="78"/>
      <c r="O6" s="78"/>
      <c r="P6" s="78"/>
    </row>
    <row r="7" spans="1:17" ht="37.5">
      <c r="A7" s="1"/>
      <c r="B7" s="3" t="s">
        <v>235</v>
      </c>
      <c r="C7" s="4"/>
      <c r="D7" s="1"/>
      <c r="E7" s="78"/>
      <c r="F7" s="78"/>
      <c r="G7" s="78"/>
      <c r="H7" s="78"/>
      <c r="I7" s="78"/>
      <c r="J7" s="78">
        <v>15000</v>
      </c>
      <c r="K7" s="78"/>
      <c r="L7" s="78"/>
      <c r="M7" s="78"/>
      <c r="N7" s="78"/>
      <c r="O7" s="78"/>
      <c r="P7" s="78"/>
    </row>
    <row r="8" spans="1:17" ht="56.25">
      <c r="A8" s="1">
        <v>3</v>
      </c>
      <c r="B8" s="3" t="s">
        <v>35</v>
      </c>
      <c r="C8" s="4">
        <v>59975</v>
      </c>
      <c r="D8" s="1" t="s">
        <v>20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spans="1:17" ht="37.5">
      <c r="A9" s="1"/>
      <c r="B9" s="3" t="s">
        <v>236</v>
      </c>
      <c r="C9" s="4"/>
      <c r="D9" s="1"/>
      <c r="E9" s="78"/>
      <c r="F9" s="78"/>
      <c r="G9" s="78"/>
      <c r="H9" s="78"/>
      <c r="I9" s="78">
        <v>59975</v>
      </c>
      <c r="J9" s="78"/>
      <c r="K9" s="78"/>
      <c r="L9" s="78"/>
      <c r="M9" s="78"/>
      <c r="N9" s="78"/>
      <c r="O9" s="78"/>
      <c r="P9" s="78"/>
    </row>
    <row r="10" spans="1:17" ht="56.25">
      <c r="A10" s="1">
        <v>4</v>
      </c>
      <c r="B10" s="3" t="s">
        <v>36</v>
      </c>
      <c r="C10" s="5">
        <v>86000</v>
      </c>
      <c r="D10" s="1" t="s">
        <v>20</v>
      </c>
      <c r="E10" s="78"/>
      <c r="F10" s="78"/>
      <c r="G10" s="78"/>
      <c r="H10" s="78"/>
      <c r="I10" s="78"/>
      <c r="J10" s="79"/>
      <c r="K10" s="78"/>
      <c r="L10" s="78"/>
      <c r="M10" s="78"/>
      <c r="N10" s="78"/>
      <c r="O10" s="78"/>
      <c r="P10" s="78"/>
    </row>
    <row r="11" spans="1:17" ht="37.5">
      <c r="A11" s="1"/>
      <c r="B11" s="3" t="s">
        <v>237</v>
      </c>
      <c r="C11" s="5"/>
      <c r="D11" s="1"/>
      <c r="E11" s="78"/>
      <c r="F11" s="78"/>
      <c r="G11" s="78"/>
      <c r="H11" s="78"/>
      <c r="I11" s="78"/>
      <c r="J11" s="79">
        <v>86000</v>
      </c>
      <c r="K11" s="78"/>
      <c r="L11" s="78"/>
      <c r="M11" s="78"/>
      <c r="N11" s="78"/>
      <c r="O11" s="78"/>
      <c r="P11" s="78"/>
    </row>
    <row r="12" spans="1:17" ht="56.25">
      <c r="A12" s="1">
        <v>5</v>
      </c>
      <c r="B12" s="2" t="s">
        <v>37</v>
      </c>
      <c r="C12" s="5">
        <v>5000</v>
      </c>
      <c r="D12" s="1" t="s">
        <v>20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17" ht="37.5">
      <c r="A13" s="1"/>
      <c r="B13" s="2" t="s">
        <v>238</v>
      </c>
      <c r="C13" s="5"/>
      <c r="D13" s="1"/>
      <c r="E13" s="78"/>
      <c r="F13" s="78"/>
      <c r="G13" s="78"/>
      <c r="H13" s="78"/>
      <c r="I13" s="78"/>
      <c r="J13" s="78"/>
      <c r="K13" s="78"/>
      <c r="L13" s="78">
        <v>5000</v>
      </c>
      <c r="M13" s="78"/>
      <c r="N13" s="78"/>
      <c r="O13" s="78"/>
      <c r="P13" s="78"/>
    </row>
    <row r="14" spans="1:17" ht="56.25">
      <c r="A14" s="1">
        <v>6</v>
      </c>
      <c r="B14" s="3" t="s">
        <v>38</v>
      </c>
      <c r="C14" s="5">
        <v>80000</v>
      </c>
      <c r="D14" s="1" t="s">
        <v>48</v>
      </c>
      <c r="E14" s="78"/>
      <c r="F14" s="78"/>
      <c r="G14" s="78"/>
      <c r="H14" s="78"/>
      <c r="I14" s="20"/>
      <c r="J14" s="20"/>
      <c r="K14" s="20"/>
      <c r="L14" s="20"/>
      <c r="M14" s="20"/>
      <c r="N14" s="78"/>
      <c r="O14" s="78"/>
      <c r="P14" s="78"/>
    </row>
    <row r="15" spans="1:17" ht="37.5">
      <c r="A15" s="1"/>
      <c r="B15" s="3" t="s">
        <v>239</v>
      </c>
      <c r="C15" s="5"/>
      <c r="D15" s="1"/>
      <c r="E15" s="78"/>
      <c r="F15" s="78"/>
      <c r="G15" s="78"/>
      <c r="H15" s="78"/>
      <c r="I15" s="78">
        <v>40000</v>
      </c>
      <c r="J15" s="78"/>
      <c r="K15" s="78"/>
      <c r="L15" s="78"/>
      <c r="M15" s="78">
        <v>40000</v>
      </c>
      <c r="N15" s="78"/>
      <c r="O15" s="78"/>
      <c r="P15" s="78"/>
    </row>
    <row r="16" spans="1:17" ht="56.25">
      <c r="A16" s="1">
        <v>7</v>
      </c>
      <c r="B16" s="3" t="s">
        <v>39</v>
      </c>
      <c r="C16" s="5">
        <v>40000</v>
      </c>
      <c r="D16" s="1" t="s">
        <v>20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ht="37.5">
      <c r="A17" s="1"/>
      <c r="B17" s="3" t="s">
        <v>240</v>
      </c>
      <c r="C17" s="5"/>
      <c r="D17" s="1"/>
      <c r="E17" s="78"/>
      <c r="F17" s="78"/>
      <c r="G17" s="78"/>
      <c r="H17" s="78">
        <v>40000</v>
      </c>
      <c r="I17" s="78"/>
      <c r="J17" s="78"/>
      <c r="K17" s="78"/>
      <c r="L17" s="78"/>
      <c r="M17" s="78"/>
      <c r="N17" s="78"/>
      <c r="O17" s="78"/>
      <c r="P17" s="78"/>
    </row>
    <row r="18" spans="1:16" ht="37.5">
      <c r="A18" s="1">
        <v>8</v>
      </c>
      <c r="B18" s="3" t="s">
        <v>40</v>
      </c>
      <c r="C18" s="5">
        <v>35000</v>
      </c>
      <c r="D18" s="1" t="s">
        <v>20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1:16" ht="37.5">
      <c r="A19" s="1"/>
      <c r="B19" s="3" t="s">
        <v>241</v>
      </c>
      <c r="C19" s="5"/>
      <c r="D19" s="1"/>
      <c r="E19" s="78"/>
      <c r="F19" s="78"/>
      <c r="G19" s="78"/>
      <c r="H19" s="78"/>
      <c r="I19" s="78">
        <v>5000</v>
      </c>
      <c r="J19" s="31"/>
      <c r="K19" s="78"/>
      <c r="L19" s="78"/>
      <c r="M19" s="78"/>
      <c r="N19" s="78"/>
      <c r="O19" s="78"/>
      <c r="P19" s="78"/>
    </row>
    <row r="20" spans="1:16" ht="37.5">
      <c r="A20" s="1"/>
      <c r="B20" s="3" t="s">
        <v>242</v>
      </c>
      <c r="C20" s="5"/>
      <c r="D20" s="1"/>
      <c r="E20" s="78"/>
      <c r="F20" s="78"/>
      <c r="G20" s="78"/>
      <c r="H20" s="78"/>
      <c r="I20" s="78"/>
      <c r="J20" s="78">
        <v>30000</v>
      </c>
      <c r="K20" s="78"/>
      <c r="L20" s="78"/>
      <c r="M20" s="78"/>
      <c r="N20" s="78"/>
      <c r="O20" s="78"/>
      <c r="P20" s="78"/>
    </row>
    <row r="21" spans="1:16" ht="37.5">
      <c r="A21" s="1">
        <v>9</v>
      </c>
      <c r="B21" s="3" t="s">
        <v>41</v>
      </c>
      <c r="C21" s="5">
        <v>25000</v>
      </c>
      <c r="D21" s="1" t="s">
        <v>20</v>
      </c>
      <c r="E21" s="78"/>
      <c r="F21" s="78"/>
      <c r="G21" s="78"/>
      <c r="H21" s="78"/>
      <c r="I21" s="78"/>
      <c r="J21" s="78"/>
      <c r="L21" s="78"/>
      <c r="M21" s="78"/>
      <c r="N21" s="78"/>
      <c r="O21" s="78"/>
      <c r="P21" s="78"/>
    </row>
    <row r="22" spans="1:16" ht="37.5">
      <c r="A22" s="1"/>
      <c r="B22" s="3" t="s">
        <v>243</v>
      </c>
      <c r="C22" s="5"/>
      <c r="D22" s="1"/>
      <c r="E22" s="78"/>
      <c r="F22" s="78"/>
      <c r="G22" s="78"/>
      <c r="H22" s="78"/>
      <c r="I22" s="78"/>
      <c r="J22" s="78">
        <v>25000</v>
      </c>
      <c r="K22" s="78"/>
      <c r="L22" s="78"/>
      <c r="M22" s="78"/>
      <c r="N22" s="78"/>
      <c r="O22" s="78"/>
      <c r="P22" s="78"/>
    </row>
    <row r="23" spans="1:16" ht="56.25">
      <c r="A23" s="1">
        <v>10</v>
      </c>
      <c r="B23" s="3" t="s">
        <v>42</v>
      </c>
      <c r="C23" s="5">
        <v>30000</v>
      </c>
      <c r="D23" s="1" t="s">
        <v>20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1:16" ht="37.5">
      <c r="A24" s="1"/>
      <c r="B24" s="3" t="s">
        <v>244</v>
      </c>
      <c r="C24" s="5"/>
      <c r="D24" s="1"/>
      <c r="E24" s="78"/>
      <c r="F24" s="78"/>
      <c r="G24" s="78"/>
      <c r="H24" s="78"/>
      <c r="I24" s="78"/>
      <c r="J24" s="78">
        <v>30000</v>
      </c>
      <c r="K24" s="78"/>
      <c r="L24" s="78"/>
      <c r="M24" s="78"/>
      <c r="N24" s="78"/>
      <c r="O24" s="78"/>
      <c r="P24" s="78"/>
    </row>
    <row r="25" spans="1:16" ht="56.25">
      <c r="A25" s="1">
        <v>11</v>
      </c>
      <c r="B25" s="3" t="s">
        <v>43</v>
      </c>
      <c r="C25" s="5">
        <v>25200</v>
      </c>
      <c r="D25" s="1" t="s">
        <v>20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6" ht="37.5">
      <c r="A26" s="1"/>
      <c r="B26" s="3" t="s">
        <v>245</v>
      </c>
      <c r="C26" s="5"/>
      <c r="D26" s="1"/>
      <c r="E26" s="78"/>
      <c r="F26" s="78"/>
      <c r="G26" s="78">
        <v>25200</v>
      </c>
      <c r="H26" s="78"/>
      <c r="I26" s="78"/>
      <c r="J26" s="78"/>
      <c r="K26" s="78"/>
      <c r="L26" s="78"/>
      <c r="M26" s="78"/>
      <c r="N26" s="78"/>
      <c r="O26" s="78"/>
      <c r="P26" s="78"/>
    </row>
    <row r="27" spans="1:16" ht="77.25" customHeight="1">
      <c r="A27" s="1">
        <v>12</v>
      </c>
      <c r="B27" s="3" t="s">
        <v>44</v>
      </c>
      <c r="C27" s="9">
        <v>114360</v>
      </c>
      <c r="D27" s="1" t="s">
        <v>20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1:16">
      <c r="A28" s="1"/>
      <c r="B28" s="3" t="s">
        <v>246</v>
      </c>
      <c r="C28" s="9"/>
      <c r="D28" s="1"/>
      <c r="E28" s="78"/>
      <c r="F28" s="78"/>
      <c r="G28" s="78"/>
      <c r="H28" s="78">
        <v>114360</v>
      </c>
      <c r="I28" s="78"/>
      <c r="J28" s="78"/>
      <c r="K28" s="78"/>
      <c r="L28" s="78"/>
      <c r="M28" s="78"/>
      <c r="N28" s="78"/>
      <c r="O28" s="78"/>
      <c r="P28" s="78"/>
    </row>
    <row r="29" spans="1:16" ht="37.5">
      <c r="A29" s="1">
        <v>13</v>
      </c>
      <c r="B29" s="3" t="s">
        <v>45</v>
      </c>
      <c r="C29" s="5">
        <v>34240</v>
      </c>
      <c r="D29" s="1" t="s">
        <v>20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1:16">
      <c r="A30" s="1"/>
      <c r="B30" s="3" t="s">
        <v>247</v>
      </c>
      <c r="C30" s="5"/>
      <c r="D30" s="1"/>
      <c r="E30" s="78"/>
      <c r="F30" s="78"/>
      <c r="G30" s="78"/>
      <c r="H30" s="78"/>
      <c r="I30" s="78"/>
      <c r="J30" s="78">
        <v>34240</v>
      </c>
      <c r="K30" s="78"/>
      <c r="L30" s="78"/>
      <c r="M30" s="78"/>
      <c r="N30" s="78"/>
      <c r="O30" s="78"/>
      <c r="P30" s="78"/>
    </row>
    <row r="31" spans="1:16" ht="56.25">
      <c r="A31" s="1">
        <v>14</v>
      </c>
      <c r="B31" s="3" t="s">
        <v>46</v>
      </c>
      <c r="C31" s="9">
        <v>10000</v>
      </c>
      <c r="D31" s="1" t="s">
        <v>20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1:16" ht="37.5">
      <c r="A32" s="1"/>
      <c r="B32" s="3" t="s">
        <v>248</v>
      </c>
      <c r="C32" s="9"/>
      <c r="D32" s="1"/>
      <c r="E32" s="78"/>
      <c r="F32" s="78"/>
      <c r="G32" s="78"/>
      <c r="H32" s="78"/>
      <c r="I32" s="78">
        <v>10000</v>
      </c>
      <c r="J32" s="78"/>
      <c r="K32" s="78"/>
      <c r="L32" s="78"/>
      <c r="M32" s="78"/>
      <c r="N32" s="78"/>
      <c r="O32" s="78"/>
      <c r="P32" s="78"/>
    </row>
    <row r="33" spans="1:16" ht="56.25">
      <c r="A33" s="1">
        <v>15</v>
      </c>
      <c r="B33" s="3" t="s">
        <v>484</v>
      </c>
      <c r="C33" s="9">
        <v>30000</v>
      </c>
      <c r="D33" s="1" t="s">
        <v>20</v>
      </c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1:16" ht="37.5">
      <c r="A34" s="1"/>
      <c r="B34" s="3" t="s">
        <v>249</v>
      </c>
      <c r="C34" s="9"/>
      <c r="D34" s="1"/>
      <c r="E34" s="78"/>
      <c r="F34" s="78"/>
      <c r="G34" s="78"/>
      <c r="H34" s="78"/>
      <c r="I34" s="78">
        <v>30000</v>
      </c>
      <c r="J34" s="78"/>
      <c r="K34" s="78"/>
      <c r="L34" s="78"/>
      <c r="M34" s="78"/>
      <c r="N34" s="78"/>
      <c r="O34" s="78"/>
      <c r="P34" s="78"/>
    </row>
    <row r="35" spans="1:16" ht="23.25" customHeight="1">
      <c r="A35" s="1">
        <v>16</v>
      </c>
      <c r="B35" s="3" t="s">
        <v>47</v>
      </c>
      <c r="C35" s="9">
        <v>210000</v>
      </c>
      <c r="D35" s="1" t="s">
        <v>20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1:16">
      <c r="A36" s="1"/>
      <c r="B36" s="3" t="s">
        <v>250</v>
      </c>
      <c r="C36" s="9"/>
      <c r="D36" s="1"/>
      <c r="E36" s="78"/>
      <c r="F36" s="78"/>
      <c r="G36" s="78"/>
      <c r="H36" s="78"/>
      <c r="I36" s="78">
        <v>210000</v>
      </c>
      <c r="J36" s="78"/>
      <c r="K36" s="78"/>
      <c r="L36" s="78"/>
      <c r="M36" s="78"/>
      <c r="N36" s="78"/>
      <c r="O36" s="78"/>
      <c r="P36" s="78"/>
    </row>
    <row r="37" spans="1:16" s="82" customFormat="1">
      <c r="A37" s="17"/>
      <c r="B37" s="80" t="s">
        <v>9</v>
      </c>
      <c r="C37" s="81">
        <f>SUM(C4:C35)</f>
        <v>847775</v>
      </c>
      <c r="D37" s="24"/>
      <c r="E37" s="83"/>
      <c r="F37" s="83"/>
      <c r="G37" s="83">
        <f t="shared" ref="G37:M37" si="0">SUM(G4:G35)</f>
        <v>25200</v>
      </c>
      <c r="H37" s="83">
        <f t="shared" si="0"/>
        <v>154360</v>
      </c>
      <c r="I37" s="83">
        <f>SUM(I4:I36)</f>
        <v>354975</v>
      </c>
      <c r="J37" s="83">
        <f t="shared" si="0"/>
        <v>220240</v>
      </c>
      <c r="K37" s="83"/>
      <c r="L37" s="83">
        <f t="shared" si="0"/>
        <v>5000</v>
      </c>
      <c r="M37" s="83">
        <f t="shared" si="0"/>
        <v>88000</v>
      </c>
      <c r="N37" s="83"/>
      <c r="O37" s="83"/>
      <c r="P37" s="83"/>
    </row>
    <row r="40" spans="1:16">
      <c r="D40" s="32" t="s">
        <v>251</v>
      </c>
    </row>
  </sheetData>
  <mergeCells count="8">
    <mergeCell ref="K1:M1"/>
    <mergeCell ref="N1:P1"/>
    <mergeCell ref="A1:A2"/>
    <mergeCell ref="B1:B2"/>
    <mergeCell ref="C1:C2"/>
    <mergeCell ref="D1:D2"/>
    <mergeCell ref="E1:G1"/>
    <mergeCell ref="H1:J1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pane ySplit="1" topLeftCell="A2" activePane="bottomLeft" state="frozen"/>
      <selection pane="bottomLeft" activeCell="Q1" sqref="A1:XFD1"/>
    </sheetView>
  </sheetViews>
  <sheetFormatPr defaultColWidth="9" defaultRowHeight="18.75"/>
  <cols>
    <col min="1" max="1" width="4.625" style="31" bestFit="1" customWidth="1"/>
    <col min="2" max="2" width="28.625" style="31" customWidth="1"/>
    <col min="3" max="3" width="10.875" style="34" bestFit="1" customWidth="1"/>
    <col min="4" max="4" width="9.75" style="32" customWidth="1"/>
    <col min="5" max="5" width="7.375" style="31" customWidth="1"/>
    <col min="6" max="6" width="6.75" style="31" customWidth="1"/>
    <col min="7" max="8" width="7.25" style="31" customWidth="1"/>
    <col min="9" max="9" width="7" style="31" customWidth="1"/>
    <col min="10" max="10" width="7.5" style="31" bestFit="1" customWidth="1"/>
    <col min="11" max="11" width="6.875" style="31" customWidth="1"/>
    <col min="12" max="12" width="6.375" style="31" customWidth="1"/>
    <col min="13" max="13" width="6.625" style="31" bestFit="1" customWidth="1"/>
    <col min="14" max="14" width="6.875" style="31" customWidth="1"/>
    <col min="15" max="15" width="6.125" style="31" customWidth="1"/>
    <col min="16" max="16" width="6.25" style="31" customWidth="1"/>
    <col min="17" max="16384" width="9" style="31"/>
  </cols>
  <sheetData>
    <row r="1" spans="1:17">
      <c r="A1" s="208" t="s">
        <v>0</v>
      </c>
      <c r="B1" s="208" t="s">
        <v>1</v>
      </c>
      <c r="C1" s="237" t="s">
        <v>2</v>
      </c>
      <c r="D1" s="208" t="s">
        <v>3</v>
      </c>
      <c r="E1" s="208" t="s">
        <v>759</v>
      </c>
      <c r="F1" s="208"/>
      <c r="G1" s="208"/>
      <c r="H1" s="208" t="s">
        <v>760</v>
      </c>
      <c r="I1" s="208"/>
      <c r="J1" s="208"/>
      <c r="K1" s="208" t="s">
        <v>761</v>
      </c>
      <c r="L1" s="208"/>
      <c r="M1" s="208"/>
      <c r="N1" s="208" t="s">
        <v>762</v>
      </c>
      <c r="O1" s="208"/>
      <c r="P1" s="208"/>
    </row>
    <row r="2" spans="1:17">
      <c r="A2" s="208"/>
      <c r="B2" s="208"/>
      <c r="C2" s="237"/>
      <c r="D2" s="208"/>
      <c r="E2" s="173" t="s">
        <v>123</v>
      </c>
      <c r="F2" s="173" t="s">
        <v>124</v>
      </c>
      <c r="G2" s="173" t="s">
        <v>125</v>
      </c>
      <c r="H2" s="173" t="s">
        <v>126</v>
      </c>
      <c r="I2" s="173" t="s">
        <v>127</v>
      </c>
      <c r="J2" s="173" t="s">
        <v>128</v>
      </c>
      <c r="K2" s="173" t="s">
        <v>129</v>
      </c>
      <c r="L2" s="173" t="s">
        <v>130</v>
      </c>
      <c r="M2" s="173" t="s">
        <v>131</v>
      </c>
      <c r="N2" s="173" t="s">
        <v>132</v>
      </c>
      <c r="O2" s="173" t="s">
        <v>133</v>
      </c>
      <c r="P2" s="173" t="s">
        <v>134</v>
      </c>
      <c r="Q2" s="32"/>
    </row>
    <row r="3" spans="1:17">
      <c r="A3" s="211" t="s">
        <v>223</v>
      </c>
      <c r="B3" s="212"/>
      <c r="C3" s="212"/>
      <c r="D3" s="21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56.25">
      <c r="A4" s="1">
        <v>1</v>
      </c>
      <c r="B4" s="3" t="s">
        <v>49</v>
      </c>
      <c r="C4" s="8">
        <v>50000</v>
      </c>
      <c r="D4" s="1" t="s">
        <v>110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7">
      <c r="A5" s="1"/>
      <c r="B5" s="3" t="s">
        <v>252</v>
      </c>
      <c r="C5" s="8"/>
      <c r="D5" s="1"/>
      <c r="E5" s="33"/>
      <c r="F5" s="33"/>
      <c r="G5" s="33">
        <v>2500</v>
      </c>
      <c r="H5" s="33"/>
      <c r="I5" s="33"/>
      <c r="J5" s="33"/>
      <c r="K5" s="33"/>
      <c r="L5" s="33"/>
      <c r="M5" s="33"/>
      <c r="N5" s="33"/>
      <c r="O5" s="33"/>
      <c r="P5" s="33"/>
    </row>
    <row r="6" spans="1:17" ht="37.5">
      <c r="A6" s="1"/>
      <c r="B6" s="3" t="s">
        <v>253</v>
      </c>
      <c r="C6" s="8"/>
      <c r="D6" s="1"/>
      <c r="E6" s="33"/>
      <c r="F6" s="33"/>
      <c r="G6" s="33"/>
      <c r="H6" s="33"/>
      <c r="I6" s="33">
        <v>5000</v>
      </c>
      <c r="J6" s="33">
        <v>5000</v>
      </c>
      <c r="K6" s="33"/>
      <c r="L6" s="33"/>
      <c r="M6" s="33">
        <v>5000</v>
      </c>
      <c r="N6" s="33">
        <v>5000</v>
      </c>
      <c r="O6" s="33"/>
      <c r="P6" s="33"/>
    </row>
    <row r="7" spans="1:17">
      <c r="A7" s="1"/>
      <c r="B7" s="3" t="s">
        <v>254</v>
      </c>
      <c r="C7" s="8"/>
      <c r="D7" s="1"/>
      <c r="E7" s="33"/>
      <c r="F7" s="33"/>
      <c r="G7" s="33"/>
      <c r="H7" s="33">
        <v>6300</v>
      </c>
      <c r="I7" s="33"/>
      <c r="J7" s="33"/>
      <c r="K7" s="33"/>
      <c r="L7" s="33"/>
      <c r="M7" s="33"/>
      <c r="N7" s="33"/>
      <c r="O7" s="33"/>
      <c r="P7" s="33"/>
    </row>
    <row r="8" spans="1:17" ht="37.5">
      <c r="A8" s="1"/>
      <c r="B8" s="3" t="s">
        <v>255</v>
      </c>
      <c r="C8" s="8"/>
      <c r="D8" s="1"/>
      <c r="E8" s="33"/>
      <c r="F8" s="33"/>
      <c r="G8" s="33"/>
      <c r="H8" s="33"/>
      <c r="I8" s="33"/>
      <c r="J8" s="33"/>
      <c r="K8" s="33">
        <v>14400</v>
      </c>
      <c r="L8" s="33"/>
      <c r="M8" s="33"/>
      <c r="N8" s="33"/>
      <c r="O8" s="33"/>
      <c r="P8" s="33"/>
    </row>
    <row r="9" spans="1:17" ht="56.25">
      <c r="A9" s="1"/>
      <c r="B9" s="3" t="s">
        <v>256</v>
      </c>
      <c r="C9" s="8"/>
      <c r="D9" s="1"/>
      <c r="E9" s="33"/>
      <c r="F9" s="33"/>
      <c r="G9" s="33"/>
      <c r="H9" s="33"/>
      <c r="I9" s="33"/>
      <c r="J9" s="33"/>
      <c r="K9" s="33"/>
      <c r="L9" s="33"/>
      <c r="M9" s="33"/>
      <c r="N9" s="33">
        <v>6800</v>
      </c>
      <c r="O9" s="33"/>
      <c r="P9" s="33"/>
    </row>
    <row r="10" spans="1:17" ht="41.25" customHeight="1">
      <c r="A10" s="1">
        <v>2</v>
      </c>
      <c r="B10" s="2" t="s">
        <v>485</v>
      </c>
      <c r="C10" s="8">
        <v>275000</v>
      </c>
      <c r="D10" s="1" t="s">
        <v>257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7" ht="75">
      <c r="A11" s="1"/>
      <c r="B11" s="2" t="s">
        <v>258</v>
      </c>
      <c r="C11" s="8"/>
      <c r="D11" s="1" t="s">
        <v>257</v>
      </c>
      <c r="E11" s="33"/>
      <c r="F11" s="33">
        <v>12000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ht="56.25">
      <c r="A12" s="1"/>
      <c r="B12" s="2" t="s">
        <v>259</v>
      </c>
      <c r="C12" s="8"/>
      <c r="D12" s="1" t="s">
        <v>257</v>
      </c>
      <c r="E12" s="33"/>
      <c r="F12" s="33">
        <v>53000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7" ht="56.25">
      <c r="A13" s="1"/>
      <c r="B13" s="2" t="s">
        <v>260</v>
      </c>
      <c r="C13" s="8"/>
      <c r="D13" s="1" t="s">
        <v>257</v>
      </c>
      <c r="E13" s="33"/>
      <c r="F13" s="33">
        <v>3000</v>
      </c>
      <c r="G13" s="33">
        <v>2000</v>
      </c>
      <c r="H13" s="33"/>
      <c r="I13" s="33"/>
      <c r="J13" s="33"/>
      <c r="K13" s="33"/>
      <c r="L13" s="33"/>
      <c r="M13" s="33"/>
      <c r="N13" s="33"/>
      <c r="O13" s="33"/>
      <c r="P13" s="33"/>
    </row>
    <row r="14" spans="1:17" ht="37.5" customHeight="1">
      <c r="A14" s="1"/>
      <c r="B14" s="2" t="s">
        <v>261</v>
      </c>
      <c r="C14" s="8"/>
      <c r="D14" s="1" t="s">
        <v>257</v>
      </c>
      <c r="E14" s="33"/>
      <c r="F14" s="33"/>
      <c r="G14" s="33"/>
      <c r="H14" s="33"/>
      <c r="I14" s="33">
        <v>2000</v>
      </c>
      <c r="J14" s="33"/>
      <c r="K14" s="33">
        <v>2000</v>
      </c>
      <c r="L14" s="33"/>
      <c r="M14" s="33">
        <v>1000</v>
      </c>
      <c r="N14" s="33"/>
      <c r="O14" s="33"/>
      <c r="P14" s="33"/>
    </row>
    <row r="15" spans="1:17" ht="95.25" customHeight="1">
      <c r="A15" s="1"/>
      <c r="B15" s="2" t="s">
        <v>262</v>
      </c>
      <c r="C15" s="8"/>
      <c r="D15" s="1" t="s">
        <v>257</v>
      </c>
      <c r="E15" s="33"/>
      <c r="F15" s="33"/>
      <c r="G15" s="33"/>
      <c r="H15" s="33">
        <v>5000</v>
      </c>
      <c r="I15" s="33"/>
      <c r="J15" s="33"/>
      <c r="K15" s="33"/>
      <c r="L15" s="33"/>
      <c r="M15" s="33"/>
      <c r="N15" s="33"/>
      <c r="O15" s="33"/>
      <c r="P15" s="33"/>
    </row>
    <row r="16" spans="1:17" ht="56.25">
      <c r="A16" s="1"/>
      <c r="B16" s="2" t="s">
        <v>264</v>
      </c>
      <c r="C16" s="8"/>
      <c r="D16" s="1" t="s">
        <v>263</v>
      </c>
      <c r="E16" s="33"/>
      <c r="F16" s="33"/>
      <c r="G16" s="33"/>
      <c r="H16" s="33"/>
      <c r="I16" s="33"/>
      <c r="J16" s="33">
        <v>30000</v>
      </c>
      <c r="K16" s="33"/>
      <c r="L16" s="33"/>
      <c r="M16" s="33"/>
      <c r="N16" s="33"/>
      <c r="O16" s="33"/>
      <c r="P16" s="33"/>
    </row>
    <row r="17" spans="1:16" ht="37.5">
      <c r="A17" s="1"/>
      <c r="B17" s="2" t="s">
        <v>265</v>
      </c>
      <c r="C17" s="8"/>
      <c r="D17" s="1" t="s">
        <v>263</v>
      </c>
      <c r="E17" s="33"/>
      <c r="F17" s="33"/>
      <c r="G17" s="33"/>
      <c r="H17" s="33"/>
      <c r="I17" s="33"/>
      <c r="J17" s="33"/>
      <c r="K17" s="33"/>
      <c r="L17" s="33"/>
      <c r="M17" s="33"/>
      <c r="N17" s="33">
        <v>5000</v>
      </c>
      <c r="O17" s="33"/>
      <c r="P17" s="33"/>
    </row>
    <row r="18" spans="1:16" ht="56.25">
      <c r="A18" s="1"/>
      <c r="B18" s="2" t="s">
        <v>266</v>
      </c>
      <c r="C18" s="8"/>
      <c r="D18" s="1" t="s">
        <v>263</v>
      </c>
      <c r="E18" s="33"/>
      <c r="F18" s="33"/>
      <c r="G18" s="33"/>
      <c r="H18" s="33"/>
      <c r="I18" s="33">
        <v>18000</v>
      </c>
      <c r="J18" s="33"/>
      <c r="K18" s="33"/>
      <c r="L18" s="33"/>
      <c r="M18" s="33"/>
      <c r="N18" s="33"/>
      <c r="O18" s="33"/>
      <c r="P18" s="33"/>
    </row>
    <row r="19" spans="1:16" ht="56.25">
      <c r="A19" s="1"/>
      <c r="B19" s="2" t="s">
        <v>267</v>
      </c>
      <c r="C19" s="8"/>
      <c r="D19" s="1" t="s">
        <v>263</v>
      </c>
      <c r="E19" s="33"/>
      <c r="F19" s="33"/>
      <c r="G19" s="33"/>
      <c r="H19" s="33"/>
      <c r="I19" s="33">
        <v>20000</v>
      </c>
      <c r="J19" s="33"/>
      <c r="K19" s="33"/>
      <c r="L19" s="33"/>
      <c r="M19" s="33"/>
      <c r="N19" s="33"/>
      <c r="O19" s="33"/>
      <c r="P19" s="33"/>
    </row>
    <row r="20" spans="1:16" ht="37.5">
      <c r="A20" s="1"/>
      <c r="B20" s="2" t="s">
        <v>268</v>
      </c>
      <c r="C20" s="8"/>
      <c r="D20" s="1" t="s">
        <v>263</v>
      </c>
      <c r="E20" s="33"/>
      <c r="F20" s="33"/>
      <c r="G20" s="33"/>
      <c r="H20" s="33"/>
      <c r="I20" s="33"/>
      <c r="J20" s="33">
        <v>2000</v>
      </c>
      <c r="K20" s="33"/>
      <c r="L20" s="33"/>
      <c r="M20" s="33"/>
      <c r="N20" s="33"/>
      <c r="O20" s="33"/>
      <c r="P20" s="33"/>
    </row>
    <row r="21" spans="1:16" ht="37.5">
      <c r="A21" s="1"/>
      <c r="B21" s="2" t="s">
        <v>269</v>
      </c>
      <c r="C21" s="8"/>
      <c r="D21" s="1" t="s">
        <v>263</v>
      </c>
      <c r="E21" s="33"/>
      <c r="F21" s="33"/>
      <c r="G21" s="33"/>
      <c r="H21" s="33"/>
      <c r="I21" s="33"/>
      <c r="J21" s="33">
        <v>3000</v>
      </c>
      <c r="K21" s="33"/>
      <c r="L21" s="33"/>
      <c r="M21" s="33"/>
      <c r="N21" s="33"/>
      <c r="O21" s="33"/>
      <c r="P21" s="33"/>
    </row>
    <row r="22" spans="1:16" ht="37.5">
      <c r="A22" s="1"/>
      <c r="B22" s="2" t="s">
        <v>270</v>
      </c>
      <c r="C22" s="8"/>
      <c r="D22" s="1" t="s">
        <v>263</v>
      </c>
      <c r="E22" s="33"/>
      <c r="F22" s="33"/>
      <c r="G22" s="33"/>
      <c r="H22" s="33"/>
      <c r="I22" s="33"/>
      <c r="J22" s="33"/>
      <c r="K22" s="33"/>
      <c r="L22" s="33"/>
      <c r="M22" s="33">
        <v>2000</v>
      </c>
      <c r="N22" s="33"/>
      <c r="O22" s="33"/>
      <c r="P22" s="33"/>
    </row>
    <row r="23" spans="1:16" ht="56.25">
      <c r="A23" s="1"/>
      <c r="B23" s="2" t="s">
        <v>271</v>
      </c>
      <c r="C23" s="8"/>
      <c r="D23" s="1" t="s">
        <v>263</v>
      </c>
      <c r="E23" s="33"/>
      <c r="F23" s="33"/>
      <c r="G23" s="33"/>
      <c r="H23" s="33"/>
      <c r="I23" s="33">
        <v>3000</v>
      </c>
      <c r="J23" s="33"/>
      <c r="K23" s="33">
        <v>3000</v>
      </c>
      <c r="L23" s="33">
        <v>3000</v>
      </c>
      <c r="M23" s="33">
        <v>1000</v>
      </c>
      <c r="N23" s="33"/>
      <c r="O23" s="33"/>
      <c r="P23" s="33"/>
    </row>
    <row r="24" spans="1:16" ht="56.25">
      <c r="A24" s="1"/>
      <c r="B24" s="2" t="s">
        <v>273</v>
      </c>
      <c r="C24" s="8"/>
      <c r="D24" s="1" t="s">
        <v>272</v>
      </c>
      <c r="E24" s="33"/>
      <c r="F24" s="33"/>
      <c r="G24" s="33"/>
      <c r="H24" s="33"/>
      <c r="I24" s="33">
        <v>12000</v>
      </c>
      <c r="J24" s="33">
        <v>4000</v>
      </c>
      <c r="K24" s="33">
        <v>4000</v>
      </c>
      <c r="L24" s="33">
        <v>4000</v>
      </c>
      <c r="M24" s="33">
        <v>4000</v>
      </c>
      <c r="N24" s="33">
        <v>2000</v>
      </c>
      <c r="O24" s="33"/>
      <c r="P24" s="33"/>
    </row>
    <row r="25" spans="1:16" ht="56.25">
      <c r="A25" s="1"/>
      <c r="B25" s="2" t="s">
        <v>275</v>
      </c>
      <c r="C25" s="8"/>
      <c r="D25" s="1" t="s">
        <v>274</v>
      </c>
      <c r="E25" s="33"/>
      <c r="F25" s="33"/>
      <c r="G25" s="33"/>
      <c r="H25" s="33"/>
      <c r="I25" s="33"/>
      <c r="J25" s="33">
        <v>55000</v>
      </c>
      <c r="K25" s="33"/>
      <c r="L25" s="33"/>
      <c r="M25" s="33"/>
      <c r="N25" s="33"/>
      <c r="O25" s="33"/>
      <c r="P25" s="33"/>
    </row>
    <row r="26" spans="1:16" ht="56.25">
      <c r="A26" s="1">
        <v>3</v>
      </c>
      <c r="B26" s="3" t="s">
        <v>51</v>
      </c>
      <c r="C26" s="8">
        <v>100000</v>
      </c>
      <c r="D26" s="1" t="s">
        <v>110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ht="37.5">
      <c r="A27" s="1"/>
      <c r="B27" s="3" t="s">
        <v>276</v>
      </c>
      <c r="C27" s="8"/>
      <c r="D27" s="1"/>
      <c r="E27" s="33"/>
      <c r="F27" s="33"/>
      <c r="G27" s="33">
        <v>5000</v>
      </c>
      <c r="H27" s="33"/>
      <c r="I27" s="33"/>
      <c r="J27" s="33">
        <v>5000</v>
      </c>
      <c r="K27" s="33"/>
      <c r="L27" s="33"/>
      <c r="M27" s="33"/>
      <c r="N27" s="33"/>
      <c r="O27" s="33"/>
      <c r="P27" s="33"/>
    </row>
    <row r="28" spans="1:16">
      <c r="A28" s="1"/>
      <c r="B28" s="3" t="s">
        <v>277</v>
      </c>
      <c r="C28" s="8"/>
      <c r="D28" s="1"/>
      <c r="E28" s="33"/>
      <c r="F28" s="33"/>
      <c r="G28" s="33">
        <v>10000</v>
      </c>
      <c r="H28" s="33"/>
      <c r="I28" s="33"/>
      <c r="J28" s="33"/>
      <c r="K28" s="33"/>
      <c r="L28" s="33"/>
      <c r="M28" s="33"/>
      <c r="N28" s="33"/>
      <c r="O28" s="33"/>
      <c r="P28" s="33"/>
    </row>
    <row r="29" spans="1:16">
      <c r="A29" s="1"/>
      <c r="B29" s="3" t="s">
        <v>278</v>
      </c>
      <c r="C29" s="8"/>
      <c r="D29" s="1"/>
      <c r="E29" s="33"/>
      <c r="F29" s="33"/>
      <c r="G29" s="33"/>
      <c r="H29" s="33">
        <v>63000</v>
      </c>
      <c r="I29" s="33"/>
      <c r="J29" s="33"/>
      <c r="K29" s="33"/>
      <c r="L29" s="33"/>
      <c r="M29" s="33"/>
      <c r="N29" s="33"/>
      <c r="O29" s="33"/>
      <c r="P29" s="33"/>
    </row>
    <row r="30" spans="1:16">
      <c r="A30" s="1"/>
      <c r="B30" s="3" t="s">
        <v>279</v>
      </c>
      <c r="C30" s="8"/>
      <c r="D30" s="1"/>
      <c r="E30" s="33"/>
      <c r="F30" s="33"/>
      <c r="G30" s="33"/>
      <c r="H30" s="33"/>
      <c r="I30" s="33"/>
      <c r="J30" s="33"/>
      <c r="K30" s="33">
        <v>17000</v>
      </c>
      <c r="L30" s="33"/>
      <c r="M30" s="33"/>
      <c r="N30" s="33"/>
      <c r="O30" s="33"/>
      <c r="P30" s="33"/>
    </row>
    <row r="31" spans="1:16" ht="37.5">
      <c r="A31" s="1">
        <v>4</v>
      </c>
      <c r="B31" s="3" t="s">
        <v>50</v>
      </c>
      <c r="C31" s="8">
        <v>20000</v>
      </c>
      <c r="D31" s="1" t="s">
        <v>110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56.25">
      <c r="A32" s="1"/>
      <c r="B32" s="3" t="s">
        <v>280</v>
      </c>
      <c r="C32" s="8"/>
      <c r="D32" s="1"/>
      <c r="E32" s="33"/>
      <c r="F32" s="33"/>
      <c r="G32" s="33">
        <v>2000</v>
      </c>
      <c r="H32" s="33"/>
      <c r="I32" s="33"/>
      <c r="J32" s="33"/>
      <c r="K32" s="33"/>
      <c r="L32" s="33"/>
      <c r="M32" s="33">
        <v>3000</v>
      </c>
      <c r="N32" s="33"/>
      <c r="O32" s="33"/>
      <c r="P32" s="33"/>
    </row>
    <row r="33" spans="1:16" ht="56.25">
      <c r="A33" s="1"/>
      <c r="B33" s="3" t="s">
        <v>281</v>
      </c>
      <c r="C33" s="8"/>
      <c r="D33" s="1"/>
      <c r="E33" s="33"/>
      <c r="F33" s="33"/>
      <c r="G33" s="33"/>
      <c r="H33" s="33"/>
      <c r="I33" s="33"/>
      <c r="J33" s="33"/>
      <c r="K33" s="33"/>
      <c r="L33" s="33"/>
      <c r="M33" s="33">
        <v>2000</v>
      </c>
      <c r="N33" s="33"/>
      <c r="O33" s="33"/>
      <c r="P33" s="33"/>
    </row>
    <row r="34" spans="1:16" ht="37.5">
      <c r="A34" s="1"/>
      <c r="B34" s="3" t="s">
        <v>282</v>
      </c>
      <c r="C34" s="8"/>
      <c r="D34" s="1"/>
      <c r="E34" s="33"/>
      <c r="F34" s="33"/>
      <c r="G34" s="33">
        <v>0</v>
      </c>
      <c r="H34" s="33"/>
      <c r="I34" s="33">
        <v>5000</v>
      </c>
      <c r="J34" s="33"/>
      <c r="K34" s="33">
        <v>3000</v>
      </c>
      <c r="L34" s="33"/>
      <c r="M34" s="33">
        <v>3000</v>
      </c>
      <c r="N34" s="33">
        <v>2000</v>
      </c>
      <c r="O34" s="33"/>
      <c r="P34" s="33"/>
    </row>
    <row r="35" spans="1:16">
      <c r="A35" s="3"/>
      <c r="B35" s="26" t="s">
        <v>9</v>
      </c>
      <c r="C35" s="24">
        <v>425000</v>
      </c>
      <c r="D35" s="26"/>
      <c r="E35" s="33"/>
      <c r="F35" s="33"/>
      <c r="G35" s="33">
        <f>SUM(G5:G34)</f>
        <v>21500</v>
      </c>
      <c r="H35" s="33">
        <f t="shared" ref="H35:N35" si="0">SUM(H5:H34)</f>
        <v>74300</v>
      </c>
      <c r="I35" s="33">
        <f t="shared" si="0"/>
        <v>65000</v>
      </c>
      <c r="J35" s="33">
        <f t="shared" si="0"/>
        <v>104000</v>
      </c>
      <c r="K35" s="33">
        <f t="shared" si="0"/>
        <v>43400</v>
      </c>
      <c r="L35" s="33">
        <f t="shared" si="0"/>
        <v>7000</v>
      </c>
      <c r="M35" s="33">
        <f t="shared" si="0"/>
        <v>21000</v>
      </c>
      <c r="N35" s="33">
        <f t="shared" si="0"/>
        <v>20800</v>
      </c>
      <c r="O35" s="33"/>
      <c r="P35" s="33"/>
    </row>
  </sheetData>
  <mergeCells count="9">
    <mergeCell ref="E1:G1"/>
    <mergeCell ref="H1:J1"/>
    <mergeCell ref="K1:M1"/>
    <mergeCell ref="N1:P1"/>
    <mergeCell ref="A3:D3"/>
    <mergeCell ref="A1:A2"/>
    <mergeCell ref="B1:B2"/>
    <mergeCell ref="C1:C2"/>
    <mergeCell ref="D1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19</vt:i4>
      </vt:variant>
      <vt:variant>
        <vt:lpstr>ช่วงที่มีชื่อ</vt:lpstr>
      </vt:variant>
      <vt:variant>
        <vt:i4>14</vt:i4>
      </vt:variant>
    </vt:vector>
  </HeadingPairs>
  <TitlesOfParts>
    <vt:vector size="33" baseType="lpstr">
      <vt:lpstr>คำอธิบาย</vt:lpstr>
      <vt:lpstr>จัดสรร</vt:lpstr>
      <vt:lpstr>ยุทธ</vt:lpstr>
      <vt:lpstr>ทันต</vt:lpstr>
      <vt:lpstr>อวล.</vt:lpstr>
      <vt:lpstr>บริหาร</vt:lpstr>
      <vt:lpstr>พัฒนาคุณภาพ</vt:lpstr>
      <vt:lpstr>ควบคุมโรค</vt:lpstr>
      <vt:lpstr>คุ้มครอง</vt:lpstr>
      <vt:lpstr>สุขศึกษา</vt:lpstr>
      <vt:lpstr>นิติการ</vt:lpstr>
      <vt:lpstr>แผนไทย</vt:lpstr>
      <vt:lpstr>ส่งเสริม</vt:lpstr>
      <vt:lpstr>ประกัน</vt:lpstr>
      <vt:lpstr>ทรัพยากร</vt:lpstr>
      <vt:lpstr>NCD</vt:lpstr>
      <vt:lpstr>รวม</vt:lpstr>
      <vt:lpstr>เชื่อมโยง</vt:lpstr>
      <vt:lpstr>สรุป</vt:lpstr>
      <vt:lpstr>NCD!Print_Titles</vt:lpstr>
      <vt:lpstr>ควบคุมโรค!Print_Titles</vt:lpstr>
      <vt:lpstr>คุ้มครอง!Print_Titles</vt:lpstr>
      <vt:lpstr>ทรัพยากร!Print_Titles</vt:lpstr>
      <vt:lpstr>ทันต!Print_Titles</vt:lpstr>
      <vt:lpstr>นิติการ!Print_Titles</vt:lpstr>
      <vt:lpstr>บริหาร!Print_Titles</vt:lpstr>
      <vt:lpstr>ประกัน!Print_Titles</vt:lpstr>
      <vt:lpstr>แผนไทย!Print_Titles</vt:lpstr>
      <vt:lpstr>พัฒนาคุณภาพ!Print_Titles</vt:lpstr>
      <vt:lpstr>ยุทธ!Print_Titles</vt:lpstr>
      <vt:lpstr>ส่งเสริม!Print_Titles</vt:lpstr>
      <vt:lpstr>สุขศึกษา!Print_Titles</vt:lpstr>
      <vt:lpstr>อวล.!Print_Titles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นเนศ</dc:creator>
  <cp:lastModifiedBy>นเนศ</cp:lastModifiedBy>
  <cp:lastPrinted>2019-11-11T08:22:43Z</cp:lastPrinted>
  <dcterms:created xsi:type="dcterms:W3CDTF">2019-10-09T02:41:54Z</dcterms:created>
  <dcterms:modified xsi:type="dcterms:W3CDTF">2019-11-11T08:22:46Z</dcterms:modified>
</cp:coreProperties>
</file>