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bqu\OneDrive\PhD\VSA_MEN_concepts\"/>
    </mc:Choice>
  </mc:AlternateContent>
  <xr:revisionPtr revIDLastSave="697" documentId="8_{142A3348-7B62-4F84-A9B8-CA7D0843BEB4}" xr6:coauthVersionLast="41" xr6:coauthVersionMax="41" xr10:uidLastSave="{0A1611F2-E8AF-4BA8-B843-1DF83D5E5ACE}"/>
  <bookViews>
    <workbookView xWindow="25017" yWindow="-118" windowWidth="25370" windowHeight="13759" xr2:uid="{AA7D028F-3842-4D8E-9E4C-60C088FCA9FA}"/>
  </bookViews>
  <sheets>
    <sheet name="SOLO MEN" sheetId="2" r:id="rId1"/>
    <sheet name="Anterio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8" i="2" l="1"/>
  <c r="K29" i="2"/>
  <c r="L10" i="2"/>
  <c r="L13" i="2"/>
  <c r="L16" i="2"/>
  <c r="L19" i="2"/>
  <c r="L22" i="2"/>
  <c r="J24" i="2"/>
  <c r="C23" i="2" l="1"/>
  <c r="C7" i="2"/>
  <c r="C6" i="2"/>
  <c r="C5" i="2"/>
  <c r="J18" i="1" l="1"/>
  <c r="J17" i="1"/>
  <c r="J16" i="1"/>
  <c r="J15" i="1"/>
  <c r="J14" i="1"/>
  <c r="J13" i="1"/>
  <c r="H18" i="1"/>
  <c r="H17" i="1"/>
  <c r="H16" i="1"/>
  <c r="H15" i="1"/>
  <c r="H14" i="1"/>
  <c r="H13" i="1"/>
  <c r="F18" i="1"/>
  <c r="F17" i="1"/>
  <c r="F16" i="1"/>
  <c r="F15" i="1"/>
  <c r="F14" i="1"/>
  <c r="F13" i="1"/>
</calcChain>
</file>

<file path=xl/sharedStrings.xml><?xml version="1.0" encoding="utf-8"?>
<sst xmlns="http://schemas.openxmlformats.org/spreadsheetml/2006/main" count="93" uniqueCount="72">
  <si>
    <t>Mi dataset (64)</t>
  </si>
  <si>
    <t>MEN dataset (94)</t>
  </si>
  <si>
    <t>SimLex-999 (44)</t>
  </si>
  <si>
    <t>HDC ('normal')</t>
  </si>
  <si>
    <t>McRae</t>
  </si>
  <si>
    <t>Resnick</t>
  </si>
  <si>
    <t>JCN</t>
  </si>
  <si>
    <t>LCH</t>
  </si>
  <si>
    <t>WUP</t>
  </si>
  <si>
    <t>HDC('normal', 6)</t>
  </si>
  <si>
    <t>HDC('normal', 8)</t>
  </si>
  <si>
    <t>HDC('normal', 10)</t>
  </si>
  <si>
    <t>HDC('normal', 12)</t>
  </si>
  <si>
    <t>HDC('Rank_PF', 6)</t>
  </si>
  <si>
    <t>HDC('Rank_PF', 8)</t>
  </si>
  <si>
    <t>HDC('Rank_PF', 10)</t>
  </si>
  <si>
    <t>HDC('Rank_PF', 12)</t>
  </si>
  <si>
    <t>HDC('Disting', 6)</t>
  </si>
  <si>
    <t>HDC('Disting', 8)</t>
  </si>
  <si>
    <t>HDC('Disting', 10)</t>
  </si>
  <si>
    <t>HDC('Disting', 12)</t>
  </si>
  <si>
    <t>HDC('Intercorr_str', 6)</t>
  </si>
  <si>
    <t>HDC('Intercorr_str', 8)</t>
  </si>
  <si>
    <t>HDC('Intercorr_str', 10)</t>
  </si>
  <si>
    <t>HDC('Intercorr_str', 12)</t>
  </si>
  <si>
    <t>HDC('Intercorr-Rank', 6)</t>
  </si>
  <si>
    <t>HDC('Intercorr-Rank', 8)</t>
  </si>
  <si>
    <t>HDC('Intercorr-Rank', 10)</t>
  </si>
  <si>
    <t>HDC('Intercorr-Rank', 12)</t>
  </si>
  <si>
    <t>HDC('normal', 15)</t>
  </si>
  <si>
    <t>HDC('normal', 20)</t>
  </si>
  <si>
    <t>HACER PONDERACIÓN DISTINTA…</t>
  </si>
  <si>
    <t>CUSTOM…</t>
  </si>
  <si>
    <t>Sólo usar normal, Rank y Intercorr-Rank</t>
  </si>
  <si>
    <t>Sólo usar normal y Rank… (Tal vez Intercorr-Rank)</t>
  </si>
  <si>
    <t>MEN.. y SimLex…</t>
  </si>
  <si>
    <t>MEDIR LONGITUD DE DICCIONARIO…</t>
  </si>
  <si>
    <t>PARA MEN numero promedio de features por concepto</t>
  </si>
  <si>
    <t>conceptos de MEN</t>
  </si>
  <si>
    <t>HDC ('normal', 30, MEN_names)</t>
  </si>
  <si>
    <t>BUSCAR MÁS MÉTODOS… que pueda correr personalmente</t>
  </si>
  <si>
    <t>HDC ('Prod_Freq', 7, MEN)</t>
  </si>
  <si>
    <t>HDC ('Prod_Freq', 15, MEN)</t>
  </si>
  <si>
    <t>HDC ('Prod_Freq', 23, MEN)</t>
  </si>
  <si>
    <t>[7, 11, 16]</t>
  </si>
  <si>
    <t>[11, 16, 21]</t>
  </si>
  <si>
    <t>HDC ('Prod_Freq', 30, MEN)</t>
  </si>
  <si>
    <t>[14, 18, 22]</t>
  </si>
  <si>
    <t>[17, 21, 23]</t>
  </si>
  <si>
    <t>[18, 22, 25]</t>
  </si>
  <si>
    <t>[12, 16, 18]</t>
  </si>
  <si>
    <t>CAMBIO DE MÉTODO… AHORA PESAMOS CADA FEATURE CON BASE EN PROD_FREQ</t>
  </si>
  <si>
    <t>Método 5 divisiones…</t>
  </si>
  <si>
    <t>Método 4 divisiones…</t>
  </si>
  <si>
    <t>Método 3 divisiones…</t>
  </si>
  <si>
    <t>Método 2 divisiones…</t>
  </si>
  <si>
    <t>Método 6 divisiones…</t>
  </si>
  <si>
    <t>CON Intercorr_str_tax…</t>
  </si>
  <si>
    <t>HDC ('Intercorr_str_tax', 30, MEN)</t>
  </si>
  <si>
    <t>Método con 2 divisiones…</t>
  </si>
  <si>
    <t>Método con 3 divisiones…</t>
  </si>
  <si>
    <t>Método con 4 divisiones…</t>
  </si>
  <si>
    <t>Método con 5 divisiones…</t>
  </si>
  <si>
    <t>MAX</t>
  </si>
  <si>
    <t>promedio</t>
  </si>
  <si>
    <t>PRUEBA INTERESANTE… COMBINAR INTERCORR_STR_TAX con 2 divisiones (&gt;= 6 y los demás) con Prod_Freq con 3 divisiones...</t>
  </si>
  <si>
    <t>[]*2</t>
  </si>
  <si>
    <t>[]*3</t>
  </si>
  <si>
    <t>[]*4</t>
  </si>
  <si>
    <t>COMBINANDO INTERCORR_PF…. (2 divisiones)</t>
  </si>
  <si>
    <t>VALE LA PENA??? O MEJOR SOLO INTERCORR_STR_TAX</t>
  </si>
  <si>
    <t>PROBAR CON _NO_TAX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</si>
</sst>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5" borderId="0" xfId="0" applyFill="1"/>
    <xf numFmtId="0" fontId="1" fillId="5" borderId="0" xfId="0" applyFont="1" applyFill="1" applyAlignment="1">
      <alignment horizontal="left"/>
    </xf>
    <xf numFmtId="0" fontId="0" fillId="6" borderId="0" xfId="0" applyFill="1" applyAlignment="1">
      <alignment vertical="center"/>
    </xf>
    <xf numFmtId="0" fontId="1" fillId="7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/>
    <xf numFmtId="0" fontId="1" fillId="4" borderId="0" xfId="0" applyFont="1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283611</xdr:colOff>
      <xdr:row>60</xdr:row>
      <xdr:rowOff>39119</xdr:rowOff>
    </xdr:from>
    <xdr:to>
      <xdr:col>14</xdr:col>
      <xdr:colOff>176035</xdr:colOff>
      <xdr:row>85</xdr:row>
      <xdr:rowOff>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A0BF9E-6A85-4745-9E97-0D1362E2C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4835" y="11774734"/>
          <a:ext cx="12517989" cy="48507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BAD2-2891-4E6D-849E-CEB918A1F823}">
  <dimension ref="B4:Q52"/>
  <sheetViews>
    <sheetView tabSelected="1" topLeftCell="C25" workbookViewId="0">
      <selection activeCell="N51" sqref="N51:O51"/>
    </sheetView>
  </sheetViews>
  <sheetFormatPr baseColWidth="10" defaultRowHeight="15.05" x14ac:dyDescent="0.3"/>
  <cols>
    <col min="2" max="2" width="29.33203125" customWidth="1"/>
    <col min="3" max="3" width="24.44140625" customWidth="1"/>
    <col min="8" max="8" width="18.88671875" customWidth="1"/>
  </cols>
  <sheetData>
    <row r="4" spans="2:12" x14ac:dyDescent="0.3">
      <c r="C4" s="5" t="s">
        <v>1</v>
      </c>
      <c r="G4" t="s">
        <v>51</v>
      </c>
    </row>
    <row r="5" spans="2:12" x14ac:dyDescent="0.3">
      <c r="B5" s="6" t="s">
        <v>4</v>
      </c>
      <c r="C5" s="7">
        <f>AVERAGE(0.6727,0.672738)</f>
        <v>0.67271899999999996</v>
      </c>
    </row>
    <row r="6" spans="2:12" x14ac:dyDescent="0.3">
      <c r="B6" s="6" t="s">
        <v>39</v>
      </c>
      <c r="C6" s="4">
        <f>AVERAGE(0.6634,0.67401)</f>
        <v>0.66870499999999999</v>
      </c>
    </row>
    <row r="7" spans="2:12" x14ac:dyDescent="0.3">
      <c r="B7" s="6" t="s">
        <v>7</v>
      </c>
      <c r="C7" s="4">
        <f>AVERAGE(0.5844,5844)</f>
        <v>2922.2921999999999</v>
      </c>
    </row>
    <row r="8" spans="2:12" x14ac:dyDescent="0.3">
      <c r="B8" s="6" t="s">
        <v>5</v>
      </c>
      <c r="C8" s="4">
        <v>0.57750000000000001</v>
      </c>
    </row>
    <row r="9" spans="2:12" x14ac:dyDescent="0.3">
      <c r="B9" s="6" t="s">
        <v>8</v>
      </c>
      <c r="C9" s="4">
        <v>0.55700000000000005</v>
      </c>
      <c r="G9" t="s">
        <v>56</v>
      </c>
    </row>
    <row r="10" spans="2:12" x14ac:dyDescent="0.3">
      <c r="B10" s="6" t="s">
        <v>6</v>
      </c>
      <c r="C10" s="4">
        <v>0.31719999999999998</v>
      </c>
      <c r="G10" s="18" t="s">
        <v>46</v>
      </c>
      <c r="H10" s="18"/>
      <c r="I10" s="4">
        <v>0.64239999999999997</v>
      </c>
      <c r="J10" s="4">
        <v>0.63890000000000002</v>
      </c>
      <c r="K10" s="4">
        <v>0.64319999999999999</v>
      </c>
      <c r="L10">
        <f t="shared" ref="L10:L21" si="0">AVERAGE(I10:K10)</f>
        <v>0.64149999999999996</v>
      </c>
    </row>
    <row r="11" spans="2:12" x14ac:dyDescent="0.3">
      <c r="B11" s="15" t="s">
        <v>40</v>
      </c>
      <c r="C11" s="14"/>
    </row>
    <row r="12" spans="2:12" x14ac:dyDescent="0.3">
      <c r="B12" s="6" t="s">
        <v>41</v>
      </c>
      <c r="C12" s="4">
        <v>0.61865999999999999</v>
      </c>
      <c r="D12" s="19" t="s">
        <v>44</v>
      </c>
      <c r="G12" t="s">
        <v>52</v>
      </c>
    </row>
    <row r="13" spans="2:12" x14ac:dyDescent="0.3">
      <c r="B13" s="6" t="s">
        <v>42</v>
      </c>
      <c r="C13" s="4">
        <v>0.63160000000000005</v>
      </c>
      <c r="D13" s="19"/>
      <c r="G13" s="18" t="s">
        <v>46</v>
      </c>
      <c r="H13" s="18"/>
      <c r="I13" s="4">
        <v>0.65229999999999999</v>
      </c>
      <c r="J13" s="4">
        <v>0.65459999999999996</v>
      </c>
      <c r="K13" s="4">
        <v>0.64480000000000004</v>
      </c>
      <c r="L13">
        <f t="shared" si="0"/>
        <v>0.65056666666666663</v>
      </c>
    </row>
    <row r="14" spans="2:12" x14ac:dyDescent="0.3">
      <c r="B14" s="6" t="s">
        <v>43</v>
      </c>
      <c r="C14" s="12">
        <v>0.63929999999999998</v>
      </c>
      <c r="D14" s="19"/>
    </row>
    <row r="15" spans="2:12" x14ac:dyDescent="0.3">
      <c r="G15" t="s">
        <v>53</v>
      </c>
    </row>
    <row r="16" spans="2:12" x14ac:dyDescent="0.3">
      <c r="B16" s="6" t="s">
        <v>41</v>
      </c>
      <c r="C16" s="4">
        <v>0.62629999999999997</v>
      </c>
      <c r="D16" s="20" t="s">
        <v>45</v>
      </c>
      <c r="G16" s="18" t="s">
        <v>46</v>
      </c>
      <c r="H16" s="18"/>
      <c r="I16" s="4">
        <v>0.65259999999999996</v>
      </c>
      <c r="J16" s="4">
        <v>0.65649999999999997</v>
      </c>
      <c r="K16" s="4">
        <v>0.65739999999999998</v>
      </c>
      <c r="L16">
        <f t="shared" si="0"/>
        <v>0.65549999999999997</v>
      </c>
    </row>
    <row r="17" spans="2:17" x14ac:dyDescent="0.3">
      <c r="B17" s="6" t="s">
        <v>42</v>
      </c>
      <c r="C17" s="4">
        <v>0.64429999999999998</v>
      </c>
      <c r="D17" s="20"/>
    </row>
    <row r="18" spans="2:17" x14ac:dyDescent="0.3">
      <c r="B18" s="6" t="s">
        <v>43</v>
      </c>
      <c r="C18" s="4">
        <v>0.64558000000000004</v>
      </c>
      <c r="D18" s="20"/>
      <c r="G18" t="s">
        <v>54</v>
      </c>
    </row>
    <row r="19" spans="2:17" x14ac:dyDescent="0.3">
      <c r="B19" s="6" t="s">
        <v>46</v>
      </c>
      <c r="C19" s="12">
        <v>0.65820000000000001</v>
      </c>
      <c r="D19" s="20"/>
      <c r="G19" s="18" t="s">
        <v>46</v>
      </c>
      <c r="H19" s="18"/>
      <c r="I19" s="4">
        <v>0.6552</v>
      </c>
      <c r="J19" s="4">
        <v>0.65800999999999998</v>
      </c>
      <c r="K19" s="4">
        <v>0.66739999999999999</v>
      </c>
      <c r="L19">
        <f t="shared" si="0"/>
        <v>0.66020333333333336</v>
      </c>
    </row>
    <row r="21" spans="2:17" x14ac:dyDescent="0.3">
      <c r="B21" s="6" t="s">
        <v>46</v>
      </c>
      <c r="C21" s="4">
        <v>0.66624000000000005</v>
      </c>
      <c r="D21" s="16" t="s">
        <v>50</v>
      </c>
      <c r="G21" t="s">
        <v>55</v>
      </c>
    </row>
    <row r="22" spans="2:17" x14ac:dyDescent="0.3">
      <c r="G22" s="18" t="s">
        <v>46</v>
      </c>
      <c r="H22" s="18"/>
      <c r="I22" s="4">
        <v>0.66439999999999999</v>
      </c>
      <c r="J22" s="4">
        <v>0.66600000000000004</v>
      </c>
      <c r="K22" s="4">
        <v>0.66981999999999997</v>
      </c>
      <c r="L22" s="24">
        <f>AVERAGE(I22:K22)</f>
        <v>0.66674</v>
      </c>
    </row>
    <row r="23" spans="2:17" x14ac:dyDescent="0.3">
      <c r="B23" s="6" t="s">
        <v>46</v>
      </c>
      <c r="C23" s="17">
        <f>AVERAGE(0.6754,0.6537, 0.6692, 0.666)</f>
        <v>0.66607499999999997</v>
      </c>
      <c r="D23" s="16" t="s">
        <v>47</v>
      </c>
    </row>
    <row r="24" spans="2:17" x14ac:dyDescent="0.3">
      <c r="I24" t="s">
        <v>63</v>
      </c>
      <c r="J24" s="22" t="e">
        <f>MAX(I10,J10,K10,K13,J13,I13,I16,J16,K16,#REF!,J19,I18,I19,I21,J22,I22)</f>
        <v>#REF!</v>
      </c>
    </row>
    <row r="25" spans="2:17" x14ac:dyDescent="0.3">
      <c r="B25" s="6" t="s">
        <v>46</v>
      </c>
      <c r="C25" s="4">
        <v>0.66339999999999999</v>
      </c>
      <c r="D25" s="16" t="s">
        <v>48</v>
      </c>
    </row>
    <row r="27" spans="2:17" x14ac:dyDescent="0.3">
      <c r="B27" s="6" t="s">
        <v>46</v>
      </c>
      <c r="C27" s="4">
        <v>0.65669999999999995</v>
      </c>
      <c r="D27" s="16" t="s">
        <v>49</v>
      </c>
      <c r="G27" t="s">
        <v>57</v>
      </c>
    </row>
    <row r="28" spans="2:17" x14ac:dyDescent="0.3">
      <c r="K28" s="25" t="s">
        <v>64</v>
      </c>
      <c r="O28" s="23">
        <v>0.66139999999999999</v>
      </c>
      <c r="P28">
        <v>0.66410000000000002</v>
      </c>
    </row>
    <row r="29" spans="2:17" x14ac:dyDescent="0.3">
      <c r="G29" t="s">
        <v>59</v>
      </c>
      <c r="K29" s="25">
        <f>AVERAGE(I30:P30)</f>
        <v>0.67313000000000001</v>
      </c>
    </row>
    <row r="30" spans="2:17" x14ac:dyDescent="0.3">
      <c r="G30" s="18" t="s">
        <v>58</v>
      </c>
      <c r="H30" s="18"/>
      <c r="I30" s="23">
        <v>0.6754</v>
      </c>
      <c r="J30" s="23">
        <v>0.66690000000000005</v>
      </c>
      <c r="K30" s="23">
        <v>0.67200000000000004</v>
      </c>
      <c r="L30" s="23">
        <v>0.67279999999999995</v>
      </c>
      <c r="M30" s="23">
        <v>0.67530000000000001</v>
      </c>
      <c r="N30" s="23">
        <v>0.67230000000000001</v>
      </c>
      <c r="O30" s="23">
        <v>0.67849999999999999</v>
      </c>
      <c r="P30" s="23">
        <v>0.67183999999999999</v>
      </c>
      <c r="Q30" t="s">
        <v>66</v>
      </c>
    </row>
    <row r="31" spans="2:17" x14ac:dyDescent="0.3">
      <c r="I31">
        <v>0.66090000000000004</v>
      </c>
      <c r="J31">
        <v>0.66239999999999999</v>
      </c>
      <c r="Q31" t="s">
        <v>67</v>
      </c>
    </row>
    <row r="32" spans="2:17" x14ac:dyDescent="0.3">
      <c r="I32">
        <v>0.66800000000000004</v>
      </c>
      <c r="J32">
        <v>0.66210000000000002</v>
      </c>
      <c r="Q32" t="s">
        <v>68</v>
      </c>
    </row>
    <row r="33" spans="7:16" x14ac:dyDescent="0.3">
      <c r="G33" t="s">
        <v>60</v>
      </c>
    </row>
    <row r="34" spans="7:16" x14ac:dyDescent="0.3">
      <c r="G34" s="18" t="s">
        <v>58</v>
      </c>
      <c r="H34" s="18"/>
      <c r="I34">
        <v>0.61</v>
      </c>
    </row>
    <row r="36" spans="7:16" x14ac:dyDescent="0.3">
      <c r="G36" t="s">
        <v>61</v>
      </c>
    </row>
    <row r="37" spans="7:16" x14ac:dyDescent="0.3">
      <c r="G37" s="18" t="s">
        <v>58</v>
      </c>
      <c r="H37" s="18"/>
      <c r="I37">
        <v>0.63200000000000001</v>
      </c>
    </row>
    <row r="39" spans="7:16" x14ac:dyDescent="0.3">
      <c r="G39" t="s">
        <v>62</v>
      </c>
    </row>
    <row r="40" spans="7:16" x14ac:dyDescent="0.3">
      <c r="G40" s="18" t="s">
        <v>58</v>
      </c>
      <c r="H40" s="18"/>
      <c r="I40">
        <v>0.64100000000000001</v>
      </c>
    </row>
    <row r="45" spans="7:16" x14ac:dyDescent="0.3">
      <c r="G45" t="s">
        <v>65</v>
      </c>
    </row>
    <row r="48" spans="7:16" x14ac:dyDescent="0.3">
      <c r="G48" t="s">
        <v>69</v>
      </c>
      <c r="J48" s="26">
        <v>0.67300000000000004</v>
      </c>
      <c r="K48" s="26">
        <v>0.67475200000000002</v>
      </c>
      <c r="L48" s="26">
        <v>0.66759999999999997</v>
      </c>
      <c r="M48" s="26">
        <v>0.67510000000000003</v>
      </c>
      <c r="N48" s="26">
        <v>0.66359999999999997</v>
      </c>
      <c r="O48" s="26">
        <v>0.67144999999999999</v>
      </c>
      <c r="P48" s="24">
        <f>AVERAGE(J48:O48)</f>
        <v>0.6709170000000001</v>
      </c>
    </row>
    <row r="51" spans="14:14" x14ac:dyDescent="0.3">
      <c r="N51" t="s">
        <v>70</v>
      </c>
    </row>
    <row r="52" spans="14:14" x14ac:dyDescent="0.3">
      <c r="N52" t="s">
        <v>71</v>
      </c>
    </row>
  </sheetData>
  <sortState xmlns:xlrd2="http://schemas.microsoft.com/office/spreadsheetml/2017/richdata2" ref="B5:C10">
    <sortCondition descending="1" ref="C10"/>
  </sortState>
  <mergeCells count="11">
    <mergeCell ref="G40:H40"/>
    <mergeCell ref="G30:H30"/>
    <mergeCell ref="G37:H37"/>
    <mergeCell ref="G34:H34"/>
    <mergeCell ref="G22:H22"/>
    <mergeCell ref="G10:H10"/>
    <mergeCell ref="D12:D14"/>
    <mergeCell ref="D16:D19"/>
    <mergeCell ref="G13:H13"/>
    <mergeCell ref="G16:H16"/>
    <mergeCell ref="G19:H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4EE2-E08C-4134-A350-CA3B8CC9EC3F}">
  <dimension ref="E6:N60"/>
  <sheetViews>
    <sheetView zoomScale="85" zoomScaleNormal="85" workbookViewId="0">
      <selection activeCell="H6" sqref="E6:H12"/>
    </sheetView>
  </sheetViews>
  <sheetFormatPr baseColWidth="10" defaultRowHeight="15.05" x14ac:dyDescent="0.3"/>
  <cols>
    <col min="5" max="5" width="21.6640625" customWidth="1"/>
    <col min="6" max="7" width="14.44140625" customWidth="1"/>
    <col min="8" max="9" width="15.44140625" customWidth="1"/>
    <col min="10" max="10" width="15.109375" customWidth="1"/>
    <col min="12" max="12" width="14.5546875" customWidth="1"/>
  </cols>
  <sheetData>
    <row r="6" spans="5:13" x14ac:dyDescent="0.3">
      <c r="F6" s="21" t="s">
        <v>0</v>
      </c>
      <c r="G6" s="21"/>
      <c r="H6" s="5" t="s">
        <v>1</v>
      </c>
      <c r="I6" s="5"/>
      <c r="J6" s="5" t="s">
        <v>2</v>
      </c>
    </row>
    <row r="7" spans="5:13" x14ac:dyDescent="0.3">
      <c r="E7" s="6" t="s">
        <v>3</v>
      </c>
      <c r="F7" s="7">
        <v>0.71040000000000003</v>
      </c>
      <c r="G7" s="7"/>
      <c r="H7" s="4">
        <v>0.66339999999999999</v>
      </c>
      <c r="I7" s="4"/>
      <c r="J7" s="7">
        <v>0.64890000000000003</v>
      </c>
    </row>
    <row r="8" spans="5:13" x14ac:dyDescent="0.3">
      <c r="E8" s="6" t="s">
        <v>4</v>
      </c>
      <c r="F8" s="4">
        <v>0.65790000000000004</v>
      </c>
      <c r="G8" s="4"/>
      <c r="H8" s="7">
        <v>0.67269999999999996</v>
      </c>
      <c r="I8" s="7"/>
      <c r="J8" s="4">
        <v>0.62490000000000001</v>
      </c>
    </row>
    <row r="9" spans="5:13" x14ac:dyDescent="0.3">
      <c r="E9" s="6" t="s">
        <v>5</v>
      </c>
      <c r="F9" s="4">
        <v>0.64070000000000005</v>
      </c>
      <c r="G9" s="4"/>
      <c r="H9" s="4">
        <v>0.57750000000000001</v>
      </c>
      <c r="I9" s="4"/>
      <c r="J9" s="4">
        <v>0.51480000000000004</v>
      </c>
      <c r="M9" t="s">
        <v>36</v>
      </c>
    </row>
    <row r="10" spans="5:13" x14ac:dyDescent="0.3">
      <c r="E10" s="6" t="s">
        <v>6</v>
      </c>
      <c r="F10" s="4">
        <v>0.61319999999999997</v>
      </c>
      <c r="G10" s="4"/>
      <c r="H10" s="4">
        <v>0.31719999999999998</v>
      </c>
      <c r="I10" s="4"/>
      <c r="J10" s="4">
        <v>0.35780000000000001</v>
      </c>
      <c r="M10" t="s">
        <v>37</v>
      </c>
    </row>
    <row r="11" spans="5:13" x14ac:dyDescent="0.3">
      <c r="E11" s="6" t="s">
        <v>7</v>
      </c>
      <c r="F11" s="4">
        <v>0.52370000000000005</v>
      </c>
      <c r="G11" s="4"/>
      <c r="H11" s="4">
        <v>0.58440000000000003</v>
      </c>
      <c r="I11" s="4"/>
      <c r="J11" s="4">
        <v>0.43619999999999998</v>
      </c>
    </row>
    <row r="12" spans="5:13" x14ac:dyDescent="0.3">
      <c r="E12" s="6" t="s">
        <v>8</v>
      </c>
      <c r="F12" s="4">
        <v>0.50239999999999996</v>
      </c>
      <c r="G12" s="4"/>
      <c r="H12" s="4">
        <v>0.55700000000000005</v>
      </c>
      <c r="I12" s="4"/>
      <c r="J12" s="4">
        <v>0.42399999999999999</v>
      </c>
    </row>
    <row r="13" spans="5:13" x14ac:dyDescent="0.3">
      <c r="E13" s="2" t="s">
        <v>9</v>
      </c>
      <c r="F13" s="1">
        <f>AVERAGE(0.6091,0.5923,0.6024)</f>
        <v>0.60126666666666673</v>
      </c>
      <c r="G13" s="1">
        <v>0.6169</v>
      </c>
      <c r="H13" s="1">
        <f>AVERAGE(0.5912,0.5982)</f>
        <v>0.59470000000000001</v>
      </c>
      <c r="I13" s="1">
        <v>0.58779999999999999</v>
      </c>
      <c r="J13" s="1">
        <f>AVERAGE(0.513098,0.5024881, 0.5037,0.5143)</f>
        <v>0.50839652499999999</v>
      </c>
      <c r="K13" s="8"/>
      <c r="L13" s="8">
        <v>0.51300000000000001</v>
      </c>
    </row>
    <row r="14" spans="5:13" x14ac:dyDescent="0.3">
      <c r="E14" s="2" t="s">
        <v>10</v>
      </c>
      <c r="F14" s="1">
        <f>AVERAGE(0.6204,0.644,0.6334)</f>
        <v>0.63259999999999994</v>
      </c>
      <c r="G14" s="1">
        <v>0.64270000000000005</v>
      </c>
      <c r="H14" s="1">
        <f>AVERAGE(0.639,0.6367)</f>
        <v>0.63785000000000003</v>
      </c>
      <c r="I14" s="1">
        <v>0.63290000000000002</v>
      </c>
      <c r="J14" s="1">
        <f>AVERAGE(0.4969,0.4987,0.4864)</f>
        <v>0.49399999999999999</v>
      </c>
      <c r="K14" s="8"/>
      <c r="L14" s="8">
        <v>0.49220000000000003</v>
      </c>
    </row>
    <row r="15" spans="5:13" x14ac:dyDescent="0.3">
      <c r="E15" s="2" t="s">
        <v>11</v>
      </c>
      <c r="F15" s="1">
        <f>AVERAGE(0.6829,0.6949)</f>
        <v>0.68889999999999996</v>
      </c>
      <c r="G15" s="1">
        <v>0.7</v>
      </c>
      <c r="H15" s="1">
        <f>AVERAGE(0.65324, 0.6549)</f>
        <v>0.65407000000000004</v>
      </c>
      <c r="I15" s="1">
        <v>0.64839999999999998</v>
      </c>
      <c r="J15" s="1">
        <f>AVERAGE(0.5332,0.5203,0.5338)</f>
        <v>0.52910000000000001</v>
      </c>
      <c r="K15" s="8"/>
      <c r="L15" s="8">
        <v>0.54300000000000004</v>
      </c>
    </row>
    <row r="16" spans="5:13" x14ac:dyDescent="0.3">
      <c r="E16" s="2" t="s">
        <v>12</v>
      </c>
      <c r="F16" s="9">
        <f>AVERAGE(0.73065,0.727)</f>
        <v>0.72882500000000006</v>
      </c>
      <c r="G16" s="9">
        <v>0.72399999999999998</v>
      </c>
      <c r="H16" s="1">
        <f>AVERAGE(0.6565,0.6417)</f>
        <v>0.64910000000000001</v>
      </c>
      <c r="I16" s="1">
        <v>0.66020000000000001</v>
      </c>
      <c r="J16" s="1">
        <f>AVERAGE(0.5793,0.5837,0.5651)</f>
        <v>0.57603333333333329</v>
      </c>
      <c r="K16" s="8"/>
      <c r="L16" s="8">
        <v>0.56640000000000001</v>
      </c>
    </row>
    <row r="17" spans="5:13" x14ac:dyDescent="0.3">
      <c r="E17" s="2" t="s">
        <v>29</v>
      </c>
      <c r="F17" s="9">
        <f>AVERAGE(0.7227,0.7232)</f>
        <v>0.72294999999999998</v>
      </c>
      <c r="G17" s="9">
        <v>0.73240000000000005</v>
      </c>
      <c r="H17" s="1">
        <f>AVERAGE(0.6609, 0.6524)</f>
        <v>0.65664999999999996</v>
      </c>
      <c r="I17" s="1">
        <v>0.65310000000000001</v>
      </c>
      <c r="J17" s="1">
        <f>AVERAGE(0.6462,0.6317)</f>
        <v>0.63895000000000002</v>
      </c>
      <c r="K17" s="8"/>
      <c r="L17" s="8">
        <v>0.54930000000000001</v>
      </c>
    </row>
    <row r="18" spans="5:13" x14ac:dyDescent="0.3">
      <c r="E18" s="2" t="s">
        <v>30</v>
      </c>
      <c r="F18" s="9">
        <f>AVERAGE(0.70125,0.7281)</f>
        <v>0.71467499999999995</v>
      </c>
      <c r="G18" s="9">
        <v>0.71150000000000002</v>
      </c>
      <c r="H18" s="1">
        <f>AVERAGE(0.6568, 0.6623)</f>
        <v>0.65955000000000008</v>
      </c>
      <c r="I18" s="9">
        <v>0.67500000000000004</v>
      </c>
      <c r="J18" s="1">
        <f>AVERAGE(0.6554,0.6393)</f>
        <v>0.64734999999999998</v>
      </c>
      <c r="K18" s="8"/>
      <c r="L18" s="8">
        <v>0.63976999999999995</v>
      </c>
    </row>
    <row r="19" spans="5:13" x14ac:dyDescent="0.3">
      <c r="E19" s="2">
        <v>30</v>
      </c>
      <c r="F19" s="1"/>
      <c r="G19" s="9">
        <v>0.73099999999999998</v>
      </c>
      <c r="H19" s="1"/>
      <c r="I19" s="3">
        <v>0.66069999999999995</v>
      </c>
      <c r="J19" s="1">
        <v>0.65549999999999997</v>
      </c>
      <c r="K19" s="8"/>
      <c r="L19" s="9">
        <v>0.65500000000000003</v>
      </c>
    </row>
    <row r="20" spans="5:13" x14ac:dyDescent="0.3">
      <c r="E20" s="2">
        <v>50</v>
      </c>
      <c r="F20" s="1"/>
      <c r="G20" s="8">
        <v>0.70540000000000003</v>
      </c>
      <c r="H20" s="1"/>
      <c r="I20" s="3">
        <v>0.66569999999999996</v>
      </c>
      <c r="J20" s="1"/>
      <c r="K20" s="8"/>
      <c r="L20" s="13">
        <v>0.65429999999999999</v>
      </c>
    </row>
    <row r="21" spans="5:13" x14ac:dyDescent="0.3">
      <c r="E21" s="2">
        <v>100</v>
      </c>
      <c r="F21" s="8"/>
      <c r="G21" s="8">
        <v>0.71419999999999995</v>
      </c>
      <c r="H21" s="8"/>
      <c r="I21" s="2">
        <v>0.66600000000000004</v>
      </c>
      <c r="J21" s="8">
        <v>0.66600000000000004</v>
      </c>
      <c r="K21" s="8"/>
      <c r="L21" s="13">
        <v>0.66520000000000001</v>
      </c>
    </row>
    <row r="22" spans="5:13" x14ac:dyDescent="0.3">
      <c r="E22" s="10" t="s">
        <v>13</v>
      </c>
      <c r="F22" s="4">
        <v>0.58289999999999997</v>
      </c>
      <c r="G22" s="4">
        <v>0.58089999999999997</v>
      </c>
      <c r="H22" s="4">
        <v>0.54479999999999995</v>
      </c>
      <c r="I22" s="4">
        <v>0.56330000000000002</v>
      </c>
      <c r="J22" s="4">
        <v>0.50700000000000001</v>
      </c>
      <c r="K22" s="4">
        <v>0.50870000000000004</v>
      </c>
      <c r="L22" s="11">
        <v>0.52029999999999998</v>
      </c>
    </row>
    <row r="23" spans="5:13" x14ac:dyDescent="0.3">
      <c r="E23" s="10" t="s">
        <v>14</v>
      </c>
      <c r="F23" s="4">
        <v>0.60399999999999998</v>
      </c>
      <c r="G23" s="4">
        <v>0.6079</v>
      </c>
      <c r="H23" s="4">
        <v>0.5776</v>
      </c>
      <c r="I23" s="4">
        <v>0.58189999999999997</v>
      </c>
      <c r="J23" s="4">
        <v>0.50570000000000004</v>
      </c>
      <c r="K23" s="4">
        <v>0.50209999999999999</v>
      </c>
      <c r="L23" s="11">
        <v>0.505</v>
      </c>
    </row>
    <row r="24" spans="5:13" x14ac:dyDescent="0.3">
      <c r="E24" s="10" t="s">
        <v>15</v>
      </c>
      <c r="F24" s="4">
        <v>0.64429999999999998</v>
      </c>
      <c r="G24" s="4">
        <v>0.66871000000000003</v>
      </c>
      <c r="H24" s="4">
        <v>0.62849999999999995</v>
      </c>
      <c r="I24" s="4">
        <v>0.62109999999999999</v>
      </c>
      <c r="J24" s="4">
        <v>0.53410000000000002</v>
      </c>
      <c r="K24" s="4">
        <v>0.53690000000000004</v>
      </c>
      <c r="L24" s="11">
        <v>0.53310000000000002</v>
      </c>
    </row>
    <row r="25" spans="5:13" x14ac:dyDescent="0.3">
      <c r="E25" s="10" t="s">
        <v>16</v>
      </c>
      <c r="F25" s="4">
        <v>0.68149999999999999</v>
      </c>
      <c r="G25" s="4">
        <v>0.67449999999999999</v>
      </c>
      <c r="H25" s="4">
        <v>0.62360000000000004</v>
      </c>
      <c r="I25" s="4">
        <v>0.62949999999999995</v>
      </c>
      <c r="J25" s="4">
        <v>0.54659999999999997</v>
      </c>
      <c r="K25" s="4">
        <v>0.53879999999999995</v>
      </c>
      <c r="L25" s="11">
        <v>0.53910000000000002</v>
      </c>
      <c r="M25" t="s">
        <v>31</v>
      </c>
    </row>
    <row r="26" spans="5:13" x14ac:dyDescent="0.3">
      <c r="E26" s="10">
        <v>15</v>
      </c>
      <c r="F26" s="4">
        <v>0.68659999999999999</v>
      </c>
      <c r="G26" s="4">
        <v>0.67889999999999995</v>
      </c>
      <c r="H26" s="4">
        <v>0.64219999999999999</v>
      </c>
      <c r="I26" s="4">
        <v>0.63460000000000005</v>
      </c>
      <c r="J26" s="4"/>
      <c r="K26" s="4">
        <v>0.58640000000000003</v>
      </c>
      <c r="L26" s="11">
        <v>0.5736</v>
      </c>
    </row>
    <row r="27" spans="5:13" x14ac:dyDescent="0.3">
      <c r="E27" s="10">
        <v>20</v>
      </c>
      <c r="F27" s="4">
        <v>0.67290000000000005</v>
      </c>
      <c r="G27" s="12">
        <v>0.69240000000000002</v>
      </c>
      <c r="H27" s="4">
        <v>0.64349999999999996</v>
      </c>
      <c r="I27" s="9">
        <v>0.64500000000000002</v>
      </c>
      <c r="J27" s="4"/>
      <c r="K27" s="4">
        <v>0.57850000000000001</v>
      </c>
      <c r="L27" s="11">
        <v>0.57989999999999997</v>
      </c>
    </row>
    <row r="28" spans="5:13" x14ac:dyDescent="0.3">
      <c r="E28" s="10">
        <v>30</v>
      </c>
      <c r="F28" s="11"/>
      <c r="G28" s="11">
        <v>0.67764999999999997</v>
      </c>
      <c r="H28" s="11"/>
      <c r="I28" s="13">
        <v>0.64100000000000001</v>
      </c>
      <c r="J28" s="11"/>
      <c r="K28" s="4">
        <v>0.59</v>
      </c>
      <c r="L28" s="11">
        <v>0.58670999999999995</v>
      </c>
    </row>
    <row r="29" spans="5:13" x14ac:dyDescent="0.3">
      <c r="E29" s="10">
        <v>50</v>
      </c>
      <c r="F29" s="11"/>
      <c r="G29" s="10">
        <v>0.68659999999999999</v>
      </c>
      <c r="H29" s="11"/>
      <c r="I29" s="13">
        <v>0.6502</v>
      </c>
      <c r="J29" s="11"/>
      <c r="K29" s="4"/>
      <c r="L29" s="11">
        <v>0.58130000000000004</v>
      </c>
    </row>
    <row r="30" spans="5:13" x14ac:dyDescent="0.3">
      <c r="E30" s="10">
        <v>100</v>
      </c>
      <c r="F30" s="11"/>
      <c r="G30" s="10">
        <v>0.68589999999999995</v>
      </c>
      <c r="H30" s="11"/>
      <c r="I30" s="13">
        <v>0.64400000000000002</v>
      </c>
      <c r="J30" s="11"/>
      <c r="K30" s="4">
        <v>0.59</v>
      </c>
      <c r="L30" s="11">
        <v>0.57589999999999997</v>
      </c>
    </row>
    <row r="31" spans="5:13" x14ac:dyDescent="0.3">
      <c r="E31" s="2" t="s">
        <v>17</v>
      </c>
      <c r="F31" s="1">
        <v>0.35449999999999998</v>
      </c>
      <c r="G31" s="1">
        <v>0.3422</v>
      </c>
      <c r="H31" s="1">
        <v>0.27460000000000001</v>
      </c>
      <c r="I31" s="1">
        <v>0.27679999999999999</v>
      </c>
      <c r="J31" s="1">
        <v>0.43180000000000002</v>
      </c>
      <c r="K31" s="1">
        <v>0.4214</v>
      </c>
      <c r="L31" s="8">
        <v>0.43240000000000001</v>
      </c>
    </row>
    <row r="32" spans="5:13" x14ac:dyDescent="0.3">
      <c r="E32" s="2" t="s">
        <v>18</v>
      </c>
      <c r="F32" s="1">
        <v>0.36459999999999998</v>
      </c>
      <c r="G32" s="1">
        <v>0.3851</v>
      </c>
      <c r="H32" s="1">
        <v>0.26490000000000002</v>
      </c>
      <c r="I32" s="1">
        <v>0.26529999999999998</v>
      </c>
      <c r="J32" s="1">
        <v>0.42109999999999997</v>
      </c>
      <c r="K32" s="1">
        <v>0.40760000000000002</v>
      </c>
      <c r="L32" s="8">
        <v>0.43369999999999997</v>
      </c>
    </row>
    <row r="33" spans="5:14" x14ac:dyDescent="0.3">
      <c r="E33" s="2" t="s">
        <v>19</v>
      </c>
      <c r="F33" s="1">
        <v>0.33</v>
      </c>
      <c r="G33" s="1">
        <v>0.37</v>
      </c>
      <c r="H33" s="1">
        <v>0.25140000000000001</v>
      </c>
      <c r="I33" s="1">
        <v>0.2697</v>
      </c>
      <c r="J33" s="1">
        <v>0.41699999999999998</v>
      </c>
      <c r="K33" s="1">
        <v>0.44400000000000001</v>
      </c>
      <c r="L33" s="8">
        <v>0.40479999999999999</v>
      </c>
      <c r="N33" t="s">
        <v>32</v>
      </c>
    </row>
    <row r="34" spans="5:14" x14ac:dyDescent="0.3">
      <c r="E34" s="2" t="s">
        <v>20</v>
      </c>
      <c r="F34" s="1">
        <v>0.39889999999999998</v>
      </c>
      <c r="G34" s="1">
        <v>0.37340000000000001</v>
      </c>
      <c r="H34" s="1">
        <v>0.27</v>
      </c>
      <c r="I34" s="1">
        <v>0.29709999999999998</v>
      </c>
      <c r="J34" s="1">
        <v>0.41849999999999998</v>
      </c>
      <c r="K34" s="1">
        <v>0.43809999999999999</v>
      </c>
      <c r="L34" s="8">
        <v>0.43309999999999998</v>
      </c>
      <c r="N34" t="s">
        <v>33</v>
      </c>
    </row>
    <row r="35" spans="5:14" x14ac:dyDescent="0.3">
      <c r="E35" s="2">
        <v>15</v>
      </c>
      <c r="F35" s="1">
        <v>0.36709999999999998</v>
      </c>
      <c r="G35" s="1">
        <v>0.36909999999999998</v>
      </c>
      <c r="H35" s="1">
        <v>0.26640000000000003</v>
      </c>
      <c r="I35" s="1">
        <v>0.28416000000000002</v>
      </c>
      <c r="J35" s="1"/>
      <c r="K35" s="1">
        <v>0.42170000000000002</v>
      </c>
      <c r="L35" s="8">
        <v>0.43309999999999998</v>
      </c>
    </row>
    <row r="36" spans="5:14" x14ac:dyDescent="0.3">
      <c r="E36" s="2">
        <v>20</v>
      </c>
      <c r="F36" s="1">
        <v>0.35439999999999999</v>
      </c>
      <c r="G36" s="1">
        <v>0.4</v>
      </c>
      <c r="H36" s="1">
        <v>0.27805000000000002</v>
      </c>
      <c r="I36" s="1">
        <v>0.56279999999999997</v>
      </c>
      <c r="J36" s="1"/>
      <c r="K36" s="1">
        <v>0.45679999999999998</v>
      </c>
      <c r="L36" s="8">
        <v>0.43130000000000002</v>
      </c>
    </row>
    <row r="37" spans="5:14" x14ac:dyDescent="0.3">
      <c r="E37" s="2">
        <v>30</v>
      </c>
      <c r="F37" s="8"/>
      <c r="G37" s="8">
        <v>0.34360000000000002</v>
      </c>
      <c r="H37" s="8"/>
      <c r="I37" s="8">
        <v>0.27179999999999999</v>
      </c>
      <c r="J37" s="8"/>
      <c r="K37" s="1">
        <v>0.4214</v>
      </c>
      <c r="L37" s="8">
        <v>0.43990000000000001</v>
      </c>
      <c r="N37" t="s">
        <v>35</v>
      </c>
    </row>
    <row r="38" spans="5:14" x14ac:dyDescent="0.3">
      <c r="E38" s="2">
        <v>50</v>
      </c>
      <c r="F38" s="8"/>
      <c r="G38" s="8">
        <v>0.36509999999999998</v>
      </c>
      <c r="H38" s="8"/>
      <c r="I38" s="8">
        <v>0.25640000000000002</v>
      </c>
      <c r="J38" s="8"/>
      <c r="K38" s="1"/>
      <c r="L38" s="8">
        <v>0.42830000000000001</v>
      </c>
      <c r="N38" t="s">
        <v>34</v>
      </c>
    </row>
    <row r="39" spans="5:14" x14ac:dyDescent="0.3">
      <c r="E39" s="2">
        <v>100</v>
      </c>
      <c r="F39" s="8"/>
      <c r="G39" s="8">
        <v>0.37159999999999999</v>
      </c>
      <c r="H39" s="8"/>
      <c r="I39" s="8">
        <v>0.27043</v>
      </c>
      <c r="J39" s="8"/>
      <c r="K39" s="1">
        <v>0.44350000000000001</v>
      </c>
      <c r="L39" s="8">
        <v>0.41489999999999999</v>
      </c>
    </row>
    <row r="40" spans="5:14" x14ac:dyDescent="0.3">
      <c r="E40" s="10" t="s">
        <v>21</v>
      </c>
      <c r="F40" s="4">
        <v>0.53959999999999997</v>
      </c>
      <c r="G40" s="11">
        <v>0.53320000000000001</v>
      </c>
      <c r="H40" s="4">
        <v>0.50800000000000001</v>
      </c>
      <c r="I40" s="11">
        <v>0.50349999999999995</v>
      </c>
      <c r="J40" s="4">
        <v>0.44269999999999998</v>
      </c>
      <c r="K40" s="4">
        <v>0.44069999999999998</v>
      </c>
      <c r="L40" s="11">
        <v>0.432</v>
      </c>
    </row>
    <row r="41" spans="5:14" x14ac:dyDescent="0.3">
      <c r="E41" s="10" t="s">
        <v>22</v>
      </c>
      <c r="F41" s="4">
        <v>0.58411000000000002</v>
      </c>
      <c r="G41" s="11">
        <v>0.56610000000000005</v>
      </c>
      <c r="H41" s="4">
        <v>0.53649999999999998</v>
      </c>
      <c r="I41" s="11">
        <v>0.53159999999999996</v>
      </c>
      <c r="J41" s="4">
        <v>0.44969999999999999</v>
      </c>
      <c r="K41" s="4">
        <v>0.45639999999999997</v>
      </c>
      <c r="L41" s="11">
        <v>0.46839999999999998</v>
      </c>
    </row>
    <row r="42" spans="5:14" x14ac:dyDescent="0.3">
      <c r="E42" s="10" t="s">
        <v>23</v>
      </c>
      <c r="F42" s="4">
        <v>0.57125000000000004</v>
      </c>
      <c r="G42" s="11">
        <v>0.58099999999999996</v>
      </c>
      <c r="H42" s="4">
        <v>0.57540000000000002</v>
      </c>
      <c r="I42" s="11">
        <v>0.57279999999999998</v>
      </c>
      <c r="J42" s="11"/>
      <c r="K42" s="4">
        <v>0.46239999999999998</v>
      </c>
      <c r="L42" s="11">
        <v>0.46100000000000002</v>
      </c>
    </row>
    <row r="43" spans="5:14" x14ac:dyDescent="0.3">
      <c r="E43" s="10" t="s">
        <v>24</v>
      </c>
      <c r="F43" s="4">
        <v>0.5968</v>
      </c>
      <c r="G43" s="11">
        <v>0.58589999999999998</v>
      </c>
      <c r="H43" s="4">
        <v>0.5827</v>
      </c>
      <c r="I43" s="11">
        <v>0.56789999999999996</v>
      </c>
      <c r="J43" s="11"/>
      <c r="K43" s="4">
        <v>0.44969999999999999</v>
      </c>
      <c r="L43" s="11">
        <v>0.45400000000000001</v>
      </c>
    </row>
    <row r="44" spans="5:14" x14ac:dyDescent="0.3">
      <c r="E44" s="10">
        <v>15</v>
      </c>
      <c r="F44" s="4">
        <v>0.58550000000000002</v>
      </c>
      <c r="G44" s="11">
        <v>0.59370000000000001</v>
      </c>
      <c r="H44" s="4">
        <v>0.57969999999999999</v>
      </c>
      <c r="I44" s="11">
        <v>0.57550000000000001</v>
      </c>
      <c r="J44" s="11"/>
      <c r="K44" s="4">
        <v>0.45200000000000001</v>
      </c>
      <c r="L44" s="11">
        <v>0.46760000000000002</v>
      </c>
    </row>
    <row r="45" spans="5:14" x14ac:dyDescent="0.3">
      <c r="E45" s="10">
        <v>20</v>
      </c>
      <c r="F45" s="4">
        <v>0.58860000000000001</v>
      </c>
      <c r="G45" s="11">
        <v>0.58330000000000004</v>
      </c>
      <c r="H45" s="4">
        <v>0.56689999999999996</v>
      </c>
      <c r="I45" s="11">
        <v>0.58316000000000001</v>
      </c>
      <c r="J45" s="11"/>
      <c r="K45" s="4">
        <v>0.4743</v>
      </c>
      <c r="L45" s="11">
        <v>0.46610000000000001</v>
      </c>
    </row>
    <row r="46" spans="5:14" x14ac:dyDescent="0.3">
      <c r="E46" s="10">
        <v>30</v>
      </c>
      <c r="F46" s="4"/>
      <c r="G46" s="11">
        <v>0.59289999999999998</v>
      </c>
      <c r="H46" s="4"/>
      <c r="I46" s="11">
        <v>0.58479999999999999</v>
      </c>
      <c r="J46" s="11"/>
      <c r="K46" s="4">
        <v>0.46250000000000002</v>
      </c>
      <c r="L46" s="11">
        <v>0.46589999999999998</v>
      </c>
    </row>
    <row r="47" spans="5:14" x14ac:dyDescent="0.3">
      <c r="E47" s="10">
        <v>50</v>
      </c>
      <c r="F47" s="4"/>
      <c r="G47" s="11">
        <v>0.59440000000000004</v>
      </c>
      <c r="H47" s="4"/>
      <c r="I47" s="11">
        <v>0.58160000000000001</v>
      </c>
      <c r="J47" s="11"/>
      <c r="K47" s="4"/>
      <c r="L47" s="11">
        <v>0.46250000000000002</v>
      </c>
    </row>
    <row r="48" spans="5:14" x14ac:dyDescent="0.3">
      <c r="E48" s="10">
        <v>100</v>
      </c>
      <c r="F48" s="4"/>
      <c r="G48" s="11">
        <v>0.57840000000000003</v>
      </c>
      <c r="H48" s="4"/>
      <c r="I48" s="11">
        <v>0.59140000000000004</v>
      </c>
      <c r="J48" s="11"/>
      <c r="K48" s="4">
        <v>0.45889999999999997</v>
      </c>
      <c r="L48" s="11">
        <v>0.46600000000000003</v>
      </c>
    </row>
    <row r="49" spans="5:12" x14ac:dyDescent="0.3">
      <c r="E49" s="2" t="s">
        <v>25</v>
      </c>
      <c r="F49" s="1">
        <v>0.60189999999999999</v>
      </c>
      <c r="G49" s="8">
        <v>0.61699999999999999</v>
      </c>
      <c r="H49" s="1">
        <v>0.50419999999999998</v>
      </c>
      <c r="I49" s="8">
        <v>0.5111</v>
      </c>
      <c r="J49" s="8"/>
      <c r="K49" s="1">
        <v>0.53320000000000001</v>
      </c>
      <c r="L49" s="8">
        <v>0.53720000000000001</v>
      </c>
    </row>
    <row r="50" spans="5:12" x14ac:dyDescent="0.3">
      <c r="E50" s="2" t="s">
        <v>26</v>
      </c>
      <c r="F50" s="1">
        <v>0.63829999999999998</v>
      </c>
      <c r="G50" s="8">
        <v>0.63570000000000004</v>
      </c>
      <c r="H50" s="1">
        <v>0.52359999999999995</v>
      </c>
      <c r="I50" s="8">
        <v>0.53049999999999997</v>
      </c>
      <c r="J50" s="8"/>
      <c r="K50" s="1">
        <v>0.55730000000000002</v>
      </c>
      <c r="L50" s="8">
        <v>0.54959999999999998</v>
      </c>
    </row>
    <row r="51" spans="5:12" x14ac:dyDescent="0.3">
      <c r="E51" s="2" t="s">
        <v>27</v>
      </c>
      <c r="F51" s="1">
        <v>0.62619999999999998</v>
      </c>
      <c r="G51" s="8">
        <v>0.65590000000000004</v>
      </c>
      <c r="H51" s="1">
        <v>0.54100000000000004</v>
      </c>
      <c r="I51" s="8">
        <v>0.55400000000000005</v>
      </c>
      <c r="J51" s="8"/>
      <c r="K51" s="1">
        <v>0.56045999999999996</v>
      </c>
      <c r="L51" s="8">
        <v>0.56230000000000002</v>
      </c>
    </row>
    <row r="52" spans="5:12" x14ac:dyDescent="0.3">
      <c r="E52" s="2" t="s">
        <v>28</v>
      </c>
      <c r="F52" s="1">
        <v>0.66210000000000002</v>
      </c>
      <c r="G52" s="8">
        <v>0.65500000000000003</v>
      </c>
      <c r="H52" s="1">
        <v>0.58579999999999999</v>
      </c>
      <c r="I52" s="8">
        <v>0.56910000000000005</v>
      </c>
      <c r="J52" s="8"/>
      <c r="K52" s="1">
        <v>0.55189999999999995</v>
      </c>
      <c r="L52" s="8">
        <v>0.54930000000000001</v>
      </c>
    </row>
    <row r="53" spans="5:12" x14ac:dyDescent="0.3">
      <c r="E53" s="2">
        <v>15</v>
      </c>
      <c r="F53" s="1">
        <v>0.64459999999999995</v>
      </c>
      <c r="G53" s="8">
        <v>0.65469999999999995</v>
      </c>
      <c r="H53" s="1">
        <v>0.57669999999999999</v>
      </c>
      <c r="I53" s="8">
        <v>0.57665999999999995</v>
      </c>
      <c r="J53" s="8"/>
      <c r="K53" s="1">
        <v>0.5534</v>
      </c>
      <c r="L53" s="8">
        <v>0.54390000000000005</v>
      </c>
    </row>
    <row r="54" spans="5:12" x14ac:dyDescent="0.3">
      <c r="E54" s="2">
        <v>20</v>
      </c>
      <c r="F54" s="1">
        <v>0.64870000000000005</v>
      </c>
      <c r="G54" s="8">
        <v>0.65339999999999998</v>
      </c>
      <c r="H54" s="1">
        <v>0.58599999999999997</v>
      </c>
      <c r="I54" s="2">
        <v>0.59340000000000004</v>
      </c>
      <c r="J54" s="8"/>
      <c r="K54" s="1">
        <v>0.53910000000000002</v>
      </c>
      <c r="L54" s="8">
        <v>0.54920000000000002</v>
      </c>
    </row>
    <row r="55" spans="5:12" x14ac:dyDescent="0.3">
      <c r="E55" s="2">
        <v>30</v>
      </c>
      <c r="F55" s="8"/>
      <c r="G55" s="8">
        <v>0.6542</v>
      </c>
      <c r="H55" s="8"/>
      <c r="I55" s="8">
        <v>0.58409999999999995</v>
      </c>
      <c r="J55" s="8"/>
      <c r="K55" s="1">
        <v>0.54920000000000002</v>
      </c>
      <c r="L55" s="8">
        <v>0.54100000000000004</v>
      </c>
    </row>
    <row r="56" spans="5:12" x14ac:dyDescent="0.3">
      <c r="E56" s="2">
        <v>50</v>
      </c>
      <c r="F56" s="8"/>
      <c r="G56" s="8">
        <v>0.65139999999999998</v>
      </c>
      <c r="H56" s="8"/>
      <c r="I56" s="8">
        <v>0.57569999999999999</v>
      </c>
      <c r="J56" s="8"/>
      <c r="K56" s="1">
        <v>0.55510000000000004</v>
      </c>
      <c r="L56" s="8">
        <v>0.55469999999999997</v>
      </c>
    </row>
    <row r="57" spans="5:12" x14ac:dyDescent="0.3">
      <c r="E57" s="2">
        <v>100</v>
      </c>
      <c r="F57" s="8"/>
      <c r="G57" s="2">
        <v>0.66190000000000004</v>
      </c>
      <c r="H57" s="8"/>
      <c r="I57" s="8">
        <v>0.57450000000000001</v>
      </c>
      <c r="J57" s="8"/>
      <c r="K57" s="8"/>
      <c r="L57" s="8">
        <v>0.54969999999999997</v>
      </c>
    </row>
    <row r="60" spans="5:12" x14ac:dyDescent="0.3">
      <c r="H60" t="s">
        <v>38</v>
      </c>
    </row>
  </sheetData>
  <mergeCells count="1">
    <mergeCell ref="F6:G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SOLO MEN</vt:lpstr>
      <vt:lpstr>Anterior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Quiroz</dc:creator>
  <cp:lastModifiedBy>Job Quiroz</cp:lastModifiedBy>
  <dcterms:created xsi:type="dcterms:W3CDTF">2019-03-28T18:36:36Z</dcterms:created>
  <dcterms:modified xsi:type="dcterms:W3CDTF">2019-04-01T22:06:42Z</dcterms:modified>
</cp:coreProperties>
</file>