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 activeTab="1"/>
  </bookViews>
  <sheets>
    <sheet name="Employee Data" sheetId="1" r:id="rId1"/>
    <sheet name="Cost Information" sheetId="2" r:id="rId2"/>
  </sheets>
  <definedNames>
    <definedName name="_xlnm._FilterDatabase" localSheetId="0" hidden="1">'Employee Data'!$A$2:$Q$46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8" i="2"/>
  <c r="D27" i="2"/>
  <c r="F6" i="2"/>
  <c r="G14" i="2"/>
  <c r="H23" i="2"/>
  <c r="F14" i="2"/>
  <c r="G23" i="2"/>
  <c r="F5" i="2"/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</calcChain>
</file>

<file path=xl/sharedStrings.xml><?xml version="1.0" encoding="utf-8"?>
<sst xmlns="http://schemas.openxmlformats.org/spreadsheetml/2006/main" count="536" uniqueCount="181">
  <si>
    <t>Employee Name</t>
  </si>
  <si>
    <t>Employee Number</t>
  </si>
  <si>
    <t>State</t>
  </si>
  <si>
    <t>Zip</t>
  </si>
  <si>
    <t>DOB</t>
  </si>
  <si>
    <t>Age</t>
  </si>
  <si>
    <t>Sex</t>
  </si>
  <si>
    <t>MaritalDesc</t>
  </si>
  <si>
    <t>CitizenDesc</t>
  </si>
  <si>
    <t>Date of Hire</t>
  </si>
  <si>
    <t>Department</t>
  </si>
  <si>
    <t>Position</t>
  </si>
  <si>
    <t>Pay Rate</t>
  </si>
  <si>
    <t>Manager Name</t>
  </si>
  <si>
    <t>Employee Source</t>
  </si>
  <si>
    <t>Performance Score</t>
  </si>
  <si>
    <t>Brown, Mia</t>
  </si>
  <si>
    <t>MA</t>
  </si>
  <si>
    <t>11/24/1985</t>
  </si>
  <si>
    <t>Female</t>
  </si>
  <si>
    <t>Married</t>
  </si>
  <si>
    <t>US Citizen</t>
  </si>
  <si>
    <t>10/27/2008</t>
  </si>
  <si>
    <t>Admin Offices</t>
  </si>
  <si>
    <t>Accountant I</t>
  </si>
  <si>
    <t>Brandon R. LeBlanc</t>
  </si>
  <si>
    <t>Fully Meets</t>
  </si>
  <si>
    <t xml:space="preserve">LaRotonda, William  </t>
  </si>
  <si>
    <t>4/26/1984</t>
  </si>
  <si>
    <t>Male</t>
  </si>
  <si>
    <t>Divorced</t>
  </si>
  <si>
    <t>Website Banner Ads</t>
  </si>
  <si>
    <t xml:space="preserve">Steans, Tyrone  </t>
  </si>
  <si>
    <t>Single</t>
  </si>
  <si>
    <t>9/29/2014</t>
  </si>
  <si>
    <t>Internet Search</t>
  </si>
  <si>
    <t>Howard, Estelle</t>
  </si>
  <si>
    <t>9/16/1985</t>
  </si>
  <si>
    <t>2/16/2015</t>
  </si>
  <si>
    <t>Administrative Assistant</t>
  </si>
  <si>
    <t>Pay Per Click - Google</t>
  </si>
  <si>
    <t>N/A- too early to review</t>
  </si>
  <si>
    <t xml:space="preserve">Singh, Nan </t>
  </si>
  <si>
    <t>5/19/1988</t>
  </si>
  <si>
    <t>Smith, Leigh Ann</t>
  </si>
  <si>
    <t>6/14/1987</t>
  </si>
  <si>
    <t>9/26/2011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</si>
  <si>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</si>
  <si>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</si>
  <si>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</si>
  <si>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</si>
  <si>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</si>
  <si>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</si>
  <si>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2/21/2011</t>
  </si>
  <si>
    <t>Boutwell, Bonalyn</t>
  </si>
  <si>
    <t>Sr. Accountant</t>
  </si>
  <si>
    <t>90-day meets</t>
  </si>
  <si>
    <t>Foster-Baker, Amy</t>
  </si>
  <si>
    <t>4/16/1979</t>
  </si>
  <si>
    <t>Board of Directors</t>
  </si>
  <si>
    <t>Other</t>
  </si>
  <si>
    <t>King, Janet</t>
  </si>
  <si>
    <t>9/21/1954</t>
  </si>
  <si>
    <t>Executive Office</t>
  </si>
  <si>
    <t>President &amp; CEO</t>
  </si>
  <si>
    <t>Zamora, Jennifer</t>
  </si>
  <si>
    <t>8/30/1979</t>
  </si>
  <si>
    <t>IT/IS</t>
  </si>
  <si>
    <t>CIO</t>
  </si>
  <si>
    <t>Employee Referral</t>
  </si>
  <si>
    <t>Exceptional</t>
  </si>
  <si>
    <t>Becker, Renee</t>
  </si>
  <si>
    <t>Database Administrator</t>
  </si>
  <si>
    <t>Simon Roup</t>
  </si>
  <si>
    <t>Search Engine - Google Bing Yahoo</t>
  </si>
  <si>
    <t>Goble, Taisha</t>
  </si>
  <si>
    <t>10/23/1971</t>
  </si>
  <si>
    <t>Glassdoor</t>
  </si>
  <si>
    <t>Hernandez, Daniff</t>
  </si>
  <si>
    <t>Horton, Jayne</t>
  </si>
  <si>
    <t>2/21/1984</t>
  </si>
  <si>
    <t>3/30/2015</t>
  </si>
  <si>
    <t xml:space="preserve">Johnson, Noelle </t>
  </si>
  <si>
    <t>Murray, Thomas</t>
  </si>
  <si>
    <t>TX</t>
  </si>
  <si>
    <t>Pearson, Randall</t>
  </si>
  <si>
    <t>Petrowsky, Thelma</t>
  </si>
  <si>
    <t>9/16/1984</t>
  </si>
  <si>
    <t xml:space="preserve">Roby, Lori </t>
  </si>
  <si>
    <t>Rogers, Ivan</t>
  </si>
  <si>
    <t>8/26/1986</t>
  </si>
  <si>
    <t>Salter, Jason</t>
  </si>
  <si>
    <t>12/17/1987</t>
  </si>
  <si>
    <t>Vendor Referral</t>
  </si>
  <si>
    <t>Simard, Kramer</t>
  </si>
  <si>
    <t>Zhou, Julia</t>
  </si>
  <si>
    <t>2/24/1979</t>
  </si>
  <si>
    <t>Foss, Jason</t>
  </si>
  <si>
    <t>4/15/2011</t>
  </si>
  <si>
    <t>IT Director</t>
  </si>
  <si>
    <t>Jennifer Zamora</t>
  </si>
  <si>
    <t>Professional Society</t>
  </si>
  <si>
    <t>Roup,Simon</t>
  </si>
  <si>
    <t>1/20/2013</t>
  </si>
  <si>
    <t>IT Manager - DB</t>
  </si>
  <si>
    <t>Ruiz, Ricardo</t>
  </si>
  <si>
    <t>Monroe, Peter</t>
  </si>
  <si>
    <t>2/15/2012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</si>
  <si>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</si>
  <si>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</si>
  <si>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</si>
  <si>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</si>
  <si>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</si>
  <si>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</si>
  <si>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</si>
  <si>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</si>
  <si>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</si>
  <si>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</si>
  <si>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</si>
  <si>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>1/21/2011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</si>
  <si>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</si>
  <si>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</si>
  <si>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</si>
  <si>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</si>
  <si>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</si>
  <si>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</si>
  <si>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11/24/1989</t>
  </si>
  <si>
    <t>Dolan, Linda</t>
  </si>
  <si>
    <t>7/18/1988</t>
  </si>
  <si>
    <t>Gonzalez, Maria</t>
  </si>
  <si>
    <t>4/16/1981</t>
  </si>
  <si>
    <t>Separated</t>
  </si>
  <si>
    <t>Merlos, Carlos</t>
  </si>
  <si>
    <t>6/18/1987</t>
  </si>
  <si>
    <t>Morway, Tanya</t>
  </si>
  <si>
    <t xml:space="preserve">Shepard, Anita </t>
  </si>
  <si>
    <t>4/14/1981</t>
  </si>
  <si>
    <t>9/30/2014</t>
  </si>
  <si>
    <t xml:space="preserve">Tredinnick, Neville </t>
  </si>
  <si>
    <t>Turpin, Jumil</t>
  </si>
  <si>
    <t>3/31/1969</t>
  </si>
  <si>
    <t xml:space="preserve">Ait Sidi, Karthikeyan   </t>
  </si>
  <si>
    <t>Sr. DBA</t>
  </si>
  <si>
    <t>Company Intranet - Partner</t>
  </si>
  <si>
    <t>Internal</t>
  </si>
  <si>
    <t>Newspaper Ad Cost</t>
  </si>
  <si>
    <t>Agency Fee</t>
  </si>
  <si>
    <t>Web job board fee</t>
  </si>
  <si>
    <t>Background check</t>
  </si>
  <si>
    <t>Medical check-up</t>
  </si>
  <si>
    <t>Travel cost</t>
  </si>
  <si>
    <t>Processing cost</t>
  </si>
  <si>
    <t>External hire (cost per employee)</t>
  </si>
  <si>
    <t>External hire Costs</t>
  </si>
  <si>
    <t>Internal hire (cost per employee)</t>
  </si>
  <si>
    <t>IJP Ad Cost</t>
  </si>
  <si>
    <t>Internal hire cost</t>
  </si>
  <si>
    <t>Total referral bonus</t>
  </si>
  <si>
    <t>Calculate the Cost of Hire, Cost of External Hore and Cost of Internal Hire</t>
  </si>
  <si>
    <t>Cost of Hire</t>
  </si>
  <si>
    <t>Cost of External Hire</t>
  </si>
  <si>
    <t>Cost of Internal Hire</t>
  </si>
  <si>
    <t>Total External Hire</t>
  </si>
  <si>
    <t>Total Internal Hire</t>
  </si>
  <si>
    <t>S.No.</t>
  </si>
  <si>
    <t>TotalHire</t>
  </si>
  <si>
    <t>(countfunction)</t>
  </si>
  <si>
    <t>countif fnc</t>
  </si>
  <si>
    <t>internalfixedCost+9*(int cost per employee+int.costPeremployee)</t>
  </si>
  <si>
    <t>sum(ExtFixedCost)+35*(ExtcostperEmployee+ExtCostPerEmplyee)</t>
  </si>
  <si>
    <t>TotalHire-InternalHire)</t>
  </si>
  <si>
    <t>(IntHire+ExtHire)</t>
  </si>
  <si>
    <t>Totalcostof InternalHires+TotalcostofExtHires</t>
  </si>
  <si>
    <t>TotalIntHire/TotalExtHires</t>
  </si>
  <si>
    <t>Totalcost/TotalHires</t>
  </si>
  <si>
    <t>TotalInt.Cost/TotalExtHires</t>
  </si>
  <si>
    <t>TotalExtCost/TotalExtHires</t>
  </si>
  <si>
    <t>Formula=</t>
  </si>
  <si>
    <t>CTRL+Shift+DownArrowKey (to select a whole column)</t>
  </si>
  <si>
    <t>5*SUM(ExtCost</t>
  </si>
  <si>
    <t>perEmployee+ExtCostPerEmployee)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</si>
</sst>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2" fillId="0" borderId="1" xfId="0" applyFont="1" applyBorder="1"/>
    <xf numFmtId="3" fontId="0" fillId="0" borderId="5" xfId="0" applyNumberForma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topLeftCell="D18" zoomScaleNormal="100" workbookViewId="0">
      <selection activeCell="A3" sqref="A3:A46"/>
    </sheetView>
  </sheetViews>
  <sheetFormatPr defaultRowHeight="15" x14ac:dyDescent="0.25"/>
  <cols>
    <col min="2" max="2" width="20.42578125" bestFit="1" customWidth="1"/>
    <col min="3" max="3" width="17.85546875" bestFit="1" customWidth="1"/>
    <col min="4" max="4" width="5.5703125" bestFit="1" customWidth="1"/>
    <col min="5" max="5" width="6" bestFit="1" customWidth="1"/>
    <col min="6" max="6" width="10.7109375" bestFit="1" customWidth="1"/>
    <col min="7" max="7" width="4.42578125" bestFit="1" customWidth="1"/>
    <col min="8" max="8" width="7.5703125" bestFit="1" customWidth="1"/>
    <col min="9" max="9" width="11.42578125" bestFit="1" customWidth="1"/>
    <col min="10" max="10" width="18.140625" bestFit="1" customWidth="1"/>
    <col min="11" max="11" width="11.5703125" bestFit="1" customWidth="1"/>
    <col min="12" max="12" width="15.5703125" bestFit="1" customWidth="1"/>
    <col min="13" max="13" width="23.42578125" bestFit="1" customWidth="1"/>
    <col min="14" max="14" width="8.5703125" bestFit="1" customWidth="1"/>
    <col min="15" max="15" width="18" bestFit="1" customWidth="1"/>
    <col min="16" max="16" width="32" bestFit="1" customWidth="1"/>
    <col min="17" max="17" width="22.85546875" bestFit="1" customWidth="1"/>
  </cols>
  <sheetData>
    <row r="2" spans="1:17" x14ac:dyDescent="0.25">
      <c r="A2" t="s">
        <v>164</v>
      </c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3" t="s">
        <v>15</v>
      </c>
    </row>
    <row r="3" spans="1:17" x14ac:dyDescent="0.25">
      <c r="A3">
        <f>ROW(A1)</f>
        <v>1</v>
      </c>
      <c r="B3" s="3" t="s">
        <v>16</v>
      </c>
      <c r="C3" s="4">
        <v>1103024456</v>
      </c>
      <c r="D3" s="4" t="s">
        <v>17</v>
      </c>
      <c r="E3" s="4">
        <v>1450</v>
      </c>
      <c r="F3" s="4" t="s">
        <v>18</v>
      </c>
      <c r="G3" s="4">
        <v>32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  <c r="N3" s="4">
        <v>28.5</v>
      </c>
      <c r="O3" s="4" t="s">
        <v>25</v>
      </c>
      <c r="P3" s="4" t="s">
        <v>144</v>
      </c>
      <c r="Q3" s="5" t="s">
        <v>26</v>
      </c>
    </row>
    <row r="4" spans="1:17" x14ac:dyDescent="0.25">
      <c r="A4">
        <f t="shared" ref="A4:A46" si="0">ROW(A2)</f>
        <v>2</v>
      </c>
      <c r="B4" s="3" t="s">
        <v>27</v>
      </c>
      <c r="C4" s="4">
        <v>1106026572</v>
      </c>
      <c r="D4" s="4" t="s">
        <v>17</v>
      </c>
      <c r="E4" s="4">
        <v>1460</v>
      </c>
      <c r="F4" s="4" t="s">
        <v>28</v>
      </c>
      <c r="G4" s="4">
        <v>33</v>
      </c>
      <c r="H4" s="4" t="s">
        <v>29</v>
      </c>
      <c r="I4" s="4" t="s">
        <v>30</v>
      </c>
      <c r="J4" s="4" t="s">
        <v>21</v>
      </c>
      <c r="K4" s="6">
        <v>41791</v>
      </c>
      <c r="L4" s="4" t="s">
        <v>23</v>
      </c>
      <c r="M4" s="4" t="s">
        <v>24</v>
      </c>
      <c r="N4" s="4">
        <v>23</v>
      </c>
      <c r="O4" s="4" t="s">
        <v>25</v>
      </c>
      <c r="P4" s="4" t="s">
        <v>31</v>
      </c>
      <c r="Q4" s="5" t="s">
        <v>26</v>
      </c>
    </row>
    <row r="5" spans="1:17" x14ac:dyDescent="0.25">
      <c r="A5">
        <f t="shared" si="0"/>
        <v>3</v>
      </c>
      <c r="B5" s="3" t="s">
        <v>32</v>
      </c>
      <c r="C5" s="4">
        <v>1302053333</v>
      </c>
      <c r="D5" s="4" t="s">
        <v>17</v>
      </c>
      <c r="E5" s="4">
        <v>2703</v>
      </c>
      <c r="F5" s="6">
        <v>31421</v>
      </c>
      <c r="G5" s="4">
        <v>31</v>
      </c>
      <c r="H5" s="4" t="s">
        <v>29</v>
      </c>
      <c r="I5" s="4" t="s">
        <v>33</v>
      </c>
      <c r="J5" s="4" t="s">
        <v>21</v>
      </c>
      <c r="K5" s="4" t="s">
        <v>34</v>
      </c>
      <c r="L5" s="4" t="s">
        <v>23</v>
      </c>
      <c r="M5" s="4" t="s">
        <v>24</v>
      </c>
      <c r="N5" s="4">
        <v>29</v>
      </c>
      <c r="O5" s="4" t="s">
        <v>25</v>
      </c>
      <c r="P5" s="4" t="s">
        <v>35</v>
      </c>
      <c r="Q5" s="5" t="s">
        <v>26</v>
      </c>
    </row>
    <row r="6" spans="1:17" x14ac:dyDescent="0.25">
      <c r="A6">
        <f t="shared" si="0"/>
        <v>4</v>
      </c>
      <c r="B6" s="3" t="s">
        <v>36</v>
      </c>
      <c r="C6" s="4">
        <v>1211050782</v>
      </c>
      <c r="D6" s="4" t="s">
        <v>17</v>
      </c>
      <c r="E6" s="4">
        <v>2170</v>
      </c>
      <c r="F6" s="4" t="s">
        <v>37</v>
      </c>
      <c r="G6" s="4">
        <v>32</v>
      </c>
      <c r="H6" s="4" t="s">
        <v>19</v>
      </c>
      <c r="I6" s="4" t="s">
        <v>20</v>
      </c>
      <c r="J6" s="4" t="s">
        <v>21</v>
      </c>
      <c r="K6" s="4" t="s">
        <v>38</v>
      </c>
      <c r="L6" s="4" t="s">
        <v>23</v>
      </c>
      <c r="M6" s="4" t="s">
        <v>39</v>
      </c>
      <c r="N6" s="4">
        <v>21.5</v>
      </c>
      <c r="O6" s="4" t="s">
        <v>25</v>
      </c>
      <c r="P6" s="4" t="s">
        <v>40</v>
      </c>
      <c r="Q6" s="5" t="s">
        <v>41</v>
      </c>
    </row>
    <row r="7" spans="1:17" x14ac:dyDescent="0.25">
      <c r="A7">
        <f t="shared" si="0"/>
        <v>5</v>
      </c>
      <c r="B7" s="3" t="s">
        <v>42</v>
      </c>
      <c r="C7" s="4">
        <v>1307059817</v>
      </c>
      <c r="D7" s="4" t="s">
        <v>17</v>
      </c>
      <c r="E7" s="4">
        <v>2330</v>
      </c>
      <c r="F7" s="4" t="s">
        <v>43</v>
      </c>
      <c r="G7" s="4">
        <v>29</v>
      </c>
      <c r="H7" s="4" t="s">
        <v>19</v>
      </c>
      <c r="I7" s="4" t="s">
        <v>33</v>
      </c>
      <c r="J7" s="4" t="s">
        <v>21</v>
      </c>
      <c r="K7" s="6">
        <v>42009</v>
      </c>
      <c r="L7" s="4" t="s">
        <v>23</v>
      </c>
      <c r="M7" s="4" t="s">
        <v>39</v>
      </c>
      <c r="N7" s="4">
        <v>16.559999999999999</v>
      </c>
      <c r="O7" s="4" t="s">
        <v>25</v>
      </c>
      <c r="P7" s="4" t="s">
        <v>31</v>
      </c>
      <c r="Q7" s="5" t="s">
        <v>41</v>
      </c>
    </row>
    <row r="8" spans="1:17" x14ac:dyDescent="0.25">
      <c r="A8">
        <f t="shared" si="0"/>
        <v>6</v>
      </c>
      <c r="B8" s="3" t="s">
        <v>44</v>
      </c>
      <c r="C8" s="4">
        <v>711007713</v>
      </c>
      <c r="D8" s="4" t="s">
        <v>17</v>
      </c>
      <c r="E8" s="4">
        <v>1844</v>
      </c>
      <c r="F8" s="4" t="s">
        <v>45</v>
      </c>
      <c r="G8" s="4">
        <v>30</v>
      </c>
      <c r="H8" s="4" t="s">
        <v>19</v>
      </c>
      <c r="I8" s="4" t="s">
        <v>20</v>
      </c>
      <c r="J8" s="4" t="s">
        <v>21</v>
      </c>
      <c r="K8" s="4" t="s">
        <v>46</v>
      </c>
      <c r="L8" s="4" t="s">
        <v>23</v>
      </c>
      <c r="M8" s="4" t="s">
        <v>39</v>
      </c>
      <c r="N8" s="4">
        <v>20.5</v>
      </c>
      <c r="O8" s="4" t="s">
        <v>25</v>
      </c>
      <c r="P8" s="4" t="s">
        <v>144</v>
      </c>
      <c r="Q8" s="5" t="s">
        <v>26</v>
      </c>
    </row>
    <row r="9" spans="1:17" x14ac:dyDescent="0.25">
      <c r="A9">
        <f t="shared" si="0"/>
        <v>7</v>
      </c>
      <c r="B9" s="3" t="s">
        <v>47</v>
      </c>
      <c r="C9" s="4">
        <v>1102024115</v>
      </c>
      <c r="D9" s="4" t="s">
        <v>17</v>
      </c>
      <c r="E9" s="4">
        <v>1460</v>
      </c>
      <c r="F9" s="6">
        <v>30961</v>
      </c>
      <c r="G9" s="4">
        <v>33</v>
      </c>
      <c r="H9" s="4" t="s">
        <v>29</v>
      </c>
      <c r="I9" s="4" t="s">
        <v>20</v>
      </c>
      <c r="J9" s="4" t="s">
        <v>21</v>
      </c>
      <c r="K9" s="6">
        <v>42491</v>
      </c>
      <c r="L9" s="4" t="s">
        <v>23</v>
      </c>
      <c r="M9" s="4" t="s">
        <v>48</v>
      </c>
      <c r="N9" s="4">
        <v>55</v>
      </c>
      <c r="O9" s="4" t="s">
        <v>49</v>
      </c>
      <c r="P9" s="4" t="s">
        <v>50</v>
      </c>
      <c r="Q9" s="5" t="s">
        <v>26</v>
      </c>
    </row>
    <row r="10" spans="1:17" x14ac:dyDescent="0.25">
      <c r="A10">
        <f t="shared" si="0"/>
        <v>8</v>
      </c>
      <c r="B10" s="3" t="s">
        <v>51</v>
      </c>
      <c r="C10" s="4">
        <v>1206043417</v>
      </c>
      <c r="D10" s="4" t="s">
        <v>17</v>
      </c>
      <c r="E10" s="4">
        <v>2045</v>
      </c>
      <c r="F10" s="6">
        <v>30844</v>
      </c>
      <c r="G10" s="4">
        <v>33</v>
      </c>
      <c r="H10" s="4" t="s">
        <v>29</v>
      </c>
      <c r="I10" s="4" t="s">
        <v>20</v>
      </c>
      <c r="J10" s="4" t="s">
        <v>52</v>
      </c>
      <c r="K10" s="4" t="s">
        <v>53</v>
      </c>
      <c r="L10" s="4" t="s">
        <v>23</v>
      </c>
      <c r="M10" s="4" t="s">
        <v>48</v>
      </c>
      <c r="N10" s="4">
        <v>55</v>
      </c>
      <c r="O10" s="4" t="s">
        <v>49</v>
      </c>
      <c r="P10" s="4" t="s">
        <v>144</v>
      </c>
      <c r="Q10" s="5" t="s">
        <v>26</v>
      </c>
    </row>
    <row r="11" spans="1:17" x14ac:dyDescent="0.25">
      <c r="A11">
        <f t="shared" si="0"/>
        <v>9</v>
      </c>
      <c r="B11" s="3" t="s">
        <v>54</v>
      </c>
      <c r="C11" s="4">
        <v>1307060188</v>
      </c>
      <c r="D11" s="4" t="s">
        <v>17</v>
      </c>
      <c r="E11" s="4">
        <v>2468</v>
      </c>
      <c r="F11" s="6">
        <v>31871</v>
      </c>
      <c r="G11" s="4">
        <v>30</v>
      </c>
      <c r="H11" s="4" t="s">
        <v>19</v>
      </c>
      <c r="I11" s="4" t="s">
        <v>20</v>
      </c>
      <c r="J11" s="4" t="s">
        <v>21</v>
      </c>
      <c r="K11" s="4" t="s">
        <v>38</v>
      </c>
      <c r="L11" s="4" t="s">
        <v>23</v>
      </c>
      <c r="M11" s="4" t="s">
        <v>55</v>
      </c>
      <c r="N11" s="4">
        <v>34.950000000000003</v>
      </c>
      <c r="O11" s="4" t="s">
        <v>25</v>
      </c>
      <c r="P11" s="4" t="s">
        <v>144</v>
      </c>
      <c r="Q11" s="5" t="s">
        <v>56</v>
      </c>
    </row>
    <row r="12" spans="1:17" x14ac:dyDescent="0.25">
      <c r="A12">
        <f t="shared" si="0"/>
        <v>10</v>
      </c>
      <c r="B12" s="3" t="s">
        <v>57</v>
      </c>
      <c r="C12" s="4">
        <v>1201031308</v>
      </c>
      <c r="D12" s="4" t="s">
        <v>17</v>
      </c>
      <c r="E12" s="4">
        <v>2050</v>
      </c>
      <c r="F12" s="4" t="s">
        <v>58</v>
      </c>
      <c r="G12" s="4">
        <v>38</v>
      </c>
      <c r="H12" s="4" t="s">
        <v>19</v>
      </c>
      <c r="I12" s="4" t="s">
        <v>20</v>
      </c>
      <c r="J12" s="4" t="s">
        <v>21</v>
      </c>
      <c r="K12" s="6">
        <v>39934</v>
      </c>
      <c r="L12" s="4" t="s">
        <v>23</v>
      </c>
      <c r="M12" s="4" t="s">
        <v>55</v>
      </c>
      <c r="N12" s="4">
        <v>34.950000000000003</v>
      </c>
      <c r="O12" s="4" t="s">
        <v>59</v>
      </c>
      <c r="P12" s="4" t="s">
        <v>60</v>
      </c>
      <c r="Q12" s="5" t="s">
        <v>26</v>
      </c>
    </row>
    <row r="13" spans="1:17" x14ac:dyDescent="0.25">
      <c r="A13">
        <f t="shared" si="0"/>
        <v>11</v>
      </c>
      <c r="B13" s="3" t="s">
        <v>61</v>
      </c>
      <c r="C13" s="4">
        <v>1001495124</v>
      </c>
      <c r="D13" s="4" t="s">
        <v>17</v>
      </c>
      <c r="E13" s="4">
        <v>1902</v>
      </c>
      <c r="F13" s="4" t="s">
        <v>62</v>
      </c>
      <c r="G13" s="4">
        <v>63</v>
      </c>
      <c r="H13" s="4" t="s">
        <v>19</v>
      </c>
      <c r="I13" s="4" t="s">
        <v>20</v>
      </c>
      <c r="J13" s="4" t="s">
        <v>21</v>
      </c>
      <c r="K13" s="6">
        <v>40946</v>
      </c>
      <c r="L13" s="4" t="s">
        <v>63</v>
      </c>
      <c r="M13" s="4" t="s">
        <v>64</v>
      </c>
      <c r="N13" s="4">
        <v>80</v>
      </c>
      <c r="O13" s="4" t="s">
        <v>59</v>
      </c>
      <c r="P13" s="4" t="s">
        <v>40</v>
      </c>
      <c r="Q13" s="5" t="s">
        <v>26</v>
      </c>
    </row>
    <row r="14" spans="1:17" x14ac:dyDescent="0.25">
      <c r="A14">
        <f t="shared" si="0"/>
        <v>12</v>
      </c>
      <c r="B14" s="3" t="s">
        <v>65</v>
      </c>
      <c r="C14" s="4">
        <v>1112030816</v>
      </c>
      <c r="D14" s="4" t="s">
        <v>17</v>
      </c>
      <c r="E14" s="4">
        <v>2067</v>
      </c>
      <c r="F14" s="4" t="s">
        <v>66</v>
      </c>
      <c r="G14" s="4">
        <v>38</v>
      </c>
      <c r="H14" s="4" t="s">
        <v>19</v>
      </c>
      <c r="I14" s="4" t="s">
        <v>33</v>
      </c>
      <c r="J14" s="4" t="s">
        <v>21</v>
      </c>
      <c r="K14" s="6">
        <v>40455</v>
      </c>
      <c r="L14" s="4" t="s">
        <v>67</v>
      </c>
      <c r="M14" s="4" t="s">
        <v>68</v>
      </c>
      <c r="N14" s="4">
        <v>65</v>
      </c>
      <c r="O14" s="4" t="s">
        <v>49</v>
      </c>
      <c r="P14" s="4" t="s">
        <v>69</v>
      </c>
      <c r="Q14" s="5" t="s">
        <v>70</v>
      </c>
    </row>
    <row r="15" spans="1:17" x14ac:dyDescent="0.25">
      <c r="A15">
        <f t="shared" si="0"/>
        <v>13</v>
      </c>
      <c r="B15" s="3" t="s">
        <v>71</v>
      </c>
      <c r="C15" s="4">
        <v>1102024056</v>
      </c>
      <c r="D15" s="4" t="s">
        <v>17</v>
      </c>
      <c r="E15" s="4">
        <v>2026</v>
      </c>
      <c r="F15" s="6">
        <v>31506</v>
      </c>
      <c r="G15" s="4">
        <v>31</v>
      </c>
      <c r="H15" s="4" t="s">
        <v>19</v>
      </c>
      <c r="I15" s="4" t="s">
        <v>33</v>
      </c>
      <c r="J15" s="4" t="s">
        <v>21</v>
      </c>
      <c r="K15" s="6">
        <v>41827</v>
      </c>
      <c r="L15" s="4" t="s">
        <v>67</v>
      </c>
      <c r="M15" s="4" t="s">
        <v>72</v>
      </c>
      <c r="N15" s="4">
        <v>43</v>
      </c>
      <c r="O15" s="4" t="s">
        <v>73</v>
      </c>
      <c r="P15" s="4" t="s">
        <v>74</v>
      </c>
      <c r="Q15" s="5" t="s">
        <v>26</v>
      </c>
    </row>
    <row r="16" spans="1:17" x14ac:dyDescent="0.25">
      <c r="A16">
        <f t="shared" si="0"/>
        <v>14</v>
      </c>
      <c r="B16" s="3" t="s">
        <v>75</v>
      </c>
      <c r="C16" s="4">
        <v>905013738</v>
      </c>
      <c r="D16" s="4" t="s">
        <v>17</v>
      </c>
      <c r="E16" s="4">
        <v>2127</v>
      </c>
      <c r="F16" s="4" t="s">
        <v>76</v>
      </c>
      <c r="G16" s="4">
        <v>46</v>
      </c>
      <c r="H16" s="4" t="s">
        <v>19</v>
      </c>
      <c r="I16" s="4" t="s">
        <v>33</v>
      </c>
      <c r="J16" s="4" t="s">
        <v>21</v>
      </c>
      <c r="K16" s="4" t="s">
        <v>38</v>
      </c>
      <c r="L16" s="4" t="s">
        <v>67</v>
      </c>
      <c r="M16" s="4" t="s">
        <v>72</v>
      </c>
      <c r="N16" s="4">
        <v>48.5</v>
      </c>
      <c r="O16" s="4" t="s">
        <v>73</v>
      </c>
      <c r="P16" s="4" t="s">
        <v>77</v>
      </c>
      <c r="Q16" s="5" t="s">
        <v>26</v>
      </c>
    </row>
    <row r="17" spans="1:17" x14ac:dyDescent="0.25">
      <c r="A17">
        <f t="shared" si="0"/>
        <v>15</v>
      </c>
      <c r="B17" s="3" t="s">
        <v>78</v>
      </c>
      <c r="C17" s="4">
        <v>1410071156</v>
      </c>
      <c r="D17" s="4" t="s">
        <v>17</v>
      </c>
      <c r="E17" s="4">
        <v>1960</v>
      </c>
      <c r="F17" s="6">
        <v>31601</v>
      </c>
      <c r="G17" s="4">
        <v>31</v>
      </c>
      <c r="H17" s="4" t="s">
        <v>29</v>
      </c>
      <c r="I17" s="4" t="s">
        <v>20</v>
      </c>
      <c r="J17" s="4" t="s">
        <v>21</v>
      </c>
      <c r="K17" s="4" t="s">
        <v>38</v>
      </c>
      <c r="L17" s="4" t="s">
        <v>67</v>
      </c>
      <c r="M17" s="4" t="s">
        <v>72</v>
      </c>
      <c r="N17" s="4">
        <v>40.1</v>
      </c>
      <c r="O17" s="4" t="s">
        <v>73</v>
      </c>
      <c r="P17" s="4" t="s">
        <v>69</v>
      </c>
      <c r="Q17" s="5" t="s">
        <v>41</v>
      </c>
    </row>
    <row r="18" spans="1:17" x14ac:dyDescent="0.25">
      <c r="A18">
        <f t="shared" si="0"/>
        <v>16</v>
      </c>
      <c r="B18" s="3" t="s">
        <v>79</v>
      </c>
      <c r="C18" s="4">
        <v>1105025718</v>
      </c>
      <c r="D18" s="4" t="s">
        <v>17</v>
      </c>
      <c r="E18" s="4">
        <v>2493</v>
      </c>
      <c r="F18" s="4" t="s">
        <v>80</v>
      </c>
      <c r="G18" s="4">
        <v>33</v>
      </c>
      <c r="H18" s="4" t="s">
        <v>19</v>
      </c>
      <c r="I18" s="4" t="s">
        <v>33</v>
      </c>
      <c r="J18" s="4" t="s">
        <v>21</v>
      </c>
      <c r="K18" s="4" t="s">
        <v>81</v>
      </c>
      <c r="L18" s="4" t="s">
        <v>67</v>
      </c>
      <c r="M18" s="4" t="s">
        <v>72</v>
      </c>
      <c r="N18" s="4">
        <v>34</v>
      </c>
      <c r="O18" s="4" t="s">
        <v>73</v>
      </c>
      <c r="P18" s="4" t="s">
        <v>77</v>
      </c>
      <c r="Q18" s="5" t="s">
        <v>41</v>
      </c>
    </row>
    <row r="19" spans="1:17" x14ac:dyDescent="0.25">
      <c r="A19">
        <f t="shared" si="0"/>
        <v>17</v>
      </c>
      <c r="B19" s="3" t="s">
        <v>82</v>
      </c>
      <c r="C19" s="4">
        <v>1003018246</v>
      </c>
      <c r="D19" s="4" t="s">
        <v>17</v>
      </c>
      <c r="E19" s="4">
        <v>2301</v>
      </c>
      <c r="F19" s="6">
        <v>31604</v>
      </c>
      <c r="G19" s="4">
        <v>31</v>
      </c>
      <c r="H19" s="4" t="s">
        <v>19</v>
      </c>
      <c r="I19" s="4" t="s">
        <v>20</v>
      </c>
      <c r="J19" s="4" t="s">
        <v>21</v>
      </c>
      <c r="K19" s="6">
        <v>42125</v>
      </c>
      <c r="L19" s="4" t="s">
        <v>67</v>
      </c>
      <c r="M19" s="4" t="s">
        <v>72</v>
      </c>
      <c r="N19" s="4">
        <v>40</v>
      </c>
      <c r="O19" s="4" t="s">
        <v>73</v>
      </c>
      <c r="P19" s="4" t="s">
        <v>77</v>
      </c>
      <c r="Q19" s="5" t="s">
        <v>56</v>
      </c>
    </row>
    <row r="20" spans="1:17" x14ac:dyDescent="0.25">
      <c r="A20">
        <f t="shared" si="0"/>
        <v>18</v>
      </c>
      <c r="B20" s="3" t="s">
        <v>83</v>
      </c>
      <c r="C20" s="4">
        <v>1406068403</v>
      </c>
      <c r="D20" s="4" t="s">
        <v>84</v>
      </c>
      <c r="E20" s="4">
        <v>78230</v>
      </c>
      <c r="F20" s="6">
        <v>32240</v>
      </c>
      <c r="G20" s="4">
        <v>29</v>
      </c>
      <c r="H20" s="4" t="s">
        <v>29</v>
      </c>
      <c r="I20" s="4" t="s">
        <v>30</v>
      </c>
      <c r="J20" s="4" t="s">
        <v>21</v>
      </c>
      <c r="K20" s="6">
        <v>41923</v>
      </c>
      <c r="L20" s="4" t="s">
        <v>67</v>
      </c>
      <c r="M20" s="4" t="s">
        <v>72</v>
      </c>
      <c r="N20" s="4">
        <v>35.5</v>
      </c>
      <c r="O20" s="4" t="s">
        <v>73</v>
      </c>
      <c r="P20" s="4" t="s">
        <v>144</v>
      </c>
      <c r="Q20" s="5" t="s">
        <v>70</v>
      </c>
    </row>
    <row r="21" spans="1:17" x14ac:dyDescent="0.25">
      <c r="A21">
        <f t="shared" si="0"/>
        <v>19</v>
      </c>
      <c r="B21" s="3" t="s">
        <v>85</v>
      </c>
      <c r="C21" s="4">
        <v>1102023965</v>
      </c>
      <c r="D21" s="4" t="s">
        <v>17</v>
      </c>
      <c r="E21" s="4">
        <v>2747</v>
      </c>
      <c r="F21" s="6">
        <v>30811</v>
      </c>
      <c r="G21" s="4">
        <v>33</v>
      </c>
      <c r="H21" s="4" t="s">
        <v>29</v>
      </c>
      <c r="I21" s="4" t="s">
        <v>20</v>
      </c>
      <c r="J21" s="4" t="s">
        <v>21</v>
      </c>
      <c r="K21" s="6">
        <v>41651</v>
      </c>
      <c r="L21" s="4" t="s">
        <v>67</v>
      </c>
      <c r="M21" s="4" t="s">
        <v>72</v>
      </c>
      <c r="N21" s="4">
        <v>41</v>
      </c>
      <c r="O21" s="4" t="s">
        <v>73</v>
      </c>
      <c r="P21" s="4" t="s">
        <v>69</v>
      </c>
      <c r="Q21" s="5" t="s">
        <v>26</v>
      </c>
    </row>
    <row r="22" spans="1:17" x14ac:dyDescent="0.25">
      <c r="A22">
        <f t="shared" si="0"/>
        <v>20</v>
      </c>
      <c r="B22" s="3" t="s">
        <v>86</v>
      </c>
      <c r="C22" s="4">
        <v>1108027853</v>
      </c>
      <c r="D22" s="4" t="s">
        <v>17</v>
      </c>
      <c r="E22" s="4">
        <v>1886</v>
      </c>
      <c r="F22" s="4" t="s">
        <v>87</v>
      </c>
      <c r="G22" s="4">
        <v>33</v>
      </c>
      <c r="H22" s="4" t="s">
        <v>19</v>
      </c>
      <c r="I22" s="4" t="s">
        <v>20</v>
      </c>
      <c r="J22" s="4" t="s">
        <v>21</v>
      </c>
      <c r="K22" s="6">
        <v>41923</v>
      </c>
      <c r="L22" s="4" t="s">
        <v>67</v>
      </c>
      <c r="M22" s="4" t="s">
        <v>72</v>
      </c>
      <c r="N22" s="4">
        <v>42.75</v>
      </c>
      <c r="O22" s="4" t="s">
        <v>73</v>
      </c>
      <c r="P22" s="4" t="s">
        <v>69</v>
      </c>
      <c r="Q22" s="5" t="s">
        <v>70</v>
      </c>
    </row>
    <row r="23" spans="1:17" x14ac:dyDescent="0.25">
      <c r="A23">
        <f t="shared" si="0"/>
        <v>21</v>
      </c>
      <c r="B23" s="3" t="s">
        <v>88</v>
      </c>
      <c r="C23" s="4">
        <v>1407068885</v>
      </c>
      <c r="D23" s="4" t="s">
        <v>17</v>
      </c>
      <c r="E23" s="4">
        <v>1886</v>
      </c>
      <c r="F23" s="6">
        <v>29900</v>
      </c>
      <c r="G23" s="4">
        <v>36</v>
      </c>
      <c r="H23" s="4" t="s">
        <v>19</v>
      </c>
      <c r="I23" s="4" t="s">
        <v>20</v>
      </c>
      <c r="J23" s="4" t="s">
        <v>21</v>
      </c>
      <c r="K23" s="4" t="s">
        <v>38</v>
      </c>
      <c r="L23" s="4" t="s">
        <v>67</v>
      </c>
      <c r="M23" s="4" t="s">
        <v>72</v>
      </c>
      <c r="N23" s="4">
        <v>39.549999999999997</v>
      </c>
      <c r="O23" s="4" t="s">
        <v>73</v>
      </c>
      <c r="P23" s="4" t="s">
        <v>69</v>
      </c>
      <c r="Q23" s="5" t="s">
        <v>26</v>
      </c>
    </row>
    <row r="24" spans="1:17" x14ac:dyDescent="0.25">
      <c r="A24">
        <f t="shared" si="0"/>
        <v>22</v>
      </c>
      <c r="B24" s="3" t="s">
        <v>89</v>
      </c>
      <c r="C24" s="4">
        <v>1203032255</v>
      </c>
      <c r="D24" s="4" t="s">
        <v>17</v>
      </c>
      <c r="E24" s="4">
        <v>1810</v>
      </c>
      <c r="F24" s="4" t="s">
        <v>90</v>
      </c>
      <c r="G24" s="4">
        <v>31</v>
      </c>
      <c r="H24" s="4" t="s">
        <v>29</v>
      </c>
      <c r="I24" s="4" t="s">
        <v>20</v>
      </c>
      <c r="J24" s="4" t="s">
        <v>21</v>
      </c>
      <c r="K24" s="4" t="s">
        <v>81</v>
      </c>
      <c r="L24" s="4" t="s">
        <v>67</v>
      </c>
      <c r="M24" s="4" t="s">
        <v>72</v>
      </c>
      <c r="N24" s="4">
        <v>42.2</v>
      </c>
      <c r="O24" s="4" t="s">
        <v>73</v>
      </c>
      <c r="P24" s="4" t="s">
        <v>40</v>
      </c>
      <c r="Q24" s="5" t="s">
        <v>41</v>
      </c>
    </row>
    <row r="25" spans="1:17" x14ac:dyDescent="0.25">
      <c r="A25">
        <f t="shared" si="0"/>
        <v>23</v>
      </c>
      <c r="B25" s="3" t="s">
        <v>91</v>
      </c>
      <c r="C25" s="4">
        <v>1111030148</v>
      </c>
      <c r="D25" s="4" t="s">
        <v>17</v>
      </c>
      <c r="E25" s="4">
        <v>2452</v>
      </c>
      <c r="F25" s="4" t="s">
        <v>92</v>
      </c>
      <c r="G25" s="4">
        <v>30</v>
      </c>
      <c r="H25" s="4" t="s">
        <v>29</v>
      </c>
      <c r="I25" s="4" t="s">
        <v>30</v>
      </c>
      <c r="J25" s="4" t="s">
        <v>21</v>
      </c>
      <c r="K25" s="6">
        <v>42125</v>
      </c>
      <c r="L25" s="4" t="s">
        <v>67</v>
      </c>
      <c r="M25" s="4" t="s">
        <v>72</v>
      </c>
      <c r="N25" s="4">
        <v>45</v>
      </c>
      <c r="O25" s="4" t="s">
        <v>73</v>
      </c>
      <c r="P25" s="4" t="s">
        <v>93</v>
      </c>
      <c r="Q25" s="5" t="s">
        <v>56</v>
      </c>
    </row>
    <row r="26" spans="1:17" x14ac:dyDescent="0.25">
      <c r="A26">
        <f t="shared" si="0"/>
        <v>24</v>
      </c>
      <c r="B26" s="3" t="s">
        <v>94</v>
      </c>
      <c r="C26" s="4">
        <v>808010278</v>
      </c>
      <c r="D26" s="4" t="s">
        <v>17</v>
      </c>
      <c r="E26" s="4">
        <v>2110</v>
      </c>
      <c r="F26" s="6">
        <v>25782</v>
      </c>
      <c r="G26" s="4">
        <v>47</v>
      </c>
      <c r="H26" s="4" t="s">
        <v>29</v>
      </c>
      <c r="I26" s="4" t="s">
        <v>20</v>
      </c>
      <c r="J26" s="4" t="s">
        <v>21</v>
      </c>
      <c r="K26" s="6">
        <v>42125</v>
      </c>
      <c r="L26" s="4" t="s">
        <v>67</v>
      </c>
      <c r="M26" s="4" t="s">
        <v>72</v>
      </c>
      <c r="N26" s="4">
        <v>30.2</v>
      </c>
      <c r="O26" s="4" t="s">
        <v>73</v>
      </c>
      <c r="P26" s="4" t="s">
        <v>69</v>
      </c>
      <c r="Q26" s="5" t="s">
        <v>56</v>
      </c>
    </row>
    <row r="27" spans="1:17" x14ac:dyDescent="0.25">
      <c r="A27">
        <f t="shared" si="0"/>
        <v>25</v>
      </c>
      <c r="B27" s="3" t="s">
        <v>95</v>
      </c>
      <c r="C27" s="4">
        <v>1110029732</v>
      </c>
      <c r="D27" s="4" t="s">
        <v>17</v>
      </c>
      <c r="E27" s="4">
        <v>2148</v>
      </c>
      <c r="F27" s="4" t="s">
        <v>96</v>
      </c>
      <c r="G27" s="4">
        <v>38</v>
      </c>
      <c r="H27" s="4" t="s">
        <v>19</v>
      </c>
      <c r="I27" s="4" t="s">
        <v>33</v>
      </c>
      <c r="J27" s="4" t="s">
        <v>21</v>
      </c>
      <c r="K27" s="4" t="s">
        <v>81</v>
      </c>
      <c r="L27" s="4" t="s">
        <v>67</v>
      </c>
      <c r="M27" s="4" t="s">
        <v>72</v>
      </c>
      <c r="N27" s="4">
        <v>31.4</v>
      </c>
      <c r="O27" s="4" t="s">
        <v>73</v>
      </c>
      <c r="P27" s="4" t="s">
        <v>69</v>
      </c>
      <c r="Q27" s="5" t="s">
        <v>56</v>
      </c>
    </row>
    <row r="28" spans="1:17" x14ac:dyDescent="0.25">
      <c r="A28">
        <f t="shared" si="0"/>
        <v>26</v>
      </c>
      <c r="B28" s="3" t="s">
        <v>97</v>
      </c>
      <c r="C28" s="4">
        <v>1192991000</v>
      </c>
      <c r="D28" s="4" t="s">
        <v>17</v>
      </c>
      <c r="E28" s="4">
        <v>1460</v>
      </c>
      <c r="F28" s="6">
        <v>29348</v>
      </c>
      <c r="G28" s="4">
        <v>37</v>
      </c>
      <c r="H28" s="4" t="s">
        <v>29</v>
      </c>
      <c r="I28" s="4" t="s">
        <v>33</v>
      </c>
      <c r="J28" s="4" t="s">
        <v>21</v>
      </c>
      <c r="K28" s="4" t="s">
        <v>98</v>
      </c>
      <c r="L28" s="4" t="s">
        <v>67</v>
      </c>
      <c r="M28" s="4" t="s">
        <v>99</v>
      </c>
      <c r="N28" s="4">
        <v>65</v>
      </c>
      <c r="O28" s="4" t="s">
        <v>100</v>
      </c>
      <c r="P28" s="4" t="s">
        <v>101</v>
      </c>
      <c r="Q28" s="5" t="s">
        <v>70</v>
      </c>
    </row>
    <row r="29" spans="1:17" x14ac:dyDescent="0.25">
      <c r="A29">
        <f t="shared" si="0"/>
        <v>27</v>
      </c>
      <c r="B29" s="3" t="s">
        <v>102</v>
      </c>
      <c r="C29" s="4">
        <v>1106026933</v>
      </c>
      <c r="D29" s="4" t="s">
        <v>17</v>
      </c>
      <c r="E29" s="4">
        <v>2481</v>
      </c>
      <c r="F29" s="6">
        <v>26788</v>
      </c>
      <c r="G29" s="4">
        <v>44</v>
      </c>
      <c r="H29" s="4" t="s">
        <v>29</v>
      </c>
      <c r="I29" s="4" t="s">
        <v>33</v>
      </c>
      <c r="J29" s="4" t="s">
        <v>21</v>
      </c>
      <c r="K29" s="4" t="s">
        <v>103</v>
      </c>
      <c r="L29" s="4" t="s">
        <v>67</v>
      </c>
      <c r="M29" s="4" t="s">
        <v>104</v>
      </c>
      <c r="N29" s="4">
        <v>62</v>
      </c>
      <c r="O29" s="4" t="s">
        <v>100</v>
      </c>
      <c r="P29" s="4" t="s">
        <v>101</v>
      </c>
      <c r="Q29" s="5" t="s">
        <v>26</v>
      </c>
    </row>
    <row r="30" spans="1:17" x14ac:dyDescent="0.25">
      <c r="A30">
        <f t="shared" si="0"/>
        <v>28</v>
      </c>
      <c r="B30" s="3" t="s">
        <v>105</v>
      </c>
      <c r="C30" s="4">
        <v>1001175250</v>
      </c>
      <c r="D30" s="4" t="s">
        <v>17</v>
      </c>
      <c r="E30" s="4">
        <v>1915</v>
      </c>
      <c r="F30" s="6">
        <v>23468</v>
      </c>
      <c r="G30" s="4">
        <v>54</v>
      </c>
      <c r="H30" s="4" t="s">
        <v>29</v>
      </c>
      <c r="I30" s="4" t="s">
        <v>30</v>
      </c>
      <c r="J30" s="4" t="s">
        <v>21</v>
      </c>
      <c r="K30" s="6">
        <v>41153</v>
      </c>
      <c r="L30" s="4" t="s">
        <v>67</v>
      </c>
      <c r="M30" s="4" t="s">
        <v>104</v>
      </c>
      <c r="N30" s="4">
        <v>21</v>
      </c>
      <c r="O30" s="4" t="s">
        <v>100</v>
      </c>
      <c r="P30" s="4" t="s">
        <v>144</v>
      </c>
      <c r="Q30" s="5" t="s">
        <v>26</v>
      </c>
    </row>
    <row r="31" spans="1:17" x14ac:dyDescent="0.25">
      <c r="A31">
        <f>ROW(A29)</f>
        <v>29</v>
      </c>
      <c r="B31" s="3" t="s">
        <v>106</v>
      </c>
      <c r="C31" s="4">
        <v>1011022863</v>
      </c>
      <c r="D31" s="4" t="s">
        <v>17</v>
      </c>
      <c r="E31" s="4">
        <v>2134</v>
      </c>
      <c r="F31" s="6">
        <v>31542</v>
      </c>
      <c r="G31" s="4">
        <v>31</v>
      </c>
      <c r="H31" s="4" t="s">
        <v>29</v>
      </c>
      <c r="I31" s="4" t="s">
        <v>20</v>
      </c>
      <c r="J31" s="4" t="s">
        <v>52</v>
      </c>
      <c r="K31" s="4" t="s">
        <v>107</v>
      </c>
      <c r="L31" s="4" t="s">
        <v>67</v>
      </c>
      <c r="M31" s="4" t="s">
        <v>108</v>
      </c>
      <c r="N31" s="4">
        <v>63</v>
      </c>
      <c r="O31" s="4" t="s">
        <v>100</v>
      </c>
      <c r="P31" s="4" t="s">
        <v>144</v>
      </c>
      <c r="Q31" s="5" t="s">
        <v>109</v>
      </c>
    </row>
    <row r="32" spans="1:17" x14ac:dyDescent="0.25">
      <c r="A32">
        <f t="shared" si="0"/>
        <v>30</v>
      </c>
      <c r="B32" s="3" t="s">
        <v>110</v>
      </c>
      <c r="C32" s="4">
        <v>1101023754</v>
      </c>
      <c r="D32" s="4" t="s">
        <v>17</v>
      </c>
      <c r="E32" s="4">
        <v>1886</v>
      </c>
      <c r="F32" s="6">
        <v>25818</v>
      </c>
      <c r="G32" s="4">
        <v>47</v>
      </c>
      <c r="H32" s="4" t="s">
        <v>29</v>
      </c>
      <c r="I32" s="4" t="s">
        <v>33</v>
      </c>
      <c r="J32" s="4" t="s">
        <v>21</v>
      </c>
      <c r="K32" s="6">
        <v>41760</v>
      </c>
      <c r="L32" s="4" t="s">
        <v>67</v>
      </c>
      <c r="M32" s="4" t="s">
        <v>111</v>
      </c>
      <c r="N32" s="4">
        <v>64</v>
      </c>
      <c r="O32" s="4" t="s">
        <v>100</v>
      </c>
      <c r="P32" s="4" t="s">
        <v>101</v>
      </c>
      <c r="Q32" s="5" t="s">
        <v>112</v>
      </c>
    </row>
    <row r="33" spans="1:17" x14ac:dyDescent="0.25">
      <c r="A33">
        <f t="shared" si="0"/>
        <v>31</v>
      </c>
      <c r="B33" s="3" t="s">
        <v>113</v>
      </c>
      <c r="C33" s="4">
        <v>1301052902</v>
      </c>
      <c r="D33" s="4" t="s">
        <v>17</v>
      </c>
      <c r="E33" s="4">
        <v>2170</v>
      </c>
      <c r="F33" s="6">
        <v>31176</v>
      </c>
      <c r="G33" s="4">
        <v>32</v>
      </c>
      <c r="H33" s="4" t="s">
        <v>29</v>
      </c>
      <c r="I33" s="4" t="s">
        <v>33</v>
      </c>
      <c r="J33" s="4" t="s">
        <v>21</v>
      </c>
      <c r="K33" s="6">
        <v>41038</v>
      </c>
      <c r="L33" s="4" t="s">
        <v>67</v>
      </c>
      <c r="M33" s="4" t="s">
        <v>114</v>
      </c>
      <c r="N33" s="4">
        <v>28.99</v>
      </c>
      <c r="O33" s="4" t="s">
        <v>115</v>
      </c>
      <c r="P33" s="4" t="s">
        <v>77</v>
      </c>
      <c r="Q33" s="5" t="s">
        <v>26</v>
      </c>
    </row>
    <row r="34" spans="1:17" x14ac:dyDescent="0.25">
      <c r="A34">
        <f t="shared" si="0"/>
        <v>32</v>
      </c>
      <c r="B34" s="3" t="s">
        <v>116</v>
      </c>
      <c r="C34" s="4">
        <v>1501072093</v>
      </c>
      <c r="D34" s="4" t="s">
        <v>117</v>
      </c>
      <c r="E34" s="4">
        <v>6040</v>
      </c>
      <c r="F34" s="6">
        <v>24996</v>
      </c>
      <c r="G34" s="4">
        <v>49</v>
      </c>
      <c r="H34" s="4" t="s">
        <v>19</v>
      </c>
      <c r="I34" s="4" t="s">
        <v>33</v>
      </c>
      <c r="J34" s="4" t="s">
        <v>21</v>
      </c>
      <c r="K34" s="6">
        <v>40183</v>
      </c>
      <c r="L34" s="4" t="s">
        <v>67</v>
      </c>
      <c r="M34" s="4" t="s">
        <v>114</v>
      </c>
      <c r="N34" s="4">
        <v>31.4</v>
      </c>
      <c r="O34" s="4" t="s">
        <v>115</v>
      </c>
      <c r="P34" s="4" t="s">
        <v>93</v>
      </c>
      <c r="Q34" s="5" t="s">
        <v>26</v>
      </c>
    </row>
    <row r="35" spans="1:17" x14ac:dyDescent="0.25">
      <c r="A35">
        <f t="shared" si="0"/>
        <v>33</v>
      </c>
      <c r="B35" s="3" t="s">
        <v>118</v>
      </c>
      <c r="C35" s="4">
        <v>602000312</v>
      </c>
      <c r="D35" s="4" t="s">
        <v>117</v>
      </c>
      <c r="E35" s="4">
        <v>6070</v>
      </c>
      <c r="F35" s="6">
        <v>32273</v>
      </c>
      <c r="G35" s="4">
        <v>29</v>
      </c>
      <c r="H35" s="4" t="s">
        <v>19</v>
      </c>
      <c r="I35" s="4" t="s">
        <v>33</v>
      </c>
      <c r="J35" s="4" t="s">
        <v>21</v>
      </c>
      <c r="K35" s="4" t="s">
        <v>119</v>
      </c>
      <c r="L35" s="4" t="s">
        <v>67</v>
      </c>
      <c r="M35" s="4" t="s">
        <v>114</v>
      </c>
      <c r="N35" s="4">
        <v>26</v>
      </c>
      <c r="O35" s="4" t="s">
        <v>115</v>
      </c>
      <c r="P35" s="4" t="s">
        <v>144</v>
      </c>
      <c r="Q35" s="5" t="s">
        <v>112</v>
      </c>
    </row>
    <row r="36" spans="1:17" x14ac:dyDescent="0.25">
      <c r="A36">
        <f t="shared" si="0"/>
        <v>34</v>
      </c>
      <c r="B36" s="3" t="s">
        <v>120</v>
      </c>
      <c r="C36" s="4">
        <v>1203032263</v>
      </c>
      <c r="D36" s="4" t="s">
        <v>17</v>
      </c>
      <c r="E36" s="4">
        <v>2360</v>
      </c>
      <c r="F36" s="6">
        <v>27001</v>
      </c>
      <c r="G36" s="4">
        <v>44</v>
      </c>
      <c r="H36" s="4" t="s">
        <v>19</v>
      </c>
      <c r="I36" s="4" t="s">
        <v>20</v>
      </c>
      <c r="J36" s="4" t="s">
        <v>21</v>
      </c>
      <c r="K36" s="6">
        <v>40822</v>
      </c>
      <c r="L36" s="4" t="s">
        <v>67</v>
      </c>
      <c r="M36" s="4" t="s">
        <v>114</v>
      </c>
      <c r="N36" s="4">
        <v>27.49</v>
      </c>
      <c r="O36" s="4" t="s">
        <v>115</v>
      </c>
      <c r="P36" s="4" t="s">
        <v>121</v>
      </c>
      <c r="Q36" s="5" t="s">
        <v>26</v>
      </c>
    </row>
    <row r="37" spans="1:17" x14ac:dyDescent="0.25">
      <c r="A37">
        <f t="shared" si="0"/>
        <v>35</v>
      </c>
      <c r="B37" s="3" t="s">
        <v>122</v>
      </c>
      <c r="C37" s="4">
        <v>1212052023</v>
      </c>
      <c r="D37" s="4" t="s">
        <v>17</v>
      </c>
      <c r="E37" s="4">
        <v>1886</v>
      </c>
      <c r="F37" s="6">
        <v>32325</v>
      </c>
      <c r="G37" s="4">
        <v>30</v>
      </c>
      <c r="H37" s="4" t="s">
        <v>29</v>
      </c>
      <c r="I37" s="4" t="s">
        <v>30</v>
      </c>
      <c r="J37" s="4" t="s">
        <v>21</v>
      </c>
      <c r="K37" s="6">
        <v>42125</v>
      </c>
      <c r="L37" s="4" t="s">
        <v>67</v>
      </c>
      <c r="M37" s="4" t="s">
        <v>123</v>
      </c>
      <c r="N37" s="4">
        <v>45</v>
      </c>
      <c r="O37" s="4" t="s">
        <v>124</v>
      </c>
      <c r="P37" s="4" t="s">
        <v>77</v>
      </c>
      <c r="Q37" s="5" t="s">
        <v>56</v>
      </c>
    </row>
    <row r="38" spans="1:17" x14ac:dyDescent="0.25">
      <c r="A38">
        <f t="shared" si="0"/>
        <v>36</v>
      </c>
      <c r="B38" s="3" t="s">
        <v>125</v>
      </c>
      <c r="C38" s="4">
        <v>1102024173</v>
      </c>
      <c r="D38" s="4" t="s">
        <v>17</v>
      </c>
      <c r="E38" s="4">
        <v>2135</v>
      </c>
      <c r="F38" s="4" t="s">
        <v>126</v>
      </c>
      <c r="G38" s="4">
        <v>28</v>
      </c>
      <c r="H38" s="4" t="s">
        <v>29</v>
      </c>
      <c r="I38" s="4" t="s">
        <v>20</v>
      </c>
      <c r="J38" s="4" t="s">
        <v>21</v>
      </c>
      <c r="K38" s="4" t="s">
        <v>81</v>
      </c>
      <c r="L38" s="4" t="s">
        <v>67</v>
      </c>
      <c r="M38" s="4" t="s">
        <v>123</v>
      </c>
      <c r="N38" s="4">
        <v>42</v>
      </c>
      <c r="O38" s="4" t="s">
        <v>124</v>
      </c>
      <c r="P38" s="4" t="s">
        <v>121</v>
      </c>
      <c r="Q38" s="5" t="s">
        <v>41</v>
      </c>
    </row>
    <row r="39" spans="1:17" x14ac:dyDescent="0.25">
      <c r="A39">
        <f t="shared" si="0"/>
        <v>37</v>
      </c>
      <c r="B39" s="3" t="s">
        <v>127</v>
      </c>
      <c r="C39" s="4">
        <v>1101023540</v>
      </c>
      <c r="D39" s="4" t="s">
        <v>17</v>
      </c>
      <c r="E39" s="4">
        <v>2119</v>
      </c>
      <c r="F39" s="4" t="s">
        <v>128</v>
      </c>
      <c r="G39" s="4">
        <v>29</v>
      </c>
      <c r="H39" s="4" t="s">
        <v>19</v>
      </c>
      <c r="I39" s="4" t="s">
        <v>20</v>
      </c>
      <c r="J39" s="4" t="s">
        <v>21</v>
      </c>
      <c r="K39" s="6">
        <v>42125</v>
      </c>
      <c r="L39" s="4" t="s">
        <v>67</v>
      </c>
      <c r="M39" s="4" t="s">
        <v>123</v>
      </c>
      <c r="N39" s="4">
        <v>37</v>
      </c>
      <c r="O39" s="4" t="s">
        <v>124</v>
      </c>
      <c r="P39" s="4" t="s">
        <v>69</v>
      </c>
      <c r="Q39" s="5" t="s">
        <v>56</v>
      </c>
    </row>
    <row r="40" spans="1:17" x14ac:dyDescent="0.25">
      <c r="A40">
        <f t="shared" si="0"/>
        <v>38</v>
      </c>
      <c r="B40" s="3" t="s">
        <v>129</v>
      </c>
      <c r="C40" s="4">
        <v>1988299991</v>
      </c>
      <c r="D40" s="4" t="s">
        <v>17</v>
      </c>
      <c r="E40" s="4">
        <v>2472</v>
      </c>
      <c r="F40" s="4" t="s">
        <v>130</v>
      </c>
      <c r="G40" s="4">
        <v>36</v>
      </c>
      <c r="H40" s="4" t="s">
        <v>19</v>
      </c>
      <c r="I40" s="4" t="s">
        <v>131</v>
      </c>
      <c r="J40" s="4" t="s">
        <v>21</v>
      </c>
      <c r="K40" s="6">
        <v>42125</v>
      </c>
      <c r="L40" s="4" t="s">
        <v>67</v>
      </c>
      <c r="M40" s="4" t="s">
        <v>123</v>
      </c>
      <c r="N40" s="4">
        <v>39</v>
      </c>
      <c r="O40" s="4" t="s">
        <v>124</v>
      </c>
      <c r="P40" s="4" t="s">
        <v>69</v>
      </c>
      <c r="Q40" s="5" t="s">
        <v>26</v>
      </c>
    </row>
    <row r="41" spans="1:17" x14ac:dyDescent="0.25">
      <c r="A41">
        <f t="shared" si="0"/>
        <v>39</v>
      </c>
      <c r="B41" s="3" t="s">
        <v>132</v>
      </c>
      <c r="C41" s="4">
        <v>1012023013</v>
      </c>
      <c r="D41" s="4" t="s">
        <v>17</v>
      </c>
      <c r="E41" s="4">
        <v>2138</v>
      </c>
      <c r="F41" s="4" t="s">
        <v>133</v>
      </c>
      <c r="G41" s="4">
        <v>30</v>
      </c>
      <c r="H41" s="4" t="s">
        <v>29</v>
      </c>
      <c r="I41" s="4" t="s">
        <v>33</v>
      </c>
      <c r="J41" s="4" t="s">
        <v>21</v>
      </c>
      <c r="K41" s="4" t="s">
        <v>81</v>
      </c>
      <c r="L41" s="4" t="s">
        <v>67</v>
      </c>
      <c r="M41" s="4" t="s">
        <v>123</v>
      </c>
      <c r="N41" s="4">
        <v>43</v>
      </c>
      <c r="O41" s="4" t="s">
        <v>124</v>
      </c>
      <c r="P41" s="4" t="s">
        <v>93</v>
      </c>
      <c r="Q41" s="5" t="s">
        <v>41</v>
      </c>
    </row>
    <row r="42" spans="1:17" x14ac:dyDescent="0.25">
      <c r="A42">
        <f t="shared" si="0"/>
        <v>40</v>
      </c>
      <c r="B42" s="3" t="s">
        <v>134</v>
      </c>
      <c r="C42" s="4">
        <v>1001956578</v>
      </c>
      <c r="D42" s="4" t="s">
        <v>17</v>
      </c>
      <c r="E42" s="4">
        <v>2048</v>
      </c>
      <c r="F42" s="6">
        <v>28949</v>
      </c>
      <c r="G42" s="4">
        <v>38</v>
      </c>
      <c r="H42" s="4" t="s">
        <v>19</v>
      </c>
      <c r="I42" s="4" t="s">
        <v>20</v>
      </c>
      <c r="J42" s="4" t="s">
        <v>21</v>
      </c>
      <c r="K42" s="4" t="s">
        <v>38</v>
      </c>
      <c r="L42" s="4" t="s">
        <v>67</v>
      </c>
      <c r="M42" s="4" t="s">
        <v>123</v>
      </c>
      <c r="N42" s="4">
        <v>27</v>
      </c>
      <c r="O42" s="4" t="s">
        <v>124</v>
      </c>
      <c r="P42" s="4" t="s">
        <v>50</v>
      </c>
      <c r="Q42" s="5" t="s">
        <v>26</v>
      </c>
    </row>
    <row r="43" spans="1:17" x14ac:dyDescent="0.25">
      <c r="A43">
        <f t="shared" si="0"/>
        <v>41</v>
      </c>
      <c r="B43" s="3" t="s">
        <v>135</v>
      </c>
      <c r="C43" s="4">
        <v>906014183</v>
      </c>
      <c r="D43" s="4" t="s">
        <v>17</v>
      </c>
      <c r="E43" s="4">
        <v>1773</v>
      </c>
      <c r="F43" s="4" t="s">
        <v>136</v>
      </c>
      <c r="G43" s="4">
        <v>36</v>
      </c>
      <c r="H43" s="4" t="s">
        <v>19</v>
      </c>
      <c r="I43" s="4" t="s">
        <v>20</v>
      </c>
      <c r="J43" s="4" t="s">
        <v>21</v>
      </c>
      <c r="K43" s="4" t="s">
        <v>137</v>
      </c>
      <c r="L43" s="4" t="s">
        <v>67</v>
      </c>
      <c r="M43" s="4" t="s">
        <v>123</v>
      </c>
      <c r="N43" s="4">
        <v>47</v>
      </c>
      <c r="O43" s="4" t="s">
        <v>124</v>
      </c>
      <c r="P43" s="4" t="s">
        <v>93</v>
      </c>
      <c r="Q43" s="5" t="s">
        <v>26</v>
      </c>
    </row>
    <row r="44" spans="1:17" x14ac:dyDescent="0.25">
      <c r="A44">
        <f t="shared" si="0"/>
        <v>42</v>
      </c>
      <c r="B44" s="3" t="s">
        <v>138</v>
      </c>
      <c r="C44" s="4">
        <v>1104025466</v>
      </c>
      <c r="D44" s="4" t="s">
        <v>17</v>
      </c>
      <c r="E44" s="4">
        <v>1420</v>
      </c>
      <c r="F44" s="6">
        <v>32268</v>
      </c>
      <c r="G44" s="4">
        <v>29</v>
      </c>
      <c r="H44" s="4" t="s">
        <v>29</v>
      </c>
      <c r="I44" s="4" t="s">
        <v>20</v>
      </c>
      <c r="J44" s="4" t="s">
        <v>21</v>
      </c>
      <c r="K44" s="6">
        <v>42125</v>
      </c>
      <c r="L44" s="4" t="s">
        <v>67</v>
      </c>
      <c r="M44" s="4" t="s">
        <v>123</v>
      </c>
      <c r="N44" s="4">
        <v>28</v>
      </c>
      <c r="O44" s="4" t="s">
        <v>124</v>
      </c>
      <c r="P44" s="4" t="s">
        <v>144</v>
      </c>
      <c r="Q44" s="5" t="s">
        <v>26</v>
      </c>
    </row>
    <row r="45" spans="1:17" x14ac:dyDescent="0.25">
      <c r="A45">
        <f t="shared" si="0"/>
        <v>43</v>
      </c>
      <c r="B45" s="3" t="s">
        <v>139</v>
      </c>
      <c r="C45" s="4">
        <v>1411071506</v>
      </c>
      <c r="D45" s="4" t="s">
        <v>17</v>
      </c>
      <c r="E45" s="4">
        <v>2343</v>
      </c>
      <c r="F45" s="4" t="s">
        <v>140</v>
      </c>
      <c r="G45" s="4">
        <v>48</v>
      </c>
      <c r="H45" s="4" t="s">
        <v>29</v>
      </c>
      <c r="I45" s="4" t="s">
        <v>20</v>
      </c>
      <c r="J45" s="4" t="s">
        <v>52</v>
      </c>
      <c r="K45" s="4" t="s">
        <v>81</v>
      </c>
      <c r="L45" s="4" t="s">
        <v>67</v>
      </c>
      <c r="M45" s="4" t="s">
        <v>123</v>
      </c>
      <c r="N45" s="4">
        <v>49.1</v>
      </c>
      <c r="O45" s="4" t="s">
        <v>124</v>
      </c>
      <c r="P45" s="4" t="s">
        <v>69</v>
      </c>
      <c r="Q45" s="5" t="s">
        <v>41</v>
      </c>
    </row>
    <row r="46" spans="1:17" x14ac:dyDescent="0.25">
      <c r="A46">
        <f t="shared" si="0"/>
        <v>44</v>
      </c>
      <c r="B46" s="7" t="s">
        <v>141</v>
      </c>
      <c r="C46" s="8">
        <v>1307060199</v>
      </c>
      <c r="D46" s="8" t="s">
        <v>17</v>
      </c>
      <c r="E46" s="8">
        <v>2148</v>
      </c>
      <c r="F46" s="9">
        <v>27519</v>
      </c>
      <c r="G46" s="8">
        <v>42</v>
      </c>
      <c r="H46" s="8" t="s">
        <v>29</v>
      </c>
      <c r="I46" s="8" t="s">
        <v>20</v>
      </c>
      <c r="J46" s="8" t="s">
        <v>21</v>
      </c>
      <c r="K46" s="8" t="s">
        <v>81</v>
      </c>
      <c r="L46" s="8" t="s">
        <v>67</v>
      </c>
      <c r="M46" s="8" t="s">
        <v>142</v>
      </c>
      <c r="N46" s="8">
        <v>62</v>
      </c>
      <c r="O46" s="8" t="s">
        <v>73</v>
      </c>
      <c r="P46" s="8" t="s">
        <v>143</v>
      </c>
      <c r="Q46" s="10" t="s">
        <v>26</v>
      </c>
    </row>
  </sheetData>
  <autoFilter ref="A2:Q46"/>
  <sortState ref="A3:A46">
    <sortCondition ref="A3:A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tabSelected="1" topLeftCell="A5" zoomScale="115" zoomScaleNormal="115" workbookViewId="0">
      <selection activeCell="N12" sqref="N12"/>
    </sheetView>
  </sheetViews>
  <sheetFormatPr defaultRowHeight="15" x14ac:dyDescent="0.25"/>
  <cols>
    <col min="3" max="3" width="18.7109375" bestFit="1" customWidth="1"/>
  </cols>
  <sheetData>
    <row r="2" spans="2:13" ht="15.75" x14ac:dyDescent="0.25">
      <c r="B2" s="15" t="s">
        <v>153</v>
      </c>
      <c r="C2" s="1"/>
      <c r="D2" s="2"/>
    </row>
    <row r="3" spans="2:13" x14ac:dyDescent="0.25">
      <c r="B3" s="3"/>
      <c r="C3" s="4"/>
      <c r="D3" s="5"/>
    </row>
    <row r="4" spans="2:13" x14ac:dyDescent="0.25">
      <c r="B4" s="3">
        <v>1</v>
      </c>
      <c r="C4" s="4" t="s">
        <v>145</v>
      </c>
      <c r="D4" s="16">
        <v>150000</v>
      </c>
      <c r="F4" t="s">
        <v>165</v>
      </c>
    </row>
    <row r="5" spans="2:13" x14ac:dyDescent="0.25">
      <c r="B5" s="3">
        <v>2</v>
      </c>
      <c r="C5" s="4" t="s">
        <v>146</v>
      </c>
      <c r="D5" s="5">
        <v>600000</v>
      </c>
      <c r="F5">
        <f>COUNT('Employee Data'!A3:A46)</f>
        <v>44</v>
      </c>
      <c r="G5" s="23"/>
      <c r="J5" t="s">
        <v>166</v>
      </c>
      <c r="L5" t="s">
        <v>178</v>
      </c>
    </row>
    <row r="6" spans="2:13" x14ac:dyDescent="0.25">
      <c r="B6" s="3">
        <v>3</v>
      </c>
      <c r="C6" s="4" t="s">
        <v>157</v>
      </c>
      <c r="D6" s="5">
        <v>180000</v>
      </c>
      <c r="F6" s="23">
        <f>G14+H23</f>
        <v>2953000</v>
      </c>
      <c r="J6" t="s">
        <v>171</v>
      </c>
    </row>
    <row r="7" spans="2:13" x14ac:dyDescent="0.25">
      <c r="B7" s="3">
        <v>4</v>
      </c>
      <c r="C7" s="8" t="s">
        <v>147</v>
      </c>
      <c r="D7" s="10">
        <v>250000</v>
      </c>
      <c r="F7" s="23"/>
    </row>
    <row r="9" spans="2:13" ht="15.75" x14ac:dyDescent="0.25">
      <c r="B9" s="15" t="s">
        <v>152</v>
      </c>
      <c r="C9" s="1"/>
      <c r="D9" s="2"/>
    </row>
    <row r="10" spans="2:13" x14ac:dyDescent="0.25">
      <c r="B10" s="3"/>
      <c r="C10" s="4"/>
      <c r="D10" s="5"/>
    </row>
    <row r="11" spans="2:13" x14ac:dyDescent="0.25">
      <c r="B11" s="3">
        <v>1</v>
      </c>
      <c r="C11" s="4" t="s">
        <v>148</v>
      </c>
      <c r="D11" s="5">
        <v>5000</v>
      </c>
    </row>
    <row r="12" spans="2:13" x14ac:dyDescent="0.25">
      <c r="B12" s="3">
        <v>2</v>
      </c>
      <c r="C12" s="4" t="s">
        <v>149</v>
      </c>
      <c r="D12" s="5">
        <v>3000</v>
      </c>
    </row>
    <row r="13" spans="2:13" x14ac:dyDescent="0.25">
      <c r="B13" s="3">
        <v>3</v>
      </c>
      <c r="C13" s="4" t="s">
        <v>150</v>
      </c>
      <c r="D13" s="5">
        <v>25000</v>
      </c>
      <c r="F13" t="s">
        <v>162</v>
      </c>
    </row>
    <row r="14" spans="2:13" x14ac:dyDescent="0.25">
      <c r="B14" s="3">
        <v>4</v>
      </c>
      <c r="C14" s="8" t="s">
        <v>151</v>
      </c>
      <c r="D14" s="10">
        <v>10000</v>
      </c>
      <c r="F14">
        <f>F5-G23</f>
        <v>35</v>
      </c>
      <c r="G14" s="23">
        <f>SUM(D4:D7)+F14*SUM(D11:D14)</f>
        <v>2685000</v>
      </c>
      <c r="H14" s="23"/>
      <c r="J14" t="s">
        <v>170</v>
      </c>
    </row>
    <row r="15" spans="2:13" x14ac:dyDescent="0.25">
      <c r="G15" s="23"/>
    </row>
    <row r="16" spans="2:13" ht="15.75" x14ac:dyDescent="0.25">
      <c r="B16" s="15" t="s">
        <v>156</v>
      </c>
      <c r="C16" s="1"/>
      <c r="D16" s="2"/>
      <c r="F16" s="23"/>
      <c r="J16" t="s">
        <v>169</v>
      </c>
      <c r="L16" t="s">
        <v>179</v>
      </c>
      <c r="M16" t="s">
        <v>180</v>
      </c>
    </row>
    <row r="17" spans="2:13" x14ac:dyDescent="0.25">
      <c r="B17" s="3"/>
      <c r="C17" s="4"/>
      <c r="D17" s="5"/>
    </row>
    <row r="18" spans="2:13" x14ac:dyDescent="0.25">
      <c r="B18" s="7">
        <v>1</v>
      </c>
      <c r="C18" s="8" t="s">
        <v>155</v>
      </c>
      <c r="D18" s="10">
        <v>25000</v>
      </c>
    </row>
    <row r="20" spans="2:13" ht="15.75" x14ac:dyDescent="0.25">
      <c r="B20" s="15" t="s">
        <v>154</v>
      </c>
      <c r="C20" s="1"/>
      <c r="D20" s="2"/>
    </row>
    <row r="21" spans="2:13" x14ac:dyDescent="0.25">
      <c r="B21" s="3"/>
      <c r="C21" s="4"/>
      <c r="D21" s="5"/>
    </row>
    <row r="22" spans="2:13" x14ac:dyDescent="0.25">
      <c r="B22" s="3">
        <v>1</v>
      </c>
      <c r="C22" s="4" t="s">
        <v>150</v>
      </c>
      <c r="D22" s="5">
        <v>25000</v>
      </c>
      <c r="F22" t="s">
        <v>163</v>
      </c>
    </row>
    <row r="23" spans="2:13" x14ac:dyDescent="0.25">
      <c r="B23" s="7">
        <v>2</v>
      </c>
      <c r="C23" s="8" t="s">
        <v>151</v>
      </c>
      <c r="D23" s="10">
        <v>2000</v>
      </c>
      <c r="F23" t="s">
        <v>167</v>
      </c>
      <c r="G23">
        <f>COUNTIF('Employee Data'!P3:P46,"Internal")</f>
        <v>9</v>
      </c>
      <c r="H23">
        <f>D18+G23*(D22+D23)</f>
        <v>268000</v>
      </c>
      <c r="J23" t="s">
        <v>168</v>
      </c>
    </row>
    <row r="24" spans="2:13" ht="15.75" x14ac:dyDescent="0.25">
      <c r="E24" s="14"/>
    </row>
    <row r="25" spans="2:13" x14ac:dyDescent="0.25">
      <c r="B25" t="s">
        <v>158</v>
      </c>
    </row>
    <row r="27" spans="2:13" x14ac:dyDescent="0.25">
      <c r="C27" s="17" t="s">
        <v>159</v>
      </c>
      <c r="D27" s="20">
        <f>F6/F5</f>
        <v>67113.636363636368</v>
      </c>
      <c r="E27" t="s">
        <v>174</v>
      </c>
      <c r="J27" t="s">
        <v>177</v>
      </c>
      <c r="L27" t="s">
        <v>172</v>
      </c>
    </row>
    <row r="28" spans="2:13" ht="15.75" x14ac:dyDescent="0.25">
      <c r="C28" s="18" t="s">
        <v>160</v>
      </c>
      <c r="D28" s="21">
        <f>G14/F14</f>
        <v>76714.28571428571</v>
      </c>
      <c r="E28" s="14" t="s">
        <v>176</v>
      </c>
      <c r="M28" t="s">
        <v>173</v>
      </c>
    </row>
    <row r="29" spans="2:13" x14ac:dyDescent="0.25">
      <c r="C29" s="19" t="s">
        <v>161</v>
      </c>
      <c r="D29" s="22">
        <f>H23/G23</f>
        <v>29777.777777777777</v>
      </c>
      <c r="E29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Cost Information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2024-12-14T12:33:28Z</dcterms:modified>
</cp:coreProperties>
</file>