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n\Desktop\499\R\data\"/>
    </mc:Choice>
  </mc:AlternateContent>
  <bookViews>
    <workbookView xWindow="0" yWindow="0" windowWidth="19200" windowHeight="7644"/>
  </bookViews>
  <sheets>
    <sheet name="Sheet1" sheetId="1" r:id="rId1"/>
  </sheets>
  <definedNames>
    <definedName name="_xlnm._FilterDatabase" localSheetId="0" hidden="1">Sheet1!$A$1:$F$38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5" i="1"/>
  <c r="E34" i="1"/>
  <c r="E33" i="1"/>
  <c r="E36" i="1"/>
  <c r="E37" i="1"/>
  <c r="E38" i="1"/>
  <c r="E14" i="1"/>
  <c r="E13" i="1"/>
  <c r="E12" i="1"/>
  <c r="E11" i="1"/>
  <c r="E10" i="1"/>
  <c r="E9" i="1"/>
  <c r="E8" i="1"/>
  <c r="E7" i="1"/>
  <c r="E6" i="1"/>
  <c r="E4" i="1"/>
  <c r="E2" i="1"/>
  <c r="E3" i="1"/>
</calcChain>
</file>

<file path=xl/sharedStrings.xml><?xml version="1.0" encoding="utf-8"?>
<sst xmlns="http://schemas.openxmlformats.org/spreadsheetml/2006/main" count="43" uniqueCount="20">
  <si>
    <t>anhui</t>
  </si>
  <si>
    <t>beijing</t>
  </si>
  <si>
    <t>gansu</t>
  </si>
  <si>
    <t>henan</t>
  </si>
  <si>
    <t>hubei</t>
  </si>
  <si>
    <t>shanxi</t>
  </si>
  <si>
    <t>jiangsu</t>
  </si>
  <si>
    <t>chongqing</t>
  </si>
  <si>
    <t>guangdong</t>
  </si>
  <si>
    <t>shanghai</t>
  </si>
  <si>
    <t>sichuan</t>
  </si>
  <si>
    <t>zhejiang</t>
  </si>
  <si>
    <t>province</t>
  </si>
  <si>
    <t>year</t>
  </si>
  <si>
    <t>unexplained</t>
  </si>
  <si>
    <t>loggdp</t>
  </si>
  <si>
    <t>logtrade</t>
  </si>
  <si>
    <t>private</t>
  </si>
  <si>
    <t>liaoning</t>
  </si>
  <si>
    <t>yunnan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</si>
</sst>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A3" sqref="A3"/>
    </sheetView>
  </sheetViews>
  <sheetFormatPr defaultRowHeight="14.4" x14ac:dyDescent="0.55000000000000004"/>
  <cols>
    <col min="1" max="1" width="9.7890625" bestFit="1" customWidth="1"/>
    <col min="3" max="3" width="12.26171875" bestFit="1" customWidth="1"/>
    <col min="4" max="4" width="8.20703125" customWidth="1"/>
    <col min="5" max="5" width="11.578125" bestFit="1" customWidth="1"/>
    <col min="6" max="6" width="11.68359375" bestFit="1" customWidth="1"/>
    <col min="7" max="7" width="8.9453125" customWidth="1"/>
  </cols>
  <sheetData>
    <row r="1" spans="1:6" x14ac:dyDescent="0.55000000000000004">
      <c r="A1" s="1" t="s">
        <v>12</v>
      </c>
      <c r="B1" s="1" t="s">
        <v>13</v>
      </c>
      <c r="C1" s="1" t="s">
        <v>14</v>
      </c>
      <c r="D1" s="1" t="s">
        <v>16</v>
      </c>
      <c r="E1" s="1" t="s">
        <v>17</v>
      </c>
      <c r="F1" s="1" t="s">
        <v>15</v>
      </c>
    </row>
    <row r="2" spans="1:6" x14ac:dyDescent="0.55000000000000004">
      <c r="A2" s="1" t="s">
        <v>6</v>
      </c>
      <c r="B2" s="1">
        <v>2007</v>
      </c>
      <c r="C2" s="1">
        <v>0.29955379800000004</v>
      </c>
      <c r="D2" s="1">
        <v>1.0209999999999999</v>
      </c>
      <c r="E2" s="1">
        <f>91.2/100</f>
        <v>0.91200000000000003</v>
      </c>
      <c r="F2" s="1">
        <v>4.5283855665793018</v>
      </c>
    </row>
    <row r="3" spans="1:6" x14ac:dyDescent="0.55000000000000004">
      <c r="A3" s="1" t="s">
        <v>6</v>
      </c>
      <c r="B3" s="1">
        <v>2002</v>
      </c>
      <c r="C3" s="1">
        <v>0.14340958499999998</v>
      </c>
      <c r="D3" s="1">
        <v>0.54900000000000004</v>
      </c>
      <c r="E3" s="1">
        <f>81.1/100</f>
        <v>0.81099999999999994</v>
      </c>
      <c r="F3" s="1">
        <v>4.1584589128231171</v>
      </c>
    </row>
    <row r="4" spans="1:6" x14ac:dyDescent="0.55000000000000004">
      <c r="A4" s="1" t="s">
        <v>11</v>
      </c>
      <c r="B4" s="1">
        <v>2007</v>
      </c>
      <c r="C4" s="1">
        <v>0.30784098300000001</v>
      </c>
      <c r="D4" s="1">
        <v>0.71699999999999997</v>
      </c>
      <c r="E4" s="1">
        <f>447.19/666.69</f>
        <v>0.67076152334668282</v>
      </c>
      <c r="F4" s="1">
        <v>4.5695450710902934</v>
      </c>
    </row>
    <row r="5" spans="1:6" x14ac:dyDescent="0.55000000000000004">
      <c r="A5" s="1" t="s">
        <v>6</v>
      </c>
      <c r="B5" s="1">
        <v>1998</v>
      </c>
      <c r="C5" s="1">
        <v>0.1156567335</v>
      </c>
      <c r="D5" s="1">
        <v>0.30399999999999999</v>
      </c>
      <c r="E5" s="1">
        <f>61.9/100</f>
        <v>0.61899999999999999</v>
      </c>
      <c r="F5" s="1">
        <v>4.0010267727739874</v>
      </c>
    </row>
    <row r="6" spans="1:6" x14ac:dyDescent="0.55000000000000004">
      <c r="A6" s="1" t="s">
        <v>3</v>
      </c>
      <c r="B6" s="1">
        <v>2007</v>
      </c>
      <c r="C6" s="1">
        <v>0.25440774100000002</v>
      </c>
      <c r="D6" s="1">
        <v>6.3E-2</v>
      </c>
      <c r="E6" s="1">
        <f>58.1/100</f>
        <v>0.58099999999999996</v>
      </c>
      <c r="F6" s="1">
        <v>4.2051627070029394</v>
      </c>
    </row>
    <row r="7" spans="1:6" x14ac:dyDescent="0.55000000000000004">
      <c r="A7" s="1" t="s">
        <v>8</v>
      </c>
      <c r="B7" s="1">
        <v>2007</v>
      </c>
      <c r="C7" s="1">
        <v>0.411759706</v>
      </c>
      <c r="D7" s="1">
        <v>1.518</v>
      </c>
      <c r="E7" s="1">
        <f>(5402.65-380.06-1999.34)/5402.65</f>
        <v>0.55958649921797621</v>
      </c>
      <c r="F7" s="1">
        <v>4.5171510512986659</v>
      </c>
    </row>
    <row r="8" spans="1:6" x14ac:dyDescent="0.55000000000000004">
      <c r="A8" s="1" t="s">
        <v>4</v>
      </c>
      <c r="B8" s="1">
        <v>2007</v>
      </c>
      <c r="C8" s="1">
        <v>0.26679465900000005</v>
      </c>
      <c r="D8" s="1">
        <v>0.121</v>
      </c>
      <c r="E8" s="1">
        <f>50.7/100</f>
        <v>0.50700000000000001</v>
      </c>
      <c r="F8" s="1">
        <v>4.2094030440520811</v>
      </c>
    </row>
    <row r="9" spans="1:6" x14ac:dyDescent="0.55000000000000004">
      <c r="A9" s="1" t="s">
        <v>1</v>
      </c>
      <c r="B9" s="1">
        <v>2002</v>
      </c>
      <c r="C9" s="1">
        <v>0.20841393999999996</v>
      </c>
      <c r="D9" s="1">
        <v>1.004</v>
      </c>
      <c r="E9" s="1">
        <f>(32.2+4.9)/(100-24.4)</f>
        <v>0.49074074074074081</v>
      </c>
      <c r="F9" s="1">
        <v>4.3535706365223588</v>
      </c>
    </row>
    <row r="10" spans="1:6" x14ac:dyDescent="0.55000000000000004">
      <c r="A10" s="1" t="s">
        <v>8</v>
      </c>
      <c r="B10" s="1">
        <v>2002</v>
      </c>
      <c r="C10" s="1">
        <v>0.16121015899999996</v>
      </c>
      <c r="D10" s="1">
        <v>1.355</v>
      </c>
      <c r="E10" s="1">
        <f xml:space="preserve"> (4134.37-382.91-1794.68)/4134.37</f>
        <v>0.47329581048624098</v>
      </c>
      <c r="F10" s="1">
        <v>4.1753722740758361</v>
      </c>
    </row>
    <row r="11" spans="1:6" x14ac:dyDescent="0.55000000000000004">
      <c r="A11" s="1" t="s">
        <v>3</v>
      </c>
      <c r="B11" s="1">
        <v>2002</v>
      </c>
      <c r="C11" s="1">
        <v>0.23533631999999999</v>
      </c>
      <c r="D11" s="1">
        <v>4.3999999999999997E-2</v>
      </c>
      <c r="E11" s="1">
        <f>45.36712/100</f>
        <v>0.4536712</v>
      </c>
      <c r="F11" s="1">
        <v>3.8072854227308253</v>
      </c>
    </row>
    <row r="12" spans="1:6" x14ac:dyDescent="0.55000000000000004">
      <c r="A12" s="1" t="s">
        <v>2</v>
      </c>
      <c r="B12" s="1">
        <v>2002</v>
      </c>
      <c r="C12" s="1">
        <v>0.17258520699999996</v>
      </c>
      <c r="D12" s="1">
        <v>5.8999999999999997E-2</v>
      </c>
      <c r="E12" s="1">
        <f>(326.91-161.23-17.5)/326.91</f>
        <v>0.45327460157229826</v>
      </c>
      <c r="F12" s="1">
        <v>3.6510297029692222</v>
      </c>
    </row>
    <row r="13" spans="1:6" x14ac:dyDescent="0.55000000000000004">
      <c r="A13" s="1" t="s">
        <v>9</v>
      </c>
      <c r="B13" s="1">
        <v>2007</v>
      </c>
      <c r="C13" s="1">
        <v>0.27259285800000005</v>
      </c>
      <c r="D13" s="1">
        <v>1.7210000000000001</v>
      </c>
      <c r="E13" s="1">
        <f>45.1/100</f>
        <v>0.45100000000000001</v>
      </c>
      <c r="F13" s="1">
        <v>4.8168867358930134</v>
      </c>
    </row>
    <row r="14" spans="1:6" x14ac:dyDescent="0.55000000000000004">
      <c r="A14" s="1" t="s">
        <v>6</v>
      </c>
      <c r="B14" s="1">
        <v>1995</v>
      </c>
      <c r="C14" s="1">
        <v>-7.0205090999999997E-2</v>
      </c>
      <c r="D14" s="1">
        <v>0.26400000000000001</v>
      </c>
      <c r="E14" s="1">
        <f>42.3/100</f>
        <v>0.42299999999999999</v>
      </c>
      <c r="F14" s="1">
        <v>3.8630550365207088</v>
      </c>
    </row>
    <row r="15" spans="1:6" x14ac:dyDescent="0.55000000000000004">
      <c r="A15" s="1" t="s">
        <v>7</v>
      </c>
      <c r="B15" s="1">
        <v>2007</v>
      </c>
      <c r="C15" s="1">
        <v>0.18387338800000003</v>
      </c>
      <c r="D15" s="1">
        <v>0.121</v>
      </c>
      <c r="E15" s="1">
        <f>40.9/100</f>
        <v>0.40899999999999997</v>
      </c>
      <c r="F15" s="1">
        <v>4.1654753369731194</v>
      </c>
    </row>
    <row r="16" spans="1:6" x14ac:dyDescent="0.55000000000000004">
      <c r="A16" s="1" t="s">
        <v>0</v>
      </c>
      <c r="B16" s="1">
        <v>2007</v>
      </c>
      <c r="C16" s="1">
        <v>0.27276080000000003</v>
      </c>
      <c r="D16" s="1">
        <v>0.16500000000000001</v>
      </c>
      <c r="E16" s="1">
        <f>108.7/323.5</f>
        <v>0.33601236476043278</v>
      </c>
      <c r="F16" s="1">
        <v>4.0805043071833174</v>
      </c>
    </row>
    <row r="17" spans="1:6" x14ac:dyDescent="0.55000000000000004">
      <c r="A17" s="1" t="s">
        <v>3</v>
      </c>
      <c r="B17" s="1">
        <v>1998</v>
      </c>
      <c r="C17" s="1">
        <v>0.12514333890000001</v>
      </c>
      <c r="D17" s="1">
        <v>3.3000000000000002E-2</v>
      </c>
      <c r="E17" s="1">
        <f>32.11039/100</f>
        <v>0.3211039</v>
      </c>
      <c r="F17" s="1">
        <v>3.6699050118514758</v>
      </c>
    </row>
    <row r="18" spans="1:6" x14ac:dyDescent="0.55000000000000004">
      <c r="A18" s="1" t="s">
        <v>7</v>
      </c>
      <c r="B18" s="1">
        <v>2002</v>
      </c>
      <c r="C18" s="1">
        <v>0.23096825699999998</v>
      </c>
      <c r="D18" s="1">
        <v>7.4999999999999997E-2</v>
      </c>
      <c r="E18" s="1">
        <f>27.9/100</f>
        <v>0.27899999999999997</v>
      </c>
      <c r="F18" s="1">
        <v>3.8023453710244688</v>
      </c>
    </row>
    <row r="19" spans="1:6" x14ac:dyDescent="0.55000000000000004">
      <c r="A19" s="1" t="s">
        <v>10</v>
      </c>
      <c r="B19" s="1">
        <v>2007</v>
      </c>
      <c r="C19" s="1">
        <v>0.28093863600000002</v>
      </c>
      <c r="D19" s="1">
        <v>0.104</v>
      </c>
      <c r="E19" s="1">
        <f>25.7/100</f>
        <v>0.25700000000000001</v>
      </c>
      <c r="F19" s="1">
        <v>4.1114657969891404</v>
      </c>
    </row>
    <row r="20" spans="1:6" x14ac:dyDescent="0.55000000000000004">
      <c r="A20" s="1" t="s">
        <v>0</v>
      </c>
      <c r="B20" s="1">
        <v>2002</v>
      </c>
      <c r="C20" s="1">
        <v>0.25814169999999997</v>
      </c>
      <c r="D20" s="1">
        <v>9.1999999999999998E-2</v>
      </c>
      <c r="E20" s="1">
        <f>96.7/434.8</f>
        <v>0.22240110395584176</v>
      </c>
      <c r="F20" s="1">
        <v>3.7505943131013786</v>
      </c>
    </row>
    <row r="21" spans="1:6" x14ac:dyDescent="0.55000000000000004">
      <c r="A21" s="1" t="s">
        <v>18</v>
      </c>
      <c r="B21" s="1">
        <v>2002</v>
      </c>
      <c r="C21" s="1">
        <v>0.2833387</v>
      </c>
      <c r="D21" s="1">
        <v>0.33</v>
      </c>
      <c r="E21" s="1">
        <f>139.6/685.4</f>
        <v>0.2036766851473592</v>
      </c>
      <c r="F21" s="1">
        <v>4.1134741413284406</v>
      </c>
    </row>
    <row r="22" spans="1:6" x14ac:dyDescent="0.55000000000000004">
      <c r="A22" s="1" t="s">
        <v>4</v>
      </c>
      <c r="B22" s="1">
        <v>2002</v>
      </c>
      <c r="C22" s="1">
        <v>0.25361722099999995</v>
      </c>
      <c r="D22" s="1">
        <v>7.8E-2</v>
      </c>
      <c r="E22" s="1">
        <f>18/100</f>
        <v>0.18</v>
      </c>
      <c r="F22" s="1">
        <v>3.9195112934107295</v>
      </c>
    </row>
    <row r="23" spans="1:6" x14ac:dyDescent="0.55000000000000004">
      <c r="A23" s="1" t="s">
        <v>10</v>
      </c>
      <c r="B23" s="1">
        <v>2002</v>
      </c>
      <c r="C23" s="1">
        <v>0.10807895499999998</v>
      </c>
      <c r="D23" s="1">
        <v>7.8E-2</v>
      </c>
      <c r="E23" s="1">
        <f>17.3/100</f>
        <v>0.17300000000000001</v>
      </c>
      <c r="F23" s="1">
        <v>3.7498052736442355</v>
      </c>
    </row>
    <row r="24" spans="1:6" x14ac:dyDescent="0.55000000000000004">
      <c r="A24" s="1" t="s">
        <v>1</v>
      </c>
      <c r="B24" s="1">
        <v>1998</v>
      </c>
      <c r="C24" s="1">
        <v>0.13875460000000001</v>
      </c>
      <c r="D24" s="1">
        <v>1.0620000000000001</v>
      </c>
      <c r="E24" s="1">
        <f>(4500635-3216576-508146)/4500635</f>
        <v>0.17240078344500276</v>
      </c>
      <c r="F24" s="1">
        <v>4.207894028273591</v>
      </c>
    </row>
    <row r="25" spans="1:6" x14ac:dyDescent="0.55000000000000004">
      <c r="A25" s="1" t="s">
        <v>5</v>
      </c>
      <c r="B25" s="1">
        <v>2002</v>
      </c>
      <c r="C25" s="1">
        <v>0.22915705999999997</v>
      </c>
      <c r="D25" s="1">
        <v>8.2000000000000003E-2</v>
      </c>
      <c r="E25" s="1">
        <f>(1403.34-351.56-986.3)/(1403.34-986.3)</f>
        <v>0.15701131785919822</v>
      </c>
      <c r="F25" s="1">
        <v>3.78698230337903</v>
      </c>
    </row>
    <row r="26" spans="1:6" x14ac:dyDescent="0.55000000000000004">
      <c r="A26" s="1" t="s">
        <v>19</v>
      </c>
      <c r="B26" s="1">
        <v>1995</v>
      </c>
      <c r="C26" s="1">
        <v>-3.4718166000000002E-2</v>
      </c>
      <c r="D26" s="1">
        <v>0.13</v>
      </c>
      <c r="E26" s="1">
        <f>(5.36+39.53)/(2149-1797.97)</f>
        <v>0.12788080790815601</v>
      </c>
      <c r="F26" s="1">
        <v>3.4862071695966961</v>
      </c>
    </row>
    <row r="27" spans="1:6" x14ac:dyDescent="0.55000000000000004">
      <c r="A27" s="1" t="s">
        <v>3</v>
      </c>
      <c r="B27" s="1">
        <v>1995</v>
      </c>
      <c r="C27" s="1">
        <v>9.0814608999999991E-2</v>
      </c>
      <c r="D27" s="1">
        <v>6.2E-2</v>
      </c>
      <c r="E27" s="1">
        <f>10.33647/100</f>
        <v>0.1033647</v>
      </c>
      <c r="F27" s="1">
        <v>3.5163392008222676</v>
      </c>
    </row>
    <row r="28" spans="1:6" x14ac:dyDescent="0.55000000000000004">
      <c r="A28" s="1" t="s">
        <v>18</v>
      </c>
      <c r="B28" s="1">
        <v>1998</v>
      </c>
      <c r="C28" s="1">
        <v>0.23058797019999999</v>
      </c>
      <c r="D28" s="1">
        <v>0.27200000000000002</v>
      </c>
      <c r="E28" s="1">
        <f>90.7/917.4</f>
        <v>9.886636145628952E-2</v>
      </c>
      <c r="F28" s="1">
        <v>3.9701636182338</v>
      </c>
    </row>
    <row r="29" spans="1:6" x14ac:dyDescent="0.55000000000000004">
      <c r="A29" s="1" t="s">
        <v>5</v>
      </c>
      <c r="B29" s="1">
        <v>1995</v>
      </c>
      <c r="C29" s="1">
        <v>0.17712844899999999</v>
      </c>
      <c r="D29" s="1">
        <v>0.109</v>
      </c>
      <c r="E29" s="1">
        <f>(1423.52-463.52-911.12)/(1423.52-911.12)</f>
        <v>9.5394223263075714E-2</v>
      </c>
      <c r="F29" s="1">
        <v>3.5436847750829119</v>
      </c>
    </row>
    <row r="30" spans="1:6" x14ac:dyDescent="0.55000000000000004">
      <c r="A30" s="1" t="s">
        <v>4</v>
      </c>
      <c r="B30" s="1">
        <v>1995</v>
      </c>
      <c r="C30" s="1">
        <v>-5.0242697999999995E-2</v>
      </c>
      <c r="D30" s="1">
        <v>0.13500000000000001</v>
      </c>
      <c r="E30" s="1">
        <f>9/100</f>
        <v>0.09</v>
      </c>
      <c r="F30" s="1">
        <v>3.5627502573180299</v>
      </c>
    </row>
    <row r="31" spans="1:6" x14ac:dyDescent="0.55000000000000004">
      <c r="A31" s="1" t="s">
        <v>1</v>
      </c>
      <c r="B31" s="1">
        <v>1995</v>
      </c>
      <c r="C31" s="1">
        <v>8.8102879999999995E-3</v>
      </c>
      <c r="D31" s="1">
        <v>2.0510000000000002</v>
      </c>
      <c r="E31" s="1">
        <f>40.61/470.88</f>
        <v>8.6242779476724429E-2</v>
      </c>
      <c r="F31" s="1">
        <v>4.0810547446192587</v>
      </c>
    </row>
    <row r="32" spans="1:6" x14ac:dyDescent="0.55000000000000004">
      <c r="A32" s="1" t="s">
        <v>2</v>
      </c>
      <c r="B32" s="1">
        <v>1998</v>
      </c>
      <c r="C32" s="1">
        <v>0.16815295699999999</v>
      </c>
      <c r="D32" s="1">
        <v>4.2999999999999997E-2</v>
      </c>
      <c r="E32" s="1">
        <f>(23.66)/(1483.32-1199.99)</f>
        <v>8.3506864786644569E-2</v>
      </c>
      <c r="F32" s="1">
        <v>3.5377916089505534</v>
      </c>
    </row>
    <row r="33" spans="1:6" x14ac:dyDescent="0.55000000000000004">
      <c r="A33" s="1" t="s">
        <v>10</v>
      </c>
      <c r="B33" s="1">
        <v>1998</v>
      </c>
      <c r="C33" s="1">
        <v>0.11430074870000001</v>
      </c>
      <c r="D33" s="1">
        <v>0.05</v>
      </c>
      <c r="E33" s="1">
        <f>7.2/100</f>
        <v>7.2000000000000008E-2</v>
      </c>
      <c r="F33" s="1">
        <v>3.6248219025591091</v>
      </c>
    </row>
    <row r="34" spans="1:6" x14ac:dyDescent="0.55000000000000004">
      <c r="A34" s="1" t="s">
        <v>8</v>
      </c>
      <c r="B34" s="1">
        <v>1995</v>
      </c>
      <c r="C34" s="1">
        <v>5.4224780000000014E-3</v>
      </c>
      <c r="D34" s="1">
        <v>1.4630000000000001</v>
      </c>
      <c r="E34" s="1">
        <f>(3551.2-911.9-2394.4)/3551.2</f>
        <v>6.8962604190132809E-2</v>
      </c>
      <c r="F34" s="1">
        <v>3.9048062493164672</v>
      </c>
    </row>
    <row r="35" spans="1:6" x14ac:dyDescent="0.55000000000000004">
      <c r="A35" s="1" t="s">
        <v>10</v>
      </c>
      <c r="B35" s="1">
        <v>1995</v>
      </c>
      <c r="C35" s="1">
        <v>4.2963993999999998E-2</v>
      </c>
      <c r="D35" s="1">
        <v>7.4999999999999997E-2</v>
      </c>
      <c r="E35" s="1">
        <f>6.4/100</f>
        <v>6.4000000000000001E-2</v>
      </c>
      <c r="F35" s="1">
        <v>3.4761800891175052</v>
      </c>
    </row>
    <row r="36" spans="1:6" x14ac:dyDescent="0.55000000000000004">
      <c r="A36" s="1" t="s">
        <v>18</v>
      </c>
      <c r="B36" s="1">
        <v>1995</v>
      </c>
      <c r="C36" s="1">
        <v>6.2355720000000003E-2</v>
      </c>
      <c r="D36" s="1">
        <v>0.32800000000000001</v>
      </c>
      <c r="E36" s="1">
        <f>50.1/1021</f>
        <v>4.9069539666993144E-2</v>
      </c>
      <c r="F36" s="1">
        <v>3.8403350418242583</v>
      </c>
    </row>
    <row r="37" spans="1:6" x14ac:dyDescent="0.55000000000000004">
      <c r="A37" s="1" t="s">
        <v>0</v>
      </c>
      <c r="B37" s="1">
        <v>1995</v>
      </c>
      <c r="C37" s="1">
        <v>5.077636E-2</v>
      </c>
      <c r="D37" s="1">
        <v>0.106</v>
      </c>
      <c r="E37" s="1">
        <f>16/502.8</f>
        <v>3.1821797931583136E-2</v>
      </c>
      <c r="F37" s="1">
        <v>3.4796712656508326</v>
      </c>
    </row>
    <row r="38" spans="1:6" x14ac:dyDescent="0.55000000000000004">
      <c r="A38" s="1" t="s">
        <v>2</v>
      </c>
      <c r="B38" s="1">
        <v>1995</v>
      </c>
      <c r="C38" s="1">
        <v>9.8607690999999997E-2</v>
      </c>
      <c r="D38" s="1">
        <v>4.5999999999999999E-2</v>
      </c>
      <c r="E38" s="1">
        <f>2.87/250.1</f>
        <v>1.1475409836065575E-2</v>
      </c>
      <c r="F38" s="1">
        <v>3.3595918362451749</v>
      </c>
    </row>
  </sheetData>
  <autoFilter ref="A1:F38"/>
  <sortState ref="A2:F39">
    <sortCondition descending="1" ref="E2:E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Yang</dc:creator>
  <cp:lastModifiedBy>Kun Yang</cp:lastModifiedBy>
  <dcterms:created xsi:type="dcterms:W3CDTF">2016-04-24T16:41:24Z</dcterms:created>
  <dcterms:modified xsi:type="dcterms:W3CDTF">2016-04-25T02:11:18Z</dcterms:modified>
</cp:coreProperties>
</file>