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9.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Data Analytics &amp; power bi course\Dengue Project -Excel\"/>
    </mc:Choice>
  </mc:AlternateContent>
  <xr:revisionPtr revIDLastSave="0" documentId="13_ncr:1_{11E5B6F7-137F-434C-9A54-FED18FD10254}" xr6:coauthVersionLast="47" xr6:coauthVersionMax="47" xr10:uidLastSave="{00000000-0000-0000-0000-000000000000}"/>
  <bookViews>
    <workbookView xWindow="-120" yWindow="-120" windowWidth="20730" windowHeight="11160" xr2:uid="{01EA0AFD-2E94-4621-90CA-7A9F7BCF24B6}"/>
  </bookViews>
  <sheets>
    <sheet name="Dashboard" sheetId="4" r:id="rId1"/>
    <sheet name="Dataset" sheetId="2" r:id="rId2"/>
    <sheet name="House type" sheetId="9" r:id="rId3"/>
    <sheet name="Sheet2" sheetId="14" r:id="rId4"/>
    <sheet name="Slicers" sheetId="5" r:id="rId5"/>
    <sheet name="Gender" sheetId="6" r:id="rId6"/>
    <sheet name="Area" sheetId="10" r:id="rId7"/>
    <sheet name="Age group" sheetId="11" r:id="rId8"/>
    <sheet name="Area type" sheetId="12" r:id="rId9"/>
    <sheet name="NS1 IGg IGm" sheetId="8" r:id="rId10"/>
    <sheet name="KPI" sheetId="3" r:id="rId11"/>
    <sheet name="Sheet1" sheetId="13" r:id="rId12"/>
  </sheets>
  <definedNames>
    <definedName name="_xlchart.v1.0" hidden="1">Area!$D$4:$D$13</definedName>
    <definedName name="_xlchart.v1.1" hidden="1">Area!$E$3</definedName>
    <definedName name="_xlchart.v1.2" hidden="1">Area!$E$4:$E$13</definedName>
    <definedName name="_xlchart.v1.7" hidden="1">Area!$D$4:$D$13</definedName>
    <definedName name="_xlchart.v1.8" hidden="1">Area!$E$3</definedName>
    <definedName name="_xlchart.v1.9" hidden="1">Area!$E$4:$E$13</definedName>
    <definedName name="_xlchart.v5.10" hidden="1">Sheet1!$D$3</definedName>
    <definedName name="_xlchart.v5.11" hidden="1">Sheet1!$D$4</definedName>
    <definedName name="_xlchart.v5.12" hidden="1">Sheet1!$E$3</definedName>
    <definedName name="_xlchart.v5.13" hidden="1">Sheet1!$E$4</definedName>
    <definedName name="_xlchart.v5.3" hidden="1">Sheet1!$D$3</definedName>
    <definedName name="_xlchart.v5.4" hidden="1">Sheet1!$D$4</definedName>
    <definedName name="_xlchart.v5.5" hidden="1">Sheet1!$E$3</definedName>
    <definedName name="_xlchart.v5.6" hidden="1">Sheet1!$E$4</definedName>
    <definedName name="ExternalData_1" localSheetId="1" hidden="1">Dataset!$A$1:$K$1001</definedName>
    <definedName name="Slicer_AreaType">#N/A</definedName>
    <definedName name="Slicer_Gender">#N/A</definedName>
    <definedName name="Slicer_HouseType">#N/A</definedName>
    <definedName name="Slicer_Status">#N/A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D5" i="10"/>
  <c r="D6" i="10"/>
  <c r="D7" i="10"/>
  <c r="D8" i="10"/>
  <c r="D9" i="10"/>
  <c r="D10" i="10"/>
  <c r="D11" i="10"/>
  <c r="D12" i="10"/>
  <c r="D13" i="10"/>
  <c r="D4" i="10"/>
  <c r="D5" i="12"/>
  <c r="D4" i="12"/>
  <c r="D5" i="11"/>
  <c r="D6" i="11"/>
  <c r="D7" i="11"/>
  <c r="D8" i="11"/>
  <c r="D9" i="11"/>
  <c r="D4" i="11"/>
  <c r="A12" i="9"/>
  <c r="A13" i="9"/>
  <c r="A11" i="9"/>
  <c r="D10" i="8"/>
  <c r="C10" i="8"/>
  <c r="B10" i="8"/>
  <c r="D7" i="8"/>
  <c r="C7" i="8"/>
  <c r="C4" i="8"/>
  <c r="B7" i="8"/>
  <c r="B4" i="8"/>
  <c r="D4" i="8"/>
  <c r="B11" i="3"/>
  <c r="D8" i="3"/>
  <c r="B8" i="3"/>
  <c r="D4" i="3"/>
  <c r="C4" i="3"/>
  <c r="E5" i="12"/>
  <c r="E4" i="12"/>
  <c r="B10" i="6"/>
  <c r="B9" i="6"/>
  <c r="E5" i="11"/>
  <c r="E9" i="11"/>
  <c r="E13" i="10"/>
  <c r="E10" i="10"/>
  <c r="B12" i="9"/>
  <c r="E5" i="10"/>
  <c r="E12" i="10"/>
  <c r="E6" i="10"/>
  <c r="E7" i="10"/>
  <c r="E9" i="10"/>
  <c r="E4" i="10"/>
  <c r="E8" i="11"/>
  <c r="E6" i="11"/>
  <c r="E7" i="11"/>
  <c r="E11" i="10"/>
  <c r="E8" i="10"/>
  <c r="B13" i="9"/>
  <c r="B11" i="9"/>
  <c r="E4" i="11"/>
  <c r="C9" i="6" l="1"/>
  <c r="E10" i="8"/>
  <c r="C17" i="8" s="1"/>
  <c r="F4" i="8"/>
  <c r="D15" i="8" s="1"/>
  <c r="E7" i="8"/>
  <c r="C16" i="8" s="1"/>
  <c r="F10" i="8"/>
  <c r="D17" i="8" s="1"/>
  <c r="F7" i="8"/>
  <c r="D16" i="8" s="1"/>
  <c r="E4" i="8"/>
  <c r="C15" i="8" s="1"/>
  <c r="C10" i="6"/>
  <c r="B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2F5173-BB45-486B-AAD1-E599BE9B2B2E}" keepAlive="1" name="Query - Dataset" description="Connection to the 'Dataset' query in the workbook." type="5" refreshedVersion="7" background="1" saveData="1">
    <dbPr connection="Provider=Microsoft.Mashup.OleDb.1;Data Source=$Workbook$;Location=Dataset;Extended Properties=&quot;&quot;" command="SELECT * FROM [Dataset]"/>
  </connection>
</connections>
</file>

<file path=xl/sharedStrings.xml><?xml version="1.0" encoding="utf-8"?>
<sst xmlns="http://schemas.openxmlformats.org/spreadsheetml/2006/main" count="5094" uniqueCount="86">
  <si>
    <t>Gender</t>
  </si>
  <si>
    <t>Age</t>
  </si>
  <si>
    <t>NS1</t>
  </si>
  <si>
    <t>IgG</t>
  </si>
  <si>
    <t>IgM</t>
  </si>
  <si>
    <t>Area</t>
  </si>
  <si>
    <t>AreaType</t>
  </si>
  <si>
    <t>HouseType</t>
  </si>
  <si>
    <t>District</t>
  </si>
  <si>
    <t>Outcome</t>
  </si>
  <si>
    <t>Female</t>
  </si>
  <si>
    <t>Mirpur</t>
  </si>
  <si>
    <t>Undeveloped</t>
  </si>
  <si>
    <t>Building</t>
  </si>
  <si>
    <t>Dhaka</t>
  </si>
  <si>
    <t>Male</t>
  </si>
  <si>
    <t>Chawkbazar</t>
  </si>
  <si>
    <t>Developed</t>
  </si>
  <si>
    <t>Paltan</t>
  </si>
  <si>
    <t>Other</t>
  </si>
  <si>
    <t>Motijheel</t>
  </si>
  <si>
    <t>Gendaria</t>
  </si>
  <si>
    <t>Dhanmondi</t>
  </si>
  <si>
    <t>New Market</t>
  </si>
  <si>
    <t>Tinshed</t>
  </si>
  <si>
    <t>Sher-e-Bangla Nagar</t>
  </si>
  <si>
    <t>Kafrul</t>
  </si>
  <si>
    <t>Pallabi</t>
  </si>
  <si>
    <t>Mohammadpur</t>
  </si>
  <si>
    <t>Shahbagh</t>
  </si>
  <si>
    <t>Shyampur</t>
  </si>
  <si>
    <t>Kalabagan</t>
  </si>
  <si>
    <t>Bosila</t>
  </si>
  <si>
    <t>Jatrabari</t>
  </si>
  <si>
    <t>Adabor</t>
  </si>
  <si>
    <t>Kamrangirchar</t>
  </si>
  <si>
    <t>Biman Bandar</t>
  </si>
  <si>
    <t>Ramna</t>
  </si>
  <si>
    <t>Badda</t>
  </si>
  <si>
    <t>Bangshal</t>
  </si>
  <si>
    <t>Sabujbagh</t>
  </si>
  <si>
    <t>Hazaribagh</t>
  </si>
  <si>
    <t>Sutrapur</t>
  </si>
  <si>
    <t>Lalbagh</t>
  </si>
  <si>
    <t>Demra</t>
  </si>
  <si>
    <t>Banasree</t>
  </si>
  <si>
    <t>Cantonment</t>
  </si>
  <si>
    <t>Keraniganj</t>
  </si>
  <si>
    <t>Tejgaon</t>
  </si>
  <si>
    <t>Khilkhet</t>
  </si>
  <si>
    <t>Kadamtali</t>
  </si>
  <si>
    <t>Gulshan</t>
  </si>
  <si>
    <t>Rampura</t>
  </si>
  <si>
    <t>Khilgaon</t>
  </si>
  <si>
    <t>Total Patient</t>
  </si>
  <si>
    <t>Total Dengue cases</t>
  </si>
  <si>
    <t>Dengue Infection Rate (%)</t>
  </si>
  <si>
    <t>Aerage Age</t>
  </si>
  <si>
    <t>Count of Outcome</t>
  </si>
  <si>
    <t>Row Labels</t>
  </si>
  <si>
    <t>Grand Total</t>
  </si>
  <si>
    <t>Total NS1</t>
  </si>
  <si>
    <t>Positve</t>
  </si>
  <si>
    <t>Negative</t>
  </si>
  <si>
    <t>Total IgG</t>
  </si>
  <si>
    <t>Total IgM</t>
  </si>
  <si>
    <t>Positive (%)</t>
  </si>
  <si>
    <t>Negative (%)</t>
  </si>
  <si>
    <t>Test Type</t>
  </si>
  <si>
    <t>House Type</t>
  </si>
  <si>
    <t>Patient</t>
  </si>
  <si>
    <t>Result</t>
  </si>
  <si>
    <t>Age Group</t>
  </si>
  <si>
    <t>0-10</t>
  </si>
  <si>
    <t>11-20</t>
  </si>
  <si>
    <t>21-30</t>
  </si>
  <si>
    <t>31-40</t>
  </si>
  <si>
    <t>41-50</t>
  </si>
  <si>
    <t>Patient status</t>
  </si>
  <si>
    <t>Area type</t>
  </si>
  <si>
    <t>Status</t>
  </si>
  <si>
    <t>State</t>
  </si>
  <si>
    <t>51+</t>
  </si>
  <si>
    <t>Country</t>
  </si>
  <si>
    <t>City</t>
  </si>
  <si>
    <t>Bangladesh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</si>
</sst>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0.0%"/>
    <numFmt numFmtId="165" formatCode="_(* #,##0_);_(* \(#,##0\);_(* &quot;-&quot;??_);_(@_)"/>
  </numFmts>
  <fonts count="7" x14ac:knownFonts="1">
    <font>
      <sz val="11"/>
      <color theme="1"/>
      <name val="Calibri"/>
      <family val="2"/>
      <scheme val="minor"/>
    </font>
    <font>
      <sz val="11"/>
      <color rgb="FF006100"/>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7">
    <xf numFmtId="0" fontId="0" fillId="0" borderId="0"/>
    <xf numFmtId="0" fontId="1" fillId="2" borderId="0" applyNumberFormat="0" applyBorder="0" applyAlignment="0" applyProtection="0"/>
    <xf numFmtId="9" fontId="2" fillId="0" borderId="0" applyFon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43" fontId="2" fillId="0" borderId="0" applyFont="0" applyFill="0" applyBorder="0" applyAlignment="0" applyProtection="0"/>
  </cellStyleXfs>
  <cellXfs count="21">
    <xf numFmtId="0" fontId="0" fillId="0" borderId="0" xfId="0"/>
    <xf numFmtId="0" fontId="0" fillId="0" borderId="0" xfId="0" applyNumberFormat="1"/>
    <xf numFmtId="0" fontId="1" fillId="2" borderId="0" xfId="1"/>
    <xf numFmtId="0" fontId="4" fillId="4" borderId="0" xfId="4"/>
    <xf numFmtId="0" fontId="3" fillId="3" borderId="0" xfId="3"/>
    <xf numFmtId="164" fontId="0" fillId="0" borderId="0" xfId="2" applyNumberFormat="1" applyFont="1"/>
    <xf numFmtId="1" fontId="0" fillId="0" borderId="0" xfId="0" applyNumberFormat="1"/>
    <xf numFmtId="0" fontId="0" fillId="0" borderId="0" xfId="0" pivotButton="1"/>
    <xf numFmtId="0" fontId="0" fillId="0" borderId="0" xfId="0" applyAlignment="1">
      <alignment horizontal="left"/>
    </xf>
    <xf numFmtId="9" fontId="0" fillId="0" borderId="0" xfId="2" applyNumberFormat="1" applyFont="1"/>
    <xf numFmtId="0" fontId="5" fillId="5" borderId="1" xfId="5"/>
    <xf numFmtId="164" fontId="5" fillId="5" borderId="1" xfId="5" applyNumberFormat="1"/>
    <xf numFmtId="0" fontId="6" fillId="0" borderId="0" xfId="0" applyFont="1"/>
    <xf numFmtId="0" fontId="6" fillId="0" borderId="2" xfId="0" applyFont="1" applyBorder="1" applyAlignment="1">
      <alignment horizontal="left"/>
    </xf>
    <xf numFmtId="0" fontId="6"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165" fontId="0" fillId="0" borderId="0" xfId="6" applyNumberFormat="1" applyFont="1"/>
    <xf numFmtId="0" fontId="0" fillId="0" borderId="0" xfId="0" applyAlignment="1">
      <alignment horizontal="center"/>
    </xf>
  </cellXfs>
  <cellStyles count="7">
    <cellStyle name="Bad" xfId="3" builtinId="27"/>
    <cellStyle name="Check Cell" xfId="5" builtinId="23"/>
    <cellStyle name="Comma" xfId="6" builtinId="3"/>
    <cellStyle name="Good" xfId="1" builtinId="26"/>
    <cellStyle name="Neutral" xfId="4" builtinId="28"/>
    <cellStyle name="Normal" xfId="0" builtinId="0"/>
    <cellStyle name="Percent" xfId="2" builtinId="5"/>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name val="Calibri"/>
        <family val="2"/>
        <scheme val="minor"/>
      </font>
      <fill>
        <patternFill patternType="none">
          <bgColor auto="1"/>
        </patternFill>
      </fill>
    </dxf>
    <dxf>
      <fill>
        <patternFill patternType="none">
          <bgColor auto="1"/>
        </patternFill>
      </fill>
    </dxf>
  </dxfs>
  <tableStyles count="1" defaultTableStyle="TableStyleMedium2" defaultPivotStyle="PivotStyleLight16">
    <tableStyle name="Slicer Style 1" pivot="0" table="0" count="5" xr9:uid="{CBD201CC-B7EC-43B3-9EFB-6C902B743B5C}">
      <tableStyleElement type="wholeTable" dxfId="8"/>
      <tableStyleElement type="headerRow" dxfId="7"/>
    </tableStyle>
  </tableStyles>
  <colors>
    <mruColors>
      <color rgb="FFE79028"/>
      <color rgb="FFFF0000"/>
      <color rgb="FFF3B662"/>
      <color rgb="FF64A0D8"/>
      <color rgb="FF2A6EAA"/>
      <color rgb="FF33FF57"/>
      <color rgb="FFFF33A6"/>
      <color rgb="FF33A1FF"/>
      <color rgb="FFFF4500"/>
      <color rgb="FFFF5733"/>
    </mruColors>
  </colors>
  <extLst>
    <ext xmlns:x14="http://schemas.microsoft.com/office/spreadsheetml/2009/9/main" uri="{46F421CA-312F-682f-3DD2-61675219B42D}">
      <x14:dxfs count="3">
        <dxf>
          <fill>
            <gradientFill>
              <stop position="0">
                <color theme="8" tint="-0.49803155613879818"/>
              </stop>
              <stop position="1">
                <color theme="8" tint="0.40000610370189521"/>
              </stop>
            </gradientFill>
          </fill>
        </dxf>
        <dxf>
          <fill>
            <gradientFill>
              <stop position="0">
                <color theme="9" tint="-0.49803155613879818"/>
              </stop>
              <stop position="1">
                <color theme="9" tint="0.40000610370189521"/>
              </stop>
            </gradientFill>
          </fill>
        </dxf>
        <dxf>
          <fill>
            <gradientFill>
              <stop position="0">
                <color theme="4" tint="-0.49803155613879818"/>
              </stop>
              <stop position="1">
                <color theme="4"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01A54"/>
                  </a:gs>
                  <a:gs pos="100000">
                    <a:srgbClr val="E78DD8"/>
                  </a:gs>
                </a:gsLst>
                <a:lin ang="10800000" scaled="0"/>
              </a:gradFill>
              <a:ln w="19050">
                <a:solidFill>
                  <a:schemeClr val="lt1"/>
                </a:solidFill>
              </a:ln>
              <a:effectLst/>
            </c:spPr>
            <c:extLst>
              <c:ext xmlns:c16="http://schemas.microsoft.com/office/drawing/2014/chart" uri="{C3380CC4-5D6E-409C-BE32-E72D297353CC}">
                <c16:uniqueId val="{00000001-B0E5-41EC-8F7B-C34FBEFDC147}"/>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B0E5-41EC-8F7B-C34FBEFDC147}"/>
              </c:ext>
            </c:extLst>
          </c:dPt>
          <c:val>
            <c:numRef>
              <c:f>Gender!$C$9:$C$10</c:f>
              <c:numCache>
                <c:formatCode>0%</c:formatCode>
                <c:ptCount val="2"/>
                <c:pt idx="0">
                  <c:v>0.52400000000000002</c:v>
                </c:pt>
                <c:pt idx="1">
                  <c:v>0.47599999999999998</c:v>
                </c:pt>
              </c:numCache>
            </c:numRef>
          </c:val>
          <c:extLst>
            <c:ext xmlns:c16="http://schemas.microsoft.com/office/drawing/2014/chart" uri="{C3380CC4-5D6E-409C-BE32-E72D297353CC}">
              <c16:uniqueId val="{00000004-B0E5-41EC-8F7B-C34FBEFDC14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B9CC-4B1F-BE23-BA5EDB4D459A}"/>
              </c:ext>
            </c:extLst>
          </c:dPt>
          <c:dPt>
            <c:idx val="1"/>
            <c:bubble3D val="0"/>
            <c:spPr>
              <a:gradFill>
                <a:gsLst>
                  <a:gs pos="0">
                    <a:schemeClr val="accent5">
                      <a:lumMod val="50000"/>
                    </a:schemeClr>
                  </a:gs>
                  <a:gs pos="100000">
                    <a:schemeClr val="accent5">
                      <a:lumMod val="75000"/>
                    </a:schemeClr>
                  </a:gs>
                </a:gsLst>
                <a:lin ang="5400000" scaled="1"/>
              </a:gradFill>
              <a:ln w="19050">
                <a:solidFill>
                  <a:schemeClr val="lt1"/>
                </a:solidFill>
              </a:ln>
              <a:effectLst/>
            </c:spPr>
            <c:extLst>
              <c:ext xmlns:c16="http://schemas.microsoft.com/office/drawing/2014/chart" uri="{C3380CC4-5D6E-409C-BE32-E72D297353CC}">
                <c16:uniqueId val="{00000003-B9CC-4B1F-BE23-BA5EDB4D459A}"/>
              </c:ext>
            </c:extLst>
          </c:dPt>
          <c:dLbls>
            <c:delete val="1"/>
          </c:dLbls>
          <c:val>
            <c:numRef>
              <c:f>Gender!$C$9:$C$10</c:f>
              <c:numCache>
                <c:formatCode>0%</c:formatCode>
                <c:ptCount val="2"/>
                <c:pt idx="0">
                  <c:v>0.52400000000000002</c:v>
                </c:pt>
                <c:pt idx="1">
                  <c:v>0.47599999999999998</c:v>
                </c:pt>
              </c:numCache>
            </c:numRef>
          </c:val>
          <c:extLst>
            <c:ext xmlns:c16="http://schemas.microsoft.com/office/drawing/2014/chart" uri="{C3380CC4-5D6E-409C-BE32-E72D297353CC}">
              <c16:uniqueId val="{00000004-B9CC-4B1F-BE23-BA5EDB4D459A}"/>
            </c:ext>
          </c:extLst>
        </c:ser>
        <c:dLbls>
          <c:showLegendKey val="0"/>
          <c:showVal val="1"/>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6082352273440138E-2"/>
          <c:y val="0.11721609016963107"/>
          <c:w val="0.94783529545311973"/>
          <c:h val="0.76189400168636534"/>
        </c:manualLayout>
      </c:layout>
      <c:barChart>
        <c:barDir val="col"/>
        <c:grouping val="clustered"/>
        <c:varyColors val="0"/>
        <c:ser>
          <c:idx val="0"/>
          <c:order val="0"/>
          <c:tx>
            <c:strRef>
              <c:f>'NS1 IGg IGm'!$C$14</c:f>
              <c:strCache>
                <c:ptCount val="1"/>
                <c:pt idx="0">
                  <c:v>Positive (%)</c:v>
                </c:pt>
              </c:strCache>
            </c:strRef>
          </c:tx>
          <c:spPr>
            <a:gradFill>
              <a:gsLst>
                <a:gs pos="0">
                  <a:schemeClr val="accent5">
                    <a:lumMod val="50000"/>
                  </a:schemeClr>
                </a:gs>
                <a:gs pos="100000">
                  <a:schemeClr val="accent1">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'NS1 IGg IGm'!$B$15:$B$17</c:f>
              <c:strCache>
                <c:ptCount val="3"/>
                <c:pt idx="0">
                  <c:v>NS1</c:v>
                </c:pt>
                <c:pt idx="1">
                  <c:v>IgG</c:v>
                </c:pt>
                <c:pt idx="2">
                  <c:v>IgM</c:v>
                </c:pt>
              </c:strCache>
            </c:strRef>
          </c:cat>
          <c:val>
            <c:numRef>
              <c:f>'NS1 IGg IGm'!$C$15:$C$17</c:f>
              <c:numCache>
                <c:formatCode>0.0%</c:formatCode>
                <c:ptCount val="3"/>
                <c:pt idx="0">
                  <c:v>0.51900000000000002</c:v>
                </c:pt>
                <c:pt idx="1">
                  <c:v>0.53300000000000003</c:v>
                </c:pt>
                <c:pt idx="2">
                  <c:v>0.47499999999999998</c:v>
                </c:pt>
              </c:numCache>
            </c:numRef>
          </c:val>
          <c:extLst>
            <c:ext xmlns:c16="http://schemas.microsoft.com/office/drawing/2014/chart" uri="{C3380CC4-5D6E-409C-BE32-E72D297353CC}">
              <c16:uniqueId val="{00000000-2B5B-4A26-90EB-192476E50863}"/>
            </c:ext>
          </c:extLst>
        </c:ser>
        <c:dLbls>
          <c:showLegendKey val="0"/>
          <c:showVal val="1"/>
          <c:showCatName val="0"/>
          <c:showSerName val="0"/>
          <c:showPercent val="0"/>
          <c:showBubbleSize val="0"/>
        </c:dLbls>
        <c:gapWidth val="191"/>
        <c:axId val="1588312288"/>
        <c:axId val="1588303552"/>
      </c:barChart>
      <c:lineChart>
        <c:grouping val="standard"/>
        <c:varyColors val="0"/>
        <c:ser>
          <c:idx val="1"/>
          <c:order val="1"/>
          <c:tx>
            <c:strRef>
              <c:f>'NS1 IGg IGm'!$D$14</c:f>
              <c:strCache>
                <c:ptCount val="1"/>
                <c:pt idx="0">
                  <c:v>Negative (%)</c:v>
                </c:pt>
              </c:strCache>
            </c:strRef>
          </c:tx>
          <c:spPr>
            <a:ln w="28575" cap="rnd">
              <a:solidFill>
                <a:srgbClr val="FF7F0E"/>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'NS1 IGg IGm'!$B$15:$B$17</c:f>
              <c:strCache>
                <c:ptCount val="3"/>
                <c:pt idx="0">
                  <c:v>NS1</c:v>
                </c:pt>
                <c:pt idx="1">
                  <c:v>IgG</c:v>
                </c:pt>
                <c:pt idx="2">
                  <c:v>IgM</c:v>
                </c:pt>
              </c:strCache>
            </c:strRef>
          </c:cat>
          <c:val>
            <c:numRef>
              <c:f>'NS1 IGg IGm'!$D$15:$D$17</c:f>
              <c:numCache>
                <c:formatCode>0.0%</c:formatCode>
                <c:ptCount val="3"/>
                <c:pt idx="0">
                  <c:v>0.48099999999999998</c:v>
                </c:pt>
                <c:pt idx="1">
                  <c:v>0.46700000000000003</c:v>
                </c:pt>
                <c:pt idx="2">
                  <c:v>0.52500000000000002</c:v>
                </c:pt>
              </c:numCache>
            </c:numRef>
          </c:val>
          <c:smooth val="1"/>
          <c:extLst>
            <c:ext xmlns:c16="http://schemas.microsoft.com/office/drawing/2014/chart" uri="{C3380CC4-5D6E-409C-BE32-E72D297353CC}">
              <c16:uniqueId val="{00000001-2B5B-4A26-90EB-192476E50863}"/>
            </c:ext>
          </c:extLst>
        </c:ser>
        <c:dLbls>
          <c:showLegendKey val="0"/>
          <c:showVal val="1"/>
          <c:showCatName val="0"/>
          <c:showSerName val="0"/>
          <c:showPercent val="0"/>
          <c:showBubbleSize val="0"/>
        </c:dLbls>
        <c:marker val="1"/>
        <c:smooth val="0"/>
        <c:axId val="1588307712"/>
        <c:axId val="1588298560"/>
      </c:lineChart>
      <c:catAx>
        <c:axId val="15883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588303552"/>
        <c:crosses val="autoZero"/>
        <c:auto val="1"/>
        <c:lblAlgn val="ctr"/>
        <c:lblOffset val="100"/>
        <c:noMultiLvlLbl val="0"/>
      </c:catAx>
      <c:valAx>
        <c:axId val="1588303552"/>
        <c:scaling>
          <c:orientation val="minMax"/>
        </c:scaling>
        <c:delete val="1"/>
        <c:axPos val="l"/>
        <c:numFmt formatCode="0.0%" sourceLinked="1"/>
        <c:majorTickMark val="none"/>
        <c:minorTickMark val="none"/>
        <c:tickLblPos val="nextTo"/>
        <c:crossAx val="1588312288"/>
        <c:crosses val="autoZero"/>
        <c:crossBetween val="between"/>
      </c:valAx>
      <c:valAx>
        <c:axId val="1588298560"/>
        <c:scaling>
          <c:orientation val="minMax"/>
        </c:scaling>
        <c:delete val="1"/>
        <c:axPos val="r"/>
        <c:numFmt formatCode="0.0%" sourceLinked="1"/>
        <c:majorTickMark val="out"/>
        <c:minorTickMark val="none"/>
        <c:tickLblPos val="nextTo"/>
        <c:crossAx val="1588307712"/>
        <c:crosses val="max"/>
        <c:crossBetween val="between"/>
      </c:valAx>
      <c:catAx>
        <c:axId val="1588307712"/>
        <c:scaling>
          <c:orientation val="minMax"/>
        </c:scaling>
        <c:delete val="1"/>
        <c:axPos val="b"/>
        <c:numFmt formatCode="General" sourceLinked="1"/>
        <c:majorTickMark val="out"/>
        <c:minorTickMark val="none"/>
        <c:tickLblPos val="nextTo"/>
        <c:crossAx val="1588298560"/>
        <c:crosses val="autoZero"/>
        <c:auto val="1"/>
        <c:lblAlgn val="ctr"/>
        <c:lblOffset val="100"/>
        <c:noMultiLvlLbl val="0"/>
      </c:catAx>
      <c:spPr>
        <a:noFill/>
        <a:ln cap="rnd">
          <a:noFill/>
        </a:ln>
        <a:effectLst/>
      </c:spPr>
    </c:plotArea>
    <c:legend>
      <c:legendPos val="r"/>
      <c:layout>
        <c:manualLayout>
          <c:xMode val="edge"/>
          <c:yMode val="edge"/>
          <c:x val="0.58649931144083622"/>
          <c:y val="2.6090540662118077E-3"/>
          <c:w val="0.40401619682336742"/>
          <c:h val="0.11791376103408088"/>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dLbls>
          <c:dLblPos val="outEnd"/>
          <c:showLegendKey val="0"/>
          <c:showVal val="1"/>
          <c:showCatName val="0"/>
          <c:showSerName val="0"/>
          <c:showPercent val="0"/>
          <c:showBubbleSize val="0"/>
        </c:dLbls>
        <c:gapWidth val="182"/>
        <c:axId val="1597839520"/>
        <c:axId val="1597841600"/>
      </c:barChart>
      <c:catAx>
        <c:axId val="1597839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841600"/>
        <c:crosses val="autoZero"/>
        <c:auto val="1"/>
        <c:lblAlgn val="ctr"/>
        <c:lblOffset val="100"/>
        <c:noMultiLvlLbl val="0"/>
      </c:catAx>
      <c:valAx>
        <c:axId val="1597841600"/>
        <c:scaling>
          <c:orientation val="minMax"/>
        </c:scaling>
        <c:delete val="1"/>
        <c:axPos val="b"/>
        <c:numFmt formatCode="General" sourceLinked="1"/>
        <c:majorTickMark val="none"/>
        <c:minorTickMark val="none"/>
        <c:tickLblPos val="nextTo"/>
        <c:crossAx val="1597839520"/>
        <c:crosses val="autoZero"/>
        <c:crossBetween val="between"/>
      </c:valAx>
      <c:spPr>
        <a:noFill/>
        <a:ln w="25400">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'Age group'!$E$3</c:f>
              <c:strCache>
                <c:ptCount val="1"/>
                <c:pt idx="0">
                  <c:v>Patient status</c:v>
                </c:pt>
              </c:strCache>
            </c:strRef>
          </c:tx>
          <c:spPr>
            <a:gradFill>
              <a:gsLst>
                <a:gs pos="0">
                  <a:schemeClr val="accent5">
                    <a:lumMod val="50000"/>
                  </a:schemeClr>
                </a:gs>
                <a:gs pos="100000">
                  <a:schemeClr val="accent1">
                    <a:lumMod val="75000"/>
                  </a:schemeClr>
                </a:gs>
              </a:gsLst>
              <a:lin ang="5400000" scaled="1"/>
            </a:gradFill>
            <a:ln>
              <a:noFill/>
            </a:ln>
            <a:effectLst/>
          </c:spPr>
          <c:invertIfNegative val="0"/>
          <c:dPt>
            <c:idx val="0"/>
            <c:invertIfNegative val="0"/>
            <c:bubble3D val="0"/>
            <c:spPr>
              <a:gradFill>
                <a:gsLst>
                  <a:gs pos="0">
                    <a:schemeClr val="accent6">
                      <a:lumMod val="50000"/>
                    </a:schemeClr>
                  </a:gs>
                  <a:gs pos="100000">
                    <a:schemeClr val="accent6">
                      <a:lumMod val="75000"/>
                    </a:schemeClr>
                  </a:gs>
                </a:gsLst>
                <a:lin ang="5400000" scaled="1"/>
              </a:gradFill>
              <a:ln>
                <a:noFill/>
              </a:ln>
              <a:effectLst/>
            </c:spPr>
            <c:extLst>
              <c:ext xmlns:c16="http://schemas.microsoft.com/office/drawing/2014/chart" uri="{C3380CC4-5D6E-409C-BE32-E72D297353CC}">
                <c16:uniqueId val="{00000003-192B-4BB3-B39E-67C5B11CA55F}"/>
              </c:ext>
            </c:extLst>
          </c:dPt>
          <c:dPt>
            <c:idx val="5"/>
            <c:invertIfNegative val="0"/>
            <c:bubble3D val="0"/>
            <c:spPr>
              <a:solidFill>
                <a:srgbClr val="FF0000"/>
              </a:solidFill>
              <a:ln>
                <a:noFill/>
              </a:ln>
              <a:effectLst/>
            </c:spPr>
            <c:extLst>
              <c:ext xmlns:c16="http://schemas.microsoft.com/office/drawing/2014/chart" uri="{C3380CC4-5D6E-409C-BE32-E72D297353CC}">
                <c16:uniqueId val="{00000002-8327-4BC0-A3D5-73B868AF4ED9}"/>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group'!$D$4:$D$9</c:f>
              <c:strCache>
                <c:ptCount val="6"/>
                <c:pt idx="0">
                  <c:v>0-10</c:v>
                </c:pt>
                <c:pt idx="1">
                  <c:v>21-30</c:v>
                </c:pt>
                <c:pt idx="2">
                  <c:v>11-20</c:v>
                </c:pt>
                <c:pt idx="3">
                  <c:v>31-40</c:v>
                </c:pt>
                <c:pt idx="4">
                  <c:v>41-50</c:v>
                </c:pt>
                <c:pt idx="5">
                  <c:v>51+</c:v>
                </c:pt>
              </c:strCache>
            </c:strRef>
          </c:cat>
          <c:val>
            <c:numRef>
              <c:f>'Age group'!$E$4:$E$9</c:f>
              <c:numCache>
                <c:formatCode>General</c:formatCode>
                <c:ptCount val="6"/>
                <c:pt idx="0">
                  <c:v>60</c:v>
                </c:pt>
                <c:pt idx="1">
                  <c:v>165</c:v>
                </c:pt>
                <c:pt idx="2">
                  <c:v>175</c:v>
                </c:pt>
                <c:pt idx="3">
                  <c:v>182</c:v>
                </c:pt>
                <c:pt idx="4">
                  <c:v>187</c:v>
                </c:pt>
                <c:pt idx="5">
                  <c:v>231</c:v>
                </c:pt>
              </c:numCache>
            </c:numRef>
          </c:val>
          <c:extLst>
            <c:ext xmlns:c16="http://schemas.microsoft.com/office/drawing/2014/chart" uri="{C3380CC4-5D6E-409C-BE32-E72D297353CC}">
              <c16:uniqueId val="{00000000-8327-4BC0-A3D5-73B868AF4ED9}"/>
            </c:ext>
          </c:extLst>
        </c:ser>
        <c:dLbls>
          <c:dLblPos val="outEnd"/>
          <c:showLegendKey val="0"/>
          <c:showVal val="1"/>
          <c:showCatName val="0"/>
          <c:showSerName val="0"/>
          <c:showPercent val="0"/>
          <c:showBubbleSize val="0"/>
        </c:dLbls>
        <c:gapWidth val="182"/>
        <c:axId val="1791483456"/>
        <c:axId val="1791493856"/>
      </c:barChart>
      <c:catAx>
        <c:axId val="179148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91493856"/>
        <c:crosses val="autoZero"/>
        <c:auto val="1"/>
        <c:lblAlgn val="ctr"/>
        <c:lblOffset val="100"/>
        <c:noMultiLvlLbl val="0"/>
      </c:catAx>
      <c:valAx>
        <c:axId val="1791493856"/>
        <c:scaling>
          <c:orientation val="minMax"/>
        </c:scaling>
        <c:delete val="1"/>
        <c:axPos val="b"/>
        <c:numFmt formatCode="General" sourceLinked="1"/>
        <c:majorTickMark val="none"/>
        <c:minorTickMark val="none"/>
        <c:tickLblPos val="nextTo"/>
        <c:crossAx val="179148345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'Area type'!$E$3</c:f>
              <c:strCache>
                <c:ptCount val="1"/>
                <c:pt idx="0">
                  <c:v>Status</c:v>
                </c:pt>
              </c:strCache>
            </c:strRef>
          </c:tx>
          <c:dPt>
            <c:idx val="0"/>
            <c:bubble3D val="0"/>
            <c:spPr>
              <a:gradFill>
                <a:gsLst>
                  <a:gs pos="0">
                    <a:schemeClr val="accent5">
                      <a:lumMod val="50000"/>
                    </a:schemeClr>
                  </a:gs>
                  <a:gs pos="100000">
                    <a:schemeClr val="accent5">
                      <a:lumMod val="75000"/>
                    </a:schemeClr>
                  </a:gs>
                </a:gsLst>
                <a:lin ang="5400000" scaled="1"/>
              </a:gradFill>
              <a:ln w="19050">
                <a:solidFill>
                  <a:schemeClr val="lt1"/>
                </a:solidFill>
              </a:ln>
              <a:effectLst/>
            </c:spPr>
            <c:extLst>
              <c:ext xmlns:c16="http://schemas.microsoft.com/office/drawing/2014/chart" uri="{C3380CC4-5D6E-409C-BE32-E72D297353CC}">
                <c16:uniqueId val="{00000001-ADFA-4DB0-B6BC-01D3098B7240}"/>
              </c:ext>
            </c:extLst>
          </c:dPt>
          <c:dPt>
            <c:idx val="1"/>
            <c:bubble3D val="0"/>
            <c:spPr>
              <a:gradFill>
                <a:gsLst>
                  <a:gs pos="0">
                    <a:schemeClr val="accent4">
                      <a:lumMod val="75000"/>
                    </a:schemeClr>
                  </a:gs>
                  <a:gs pos="100000">
                    <a:schemeClr val="accent4">
                      <a:lumMod val="60000"/>
                      <a:lumOff val="40000"/>
                    </a:schemeClr>
                  </a:gs>
                </a:gsLst>
                <a:lin ang="5400000" scaled="1"/>
              </a:gradFill>
              <a:ln w="19050">
                <a:solidFill>
                  <a:schemeClr val="lt1"/>
                </a:solidFill>
              </a:ln>
              <a:effectLst/>
            </c:spPr>
            <c:extLst>
              <c:ext xmlns:c16="http://schemas.microsoft.com/office/drawing/2014/chart" uri="{C3380CC4-5D6E-409C-BE32-E72D297353CC}">
                <c16:uniqueId val="{00000003-ADFA-4DB0-B6BC-01D3098B7240}"/>
              </c:ext>
            </c:extLst>
          </c:dPt>
          <c:dLbls>
            <c:dLbl>
              <c:idx val="0"/>
              <c:layout>
                <c:manualLayout>
                  <c:x val="0.12121212121212122"/>
                  <c:y val="-0.17809193885977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DFA-4DB0-B6BC-01D3098B7240}"/>
                </c:ext>
              </c:extLst>
            </c:dLbl>
            <c:dLbl>
              <c:idx val="1"/>
              <c:layout>
                <c:manualLayout>
                  <c:x val="-0.14545454545454545"/>
                  <c:y val="-0.105535963768755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DFA-4DB0-B6BC-01D3098B7240}"/>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'Area type'!$D$4:$D$5</c:f>
              <c:strCache>
                <c:ptCount val="2"/>
                <c:pt idx="0">
                  <c:v>Developed</c:v>
                </c:pt>
                <c:pt idx="1">
                  <c:v>Undeveloped</c:v>
                </c:pt>
              </c:strCache>
            </c:strRef>
          </c:cat>
          <c:val>
            <c:numRef>
              <c:f>'Area type'!$E$4:$E$5</c:f>
              <c:numCache>
                <c:formatCode>General</c:formatCode>
                <c:ptCount val="2"/>
                <c:pt idx="0">
                  <c:v>501</c:v>
                </c:pt>
                <c:pt idx="1">
                  <c:v>499</c:v>
                </c:pt>
              </c:numCache>
            </c:numRef>
          </c:val>
          <c:extLst>
            <c:ext xmlns:c16="http://schemas.microsoft.com/office/drawing/2014/chart" uri="{C3380CC4-5D6E-409C-BE32-E72D297353CC}">
              <c16:uniqueId val="{00000004-ADFA-4DB0-B6BC-01D3098B7240}"/>
            </c:ext>
          </c:extLst>
        </c:ser>
        <c:dLbls>
          <c:showLegendKey val="0"/>
          <c:showVal val="0"/>
          <c:showCatName val="0"/>
          <c:showSerName val="0"/>
          <c:showPercent val="0"/>
          <c:showBubbleSize val="0"/>
          <c:showLeaderLines val="1"/>
        </c:dLbls>
        <c:firstSliceAng val="0"/>
        <c:holeSize val="61"/>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7606837606837605E-2"/>
          <c:y val="7.3860905692259615E-2"/>
          <c:w val="0.74905390672319805"/>
          <c:h val="0.85227818861548088"/>
        </c:manualLayout>
      </c:layout>
      <c:barChart>
        <c:barDir val="col"/>
        <c:grouping val="clustered"/>
        <c:varyColors val="0"/>
        <c:ser>
          <c:idx val="0"/>
          <c:order val="0"/>
          <c:tx>
            <c:strRef>
              <c:f>'House type'!$A$11</c:f>
              <c:strCache>
                <c:ptCount val="1"/>
                <c:pt idx="0">
                  <c:v>Building</c:v>
                </c:pt>
              </c:strCache>
            </c:strRef>
          </c:tx>
          <c:spPr>
            <a:solidFill>
              <a:schemeClr val="accent1"/>
            </a:solidFill>
            <a:ln>
              <a:noFill/>
            </a:ln>
            <a:effectLst/>
          </c:spPr>
          <c:invertIfNegative val="0"/>
          <c:dPt>
            <c:idx val="0"/>
            <c:invertIfNegative val="0"/>
            <c:bubble3D val="0"/>
            <c:spPr>
              <a:gradFill>
                <a:gsLst>
                  <a:gs pos="0">
                    <a:srgbClr val="FF0000"/>
                  </a:gs>
                  <a:gs pos="100000">
                    <a:srgbClr val="E79028"/>
                  </a:gs>
                </a:gsLst>
                <a:lin ang="5400000" scaled="1"/>
              </a:gradFill>
              <a:ln>
                <a:noFill/>
              </a:ln>
              <a:effectLst/>
            </c:spPr>
            <c:extLst>
              <c:ext xmlns:c16="http://schemas.microsoft.com/office/drawing/2014/chart" uri="{C3380CC4-5D6E-409C-BE32-E72D297353CC}">
                <c16:uniqueId val="{00000001-4956-46F1-8DD8-1FC1BF2A190A}"/>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 type'!$B$10</c:f>
              <c:strCache>
                <c:ptCount val="1"/>
                <c:pt idx="0">
                  <c:v>Patient</c:v>
                </c:pt>
              </c:strCache>
            </c:strRef>
          </c:cat>
          <c:val>
            <c:numRef>
              <c:f>'House type'!$B$11</c:f>
              <c:numCache>
                <c:formatCode>General</c:formatCode>
                <c:ptCount val="1"/>
                <c:pt idx="0">
                  <c:v>354</c:v>
                </c:pt>
              </c:numCache>
            </c:numRef>
          </c:val>
          <c:extLst>
            <c:ext xmlns:c16="http://schemas.microsoft.com/office/drawing/2014/chart" uri="{C3380CC4-5D6E-409C-BE32-E72D297353CC}">
              <c16:uniqueId val="{00000000-B33F-4DB6-8410-1C8A1DAF59AE}"/>
            </c:ext>
          </c:extLst>
        </c:ser>
        <c:ser>
          <c:idx val="1"/>
          <c:order val="1"/>
          <c:tx>
            <c:strRef>
              <c:f>'House type'!$A$12</c:f>
              <c:strCache>
                <c:ptCount val="1"/>
                <c:pt idx="0">
                  <c:v>Other</c:v>
                </c:pt>
              </c:strCache>
            </c:strRef>
          </c:tx>
          <c:spPr>
            <a:gradFill>
              <a:gsLst>
                <a:gs pos="0">
                  <a:schemeClr val="accent5">
                    <a:lumMod val="50000"/>
                  </a:schemeClr>
                </a:gs>
                <a:gs pos="100000">
                  <a:schemeClr val="accent5">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 type'!$B$10</c:f>
              <c:strCache>
                <c:ptCount val="1"/>
                <c:pt idx="0">
                  <c:v>Patient</c:v>
                </c:pt>
              </c:strCache>
            </c:strRef>
          </c:cat>
          <c:val>
            <c:numRef>
              <c:f>'House type'!$B$12</c:f>
              <c:numCache>
                <c:formatCode>General</c:formatCode>
                <c:ptCount val="1"/>
                <c:pt idx="0">
                  <c:v>329</c:v>
                </c:pt>
              </c:numCache>
            </c:numRef>
          </c:val>
          <c:extLst>
            <c:ext xmlns:c16="http://schemas.microsoft.com/office/drawing/2014/chart" uri="{C3380CC4-5D6E-409C-BE32-E72D297353CC}">
              <c16:uniqueId val="{00000001-B33F-4DB6-8410-1C8A1DAF59AE}"/>
            </c:ext>
          </c:extLst>
        </c:ser>
        <c:ser>
          <c:idx val="2"/>
          <c:order val="2"/>
          <c:tx>
            <c:strRef>
              <c:f>'House type'!$A$13</c:f>
              <c:strCache>
                <c:ptCount val="1"/>
                <c:pt idx="0">
                  <c:v>Tinshed</c:v>
                </c:pt>
              </c:strCache>
            </c:strRef>
          </c:tx>
          <c:spPr>
            <a:gradFill>
              <a:gsLst>
                <a:gs pos="0">
                  <a:schemeClr val="accent6">
                    <a:lumMod val="50000"/>
                  </a:schemeClr>
                </a:gs>
                <a:gs pos="100000">
                  <a:schemeClr val="accent6">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'House type'!$B$10</c:f>
              <c:strCache>
                <c:ptCount val="1"/>
                <c:pt idx="0">
                  <c:v>Patient</c:v>
                </c:pt>
              </c:strCache>
            </c:strRef>
          </c:cat>
          <c:val>
            <c:numRef>
              <c:f>'House type'!$B$13</c:f>
              <c:numCache>
                <c:formatCode>General</c:formatCode>
                <c:ptCount val="1"/>
                <c:pt idx="0">
                  <c:v>317</c:v>
                </c:pt>
              </c:numCache>
            </c:numRef>
          </c:val>
          <c:extLst>
            <c:ext xmlns:c16="http://schemas.microsoft.com/office/drawing/2014/chart" uri="{C3380CC4-5D6E-409C-BE32-E72D297353CC}">
              <c16:uniqueId val="{00000002-B33F-4DB6-8410-1C8A1DAF59AE}"/>
            </c:ext>
          </c:extLst>
        </c:ser>
        <c:dLbls>
          <c:dLblPos val="outEnd"/>
          <c:showLegendKey val="0"/>
          <c:showVal val="1"/>
          <c:showCatName val="0"/>
          <c:showSerName val="0"/>
          <c:showPercent val="0"/>
          <c:showBubbleSize val="0"/>
        </c:dLbls>
        <c:gapWidth val="80"/>
        <c:overlap val="-27"/>
        <c:axId val="874673935"/>
        <c:axId val="874690575"/>
      </c:barChart>
      <c:catAx>
        <c:axId val="874673935"/>
        <c:scaling>
          <c:orientation val="minMax"/>
        </c:scaling>
        <c:delete val="1"/>
        <c:axPos val="b"/>
        <c:numFmt formatCode="General" sourceLinked="1"/>
        <c:majorTickMark val="none"/>
        <c:minorTickMark val="none"/>
        <c:tickLblPos val="nextTo"/>
        <c:crossAx val="874690575"/>
        <c:crosses val="autoZero"/>
        <c:auto val="1"/>
        <c:lblAlgn val="ctr"/>
        <c:lblOffset val="100"/>
        <c:noMultiLvlLbl val="0"/>
      </c:catAx>
      <c:valAx>
        <c:axId val="874690575"/>
        <c:scaling>
          <c:orientation val="minMax"/>
        </c:scaling>
        <c:delete val="1"/>
        <c:axPos val="l"/>
        <c:numFmt formatCode="General" sourceLinked="1"/>
        <c:majorTickMark val="none"/>
        <c:minorTickMark val="none"/>
        <c:tickLblPos val="nextTo"/>
        <c:crossAx val="8746739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'House type'!$B$10</c:f>
              <c:strCache>
                <c:ptCount val="1"/>
                <c:pt idx="0">
                  <c:v>Patient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B33-48A0-8D0B-129DFCE943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B33-48A0-8D0B-129DFCE9439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B33-48A0-8D0B-129DFCE94396}"/>
              </c:ext>
            </c:extLst>
          </c:dPt>
          <c:cat>
            <c:strRef>
              <c:f>'House type'!$A$11:$A$13</c:f>
              <c:strCache>
                <c:ptCount val="3"/>
                <c:pt idx="0">
                  <c:v>Building</c:v>
                </c:pt>
                <c:pt idx="1">
                  <c:v>Other</c:v>
                </c:pt>
                <c:pt idx="2">
                  <c:v>Tinshed</c:v>
                </c:pt>
              </c:strCache>
            </c:strRef>
          </c:cat>
          <c:val>
            <c:numRef>
              <c:f>'House type'!$B$11:$B$13</c:f>
              <c:numCache>
                <c:formatCode>General</c:formatCode>
                <c:ptCount val="3"/>
                <c:pt idx="0">
                  <c:v>354</c:v>
                </c:pt>
                <c:pt idx="1">
                  <c:v>329</c:v>
                </c:pt>
                <c:pt idx="2">
                  <c:v>317</c:v>
                </c:pt>
              </c:numCache>
            </c:numRef>
          </c:val>
          <c:extLst>
            <c:ext xmlns:c16="http://schemas.microsoft.com/office/drawing/2014/chart" uri="{C3380CC4-5D6E-409C-BE32-E72D297353CC}">
              <c16:uniqueId val="{00000000-099C-4CE7-B98A-5B0F4309CF1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'House type'!$A$11</c:f>
              <c:strCache>
                <c:ptCount val="1"/>
                <c:pt idx="0">
                  <c:v>Building</c:v>
                </c:pt>
              </c:strCache>
            </c:strRef>
          </c:tx>
          <c:spPr>
            <a:solidFill>
              <a:schemeClr val="accent1"/>
            </a:solidFill>
            <a:ln>
              <a:noFill/>
            </a:ln>
            <a:effectLst/>
          </c:spPr>
          <c:invertIfNegative val="0"/>
          <c:cat>
            <c:strRef>
              <c:f>'House type'!$B$10</c:f>
              <c:strCache>
                <c:ptCount val="1"/>
                <c:pt idx="0">
                  <c:v>Patient</c:v>
                </c:pt>
              </c:strCache>
            </c:strRef>
          </c:cat>
          <c:val>
            <c:numRef>
              <c:f>'House type'!$B$11</c:f>
              <c:numCache>
                <c:formatCode>General</c:formatCode>
                <c:ptCount val="1"/>
                <c:pt idx="0">
                  <c:v>354</c:v>
                </c:pt>
              </c:numCache>
            </c:numRef>
          </c:val>
          <c:extLst>
            <c:ext xmlns:c16="http://schemas.microsoft.com/office/drawing/2014/chart" uri="{C3380CC4-5D6E-409C-BE32-E72D297353CC}">
              <c16:uniqueId val="{00000000-98E1-48E0-91DE-41CAFC218131}"/>
            </c:ext>
          </c:extLst>
        </c:ser>
        <c:ser>
          <c:idx val="1"/>
          <c:order val="1"/>
          <c:tx>
            <c:strRef>
              <c:f>'House type'!$A$12</c:f>
              <c:strCache>
                <c:ptCount val="1"/>
                <c:pt idx="0">
                  <c:v>Other</c:v>
                </c:pt>
              </c:strCache>
            </c:strRef>
          </c:tx>
          <c:spPr>
            <a:solidFill>
              <a:schemeClr val="accent2"/>
            </a:solidFill>
            <a:ln>
              <a:noFill/>
            </a:ln>
            <a:effectLst/>
          </c:spPr>
          <c:invertIfNegative val="0"/>
          <c:cat>
            <c:strRef>
              <c:f>'House type'!$B$10</c:f>
              <c:strCache>
                <c:ptCount val="1"/>
                <c:pt idx="0">
                  <c:v>Patient</c:v>
                </c:pt>
              </c:strCache>
            </c:strRef>
          </c:cat>
          <c:val>
            <c:numRef>
              <c:f>'House type'!$B$12</c:f>
              <c:numCache>
                <c:formatCode>General</c:formatCode>
                <c:ptCount val="1"/>
                <c:pt idx="0">
                  <c:v>329</c:v>
                </c:pt>
              </c:numCache>
            </c:numRef>
          </c:val>
          <c:extLst>
            <c:ext xmlns:c16="http://schemas.microsoft.com/office/drawing/2014/chart" uri="{C3380CC4-5D6E-409C-BE32-E72D297353CC}">
              <c16:uniqueId val="{00000001-98E1-48E0-91DE-41CAFC218131}"/>
            </c:ext>
          </c:extLst>
        </c:ser>
        <c:ser>
          <c:idx val="2"/>
          <c:order val="2"/>
          <c:tx>
            <c:strRef>
              <c:f>'House type'!$A$13</c:f>
              <c:strCache>
                <c:ptCount val="1"/>
                <c:pt idx="0">
                  <c:v>Tinshed</c:v>
                </c:pt>
              </c:strCache>
            </c:strRef>
          </c:tx>
          <c:spPr>
            <a:solidFill>
              <a:schemeClr val="accent3"/>
            </a:solidFill>
            <a:ln>
              <a:noFill/>
            </a:ln>
            <a:effectLst/>
          </c:spPr>
          <c:invertIfNegative val="0"/>
          <c:cat>
            <c:strRef>
              <c:f>'House type'!$B$10</c:f>
              <c:strCache>
                <c:ptCount val="1"/>
                <c:pt idx="0">
                  <c:v>Patient</c:v>
                </c:pt>
              </c:strCache>
            </c:strRef>
          </c:cat>
          <c:val>
            <c:numRef>
              <c:f>'House type'!$B$13</c:f>
              <c:numCache>
                <c:formatCode>General</c:formatCode>
                <c:ptCount val="1"/>
                <c:pt idx="0">
                  <c:v>317</c:v>
                </c:pt>
              </c:numCache>
            </c:numRef>
          </c:val>
          <c:extLst>
            <c:ext xmlns:c16="http://schemas.microsoft.com/office/drawing/2014/chart" uri="{C3380CC4-5D6E-409C-BE32-E72D297353CC}">
              <c16:uniqueId val="{00000002-98E1-48E0-91DE-41CAFC218131}"/>
            </c:ext>
          </c:extLst>
        </c:ser>
        <c:dLbls>
          <c:showLegendKey val="0"/>
          <c:showVal val="0"/>
          <c:showCatName val="0"/>
          <c:showSerName val="0"/>
          <c:showPercent val="0"/>
          <c:showBubbleSize val="0"/>
        </c:dLbls>
        <c:gapWidth val="150"/>
        <c:overlap val="100"/>
        <c:axId val="1830287600"/>
        <c:axId val="1830290512"/>
      </c:barChart>
      <c:catAx>
        <c:axId val="1830287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290512"/>
        <c:crosses val="autoZero"/>
        <c:auto val="1"/>
        <c:lblAlgn val="ctr"/>
        <c:lblOffset val="100"/>
        <c:noMultiLvlLbl val="0"/>
      </c:catAx>
      <c:valAx>
        <c:axId val="1830290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02876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F58-46EB-A939-5268BC2DC9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F58-46EB-A939-5268BC2DC997}"/>
              </c:ext>
            </c:extLst>
          </c:dPt>
          <c:dLbls>
            <c:delete val="1"/>
          </c:dLbls>
          <c:val>
            <c:numRef>
              <c:f>Gender!$C$9:$C$10</c:f>
              <c:numCache>
                <c:formatCode>0%</c:formatCode>
                <c:ptCount val="2"/>
                <c:pt idx="0">
                  <c:v>0.52400000000000002</c:v>
                </c:pt>
                <c:pt idx="1">
                  <c:v>0.47599999999999998</c:v>
                </c:pt>
              </c:numCache>
            </c:numRef>
          </c:val>
          <c:extLst>
            <c:ext xmlns:c16="http://schemas.microsoft.com/office/drawing/2014/chart" uri="{C3380CC4-5D6E-409C-BE32-E72D297353CC}">
              <c16:uniqueId val="{00000000-64C1-46B5-B386-6C44ED1C6960}"/>
            </c:ext>
          </c:extLst>
        </c:ser>
        <c:dLbls>
          <c:showLegendKey val="0"/>
          <c:showVal val="1"/>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tx>
            <c:strRef>
              <c:f>Area!$E$3</c:f>
              <c:strCache>
                <c:ptCount val="1"/>
                <c:pt idx="0">
                  <c:v>Result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Area!$D$4:$D$13</c:f>
              <c:strCache>
                <c:ptCount val="10"/>
                <c:pt idx="0">
                  <c:v>Jatrabari</c:v>
                </c:pt>
                <c:pt idx="1">
                  <c:v>Demra</c:v>
                </c:pt>
                <c:pt idx="2">
                  <c:v>Mirpur</c:v>
                </c:pt>
                <c:pt idx="3">
                  <c:v>Bangshal</c:v>
                </c:pt>
                <c:pt idx="4">
                  <c:v>Dhanmondi</c:v>
                </c:pt>
                <c:pt idx="5">
                  <c:v>Kadamtali</c:v>
                </c:pt>
                <c:pt idx="6">
                  <c:v>Keraniganj</c:v>
                </c:pt>
                <c:pt idx="7">
                  <c:v>New Market</c:v>
                </c:pt>
                <c:pt idx="8">
                  <c:v>Tejgaon</c:v>
                </c:pt>
                <c:pt idx="9">
                  <c:v>Sutrapur</c:v>
                </c:pt>
              </c:strCache>
            </c:strRef>
          </c:cat>
          <c:val>
            <c:numRef>
              <c:f>Area!$E$4:$E$13</c:f>
              <c:numCache>
                <c:formatCode>General</c:formatCode>
                <c:ptCount val="10"/>
                <c:pt idx="0">
                  <c:v>38</c:v>
                </c:pt>
                <c:pt idx="1">
                  <c:v>38</c:v>
                </c:pt>
                <c:pt idx="2">
                  <c:v>34</c:v>
                </c:pt>
                <c:pt idx="3">
                  <c:v>34</c:v>
                </c:pt>
                <c:pt idx="4">
                  <c:v>34</c:v>
                </c:pt>
                <c:pt idx="5">
                  <c:v>34</c:v>
                </c:pt>
                <c:pt idx="6">
                  <c:v>33</c:v>
                </c:pt>
                <c:pt idx="7">
                  <c:v>33</c:v>
                </c:pt>
                <c:pt idx="8">
                  <c:v>31</c:v>
                </c:pt>
                <c:pt idx="9">
                  <c:v>31</c:v>
                </c:pt>
              </c:numCache>
            </c:numRef>
          </c:val>
          <c:extLst>
            <c:ext xmlns:c16="http://schemas.microsoft.com/office/drawing/2014/chart" uri="{C3380CC4-5D6E-409C-BE32-E72D297353CC}">
              <c16:uniqueId val="{00000000-0544-4855-9420-EF167B14F133}"/>
            </c:ext>
          </c:extLst>
        </c:ser>
        <c:dLbls>
          <c:dLblPos val="outEnd"/>
          <c:showLegendKey val="0"/>
          <c:showVal val="1"/>
          <c:showCatName val="0"/>
          <c:showSerName val="0"/>
          <c:showPercent val="0"/>
          <c:showBubbleSize val="0"/>
        </c:dLbls>
        <c:gapWidth val="182"/>
        <c:axId val="1597839520"/>
        <c:axId val="1597841600"/>
      </c:barChart>
      <c:catAx>
        <c:axId val="1597839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841600"/>
        <c:crosses val="autoZero"/>
        <c:auto val="1"/>
        <c:lblAlgn val="ctr"/>
        <c:lblOffset val="100"/>
        <c:noMultiLvlLbl val="0"/>
      </c:catAx>
      <c:valAx>
        <c:axId val="1597841600"/>
        <c:scaling>
          <c:orientation val="minMax"/>
        </c:scaling>
        <c:delete val="1"/>
        <c:axPos val="b"/>
        <c:numFmt formatCode="General" sourceLinked="1"/>
        <c:majorTickMark val="none"/>
        <c:minorTickMark val="none"/>
        <c:tickLblPos val="nextTo"/>
        <c:crossAx val="15978395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'Age group'!$E$3</c:f>
              <c:strCache>
                <c:ptCount val="1"/>
                <c:pt idx="0">
                  <c:v>Patient status</c:v>
                </c:pt>
              </c:strCache>
            </c:strRef>
          </c:tx>
          <c:spPr>
            <a:solidFill>
              <a:schemeClr val="accent1"/>
            </a:solidFill>
            <a:ln>
              <a:noFill/>
            </a:ln>
            <a:effectLst/>
          </c:spPr>
          <c:invertIfNegative val="0"/>
          <c:cat>
            <c:strRef>
              <c:f>'Age group'!$D$4:$D$9</c:f>
              <c:strCache>
                <c:ptCount val="6"/>
                <c:pt idx="0">
                  <c:v>0-10</c:v>
                </c:pt>
                <c:pt idx="1">
                  <c:v>21-30</c:v>
                </c:pt>
                <c:pt idx="2">
                  <c:v>11-20</c:v>
                </c:pt>
                <c:pt idx="3">
                  <c:v>31-40</c:v>
                </c:pt>
                <c:pt idx="4">
                  <c:v>41-50</c:v>
                </c:pt>
                <c:pt idx="5">
                  <c:v>51+</c:v>
                </c:pt>
              </c:strCache>
            </c:strRef>
          </c:cat>
          <c:val>
            <c:numRef>
              <c:f>'Age group'!$E$4:$E$9</c:f>
              <c:numCache>
                <c:formatCode>General</c:formatCode>
                <c:ptCount val="6"/>
                <c:pt idx="0">
                  <c:v>60</c:v>
                </c:pt>
                <c:pt idx="1">
                  <c:v>165</c:v>
                </c:pt>
                <c:pt idx="2">
                  <c:v>175</c:v>
                </c:pt>
                <c:pt idx="3">
                  <c:v>182</c:v>
                </c:pt>
                <c:pt idx="4">
                  <c:v>187</c:v>
                </c:pt>
                <c:pt idx="5">
                  <c:v>231</c:v>
                </c:pt>
              </c:numCache>
            </c:numRef>
          </c:val>
          <c:extLst>
            <c:ext xmlns:c16="http://schemas.microsoft.com/office/drawing/2014/chart" uri="{C3380CC4-5D6E-409C-BE32-E72D297353CC}">
              <c16:uniqueId val="{00000000-32AC-4CF3-AF7D-B8C510FFEEEA}"/>
            </c:ext>
          </c:extLst>
        </c:ser>
        <c:dLbls>
          <c:showLegendKey val="0"/>
          <c:showVal val="0"/>
          <c:showCatName val="0"/>
          <c:showSerName val="0"/>
          <c:showPercent val="0"/>
          <c:showBubbleSize val="0"/>
        </c:dLbls>
        <c:gapWidth val="182"/>
        <c:axId val="1791483456"/>
        <c:axId val="1791493856"/>
      </c:barChart>
      <c:catAx>
        <c:axId val="1791483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493856"/>
        <c:crosses val="autoZero"/>
        <c:auto val="1"/>
        <c:lblAlgn val="ctr"/>
        <c:lblOffset val="100"/>
        <c:noMultiLvlLbl val="0"/>
      </c:catAx>
      <c:valAx>
        <c:axId val="17914938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483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'Area type'!$E$3</c:f>
              <c:strCache>
                <c:ptCount val="1"/>
                <c:pt idx="0">
                  <c:v>Status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8AD-43AC-B815-96D1406A917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8AD-43AC-B815-96D1406A9173}"/>
              </c:ext>
            </c:extLst>
          </c:dPt>
          <c:cat>
            <c:strRef>
              <c:f>'Area type'!$D$4:$D$5</c:f>
              <c:strCache>
                <c:ptCount val="2"/>
                <c:pt idx="0">
                  <c:v>Developed</c:v>
                </c:pt>
                <c:pt idx="1">
                  <c:v>Undeveloped</c:v>
                </c:pt>
              </c:strCache>
            </c:strRef>
          </c:cat>
          <c:val>
            <c:numRef>
              <c:f>'Area type'!$E$4:$E$5</c:f>
              <c:numCache>
                <c:formatCode>General</c:formatCode>
                <c:ptCount val="2"/>
                <c:pt idx="0">
                  <c:v>501</c:v>
                </c:pt>
                <c:pt idx="1">
                  <c:v>499</c:v>
                </c:pt>
              </c:numCache>
            </c:numRef>
          </c:val>
          <c:extLst>
            <c:ext xmlns:c16="http://schemas.microsoft.com/office/drawing/2014/chart" uri="{C3380CC4-5D6E-409C-BE32-E72D297353CC}">
              <c16:uniqueId val="{00000000-D322-42E9-A024-414A6ADBEAF5}"/>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'NS1 IGg IGm'!$C$14</c:f>
              <c:strCache>
                <c:ptCount val="1"/>
                <c:pt idx="0">
                  <c:v>Positive (%)</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'NS1 IGg IGm'!$B$15:$B$17</c:f>
              <c:strCache>
                <c:ptCount val="3"/>
                <c:pt idx="0">
                  <c:v>NS1</c:v>
                </c:pt>
                <c:pt idx="1">
                  <c:v>IgG</c:v>
                </c:pt>
                <c:pt idx="2">
                  <c:v>IgM</c:v>
                </c:pt>
              </c:strCache>
            </c:strRef>
          </c:cat>
          <c:val>
            <c:numRef>
              <c:f>'NS1 IGg IGm'!$C$15:$C$17</c:f>
              <c:numCache>
                <c:formatCode>0.0%</c:formatCode>
                <c:ptCount val="3"/>
                <c:pt idx="0">
                  <c:v>0.51900000000000002</c:v>
                </c:pt>
                <c:pt idx="1">
                  <c:v>0.53300000000000003</c:v>
                </c:pt>
                <c:pt idx="2">
                  <c:v>0.47499999999999998</c:v>
                </c:pt>
              </c:numCache>
            </c:numRef>
          </c:val>
          <c:extLst>
            <c:ext xmlns:c16="http://schemas.microsoft.com/office/drawing/2014/chart" uri="{C3380CC4-5D6E-409C-BE32-E72D297353CC}">
              <c16:uniqueId val="{00000000-14AC-4CF4-81CF-4AAC71078A77}"/>
            </c:ext>
          </c:extLst>
        </c:ser>
        <c:dLbls>
          <c:showLegendKey val="0"/>
          <c:showVal val="1"/>
          <c:showCatName val="0"/>
          <c:showSerName val="0"/>
          <c:showPercent val="0"/>
          <c:showBubbleSize val="0"/>
        </c:dLbls>
        <c:gapWidth val="219"/>
        <c:axId val="1588312288"/>
        <c:axId val="1588303552"/>
      </c:barChart>
      <c:lineChart>
        <c:grouping val="standard"/>
        <c:varyColors val="0"/>
        <c:ser>
          <c:idx val="1"/>
          <c:order val="1"/>
          <c:tx>
            <c:strRef>
              <c:f>'NS1 IGg IGm'!$D$14</c:f>
              <c:strCache>
                <c:ptCount val="1"/>
                <c:pt idx="0">
                  <c:v>Negative (%)</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'NS1 IGg IGm'!$B$15:$B$17</c:f>
              <c:strCache>
                <c:ptCount val="3"/>
                <c:pt idx="0">
                  <c:v>NS1</c:v>
                </c:pt>
                <c:pt idx="1">
                  <c:v>IgG</c:v>
                </c:pt>
                <c:pt idx="2">
                  <c:v>IgM</c:v>
                </c:pt>
              </c:strCache>
            </c:strRef>
          </c:cat>
          <c:val>
            <c:numRef>
              <c:f>'NS1 IGg IGm'!$D$15:$D$17</c:f>
              <c:numCache>
                <c:formatCode>0.0%</c:formatCode>
                <c:ptCount val="3"/>
                <c:pt idx="0">
                  <c:v>0.48099999999999998</c:v>
                </c:pt>
                <c:pt idx="1">
                  <c:v>0.46700000000000003</c:v>
                </c:pt>
                <c:pt idx="2">
                  <c:v>0.52500000000000002</c:v>
                </c:pt>
              </c:numCache>
            </c:numRef>
          </c:val>
          <c:smooth val="0"/>
          <c:extLst>
            <c:ext xmlns:c16="http://schemas.microsoft.com/office/drawing/2014/chart" uri="{C3380CC4-5D6E-409C-BE32-E72D297353CC}">
              <c16:uniqueId val="{00000001-14AC-4CF4-81CF-4AAC71078A77}"/>
            </c:ext>
          </c:extLst>
        </c:ser>
        <c:dLbls>
          <c:showLegendKey val="0"/>
          <c:showVal val="1"/>
          <c:showCatName val="0"/>
          <c:showSerName val="0"/>
          <c:showPercent val="0"/>
          <c:showBubbleSize val="0"/>
        </c:dLbls>
        <c:marker val="1"/>
        <c:smooth val="0"/>
        <c:axId val="1588307712"/>
        <c:axId val="1588298560"/>
      </c:lineChart>
      <c:catAx>
        <c:axId val="158831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303552"/>
        <c:crosses val="autoZero"/>
        <c:auto val="1"/>
        <c:lblAlgn val="ctr"/>
        <c:lblOffset val="100"/>
        <c:noMultiLvlLbl val="0"/>
      </c:catAx>
      <c:valAx>
        <c:axId val="1588303552"/>
        <c:scaling>
          <c:orientation val="minMax"/>
        </c:scaling>
        <c:delete val="1"/>
        <c:axPos val="l"/>
        <c:numFmt formatCode="0.0%" sourceLinked="1"/>
        <c:majorTickMark val="none"/>
        <c:minorTickMark val="none"/>
        <c:tickLblPos val="nextTo"/>
        <c:crossAx val="1588312288"/>
        <c:crosses val="autoZero"/>
        <c:crossBetween val="between"/>
      </c:valAx>
      <c:valAx>
        <c:axId val="1588298560"/>
        <c:scaling>
          <c:orientation val="minMax"/>
        </c:scaling>
        <c:delete val="1"/>
        <c:axPos val="r"/>
        <c:numFmt formatCode="0.0%" sourceLinked="1"/>
        <c:majorTickMark val="out"/>
        <c:minorTickMark val="none"/>
        <c:tickLblPos val="nextTo"/>
        <c:crossAx val="1588307712"/>
        <c:crosses val="max"/>
        <c:crossBetween val="between"/>
      </c:valAx>
      <c:catAx>
        <c:axId val="1588307712"/>
        <c:scaling>
          <c:orientation val="minMax"/>
        </c:scaling>
        <c:delete val="1"/>
        <c:axPos val="b"/>
        <c:numFmt formatCode="General" sourceLinked="1"/>
        <c:majorTickMark val="out"/>
        <c:minorTickMark val="none"/>
        <c:tickLblPos val="nextTo"/>
        <c:crossAx val="158829856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B6909EC5-FC39-46AA-85FC-2462BC1C7178}">
          <cx:tx>
            <cx:txData>
              <cx:f>_xlchart.v1.1</cx:f>
              <cx:v>Result</cx:v>
            </cx:txData>
          </cx:tx>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olorStr">
        <cx:f>_xlchart.v5.6</cx:f>
        <cx:nf>_xlchart.v5.5</cx:nf>
      </cx:strDim>
      <cx:strDim type="cat">
        <cx:f>_xlchart.v5.4</cx:f>
        <cx:nf>_xlchart.v5.3</cx:nf>
      </cx:strDim>
    </cx:data>
  </cx:chartData>
  <cx:chart>
    <cx:plotArea>
      <cx:plotAreaRegion>
        <cx:series layoutId="regionMap" uniqueId="{2C2C596F-E9FA-4ABC-B7BD-0BA25FCEF111}">
          <cx:tx>
            <cx:txData>
              <cx:f>_xlchart.v5.5</cx:f>
              <cx:v>City</cx:v>
            </cx:txData>
          </cx:tx>
          <cx:dataLabels>
            <cx:txPr>
              <a:bodyPr spcFirstLastPara="1" vertOverflow="ellipsis" horzOverflow="overflow" wrap="square" lIns="0" tIns="0" rIns="0" bIns="0" anchor="ctr" anchorCtr="1"/>
              <a:lstStyle/>
              <a:p>
                <a:pPr algn="ctr" rtl="0">
                  <a:defRPr b="1">
                    <a:solidFill>
                      <a:schemeClr val="bg1">
                        <a:lumMod val="95000"/>
                      </a:schemeClr>
                    </a:solidFill>
                  </a:defRPr>
                </a:pPr>
                <a:endParaRPr lang="en-US" sz="850" b="1" i="0" u="none" strike="noStrike" baseline="0">
                  <a:solidFill>
                    <a:schemeClr val="bg1">
                      <a:lumMod val="95000"/>
                    </a:schemeClr>
                  </a:solidFill>
                  <a:latin typeface="Calibri" panose="020F0502020204030204"/>
                </a:endParaRPr>
              </a:p>
            </cx:txPr>
            <cx:visibility seriesName="0" categoryName="0" value="1"/>
          </cx:dataLabels>
          <cx:dataId val="0"/>
          <cx:layoutPr>
            <cx:geography cultureLanguage="en-US" cultureRegion="US" attribution="Powered by Bing">
              <cx:geoCache provider="{E9337A44-BEBE-4D9F-B70C-5C5E7DAFC167}">
                <cx:binary>lHrXduU4suWv1MrnQRUAwhC9uu8DyONkUzbNC5eUhiAJggYgaL5+QlXdd1WqclTT+aCURPEEEGbH
jg3888vyjy/229P4y9Ja5//xZfnXOxNC/4/ffvNfzLf2yf/aVl/Gznffw69fuva37vv36su3376O
T3Plyt8oJuy3L+ZpDN+Wd//zT/i08lt30X15ClXnbqZv43r7zU82+Dee/fTRL1+6yYWX10v4pH+9
00+utE9fv3nz7pdvLlRhvV/7b/9698Ofvfvlt9cf9hfDv1hYW5i+wrs0+TWVLMGKJ+qPf+9+sZ0r
//1Y4V8pF1SmKv3jafof01dPLbz+/7ek3xf09PXr+M37X/79/4/v/rCFHx9Vvsv+8EPWvaxY579v
8bcf/fw//3z1C9j0q9/8KRRvPftfb+VP4Wn3u5v/9ObbT//j+VevvhWtPwJ5+voSij/F7uUT/v3a
/8vT/3nn25MP/3qn6K9CJkJgCFZCcULou1/mby9P0vRXTNOUCcmwpFRw8e4X143BgEnxq6CKQvRJ
yhIqiHz3i++m3x/hX7lkSqUp51zhlP5var/v7Fp27n898e+ff3FT+76rXPD/egcW+j/+6mWRkglI
Hvh4ziQRsJCXtfVfnm6heuCPyf9pS7oKg1R13OqO7f2y1ofSJDITm7OHMmnY/k+u+Yk9WPYP9iTG
CeaMy1SmJEnVK3suIY2PzpXHtUiXjBFf3LNo2tO6xfpyTQ2+oNYW+m2j/CdGCRaEpEmaKkYgnH/e
JPXpPMWOlccwcHThbWNy4kSiEXz7N/tTfzXFME04TRhOIOhQlX825eK4br2g1XGd2vpCbQzlBium
C9w0+5Fwpqsg/eH370yK54e3d/rKfAqbTDHlGJOUEAUR/dE8b9g2W56OxyZMk55tm+xDt6H31Hi0
6qEbN50Gw67qKh2eXZL6w9v2yStXwwJoQjhhkkkp4Cv+cQHNHHkxCTIci+klyM1CHyaPqs9NrNrc
rNU262I07LynQ17aYToMreMhKxcqqiwGT+6kmJZDSqb547wmtvwDc/6AnJ/k36t8/319FPqCYpQn
lOBX66s6Dvhr8XAcUjNp27qYe76IY2rjsgulQ+//xiHkx4R4MZhynBIuoWAx468SHo0hDTFM/og2
MKsZmSjRsDOR7nDRsVvTDfVtPTZ5g02xa1MaCt1Mcr1YuqYJu7dXQ1+VX8qhoSS/Aw5JCGGvy6+d
ZDeiqWiOkXq26X4sVaejpP5soEQuOhlNfRF71X2spv6rAEw5+FlsO29XVuupSM1tshX4M+voWOlk
Gcsxc0nFHssw9adxNUuvy16SmC2BpJ2eUyi4DvDlonUDOrUmnW1GS0v3ReyKS0la/PntLSYvEfwT
ov2+RUUZgSi/1OHrCuxDIICFVXvk/ZwSvbnBJzmQiuXBjqLJOtkvj50aaqzXiagrbPtmP9i2vBgn
5g9NwcOpawv/HAlH77ew2DvLJ/x5Uas4rrG2d3VD+k9px4uT9FP9NSE2ZN0W6NO0IVXqxYUZZwON
ySPzHo/au81fzm2Mu6FU9u7t7b4U9F92K7kQRCQEy/QV3qA4F02KjD1u08a0mFiT+ZWj7G0rr6sG
0oZgKBZKEqEYNI0fqzrljZwWWNdRNmP5ERnInCL4Uxw3/i1t8PLf4fVLCAnmKXkBsoQI+lJTf2pK
cvGD2UYwl7Rdedl01RksbMlUssS/gYOf1AM0hpcOCykjJH2Bsz9ZahfqysR7e5xjWV5a5ZaHWmB7
t6HBn01JZe9aYqrbt735GqRftkcEEwxgCCCIvvJmAowO2+DaY2ChfA71nKY72QxQiTXvSKKlEcnj
qpb+UxMsFNHI0d8F9DVMvyyBwyJkwpkS0Cl+3Deahawjbvrj2EmUVxx3kDeTq9aM8ra4fHu/PzUm
hGAKQAfj102JtqIR1KT9ca1KrhsETbeQ1p2rkg33b5v6WTxFKl5YEeFUiZdy+VM8XVoNfmhpD51+
LC4J9eRy8st8huiQnrGkcecmieL4ttGfxVNSQoUErg7bfGV0SBu78Vn0x2rA8ZCworo1w5oM2SJt
cVlvK8Swmuli9Tqa4LUtoeu8vYSf7VtCSCVPJSeSvYKBzadFjCnvj8xgcSypEKc5FHjXVf6mLRHh
2lL7d73tZ3FVglNAWiWwlK9aW5rIBA8ekqismboqUITOJunQmrwSRf03xOrFia+AjihFJYY2KiSw
1R8j2wNTTJs57Y4D9Kyrqh0fov/bbv0TI/SFoBKZQgal9BU7aFUy8q01kD7lUtSa9EjVGpW++e8B
jmKoP0oYg1299pz1W0Q9mvvjIgb22FTee933eMlik7j+b3LjJfavPEcBU4BbSgXjxGtKNnZzE5cl
jEdgKvTQGlXRXGHo7JtI23ODBvS+mLpYZTMST2+n5c/8yRKu+MtmJUlfIR2qAYfC4sajbQTKx8ie
UT0vu7eN/KQ5QaNIoWMoQal6nRkxqUEzaMrx2CNp71gFBkI1y0MHw4w2NoQvb9sjP3FoAlMcocCk
oCvSV8XWcVxXg2q7Ix6GbctYlDzsjOygtFnoYpttqNneE1m63KC6KPOiS6uLlY7O6WiqtD51gF2X
rqj88yTG6RkAKzJt5iLZz5VAFwUL/ae3F/2TWk1guVQqqrCQ/AVA/gSM28yGhjrkjkvi2F4mrrhc
Zy+Ojhfo4m1TP4HDhDH1Ik6oBCbV1+4x62C3te+ORZiN27eiri/aZEt3kQ3+ZgpkPdEkhDLjU8cv
5rQt//t+k4B1BTMylHKqXo17E97kjGRwx5aVk24D7JCsvbqeqk5dvb3Xn6WCgCJOAfml/MtkCfOx
eOEq7ZEBZTxbXOLPvNiAGqd4Sx5L6mWdp93mz9Dwt23nJ5ifCK4A9ImSf+3hCuFBLli2xwFxgN8N
SMNWLv6sDHO1980wV7pS5d+Rl59UG/Q4xQRUNPTz1wPUxsxiVlu0RxQce3TNit6n2zLcp0lXH2vR
/l1ne9FaXsNXApNsohikrwI6+GPmllyQ1m6iO9ZJ0orjssZi0HWFzHdoAvIBGqJCelJqftj6tHiv
3Ky8NlUXoy55PXzvGbF3c01hChjdKg+oD0mar7N55qwC7t/wMCcZ1K3RIR1UskvMEI/dQP09IEv/
4e2E+UkdMgxoxV8ICsiTr4ojEdgH5nB3pD1CUfdWJLkcCvQh1CRe/9e2XggBZCaFWMHs+aPnJE37
dKUNkFuByjyQedtvI/IH9aJF/PemVAIlQFIJJl8rLCseglvpao+/Kx4eyyXDRYpyVpj6+LapF+Xr
VUIwGO1AZgCmIxKgej9uq61KNOOlgKaylDBRB5HMoBeI/kBGiz+7QDees5F323WwK5CuaU3FV2wa
e+fR7JrMQp69X9O4XQTZtw9sW0jcQUiqzHSoe357tfSFBP3YfRn0XmDamGJo9uJVEAa2er4aEETa
2ZXn/Zz0T1ZadNH7xXg9V1X5PGEz3gc+lLNuSIGybqTbTSnNcF1vrMwMweFm7EKTtRJmkc5OMTci
+DNRxfRmTt1ywNU85WMh2vNZVNPfkBXy14kaBkxgtoCoIEf/BU9JvyFg9ak7cjo02k6d6rOa+UJz
i2GwB/i5Qs6AghHMnOGSPK+23k5v+5GA037wJIgW0FCowJxjRTmE/hWZSF239lVJuqMMY2qzehxK
cz07NpJsrPtdVaPpWgI66S3Mj7JuJNd8rHDOF1N9p033uIxdPWQgx4W7aUEVFEMd8rLplmO6jnXG
sRHnLNjr6MYcbVWvfckPaObPs6l0YeI5iDf56OPtYMont5oHIV/SK1lOZasOlaqdHlAjtSicy5Lm
HDubbY3MsJrySvXHOJgdM+66J+NFKeqD79cHvLRZVJ/pgnNk/dE19c06x/NZqu3UbTbfzPxp7Ic8
qu16BRGjzoUTp7SWUjd4AillPW3j8JiiXvezyHqeXnhaZaUaT6HCWVLTXQjDvi7tKfr221SgHW7H
A/P1yXGz4zJ+SoLP0graMYgXxnag3zRZqNEOpbjStkHHbR7OF94e8ezLHRsL7VV0Oa5DknnGP0+k
Az1gU/cMF3nj3icl0g3wmc0uje6Mv6oCKY9uQxcrN7dsVJV21n1ytdXLVAP+Fs+JHG7WlWWgd38E
SSPvKd5LftGE4mvVInBieT+s8WQYverltifDdVnS85iOn5YVBBYxgTRlZz3OzQHVare2VUZQuivK
Yjdt6/mIlibf4qDnwM961x+q4Xbuzz3mH6P4yjYWNZX8OnXVfly/sg55nYI0nYmenokef0un7xtN
zia/agDUPJjyYEeut5SfZM13wvnzSi2lXpP0sSek1Qok3m0eL6ntJLC/5owM5NZO4ShtNexiV97T
QewhizUyTCfYGY2HwmmcbFnZRPDrGq/tJB5KSGcr64dp9Flo+1wUzandtr0X5Eso7Z6jmOZkKa7k
6PTmxUPf+K/UjIuu5ZBZVLKD5EYnot4trf+EMNVqWbAeV/yZt91VskagpwU6sP7Kj+dzCSItUpnq
nUY1OoHsk5mEX2w+OWwO2qwT52UQl8mitOvmJROkPhtGS3UCA19UDzLgrKjZXbogrpF1lwoO7/Km
WULWJrWWVbVLkvETa7ovcBZxGXtz7nqfB6uMFrQ9r2R1yTs2ZmU77xbSVhpg8qHehjs8tzdE+S8b
GQ4bzBpZKL6NUFz9SHYkQG1/qUhzzniT97F+rPFHp5qsgTKp6uWwVvFReXdEyj8n0DZ0xYasHcx3
n/pT0RGdoO6rieKCFmPejuCEpcpxHHcoRpZZk55P63RhpngsRXHqmnHM4OxgPI+12dskXDJBH5ST
+dLxe8tjoqPjsFlAEDXAZ9BDbS3YiLcOuqJup1KHfj51OM3p3GrH0hMGTRZP5nYDB/ZDc24BR6a0
UjqthzmPMfafktWE9mA7k7SZX0B2hGmxn4b9WPSX1vBP1Aktbb1zbNGr628r1gyrFnWaD6vVbZns
vOjDrH1ndZEC94BzCq1Uo5sgxJ2VVZsNa3fVjv1zxLN9TP2wg5FiP2D1JF28YON0O/juBtRMIQPK
2sjmYx3KHpYnDy5ZdOPChVu3NisDQBCaymvXwOChG/a1ReRebdMVN7Dgvjxu/DgNQ4SMarp886WG
OVFXvbnBzVfS1Vnax49eoaOflps1hH3fyo81wGqhuC7W7ku3AQHoyq3IidzGjCaGf+CbJKeVsqI/
pN15P4722i7c7dUQZNa0fvA6aXmxw9b7+zKOgwHAKel1XQKDz1Yvhy0bN5BvD8McumdubI3yrhBV
HqSaofRZqaetlmeFauQDYSFqOcH2NtapHRqWY0GJ3y0DKUJWoM7eVbZEX9O+SICl1DZ+k3673Rr3
HZOO5n6V284sRFdro6asFyUFVXXanvAyohOvMdOh6eSVpWjbdWvs7/k2flUFVEjSK3wEbdm3msFB
1AOUqBU6sUacqPLxckjRNh0s2dJTATB7XZrBHilae6tnV6D7oVurjysdKNcdrsTR8AV959T3u1QF
AEPcVGu44JVV99WQFNfOegvUhbluR9Mx7bM+9Hwfes+3HdpqltdTX7W6kDFcdhYEBhCii/ikhqTB
+xi5yZZ+/uy7hT+vGxjXgbfrp3Fh1cnXA5p2oNo1h6lIjNXpKPjOzb6+hQnOBtDn4yeg0e0XsoTl
BMctyYVtbf+oyjjplU/hUjhVlLqhTQ8xms1Ty4o7L6HgW9vOUFybYnvK0k7oGpHl2s+t1PVi1ai3
dZuiZsqrJLeV7fYGY58ta9XkdKMsSzvcvUeD8xcViBgfKtGsOR6L6iwNRXdCicN717L0clWtYwCI
If0kGBpPm3/BHiSgn87xo+xFo0WLzFmd8K/1GPm+CEtybEUCwyFP79jSPckQ2qODoeAuxGa857VM
jn4DwWCi3ZLobmzjVTth1ugSJ2bniYB2Ng70GcZnf2OSZtBrZM0ZnOrQUzmI+oEggnYbqA4XuDA7
0db3WxHrfKrmcAZHd6PLBJpt7mq6aUG2edepVOwqX2wm65plACcJVZn9ONXrviCD0E1ap6UuDZxs
6jLEadoFvPQDdDsL03y64lBkqfI2g3nmQAJKn5ehamDsZuleOLNlzVLwrHeGZP2Wtnmz2fJi2gac
S2nipTFJEvRW2ZiXQpHTtpFV6nXA6XnCKMpcxSZNIk8/x7kG3u7SKXf9NPkMcpycWiCBSAP4osd0
NZdhK7YP47L2h2WpyLdqMO57UfLyAWHRPW/DTYEkhZEPSPSBqKncFz2rr5et6C+kqwwGwAiVzED0
7TIuBvhZzlXO5xbApZr7K6kIfu7Hajk6Uy5nM3DkW89sCXQI0V20szut/bKdsSikViOHiWjuCXDH
EOk3MbU4A75a5B4vYc8d/eBxAgemyA1wLj0uYVMgFeH1vJFsNnote3BX1/UTcJJBPhQzmj6wBiSH
0gked3zlrt2DghiPS6Drl1QuzmfbAoNtM+PB7mQfBfSAGjrPUK7J9cpT1mresuXGFWr7MFWUHLlb
aL7IKfbvq8QhoLbDgp5JvVYHi6nZ1VVsH3sD3XDBjcuGEXItZ3FbcpcUY5PheU58Fl0TDsZV9a4A
kn1kMNeecVX4e8QNH/XAecIhiWn/nrvEoGw1kUy6aQu2L3FooJv7TTrN5yFWexiN1cXSqnaPpw1Y
dNkn97xXQJUgzs0JgkeHfTf18VA2bftVgF57F1mSPHv3fZkbOG3emP0Gx1TJTlbyvJkvAgBkrmrG
b3wC4LvIQmZmQ11mLZZ3A2nVeQhTqmUpXAOriADmJhmKJxG9ug597c7mLg5noWeo0JLj6aOY2+WS
tEFkPJpzPpb22C41zhxJmn0yQqNelZwzMozDAcp22ktEp922Mdgrp1O+2Ij2pBXsNKzhpYPAOPl5
hgslTTbASc1d5SfVfLSoBrIsaTgSNrc7SPy+1UNYv3HUT5dosey02rX/xGEqOcDhdn1Dez4efCr7
O0v5vGslMl9X5rbHfq7tbhjcIVBqbybJHv1ogH2iec63+YUfGrqsgF5dASx4amrYaQEnDJ+YZexy
Snl51iaTyLaymXu90NWc+JrgWfdwnFdnaEvCec/G6t61jjR69Ki5eGEL18Mqxu5sCpzTHbzAc1ou
EYJgbHmzsbrKknESuxZ10Nm4ojUsiVf3dJZ4X5TJcj92KD0UJo27lMN9Akn7K8QiUVr2JRx6uiqk
d5vsxJrD+VaBtBV9em/k0t50oeiHrKfIVIc5EBAqvEy+GTyWe2YTj3O3DtWNINzktjUD0b3pSmAa
qj9xDhQFvG8vGEbHFU6enxOQHk9LG2s4zGE8HkQxqzE3cbQXcd38V1MMxmRbz8stt2zo4Th8BqUu
L2VFdwvwoKwtrftu0USuemH4Q1SOUx1ILC+irRILVIhaANMuTrmfRC92nRPTTSx7etzSrjvRttz0
0lX0fFWp1CXc4rnq1+QltaftfGxhm8h3oJQtvSAwIZFRFyx58iAJZSkQ82xFvoBum+Amn4WF2WXg
7S0GIrtj3PRwNacftnMArG8mUW63AVs5964cjl0d3VNcSkh4WeZ9h+IpBKU0S4d4UQLnhJkzsddA
ucodaPZrli5dnfcsea7jPH7AI4fZZJvIx8qn6BgK+Uh6smVpM1ANB2k4aINlcqoWBSy2a5vMOVUf
xdaZXRnnkBeOo2M1ryonxCUXBVAEOs9dC4CgBBBPuurIoe8jOMTPVoD9O7hR0R7qcjSXW6ibEh5H
tx9kTK6bxiS3STNvV6hfQbqYVQBRWqrbsS/83QhXM0LW0CXqrsVwmwav6Qlyv/tgkhHlYR6Lx6UG
SRvNXT1mVSe7ffviIi+bFbSSesplJcajHOdylzQfofsBijtakntGmg0UoBUGVzgwBRGBlK66LL04
EXDyGfbbU2roqBMf0j31DT4S18WsmAdrNBrxeAsE57tAbfc5bg7mEDN+mIpl/CRH9QyyQsxWCRhI
AH/nhlcw0pDPBebd+wRwYefKdruVTXhEc1Hsa4qqGzNtttJ9Xa6HcmgX3VK3ZWQScz6NcCFloqCx
jiq0l1h4tWMiDLtiaMfzVJV8bzqr9mUxZ62vxxODIe8S9KjDCg220UWykn07bOWHMUXlaW1BAkja
e7samBt86M9grlyzhRXuQiXt9FIDIR8K9jxVzQu3W8ROUfgCZHPn2r76VDkhzmDCZTkZRXGs063L
h82kO1R7tF/GGWQF0SoAg8XvaOteiOZ4udbTqN0YHhWOMKgkfDrDCverxqRIM0KqutFEVAp0h6LI
K4bEQ722m9M9GmqjJekZlBtRmW9KtXMTEpe1DSYjWxcPsUXosFVJDw2glZd1urTXS837L71z4iDd
cjd1Bd+TesN7M1Xth2ku42Fe2LKj3Xw/qIXCeX/PH21VNZdjWc4738zNZYmUynF1rJhbzyzu8Yna
GV+NU4gH03XTkQxlqkObVvmAen+2wZD3Za4SvA+i9lk5SCBnU7o8MLaqDPzfZ7Jn5gzu+0w7Z5LP
FQyr+ZLYbWfDDBlOihHU4e44tvWW1byCrkgsSBABVe5KzaHfNSOfdnQe2HXaJfJEjP1CfBUeQzGw
IyB6PCvGACenNWl2bOLl87zyWovBGbgSkzSPoNVMTyMS3Y2qRPWRRqzZwN1hatPkPMyFz+HS4Kgp
V/EMReLUsXIgK3ds6Xdrn3iInd0a3ZrovjMlqzxZew+AcjATnLRX+IjpaK6UMEPGSmi6GIHihcw0
nI0rsGkTi7iXpMM5hMxmpkcjUPBAtJrTQwI+BYmIpHBbLwJR8iFDVcN3vB513aQUyOey5mi1476d
mzpLvOpvl8aWx74CLJzbZtz1cFEqUxKwR8AMk9e27S5Fsyy7BqcwM6uqcXsShmGP4K7ZHo1lUmgG
xL7Sc93Ey9UO1XspojgHuX7cryLZIE/F2SjX1OUqmbtrUnFy7YABHhGwulPaTFO2hqTY+6Esby3M
TBoMzHlI01HDDa7R6HRJjxZ5uJCAe9A6/IB1WmwXtque8YrFlR1YvGm3+io6IPgRbV/ZEOpMts1l
Wjml6Uzp985Ek02DW282ye2eglr6MalWdG67bqN6XSZeaSymhyJSdzF0Zs0Nd1chxs9wLaLXzOMP
rmniNZo6m0+GIk17ETKPy/loibcwy4bmpo8d9G24B6BxIE/M9gnoegWbzkikFQzmQ3HAtDJQ7Uuz
M6xQjzOh9c7W1ZeGz9vF4OHoKuvqTWaygoM4FsN64Jtpv0bgVvsAF9xOhPb1+7nuupxSwFyJgaxo
kAtCyIZ2YJ9ZbLCeW4t2BaHtA/K+OE+9SPdNIdasXImAg95i0nQp12u4Pficlv2aT1tFjB6NfG6G
vstgbiJHZRi7nziMvK4VfU5AOwe5pa0TXQkroX3U22c5QbRIHzZdsqp86JS6IM0EorScu8Psl3Bl
0809tC44aChdkcc+ac5muBYFgs6KQZGn4l7E4rB2sz8pZsShU3F8ClMZdnhcrjo7LBlykNx8Uv2N
KFv+BdvhkbLZXUQn+6xalzHb0qU6U20h9rX0Mm9ERef9Ivz/JeXaduPGse0XCZBE3fgyD1KVqlzl
st2x4yR+IdJJhxQpiZQoSqS+/iyn+/TMOQ00BjNAYKTsgkoWyb3XXhe7+5lp+xzUsjVuwPzYbL0H
dWl8p66EBdVwLn7sMUwmboj4MemLuNnDOlxiBokNXJjx7UJE2saD3w9ykGedjOvRVJA00ojQmjsL
lk06dU7zbP/hgUjvI1Ymx21nt6gjyzMpFJi2HeTNQKr4YJNSfyeM64ZMkQU6wMmjosqHuoRH5EnC
KQZzJ6rjp7Lz2ynPzMUpMT0sfANt3Ps3qubfRCfLtpwhKGz5HNp4p/GJbttw8asusro3xfobhI9k
bCKu14+SBvGpr+T8PZ9+yLnErJnr+JwyqAWg3oamTPfhC9dTd0hJ4S7zumUXNfn1aU8DWshWjMsx
ZdSemUwq0J0LL07xkGSNf5/ljeAaVF7BPvANxYvxvT93yyif0V19k5qRHSRXvGFGeV2TMtNtrxec
JBXtQYE+tgCMWpk3Nmwe3NrCwEQpcVxcJ/BYk3AhJf11ztLkMm+UnVQ/QTaA6fMxjJ4OtZDxPZII
/H7TvWzgXdO0nbtJxZjQZ7G1AhNGUgNGR+ijudG+zsKs1mMxafiM8ixkfZPwOea4oclsB5sG8G09
XEj2oLe9njGCvIAyHlsN0fKuVOpJ5CU5ag4ILnYIOllQUHXUPrWx3tUd7KMxGkdlXvdBB18DzHre
YMBTpEl7HtpimZWv88QlAWS1SI6u6z6As4I4rEAxmQA4WJbKAEb74kCKPWk4JJkWH7M9sMqyUyI7
9+BZHzep2LNjP5RNAlNuU0zqVrru6zrurs6ybjlDe+rahEbHaS+mOmEx6ImJuutGKDv3W/Y0b3oG
SzMDforUfIzXTDdT7NN6Z66Ljnpj/hN08q4ZckzSOi6mHxu8Pl812uMvMloDOHfJGw0K9JQUnNyQ
P0k/j0WpUBaAtEk9DKn8zXCenEqWvVFjhuNGx7R2yBDcJbHq78oouXKdfxptNd6VgzWHbnIfdQJe
vM/IeqaDtYd8yvbjQKvly1q4ojoFti1Hk2Wov3bM8tNWsvwZtKk69MRNJ2J6d/PwJ18M60Ir0ky8
gevnqt5mAWbZrgYqB7PHklqobFXXPUTrVJ0waa2HAojv4rBLr0AG+qxNSc8241EzL0V2GYY9BoZd
yEdQCqCYK51eZ1HYW7768olSDu1+o9iFugIOd6C028LiyGKcSlve++WXnXXFkw9E1bsAo5Pz2b1j
sfxq/ZoBtCniviqoebpeqM+q2uMZPscL6aI6Drz43sHY1tXAL/PTmHo0jBki0wLccGGO2xuaNcS7
ipXXaSkMVKskKs8uVcPdGNE0rcsJ/M6UW/Z5L4W+k+Ua31WaJ68JOKZW7WqlQBLCobSuO0ZkuJLe
ZgazuezM0iYx9ceuXAaNHMKW1Xos5ae4IvNzMmfTA3czMHcvt503HpVM13SP5qKmXEEr4XLsvnId
cO25WAd+CBX3twKGiAOB7vZtETLC4RH9SYV3QYrpfXvco2j+RTOVXns2mheZcAU0MQbMglASjpMo
1qsqtlg2XC5OHcqdQj/ZVZJ837p+vpd8G36Nh0LTRhRePq1BgJGPd9MV98MyAgRUk5b3tlpgeFST
q8Sh9F36KevW6Yd1al6akKzjNZUVGrOXZRXV0Ziyp3HrHFovJu772MEofpvLMUqbZMuL8zTF5ffQ
IUyxoy7+4EHz6gocVpwTkqGv+igRrHE0WeMmV/N4NcWYgymy0fQScZG90n5YvsWjMWALGZcVahjs
MhtK1Zuz8XrYhxW362TU3XMH66/KSvLaUzX9yLIsfsMilzUkVToftzTKaiekMQeYVXjV0GLpXW1J
BMsWfOZVazHSgb9X6ZkJkj6bfrYPQcRkQGfswljzVGc3YQfYFrZ4scBLGUjyg3DvCRHK/cdxr+Cd
n/SAyEb2874IW/PGGhnLFgBz+mKDz2ndqRVfzYKKt40ev0lS0kcCq9Mtd2IGPUIFOwdf+o+apX18
2oZAL3Le96lOC6emGx/LmNTwxnb2WUI5PnMWc34qBzhmunUV9nmVRiVtNsisHST0/cOqSf8MrZKr
u75iomsWCLDkEEMN65p9GEkdGM3AbKQ49cxJMh+shdqKhiDgnx9CQmpaseFabrZ/niq5nIwbfH5c
SocHYoPFI01gz+WA/ybJWuxSmbTwTgBZDBYuHgXpytWGg91oWLn3z6A0+GfQ8JigaWSy1iVb/KZt
aS/gz2VLB9m/xl6uqqZ55qGH6uXExrB8s5tbHpLgw6XIpeuuFM6fBxCyuLyyMI3t7+aVaqHYp5jo
2c1rbMwGUS14sqkzX4oRyIRKyW8lYhotm1Z5rlgBR89YBv5rEnF5nwdpbb0iHrIe5wLEUyMFBqSj
Amm5NgY2BA2NMejncoCu33RWheGwdA67kbMclhVb4b8zYd29AzX+Ckag65q5MzOKRW/9V03z6UVu
4/JNriwtQdGR6GuUwqGfazK9gNWMMNwFXRy6SpGyRthl+zjHZP40URAWKhmrV8wMxUNJuN8h9dOb
ngvgg6m3BZr8GEFQtKhXcNAAj7P03TjaG+5aKSTc1TZPm9hHwJULCukDzsEyNB7krGqk62FnJ0ng
9pAaBvHAkYrwkyu3+LPpVVc1/QK3Jhgs7Kx5ldlrBYZ+rNlEsBCTzCFKzHGPxVTSXNcOSQ0SZss+
wO+HvgsyeHjsEHQ4TGslbrSn/RNdRta3CQOvWkceh37HeoMAHYI/wswWxAVmxfyVTAM2AaTQL326
FN8LIuS9MDwFDRk2lId4gQF+ibJyqHtM5pDVQycDNIYYh6fX71ZdafbMHfI+py9CRNjyJcUOjMyE
RRgdlKPWZg7Ov1XmZK/HtIIVcKXJcAZHtX2Mqk6eY3jdHgkEg2fewcfRb9i4aAvsJsqifw55Ob0o
Wgl76XJbfsewsw0HvS44G8iHoipxskfIK0QayGyBtfMEHM1lqzOW6mYHj/i5D3sKnKVNau/SkogP
aEVTcahmxeRdEZw8z1XJ4UTB+RiaDRLHm+ixtRXUqwf4UJZTyLVqtelRdVXgn6FO4XGWSRrGx81W
AaBD8P0YQzGS7U8Pk4MZ8oeJuU6Pmq0o94Uh2MKTfD/fi8Gg81C9J37GYFX77mvMMWSPY3pM1IZ6
jw/BRWnYPvWEghbeaDo/LyRskKKYXFr5XplHNICW7t7fxznjDR21+TB2o4dylCz+CFCPDqQK/BiM
c3xK5RhuRVzNeAaIgDzZkun8TfVz32GEFAVIVPDq7wwVFgkp5OWkR4FhaB6GompCKov+USx+PU3L
pO/iyOg7qqP4suwCa4EmZ4oGCwySu5wtaXOPrwexK9T2Le7YY58XqJHdTlDncqZRROIpIq8YKeNT
L2HsyXkkPszY34+TV+y2Ial4XES+niOeQCzzwNTNoHc8pJB2w3ItV23DoRxHMK1jVLHoEoa4D7XW
2HDpmpOsWYNcT2kKzfUwqglgOwZLehKQa+DAcXtVS6JQSUZkiyUU0x5Jl8VNL94kOIvjXNDH1azr
Ac+hOLOJRo0iwzwdtlnPUERsftHQE6DYV3CYponJXzLs7pOy0cCBy3T+tUdDAUpO9uls+HaTA0xT
95BC0bKWAnmTMUMAAuBBnqmX5Oykz+FQyrFVVii0jamgfMDYhX4Ri7B9zOKlAG6c0aTyisBrS0L/
DKAVyRqwB5t3kRQapTBVKpqt7NEwgQ7TK8Z49ximdak3I2CKENYi0SV98gSO6tElGQDLGCd1AcdE
E0UeaRjjo4tzm72AmsBvkwvCbANqPDr7fgIEHMoVNX5F+f/FYThaQVF7G18lxdo97CxBgCbawLEd
vU+66Abnge4xsxgo7XLa89/dx3+ko59+txH+nub9pk2YO454yM8k858v//GiB/z7maj+5zffo+7/
fHX734z8377r9Jt+zzPb//+m97v581r49D/u7j0G/X9e/CWQ/fc//TOk/H6hn+nkF/2XS/xbb/rX
aPdfL/QfJrx/XuhnuvzvLvBfpfXx1wD+5Vn+9c5//9sE/9ab/liWn38r4R//AwAA//8=</cx:binary>
              </cx:geoCache>
            </cx:geography>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plotArea>
      <cx:plotAreaRegion>
        <cx:series layoutId="treemap" uniqueId="{B6909EC5-FC39-46AA-85FC-2462BC1C7178}">
          <cx:tx>
            <cx:txData>
              <cx:f>_xlchart.v1.8</cx:f>
              <cx:v>Result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olorStr">
        <cx:f>_xlchart.v5.13</cx:f>
        <cx:nf>_xlchart.v5.12</cx:nf>
      </cx:strDim>
      <cx:strDim type="cat">
        <cx:f>_xlchart.v5.11</cx:f>
        <cx:nf>_xlchart.v5.10</cx:nf>
      </cx:strDim>
    </cx:data>
  </cx:chartData>
  <cx:chart>
    <cx:title pos="t" align="ctr" overlay="0"/>
    <cx:plotArea>
      <cx:plotAreaRegion>
        <cx:series layoutId="regionMap" uniqueId="{2C2C596F-E9FA-4ABC-B7BD-0BA25FCEF111}">
          <cx:tx>
            <cx:txData>
              <cx:f>_xlchart.v5.12</cx:f>
              <cx:v>City</cx:v>
            </cx:txData>
          </cx:tx>
          <cx:dataLabels>
            <cx:visibility seriesName="0" categoryName="0" value="1"/>
          </cx:dataLabels>
          <cx:dataId val="0"/>
          <cx:layoutPr>
            <cx:geography cultureLanguage="en-US" cultureRegion="US" attribution="Powered by Bing">
              <cx:geoCache provider="{E9337A44-BEBE-4D9F-B70C-5C5E7DAFC167}">
                <cx:binary>lHrXduU4suWv1MrnQRUAwhC9uu8DyONkUzbNC5eUhiAJggYgaL5+QlXdd1WqclTT+aCURPEEEGbH
jg3888vyjy/229P4y9Ja5//xZfnXOxNC/4/ffvNfzLf2yf/aVl/Gznffw69fuva37vv36su3376O
T3Plyt8oJuy3L+ZpDN+Wd//zT/i08lt30X15ClXnbqZv43r7zU82+Dee/fTRL1+6yYWX10v4pH+9
00+utE9fv3nz7pdvLlRhvV/7b/9698Ofvfvlt9cf9hfDv1hYW5i+wrs0+TWVLMGKJ+qPf+9+sZ0r
//1Y4V8pF1SmKv3jafof01dPLbz+/7ek3xf09PXr+M37X/79/4/v/rCFHx9Vvsv+8EPWvaxY579v
8bcf/fw//3z1C9j0q9/8KRRvPftfb+VP4Wn3u5v/9ObbT//j+VevvhWtPwJ5+voSij/F7uUT/v3a
/8vT/3nn25MP/3qn6K9CJkJgCFZCcULou1/mby9P0vRXTNOUCcmwpFRw8e4X143BgEnxq6CKQvRJ
yhIqiHz3i++m3x/hX7lkSqUp51zhlP5var/v7Fp27n898e+ff3FT+76rXPD/egcW+j/+6mWRkglI
Hvh4ziQRsJCXtfVfnm6heuCPyf9pS7oKg1R13OqO7f2y1ofSJDITm7OHMmnY/k+u+Yk9WPYP9iTG
CeaMy1SmJEnVK3suIY2PzpXHtUiXjBFf3LNo2tO6xfpyTQ2+oNYW+m2j/CdGCRaEpEmaKkYgnH/e
JPXpPMWOlccwcHThbWNy4kSiEXz7N/tTfzXFME04TRhOIOhQlX825eK4br2g1XGd2vpCbQzlBium
C9w0+5Fwpqsg/eH370yK54e3d/rKfAqbTDHlGJOUEAUR/dE8b9g2W56OxyZMk55tm+xDt6H31Hi0
6qEbN50Gw67qKh2eXZL6w9v2yStXwwJoQjhhkkkp4Cv+cQHNHHkxCTIci+klyM1CHyaPqs9NrNrc
rNU262I07LynQ17aYToMreMhKxcqqiwGT+6kmJZDSqb547wmtvwDc/6AnJ/k36t8/319FPqCYpQn
lOBX66s6Dvhr8XAcUjNp27qYe76IY2rjsgulQ+//xiHkx4R4MZhynBIuoWAx468SHo0hDTFM/og2
MKsZmSjRsDOR7nDRsVvTDfVtPTZ5g02xa1MaCt1Mcr1YuqYJu7dXQ1+VX8qhoSS/Aw5JCGGvy6+d
ZDeiqWiOkXq26X4sVaejpP5soEQuOhlNfRF71X2spv6rAEw5+FlsO29XVuupSM1tshX4M+voWOlk
Gcsxc0nFHssw9adxNUuvy16SmC2BpJ2eUyi4DvDlonUDOrUmnW1GS0v3ReyKS0la/PntLSYvEfwT
ov2+RUUZgSi/1OHrCuxDIICFVXvk/ZwSvbnBJzmQiuXBjqLJOtkvj50aaqzXiagrbPtmP9i2vBgn
5g9NwcOpawv/HAlH77ew2DvLJ/x5Uas4rrG2d3VD+k9px4uT9FP9NSE2ZN0W6NO0IVXqxYUZZwON
ySPzHo/au81fzm2Mu6FU9u7t7b4U9F92K7kQRCQEy/QV3qA4F02KjD1u08a0mFiT+ZWj7G0rr6sG
0oZgKBZKEqEYNI0fqzrljZwWWNdRNmP5ERnInCL4Uxw3/i1t8PLf4fVLCAnmKXkBsoQI+lJTf2pK
cvGD2UYwl7Rdedl01RksbMlUssS/gYOf1AM0hpcOCykjJH2Bsz9ZahfqysR7e5xjWV5a5ZaHWmB7
t6HBn01JZe9aYqrbt735GqRftkcEEwxgCCCIvvJmAowO2+DaY2ChfA71nKY72QxQiTXvSKKlEcnj
qpb+UxMsFNHI0d8F9DVMvyyBwyJkwpkS0Cl+3Deahawjbvrj2EmUVxx3kDeTq9aM8ra4fHu/PzUm
hGAKQAfj102JtqIR1KT9ca1KrhsETbeQ1p2rkg33b5v6WTxFKl5YEeFUiZdy+VM8XVoNfmhpD51+
LC4J9eRy8st8huiQnrGkcecmieL4ttGfxVNSQoUErg7bfGV0SBu78Vn0x2rA8ZCworo1w5oM2SJt
cVlvK8Swmuli9Tqa4LUtoeu8vYSf7VtCSCVPJSeSvYKBzadFjCnvj8xgcSypEKc5FHjXVf6mLRHh
2lL7d73tZ3FVglNAWiWwlK9aW5rIBA8ekqismboqUITOJunQmrwSRf03xOrFia+AjihFJYY2KiSw
1R8j2wNTTJs57Y4D9Kyrqh0fov/bbv0TI/SFoBKZQgal9BU7aFUy8q01kD7lUtSa9EjVGpW++e8B
jmKoP0oYg1299pz1W0Q9mvvjIgb22FTee933eMlik7j+b3LjJfavPEcBU4BbSgXjxGtKNnZzE5cl
jEdgKvTQGlXRXGHo7JtI23ODBvS+mLpYZTMST2+n5c/8yRKu+MtmJUlfIR2qAYfC4sajbQTKx8ie
UT0vu7eN/KQ5QaNIoWMoQal6nRkxqUEzaMrx2CNp71gFBkI1y0MHw4w2NoQvb9sjP3FoAlMcocCk
oCvSV8XWcVxXg2q7Ix6GbctYlDzsjOygtFnoYpttqNneE1m63KC6KPOiS6uLlY7O6WiqtD51gF2X
rqj88yTG6RkAKzJt5iLZz5VAFwUL/ae3F/2TWk1guVQqqrCQ/AVA/gSM28yGhjrkjkvi2F4mrrhc
Zy+Ojhfo4m1TP4HDhDH1Ik6oBCbV1+4x62C3te+ORZiN27eiri/aZEt3kQ3+ZgpkPdEkhDLjU8cv
5rQt//t+k4B1BTMylHKqXo17E97kjGRwx5aVk24D7JCsvbqeqk5dvb3Xn6WCgCJOAfml/MtkCfOx
eOEq7ZEBZTxbXOLPvNiAGqd4Sx5L6mWdp93mz9Dwt23nJ5ifCK4A9ImSf+3hCuFBLli2xwFxgN8N
SMNWLv6sDHO1980wV7pS5d+Rl59UG/Q4xQRUNPTz1wPUxsxiVlu0RxQce3TNit6n2zLcp0lXH2vR
/l1ne9FaXsNXApNsohikrwI6+GPmllyQ1m6iO9ZJ0orjssZi0HWFzHdoAvIBGqJCelJqftj6tHiv
3Ky8NlUXoy55PXzvGbF3c01hChjdKg+oD0mar7N55qwC7t/wMCcZ1K3RIR1UskvMEI/dQP09IEv/
4e2E+UkdMgxoxV8ICsiTr4ojEdgH5nB3pD1CUfdWJLkcCvQh1CRe/9e2XggBZCaFWMHs+aPnJE37
dKUNkFuByjyQedtvI/IH9aJF/PemVAIlQFIJJl8rLCseglvpao+/Kx4eyyXDRYpyVpj6+LapF+Xr
VUIwGO1AZgCmIxKgej9uq61KNOOlgKaylDBRB5HMoBeI/kBGiz+7QDees5F323WwK5CuaU3FV2wa
e+fR7JrMQp69X9O4XQTZtw9sW0jcQUiqzHSoe357tfSFBP3YfRn0XmDamGJo9uJVEAa2er4aEETa
2ZXn/Zz0T1ZadNH7xXg9V1X5PGEz3gc+lLNuSIGybqTbTSnNcF1vrMwMweFm7EKTtRJmkc5OMTci
+DNRxfRmTt1ywNU85WMh2vNZVNPfkBXy14kaBkxgtoCoIEf/BU9JvyFg9ak7cjo02k6d6rOa+UJz
i2GwB/i5Qs6AghHMnOGSPK+23k5v+5GA037wJIgW0FCowJxjRTmE/hWZSF239lVJuqMMY2qzehxK
cz07NpJsrPtdVaPpWgI66S3Mj7JuJNd8rHDOF1N9p033uIxdPWQgx4W7aUEVFEMd8rLplmO6jnXG
sRHnLNjr6MYcbVWvfckPaObPs6l0YeI5iDf56OPtYMont5oHIV/SK1lOZasOlaqdHlAjtSicy5Lm
HDubbY3MsJrySvXHOJgdM+66J+NFKeqD79cHvLRZVJ/pgnNk/dE19c06x/NZqu3UbTbfzPxp7Ic8
qu16BRGjzoUTp7SWUjd4AillPW3j8JiiXvezyHqeXnhaZaUaT6HCWVLTXQjDvi7tKfr221SgHW7H
A/P1yXGz4zJ+SoLP0graMYgXxnag3zRZqNEOpbjStkHHbR7OF94e8ezLHRsL7VV0Oa5DknnGP0+k
Az1gU/cMF3nj3icl0g3wmc0uje6Mv6oCKY9uQxcrN7dsVJV21n1ytdXLVAP+Fs+JHG7WlWWgd38E
SSPvKd5LftGE4mvVInBieT+s8WQYverltifDdVnS85iOn5YVBBYxgTRlZz3OzQHVare2VUZQuivK
Yjdt6/mIlibf4qDnwM961x+q4Xbuzz3mH6P4yjYWNZX8OnXVfly/sg55nYI0nYmenokef0un7xtN
zia/agDUPJjyYEeut5SfZM13wvnzSi2lXpP0sSek1Qok3m0eL6ntJLC/5owM5NZO4ShtNexiV97T
QewhizUyTCfYGY2HwmmcbFnZRPDrGq/tJB5KSGcr64dp9Flo+1wUzandtr0X5Eso7Z6jmOZkKa7k
6PTmxUPf+K/UjIuu5ZBZVLKD5EYnot4trf+EMNVqWbAeV/yZt91VskagpwU6sP7Kj+dzCSItUpnq
nUY1OoHsk5mEX2w+OWwO2qwT52UQl8mitOvmJROkPhtGS3UCA19UDzLgrKjZXbogrpF1lwoO7/Km
WULWJrWWVbVLkvETa7ovcBZxGXtz7nqfB6uMFrQ9r2R1yTs2ZmU77xbSVhpg8qHehjs8tzdE+S8b
GQ4bzBpZKL6NUFz9SHYkQG1/qUhzzniT97F+rPFHp5qsgTKp6uWwVvFReXdEyj8n0DZ0xYasHcx3
n/pT0RGdoO6rieKCFmPejuCEpcpxHHcoRpZZk55P63RhpngsRXHqmnHM4OxgPI+12dskXDJBH5ST
+dLxe8tjoqPjsFlAEDXAZ9BDbS3YiLcOuqJup1KHfj51OM3p3GrH0hMGTRZP5nYDB/ZDc24BR6a0
UjqthzmPMfafktWE9mA7k7SZX0B2hGmxn4b9WPSX1vBP1Aktbb1zbNGr628r1gyrFnWaD6vVbZns
vOjDrH1ndZEC94BzCq1Uo5sgxJ2VVZsNa3fVjv1zxLN9TP2wg5FiP2D1JF28YON0O/juBtRMIQPK
2sjmYx3KHpYnDy5ZdOPChVu3NisDQBCaymvXwOChG/a1ReRebdMVN7Dgvjxu/DgNQ4SMarp886WG
OVFXvbnBzVfS1Vnax49eoaOflps1hH3fyo81wGqhuC7W7ku3AQHoyq3IidzGjCaGf+CbJKeVsqI/
pN15P4722i7c7dUQZNa0fvA6aXmxw9b7+zKOgwHAKel1XQKDz1Yvhy0bN5BvD8McumdubI3yrhBV
HqSaofRZqaetlmeFauQDYSFqOcH2NtapHRqWY0GJ3y0DKUJWoM7eVbZEX9O+SICl1DZ+k3673Rr3
HZOO5n6V284sRFdro6asFyUFVXXanvAyohOvMdOh6eSVpWjbdWvs7/k2flUFVEjSK3wEbdm3msFB
1AOUqBU6sUacqPLxckjRNh0s2dJTATB7XZrBHilae6tnV6D7oVurjysdKNcdrsTR8AV959T3u1QF
AEPcVGu44JVV99WQFNfOegvUhbluR9Mx7bM+9Hwfes+3HdpqltdTX7W6kDFcdhYEBhCii/ikhqTB
+xi5yZZ+/uy7hT+vGxjXgbfrp3Fh1cnXA5p2oNo1h6lIjNXpKPjOzb6+hQnOBtDn4yeg0e0XsoTl
BMctyYVtbf+oyjjplU/hUjhVlLqhTQ8xms1Ty4o7L6HgW9vOUFybYnvK0k7oGpHl2s+t1PVi1ai3
dZuiZsqrJLeV7fYGY58ta9XkdKMsSzvcvUeD8xcViBgfKtGsOR6L6iwNRXdCicN717L0clWtYwCI
If0kGBpPm3/BHiSgn87xo+xFo0WLzFmd8K/1GPm+CEtybEUCwyFP79jSPckQ2qODoeAuxGa857VM
jn4DwWCi3ZLobmzjVTth1ugSJ2bniYB2Ng70GcZnf2OSZtBrZM0ZnOrQUzmI+oEggnYbqA4XuDA7
0db3WxHrfKrmcAZHd6PLBJpt7mq6aUG2edepVOwqX2wm65plACcJVZn9ONXrviCD0E1ap6UuDZxs
6jLEadoFvPQDdDsL03y64lBkqfI2g3nmQAJKn5ehamDsZuleOLNlzVLwrHeGZP2Wtnmz2fJi2gac
S2nipTFJEvRW2ZiXQpHTtpFV6nXA6XnCKMpcxSZNIk8/x7kG3u7SKXf9NPkMcpycWiCBSAP4osd0
NZdhK7YP47L2h2WpyLdqMO57UfLyAWHRPW/DTYEkhZEPSPSBqKncFz2rr5et6C+kqwwGwAiVzED0
7TIuBvhZzlXO5xbApZr7K6kIfu7Hajk6Uy5nM3DkW89sCXQI0V20szut/bKdsSikViOHiWjuCXDH
EOk3MbU4A75a5B4vYc8d/eBxAgemyA1wLj0uYVMgFeH1vJFsNnote3BX1/UTcJJBPhQzmj6wBiSH
0gked3zlrt2DghiPS6Drl1QuzmfbAoNtM+PB7mQfBfSAGjrPUK7J9cpT1mresuXGFWr7MFWUHLlb
aL7IKfbvq8QhoLbDgp5JvVYHi6nZ1VVsH3sD3XDBjcuGEXItZ3FbcpcUY5PheU58Fl0TDsZV9a4A
kn1kMNeecVX4e8QNH/XAecIhiWn/nrvEoGw1kUy6aQu2L3FooJv7TTrN5yFWexiN1cXSqnaPpw1Y
dNkn97xXQJUgzs0JgkeHfTf18VA2bftVgF57F1mSPHv3fZkbOG3emP0Gx1TJTlbyvJkvAgBkrmrG
b3wC4LvIQmZmQ11mLZZ3A2nVeQhTqmUpXAOriADmJhmKJxG9ug597c7mLg5noWeo0JLj6aOY2+WS
tEFkPJpzPpb22C41zhxJmn0yQqNelZwzMozDAcp22ktEp922Mdgrp1O+2Ij2pBXsNKzhpYPAOPl5
hgslTTbASc1d5SfVfLSoBrIsaTgSNrc7SPy+1UNYv3HUT5dosey02rX/xGEqOcDhdn1Dez4efCr7
O0v5vGslMl9X5rbHfq7tbhjcIVBqbybJHv1ogH2iec63+YUfGrqsgF5dASx4amrYaQEnDJ+YZexy
Snl51iaTyLaymXu90NWc+JrgWfdwnFdnaEvCec/G6t61jjR69Ki5eGEL18Mqxu5sCpzTHbzAc1ou
EYJgbHmzsbrKknESuxZ10Nm4ojUsiVf3dJZ4X5TJcj92KD0UJo27lMN9Akn7K8QiUVr2JRx6uiqk
d5vsxJrD+VaBtBV9em/k0t50oeiHrKfIVIc5EBAqvEy+GTyWe2YTj3O3DtWNINzktjUD0b3pSmAa
qj9xDhQFvG8vGEbHFU6enxOQHk9LG2s4zGE8HkQxqzE3cbQXcd38V1MMxmRbz8stt2zo4Th8BqUu
L2VFdwvwoKwtrftu0USuemH4Q1SOUx1ILC+irRILVIhaANMuTrmfRC92nRPTTSx7etzSrjvRttz0
0lX0fFWp1CXc4rnq1+QltaftfGxhm8h3oJQtvSAwIZFRFyx58iAJZSkQ82xFvoBum+Amn4WF2WXg
7S0GIrtj3PRwNacftnMArG8mUW63AVs5964cjl0d3VNcSkh4WeZ9h+IpBKU0S4d4UQLnhJkzsddA
ucodaPZrli5dnfcsea7jPH7AI4fZZJvIx8qn6BgK+Uh6smVpM1ANB2k4aINlcqoWBSy2a5vMOVUf
xdaZXRnnkBeOo2M1ryonxCUXBVAEOs9dC4CgBBBPuurIoe8jOMTPVoD9O7hR0R7qcjSXW6ibEh5H
tx9kTK6bxiS3STNvV6hfQbqYVQBRWqrbsS/83QhXM0LW0CXqrsVwmwav6Qlyv/tgkhHlYR6Lx6UG
SRvNXT1mVSe7ffviIi+bFbSSesplJcajHOdylzQfofsBijtakntGmg0UoBUGVzgwBRGBlK66LL04
EXDyGfbbU2roqBMf0j31DT4S18WsmAdrNBrxeAsE57tAbfc5bg7mEDN+mIpl/CRH9QyyQsxWCRhI
AH/nhlcw0pDPBebd+wRwYefKdruVTXhEc1Hsa4qqGzNtttJ9Xa6HcmgX3VK3ZWQScz6NcCFloqCx
jiq0l1h4tWMiDLtiaMfzVJV8bzqr9mUxZ62vxxODIe8S9KjDCg220UWykn07bOWHMUXlaW1BAkja
e7samBt86M9grlyzhRXuQiXt9FIDIR8K9jxVzQu3W8ROUfgCZHPn2r76VDkhzmDCZTkZRXGs063L
h82kO1R7tF/GGWQF0SoAg8XvaOteiOZ4udbTqN0YHhWOMKgkfDrDCverxqRIM0KqutFEVAp0h6LI
K4bEQ722m9M9GmqjJekZlBtRmW9KtXMTEpe1DSYjWxcPsUXosFVJDw2glZd1urTXS837L71z4iDd
cjd1Bd+TesN7M1Xth2ku42Fe2LKj3Xw/qIXCeX/PH21VNZdjWc4738zNZYmUynF1rJhbzyzu8Yna
GV+NU4gH03XTkQxlqkObVvmAen+2wZD3Za4SvA+i9lk5SCBnU7o8MLaqDPzfZ7Jn5gzu+0w7Z5LP
FQyr+ZLYbWfDDBlOihHU4e44tvWW1byCrkgsSBABVe5KzaHfNSOfdnQe2HXaJfJEjP1CfBUeQzGw
IyB6PCvGACenNWl2bOLl87zyWovBGbgSkzSPoNVMTyMS3Y2qRPWRRqzZwN1hatPkPMyFz+HS4Kgp
V/EMReLUsXIgK3ds6Xdrn3iInd0a3ZrovjMlqzxZew+AcjATnLRX+IjpaK6UMEPGSmi6GIHihcw0
nI0rsGkTi7iXpMM5hMxmpkcjUPBAtJrTQwI+BYmIpHBbLwJR8iFDVcN3vB513aQUyOey5mi1476d
mzpLvOpvl8aWx74CLJzbZtz1cFEqUxKwR8AMk9e27S5Fsyy7BqcwM6uqcXsShmGP4K7ZHo1lUmgG
xL7Sc93Ey9UO1XspojgHuX7cryLZIE/F2SjX1OUqmbtrUnFy7YABHhGwulPaTFO2hqTY+6Esby3M
TBoMzHlI01HDDa7R6HRJjxZ5uJCAe9A6/IB1WmwXtque8YrFlR1YvGm3+io6IPgRbV/ZEOpMts1l
Wjml6Uzp985Ek02DW282ye2eglr6MalWdG67bqN6XSZeaSymhyJSdzF0Zs0Nd1chxs9wLaLXzOMP
rmniNZo6m0+GIk17ETKPy/loibcwy4bmpo8d9G24B6BxIE/M9gnoegWbzkikFQzmQ3HAtDJQ7Uuz
M6xQjzOh9c7W1ZeGz9vF4OHoKuvqTWaygoM4FsN64Jtpv0bgVvsAF9xOhPb1+7nuupxSwFyJgaxo
kAtCyIZ2YJ9ZbLCeW4t2BaHtA/K+OE+9SPdNIdasXImAg95i0nQp12u4Pficlv2aT1tFjB6NfG6G
vstgbiJHZRi7nziMvK4VfU5AOwe5pa0TXQkroX3U22c5QbRIHzZdsqp86JS6IM0EorScu8Psl3Bl
0809tC44aChdkcc+ac5muBYFgs6KQZGn4l7E4rB2sz8pZsShU3F8ClMZdnhcrjo7LBlykNx8Uv2N
KFv+BdvhkbLZXUQn+6xalzHb0qU6U20h9rX0Mm9ERef9Ivz/JeXaduPGse0XCZBE3fgyD1KVqlzl
st2x4yR+IdJJhxQpiZQoSqS+/iyn+/TMOQ00BjNAYKTsgkoWyb3XXhe7+5lp+xzUsjVuwPzYbL0H
dWl8p66EBdVwLn7sMUwmboj4MemLuNnDOlxiBokNXJjx7UJE2saD3w9ykGedjOvRVJA00ojQmjsL
lk06dU7zbP/hgUjvI1Ymx21nt6gjyzMpFJi2HeTNQKr4YJNSfyeM64ZMkQU6wMmjosqHuoRH5EnC
KQZzJ6rjp7Lz2ynPzMUpMT0sfANt3Ps3qubfRCfLtpwhKGz5HNp4p/GJbttw8asusro3xfobhI9k
bCKu14+SBvGpr+T8PZ9+yLnErJnr+JwyqAWg3oamTPfhC9dTd0hJ4S7zumUXNfn1aU8DWshWjMsx
ZdSemUwq0J0LL07xkGSNf5/ljeAaVF7BPvANxYvxvT93yyif0V19k5qRHSRXvGFGeV2TMtNtrxec
JBXtQYE+tgCMWpk3Nmwe3NrCwEQpcVxcJ/BYk3AhJf11ztLkMm+UnVQ/QTaA6fMxjJ4OtZDxPZII
/H7TvWzgXdO0nbtJxZjQZ7G1AhNGUgNGR+ijudG+zsKs1mMxafiM8ixkfZPwOea4oclsB5sG8G09
XEj2oLe9njGCvIAyHlsN0fKuVOpJ5CU5ag4ILnYIOllQUHXUPrWx3tUd7KMxGkdlXvdBB18DzHre
YMBTpEl7HtpimZWv88QlAWS1SI6u6z6As4I4rEAxmQA4WJbKAEb74kCKPWk4JJkWH7M9sMqyUyI7
9+BZHzep2LNjP5RNAlNuU0zqVrru6zrurs6ybjlDe+rahEbHaS+mOmEx6ImJuutGKDv3W/Y0b3oG
SzMDforUfIzXTDdT7NN6Z66Ljnpj/hN08q4ZckzSOi6mHxu8Pl812uMvMloDOHfJGw0K9JQUnNyQ
P0k/j0WpUBaAtEk9DKn8zXCenEqWvVFjhuNGx7R2yBDcJbHq78oouXKdfxptNd6VgzWHbnIfdQJe
vM/IeqaDtYd8yvbjQKvly1q4ojoFti1Hk2Wov3bM8tNWsvwZtKk69MRNJ2J6d/PwJ18M60Ir0ky8
gevnqt5mAWbZrgYqB7PHklqobFXXPUTrVJ0waa2HAojv4rBLr0AG+qxNSc8241EzL0V2GYY9BoZd
yEdQCqCYK51eZ1HYW7768olSDu1+o9iFugIOd6C028LiyGKcSlve++WXnXXFkw9E1bsAo5Pz2b1j
sfxq/ZoBtCniviqoebpeqM+q2uMZPscL6aI6Drz43sHY1tXAL/PTmHo0jBki0wLccGGO2xuaNcS7
ipXXaSkMVKskKs8uVcPdGNE0rcsJ/M6UW/Z5L4W+k+Ua31WaJ68JOKZW7WqlQBLCobSuO0ZkuJLe
ZgazuezM0iYx9ceuXAaNHMKW1Xos5ae4IvNzMmfTA3czMHcvt503HpVM13SP5qKmXEEr4XLsvnId
cO25WAd+CBX3twKGiAOB7vZtETLC4RH9SYV3QYrpfXvco2j+RTOVXns2mheZcAU0MQbMglASjpMo
1qsqtlg2XC5OHcqdQj/ZVZJ837p+vpd8G36Nh0LTRhRePq1BgJGPd9MV98MyAgRUk5b3tlpgeFST
q8Sh9F36KevW6Yd1al6akKzjNZUVGrOXZRXV0Ziyp3HrHFovJu772MEofpvLMUqbZMuL8zTF5ffQ
IUyxoy7+4EHz6gocVpwTkqGv+igRrHE0WeMmV/N4NcWYgymy0fQScZG90n5YvsWjMWALGZcVahjs
MhtK1Zuz8XrYhxW362TU3XMH66/KSvLaUzX9yLIsfsMilzUkVToftzTKaiekMQeYVXjV0GLpXW1J
BMsWfOZVazHSgb9X6ZkJkj6bfrYPQcRkQGfswljzVGc3YQfYFrZ4scBLGUjyg3DvCRHK/cdxr+Cd
n/SAyEb2874IW/PGGhnLFgBz+mKDz2ndqRVfzYKKt40ev0lS0kcCq9Mtd2IGPUIFOwdf+o+apX18
2oZAL3Le96lOC6emGx/LmNTwxnb2WUI5PnMWc34qBzhmunUV9nmVRiVtNsisHST0/cOqSf8MrZKr
u75iomsWCLDkEEMN65p9GEkdGM3AbKQ49cxJMh+shdqKhiDgnx9CQmpaseFabrZ/niq5nIwbfH5c
SocHYoPFI01gz+WA/ybJWuxSmbTwTgBZDBYuHgXpytWGg91oWLn3z6A0+GfQ8JigaWSy1iVb/KZt
aS/gz2VLB9m/xl6uqqZ55qGH6uXExrB8s5tbHpLgw6XIpeuuFM6fBxCyuLyyMI3t7+aVaqHYp5jo
2c1rbMwGUS14sqkzX4oRyIRKyW8lYhotm1Z5rlgBR89YBv5rEnF5nwdpbb0iHrIe5wLEUyMFBqSj
Amm5NgY2BA2NMejncoCu33RWheGwdA67kbMclhVb4b8zYd29AzX+Ckag65q5MzOKRW/9V03z6UVu
4/JNriwtQdGR6GuUwqGfazK9gNWMMNwFXRy6SpGyRthl+zjHZP40URAWKhmrV8wMxUNJuN8h9dOb
ngvgg6m3BZr8GEFQtKhXcNAAj7P03TjaG+5aKSTc1TZPm9hHwJULCukDzsEyNB7krGqk62FnJ0ng
9pAaBvHAkYrwkyu3+LPpVVc1/QK3Jhgs7Kx5ldlrBYZ+rNlEsBCTzCFKzHGPxVTSXNcOSQ0SZss+
wO+HvgsyeHjsEHQ4TGslbrSn/RNdRta3CQOvWkceh37HeoMAHYI/wswWxAVmxfyVTAM2AaTQL326
FN8LIuS9MDwFDRk2lId4gQF+ibJyqHtM5pDVQycDNIYYh6fX71ZdafbMHfI+py9CRNjyJcUOjMyE
RRgdlKPWZg7Ov1XmZK/HtIIVcKXJcAZHtX2Mqk6eY3jdHgkEg2fewcfRb9i4aAvsJsqifw55Ob0o
Wgl76XJbfsewsw0HvS44G8iHoipxskfIK0QayGyBtfMEHM1lqzOW6mYHj/i5D3sKnKVNau/SkogP
aEVTcahmxeRdEZw8z1XJ4UTB+RiaDRLHm+ixtRXUqwf4UJZTyLVqtelRdVXgn6FO4XGWSRrGx81W
AaBD8P0YQzGS7U8Pk4MZ8oeJuU6Pmq0o94Uh2MKTfD/fi8Gg81C9J37GYFX77mvMMWSPY3pM1IZ6
jw/BRWnYPvWEghbeaDo/LyRskKKYXFr5XplHNICW7t7fxznjDR21+TB2o4dylCz+CFCPDqQK/BiM
c3xK5RhuRVzNeAaIgDzZkun8TfVz32GEFAVIVPDq7wwVFgkp5OWkR4FhaB6GompCKov+USx+PU3L
pO/iyOg7qqP4suwCa4EmZ4oGCwySu5wtaXOPrwexK9T2Le7YY58XqJHdTlDncqZRROIpIq8YKeNT
L2HsyXkkPszY34+TV+y2Ial4XES+niOeQCzzwNTNoHc8pJB2w3ItV23DoRxHMK1jVLHoEoa4D7XW
2HDpmpOsWYNcT2kKzfUwqglgOwZLehKQa+DAcXtVS6JQSUZkiyUU0x5Jl8VNL94kOIvjXNDH1azr
Ac+hOLOJRo0iwzwdtlnPUERsftHQE6DYV3CYponJXzLs7pOy0cCBy3T+tUdDAUpO9uls+HaTA0xT
95BC0bKWAnmTMUMAAuBBnqmX5Oykz+FQyrFVVii0jamgfMDYhX4Ri7B9zOKlAG6c0aTyisBrS0L/
DKAVyRqwB5t3kRQapTBVKpqt7NEwgQ7TK8Z49ximdak3I2CKENYi0SV98gSO6tElGQDLGCd1AcdE
E0UeaRjjo4tzm72AmsBvkwvCbANqPDr7fgIEHMoVNX5F+f/FYThaQVF7G18lxdo97CxBgCbawLEd
vU+66Abnge4xsxgo7XLa89/dx3+ko59+txH+nub9pk2YO454yM8k858v//GiB/z7maj+5zffo+7/
fHX734z8377r9Jt+zzPb//+m97v581r49D/u7j0G/X9e/CWQ/fc//TOk/H6hn+nkF/2XS/xbb/rX
aPdfL/QfJrx/XuhnuvzvLvBfpfXx1wD+5Vn+9c5//9sE/9ab/liWn38r4R//AwAA//8=</cx:binary>
              </cx:geoCache>
            </cx:geography>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1.svg"/><Relationship Id="rId18" Type="http://schemas.openxmlformats.org/officeDocument/2006/relationships/chart" Target="../charts/chart5.xml"/><Relationship Id="rId3" Type="http://schemas.openxmlformats.org/officeDocument/2006/relationships/image" Target="../media/image3.png"/><Relationship Id="rId21" Type="http://schemas.microsoft.com/office/2014/relationships/chartEx" Target="../charts/chartEx2.xml"/><Relationship Id="rId7" Type="http://schemas.openxmlformats.org/officeDocument/2006/relationships/image" Target="../media/image7.png"/><Relationship Id="rId12" Type="http://schemas.openxmlformats.org/officeDocument/2006/relationships/image" Target="../media/image10.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image" Target="../media/image12.pn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9.sv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8.png"/><Relationship Id="rId19"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microsoft.com/office/2014/relationships/chartEx" Target="../charts/chartEx3.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0</xdr:col>
      <xdr:colOff>81641</xdr:colOff>
      <xdr:row>0</xdr:row>
      <xdr:rowOff>54429</xdr:rowOff>
    </xdr:from>
    <xdr:to>
      <xdr:col>29</xdr:col>
      <xdr:colOff>40822</xdr:colOff>
      <xdr:row>39</xdr:row>
      <xdr:rowOff>111125</xdr:rowOff>
    </xdr:to>
    <xdr:sp macro="" textlink="">
      <xdr:nvSpPr>
        <xdr:cNvPr id="2" name="Rectangle: Rounded Corners 1">
          <a:extLst>
            <a:ext uri="{FF2B5EF4-FFF2-40B4-BE49-F238E27FC236}">
              <a16:creationId xmlns:a16="http://schemas.microsoft.com/office/drawing/2014/main" id="{54935472-B193-46BA-BFB8-2EE1854C9C53}"/>
            </a:ext>
          </a:extLst>
        </xdr:cNvPr>
        <xdr:cNvSpPr/>
      </xdr:nvSpPr>
      <xdr:spPr>
        <a:xfrm>
          <a:off x="81641" y="54429"/>
          <a:ext cx="17716502" cy="7486196"/>
        </a:xfrm>
        <a:prstGeom prst="roundRect">
          <a:avLst>
            <a:gd name="adj" fmla="val 1133"/>
          </a:avLst>
        </a:prstGeom>
        <a:solidFill>
          <a:srgbClr val="1A2B3C"/>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163285</xdr:colOff>
      <xdr:row>0</xdr:row>
      <xdr:rowOff>122464</xdr:rowOff>
    </xdr:from>
    <xdr:to>
      <xdr:col>28</xdr:col>
      <xdr:colOff>585107</xdr:colOff>
      <xdr:row>5</xdr:row>
      <xdr:rowOff>56932</xdr:rowOff>
    </xdr:to>
    <xdr:sp macro="" textlink="">
      <xdr:nvSpPr>
        <xdr:cNvPr id="3" name="Rectangle: Rounded Corners 2">
          <a:extLst>
            <a:ext uri="{FF2B5EF4-FFF2-40B4-BE49-F238E27FC236}">
              <a16:creationId xmlns:a16="http://schemas.microsoft.com/office/drawing/2014/main" id="{4D2ED612-0500-4AD9-A22E-B8653FDDBF96}"/>
            </a:ext>
          </a:extLst>
        </xdr:cNvPr>
        <xdr:cNvSpPr/>
      </xdr:nvSpPr>
      <xdr:spPr>
        <a:xfrm>
          <a:off x="163285" y="122464"/>
          <a:ext cx="17566822" cy="886968"/>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163285</xdr:colOff>
      <xdr:row>5</xdr:row>
      <xdr:rowOff>125188</xdr:rowOff>
    </xdr:from>
    <xdr:to>
      <xdr:col>4</xdr:col>
      <xdr:colOff>557783</xdr:colOff>
      <xdr:row>10</xdr:row>
      <xdr:rowOff>123664</xdr:rowOff>
    </xdr:to>
    <xdr:sp macro="" textlink="">
      <xdr:nvSpPr>
        <xdr:cNvPr id="4" name="Rectangle: Rounded Corners 3">
          <a:extLst>
            <a:ext uri="{FF2B5EF4-FFF2-40B4-BE49-F238E27FC236}">
              <a16:creationId xmlns:a16="http://schemas.microsoft.com/office/drawing/2014/main" id="{4707097D-ECB0-43CD-9D1C-6DFD6C8D6172}"/>
            </a:ext>
          </a:extLst>
        </xdr:cNvPr>
        <xdr:cNvSpPr/>
      </xdr:nvSpPr>
      <xdr:spPr>
        <a:xfrm>
          <a:off x="163285" y="1077688"/>
          <a:ext cx="2807498"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57149</xdr:colOff>
      <xdr:row>5</xdr:row>
      <xdr:rowOff>125188</xdr:rowOff>
    </xdr:from>
    <xdr:to>
      <xdr:col>9</xdr:col>
      <xdr:colOff>451647</xdr:colOff>
      <xdr:row>10</xdr:row>
      <xdr:rowOff>123664</xdr:rowOff>
    </xdr:to>
    <xdr:sp macro="" textlink="">
      <xdr:nvSpPr>
        <xdr:cNvPr id="5" name="Rectangle: Rounded Corners 4">
          <a:extLst>
            <a:ext uri="{FF2B5EF4-FFF2-40B4-BE49-F238E27FC236}">
              <a16:creationId xmlns:a16="http://schemas.microsoft.com/office/drawing/2014/main" id="{3964F8C8-F236-4073-84B4-5CF8FEAAE1C4}"/>
            </a:ext>
          </a:extLst>
        </xdr:cNvPr>
        <xdr:cNvSpPr/>
      </xdr:nvSpPr>
      <xdr:spPr>
        <a:xfrm>
          <a:off x="3118756" y="1077688"/>
          <a:ext cx="2843784"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536120</xdr:colOff>
      <xdr:row>5</xdr:row>
      <xdr:rowOff>125188</xdr:rowOff>
    </xdr:from>
    <xdr:to>
      <xdr:col>14</xdr:col>
      <xdr:colOff>318297</xdr:colOff>
      <xdr:row>10</xdr:row>
      <xdr:rowOff>123664</xdr:rowOff>
    </xdr:to>
    <xdr:sp macro="" textlink="">
      <xdr:nvSpPr>
        <xdr:cNvPr id="6" name="Rectangle: Rounded Corners 5">
          <a:extLst>
            <a:ext uri="{FF2B5EF4-FFF2-40B4-BE49-F238E27FC236}">
              <a16:creationId xmlns:a16="http://schemas.microsoft.com/office/drawing/2014/main" id="{D80E6BDB-E1B8-4E22-AA4E-91936363A145}"/>
            </a:ext>
          </a:extLst>
        </xdr:cNvPr>
        <xdr:cNvSpPr/>
      </xdr:nvSpPr>
      <xdr:spPr>
        <a:xfrm>
          <a:off x="6047013" y="1077688"/>
          <a:ext cx="2843784"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14</xdr:col>
      <xdr:colOff>402770</xdr:colOff>
      <xdr:row>5</xdr:row>
      <xdr:rowOff>125188</xdr:rowOff>
    </xdr:from>
    <xdr:to>
      <xdr:col>19</xdr:col>
      <xdr:colOff>184947</xdr:colOff>
      <xdr:row>10</xdr:row>
      <xdr:rowOff>123664</xdr:rowOff>
    </xdr:to>
    <xdr:sp macro="" textlink="">
      <xdr:nvSpPr>
        <xdr:cNvPr id="7" name="Rectangle: Rounded Corners 6">
          <a:extLst>
            <a:ext uri="{FF2B5EF4-FFF2-40B4-BE49-F238E27FC236}">
              <a16:creationId xmlns:a16="http://schemas.microsoft.com/office/drawing/2014/main" id="{BF0DB4A0-0A2F-4693-B2EF-80EF18763F8E}"/>
            </a:ext>
          </a:extLst>
        </xdr:cNvPr>
        <xdr:cNvSpPr/>
      </xdr:nvSpPr>
      <xdr:spPr>
        <a:xfrm>
          <a:off x="8975270" y="1077688"/>
          <a:ext cx="2843784"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24</xdr:col>
      <xdr:colOff>163395</xdr:colOff>
      <xdr:row>5</xdr:row>
      <xdr:rowOff>125188</xdr:rowOff>
    </xdr:from>
    <xdr:to>
      <xdr:col>28</xdr:col>
      <xdr:colOff>585107</xdr:colOff>
      <xdr:row>10</xdr:row>
      <xdr:rowOff>123664</xdr:rowOff>
    </xdr:to>
    <xdr:sp macro="" textlink="">
      <xdr:nvSpPr>
        <xdr:cNvPr id="8" name="Rectangle: Rounded Corners 7">
          <a:extLst>
            <a:ext uri="{FF2B5EF4-FFF2-40B4-BE49-F238E27FC236}">
              <a16:creationId xmlns:a16="http://schemas.microsoft.com/office/drawing/2014/main" id="{47AE0687-3D95-45CB-B89B-D6289260CC04}"/>
            </a:ext>
          </a:extLst>
        </xdr:cNvPr>
        <xdr:cNvSpPr/>
      </xdr:nvSpPr>
      <xdr:spPr>
        <a:xfrm>
          <a:off x="14859109" y="1077688"/>
          <a:ext cx="2870998"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19</xdr:col>
      <xdr:colOff>285748</xdr:colOff>
      <xdr:row>5</xdr:row>
      <xdr:rowOff>125188</xdr:rowOff>
    </xdr:from>
    <xdr:to>
      <xdr:col>24</xdr:col>
      <xdr:colOff>67925</xdr:colOff>
      <xdr:row>10</xdr:row>
      <xdr:rowOff>123664</xdr:rowOff>
    </xdr:to>
    <xdr:sp macro="" textlink="">
      <xdr:nvSpPr>
        <xdr:cNvPr id="9" name="Rectangle: Rounded Corners 8">
          <a:extLst>
            <a:ext uri="{FF2B5EF4-FFF2-40B4-BE49-F238E27FC236}">
              <a16:creationId xmlns:a16="http://schemas.microsoft.com/office/drawing/2014/main" id="{2F06C583-DC43-4DAF-BAAC-9BC32F0394A6}"/>
            </a:ext>
          </a:extLst>
        </xdr:cNvPr>
        <xdr:cNvSpPr/>
      </xdr:nvSpPr>
      <xdr:spPr>
        <a:xfrm>
          <a:off x="11919855" y="1077688"/>
          <a:ext cx="2843784" cy="950976"/>
        </a:xfrm>
        <a:prstGeom prst="roundRect">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xdr:col>
      <xdr:colOff>421821</xdr:colOff>
      <xdr:row>0</xdr:row>
      <xdr:rowOff>163286</xdr:rowOff>
    </xdr:from>
    <xdr:to>
      <xdr:col>26</xdr:col>
      <xdr:colOff>457200</xdr:colOff>
      <xdr:row>5</xdr:row>
      <xdr:rowOff>40821</xdr:rowOff>
    </xdr:to>
    <xdr:sp macro="" textlink="">
      <xdr:nvSpPr>
        <xdr:cNvPr id="10" name="TextBox 9">
          <a:extLst>
            <a:ext uri="{FF2B5EF4-FFF2-40B4-BE49-F238E27FC236}">
              <a16:creationId xmlns:a16="http://schemas.microsoft.com/office/drawing/2014/main" id="{6C836E3D-3489-4C32-B700-5E8DC6B30D7C}"/>
            </a:ext>
          </a:extLst>
        </xdr:cNvPr>
        <xdr:cNvSpPr txBox="1"/>
      </xdr:nvSpPr>
      <xdr:spPr>
        <a:xfrm>
          <a:off x="1641021" y="163286"/>
          <a:ext cx="14665779" cy="83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4800" b="1">
              <a:solidFill>
                <a:srgbClr val="1F4E78"/>
              </a:solidFill>
              <a:effectLst/>
              <a:latin typeface="Times New Roman" panose="02020603050405020304" pitchFamily="18" charset="0"/>
              <a:ea typeface="+mn-ea"/>
              <a:cs typeface="Times New Roman" panose="02020603050405020304" pitchFamily="18" charset="0"/>
            </a:rPr>
            <a:t>Dengue Fever Analysis Dashboard : Dhaka Region</a:t>
          </a:r>
          <a:endParaRPr lang="en-US" sz="4800">
            <a:solidFill>
              <a:srgbClr val="1F4E78"/>
            </a:solidFill>
            <a:effectLst/>
            <a:latin typeface="Times New Roman" panose="02020603050405020304" pitchFamily="18" charset="0"/>
            <a:cs typeface="Times New Roman" panose="02020603050405020304" pitchFamily="18" charset="0"/>
          </a:endParaRPr>
        </a:p>
        <a:p>
          <a:endParaRPr lang="en-US" sz="4800">
            <a:solidFill>
              <a:srgbClr val="1F4E78"/>
            </a:solidFill>
            <a:latin typeface="Times New Roman" panose="02020603050405020304" pitchFamily="18" charset="0"/>
            <a:cs typeface="Times New Roman" panose="02020603050405020304" pitchFamily="18" charset="0"/>
          </a:endParaRPr>
        </a:p>
      </xdr:txBody>
    </xdr:sp>
    <xdr:clientData/>
  </xdr:twoCellAnchor>
  <xdr:twoCellAnchor editAs="oneCell">
    <xdr:from>
      <xdr:col>0</xdr:col>
      <xdr:colOff>258536</xdr:colOff>
      <xdr:row>1</xdr:row>
      <xdr:rowOff>13608</xdr:rowOff>
    </xdr:from>
    <xdr:to>
      <xdr:col>2</xdr:col>
      <xdr:colOff>449036</xdr:colOff>
      <xdr:row>4</xdr:row>
      <xdr:rowOff>176894</xdr:rowOff>
    </xdr:to>
    <xdr:pic>
      <xdr:nvPicPr>
        <xdr:cNvPr id="12" name="Picture 11">
          <a:extLst>
            <a:ext uri="{FF2B5EF4-FFF2-40B4-BE49-F238E27FC236}">
              <a16:creationId xmlns:a16="http://schemas.microsoft.com/office/drawing/2014/main" id="{252FF89B-E6C7-4E7C-8B94-B2C5758908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8536" y="204108"/>
          <a:ext cx="1415143" cy="734786"/>
        </a:xfrm>
        <a:prstGeom prst="rect">
          <a:avLst/>
        </a:prstGeom>
      </xdr:spPr>
    </xdr:pic>
    <xdr:clientData/>
  </xdr:twoCellAnchor>
  <xdr:twoCellAnchor>
    <xdr:from>
      <xdr:col>0</xdr:col>
      <xdr:colOff>217714</xdr:colOff>
      <xdr:row>7</xdr:row>
      <xdr:rowOff>136071</xdr:rowOff>
    </xdr:from>
    <xdr:to>
      <xdr:col>3</xdr:col>
      <xdr:colOff>27214</xdr:colOff>
      <xdr:row>10</xdr:row>
      <xdr:rowOff>95249</xdr:rowOff>
    </xdr:to>
    <xdr:sp macro="" textlink="KPI!B4">
      <xdr:nvSpPr>
        <xdr:cNvPr id="13" name="TextBox 12">
          <a:extLst>
            <a:ext uri="{FF2B5EF4-FFF2-40B4-BE49-F238E27FC236}">
              <a16:creationId xmlns:a16="http://schemas.microsoft.com/office/drawing/2014/main" id="{D05F8E75-EC8C-48A3-80A6-683B425C9923}"/>
            </a:ext>
          </a:extLst>
        </xdr:cNvPr>
        <xdr:cNvSpPr txBox="1"/>
      </xdr:nvSpPr>
      <xdr:spPr>
        <a:xfrm>
          <a:off x="217714" y="1469571"/>
          <a:ext cx="1646464"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E2ECFE48-4B82-459E-BC57-4832AB11D353}" type="TxLink">
            <a:rPr lang="en-US" sz="2600" b="0" i="0" u="none" strike="noStrike">
              <a:solidFill>
                <a:srgbClr val="000000"/>
              </a:solidFill>
              <a:latin typeface="Arial Black" panose="020B0A04020102020204" pitchFamily="34" charset="0"/>
              <a:cs typeface="Calibri"/>
            </a:rPr>
            <a:pPr algn="l"/>
            <a:t> 1,000 </a:t>
          </a:fld>
          <a:endParaRPr lang="en-US" sz="2600">
            <a:latin typeface="Arial Black" panose="020B0A04020102020204" pitchFamily="34" charset="0"/>
          </a:endParaRPr>
        </a:p>
      </xdr:txBody>
    </xdr:sp>
    <xdr:clientData/>
  </xdr:twoCellAnchor>
  <xdr:twoCellAnchor>
    <xdr:from>
      <xdr:col>5</xdr:col>
      <xdr:colOff>95250</xdr:colOff>
      <xdr:row>7</xdr:row>
      <xdr:rowOff>136071</xdr:rowOff>
    </xdr:from>
    <xdr:to>
      <xdr:col>7</xdr:col>
      <xdr:colOff>533401</xdr:colOff>
      <xdr:row>10</xdr:row>
      <xdr:rowOff>95249</xdr:rowOff>
    </xdr:to>
    <xdr:sp macro="" textlink="KPI!B8">
      <xdr:nvSpPr>
        <xdr:cNvPr id="14" name="TextBox 13">
          <a:extLst>
            <a:ext uri="{FF2B5EF4-FFF2-40B4-BE49-F238E27FC236}">
              <a16:creationId xmlns:a16="http://schemas.microsoft.com/office/drawing/2014/main" id="{EFCB1569-5816-4521-9109-3442BB33AA39}"/>
            </a:ext>
          </a:extLst>
        </xdr:cNvPr>
        <xdr:cNvSpPr txBox="1"/>
      </xdr:nvSpPr>
      <xdr:spPr>
        <a:xfrm>
          <a:off x="3156857" y="1469571"/>
          <a:ext cx="1662794"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9E095F1-44B7-4F91-B25C-674D97FD059B}" type="TxLink">
            <a:rPr lang="en-US" sz="2600" b="0" i="0" u="none" strike="noStrike">
              <a:solidFill>
                <a:srgbClr val="000000"/>
              </a:solidFill>
              <a:latin typeface="Arial Black" panose="020B0A04020102020204" pitchFamily="34" charset="0"/>
              <a:ea typeface="+mn-ea"/>
              <a:cs typeface="Calibri"/>
            </a:rPr>
            <a:pPr marL="0" indent="0"/>
            <a:t>533</a:t>
          </a:fld>
          <a:endParaRPr lang="en-US" sz="2600" b="0" i="0" u="none" strike="noStrike">
            <a:solidFill>
              <a:srgbClr val="000000"/>
            </a:solidFill>
            <a:latin typeface="Arial Black" panose="020B0A04020102020204" pitchFamily="34" charset="0"/>
            <a:ea typeface="+mn-ea"/>
            <a:cs typeface="Calibri"/>
          </a:endParaRPr>
        </a:p>
      </xdr:txBody>
    </xdr:sp>
    <xdr:clientData/>
  </xdr:twoCellAnchor>
  <xdr:twoCellAnchor>
    <xdr:from>
      <xdr:col>9</xdr:col>
      <xdr:colOff>585107</xdr:colOff>
      <xdr:row>7</xdr:row>
      <xdr:rowOff>136071</xdr:rowOff>
    </xdr:from>
    <xdr:to>
      <xdr:col>12</xdr:col>
      <xdr:colOff>372837</xdr:colOff>
      <xdr:row>10</xdr:row>
      <xdr:rowOff>95249</xdr:rowOff>
    </xdr:to>
    <xdr:sp macro="" textlink="KPI!C4">
      <xdr:nvSpPr>
        <xdr:cNvPr id="15" name="TextBox 14">
          <a:extLst>
            <a:ext uri="{FF2B5EF4-FFF2-40B4-BE49-F238E27FC236}">
              <a16:creationId xmlns:a16="http://schemas.microsoft.com/office/drawing/2014/main" id="{1E3426B4-21AE-4C47-ADC0-FC136A43A703}"/>
            </a:ext>
          </a:extLst>
        </xdr:cNvPr>
        <xdr:cNvSpPr txBox="1"/>
      </xdr:nvSpPr>
      <xdr:spPr>
        <a:xfrm>
          <a:off x="6096000" y="1469571"/>
          <a:ext cx="1624694"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9C61D139-B321-47F7-A7BA-A8FAAAEE2799}" type="TxLink">
            <a:rPr lang="en-US" sz="2600" b="0" i="0" u="none" strike="noStrike">
              <a:solidFill>
                <a:srgbClr val="000000"/>
              </a:solidFill>
              <a:latin typeface="Arial Black" panose="020B0A04020102020204" pitchFamily="34" charset="0"/>
              <a:ea typeface="+mn-ea"/>
              <a:cs typeface="Calibri"/>
            </a:rPr>
            <a:pPr marL="0" indent="0"/>
            <a:t> 476 </a:t>
          </a:fld>
          <a:endParaRPr lang="en-US" sz="2600" b="0" i="0" u="none" strike="noStrike">
            <a:solidFill>
              <a:srgbClr val="000000"/>
            </a:solidFill>
            <a:latin typeface="Arial Black" panose="020B0A04020102020204" pitchFamily="34" charset="0"/>
            <a:ea typeface="+mn-ea"/>
            <a:cs typeface="Calibri"/>
          </a:endParaRPr>
        </a:p>
      </xdr:txBody>
    </xdr:sp>
    <xdr:clientData/>
  </xdr:twoCellAnchor>
  <xdr:twoCellAnchor>
    <xdr:from>
      <xdr:col>14</xdr:col>
      <xdr:colOff>538844</xdr:colOff>
      <xdr:row>7</xdr:row>
      <xdr:rowOff>136071</xdr:rowOff>
    </xdr:from>
    <xdr:to>
      <xdr:col>17</xdr:col>
      <xdr:colOff>225880</xdr:colOff>
      <xdr:row>10</xdr:row>
      <xdr:rowOff>95249</xdr:rowOff>
    </xdr:to>
    <xdr:sp macro="" textlink="KPI!D4">
      <xdr:nvSpPr>
        <xdr:cNvPr id="16" name="TextBox 15">
          <a:extLst>
            <a:ext uri="{FF2B5EF4-FFF2-40B4-BE49-F238E27FC236}">
              <a16:creationId xmlns:a16="http://schemas.microsoft.com/office/drawing/2014/main" id="{83851A29-AA1B-45B9-831D-95C9DE08A486}"/>
            </a:ext>
          </a:extLst>
        </xdr:cNvPr>
        <xdr:cNvSpPr txBox="1"/>
      </xdr:nvSpPr>
      <xdr:spPr>
        <a:xfrm>
          <a:off x="9111344" y="1469571"/>
          <a:ext cx="1524000"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1B2E97D-79BD-487F-8C21-7CF3C5D41061}" type="TxLink">
            <a:rPr lang="en-US" sz="2600" b="0" i="0" u="none" strike="noStrike">
              <a:solidFill>
                <a:srgbClr val="000000"/>
              </a:solidFill>
              <a:latin typeface="Arial Black" panose="020B0A04020102020204" pitchFamily="34" charset="0"/>
              <a:ea typeface="+mn-ea"/>
              <a:cs typeface="Calibri"/>
            </a:rPr>
            <a:pPr marL="0" indent="0"/>
            <a:t>524</a:t>
          </a:fld>
          <a:endParaRPr lang="en-US" sz="2600" b="0" i="0" u="none" strike="noStrike">
            <a:solidFill>
              <a:srgbClr val="000000"/>
            </a:solidFill>
            <a:latin typeface="Arial Black" panose="020B0A04020102020204" pitchFamily="34" charset="0"/>
            <a:ea typeface="+mn-ea"/>
            <a:cs typeface="Calibri"/>
          </a:endParaRPr>
        </a:p>
      </xdr:txBody>
    </xdr:sp>
    <xdr:clientData/>
  </xdr:twoCellAnchor>
  <xdr:twoCellAnchor>
    <xdr:from>
      <xdr:col>19</xdr:col>
      <xdr:colOff>419101</xdr:colOff>
      <xdr:row>7</xdr:row>
      <xdr:rowOff>136071</xdr:rowOff>
    </xdr:from>
    <xdr:to>
      <xdr:col>22</xdr:col>
      <xdr:colOff>106137</xdr:colOff>
      <xdr:row>10</xdr:row>
      <xdr:rowOff>95249</xdr:rowOff>
    </xdr:to>
    <xdr:sp macro="" textlink="KPI!D8">
      <xdr:nvSpPr>
        <xdr:cNvPr id="17" name="TextBox 16">
          <a:extLst>
            <a:ext uri="{FF2B5EF4-FFF2-40B4-BE49-F238E27FC236}">
              <a16:creationId xmlns:a16="http://schemas.microsoft.com/office/drawing/2014/main" id="{DA69A3F1-3B21-4CD0-B83E-B5F55D447298}"/>
            </a:ext>
          </a:extLst>
        </xdr:cNvPr>
        <xdr:cNvSpPr txBox="1"/>
      </xdr:nvSpPr>
      <xdr:spPr>
        <a:xfrm>
          <a:off x="12053208" y="1469571"/>
          <a:ext cx="1524000"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E7AB4B9-68E1-4965-9EAC-82476E31CB19}" type="TxLink">
            <a:rPr lang="en-US" sz="2600" b="0" i="0" u="none" strike="noStrike">
              <a:solidFill>
                <a:srgbClr val="000000"/>
              </a:solidFill>
              <a:latin typeface="Arial Black" panose="020B0A04020102020204" pitchFamily="34" charset="0"/>
              <a:ea typeface="+mn-ea"/>
              <a:cs typeface="Calibri"/>
            </a:rPr>
            <a:pPr marL="0" indent="0"/>
            <a:t>53.3%</a:t>
          </a:fld>
          <a:endParaRPr lang="en-US" sz="2600" b="0" i="0" u="none" strike="noStrike">
            <a:solidFill>
              <a:srgbClr val="000000"/>
            </a:solidFill>
            <a:latin typeface="Arial Black" panose="020B0A04020102020204" pitchFamily="34" charset="0"/>
            <a:ea typeface="+mn-ea"/>
            <a:cs typeface="Calibri"/>
          </a:endParaRPr>
        </a:p>
      </xdr:txBody>
    </xdr:sp>
    <xdr:clientData/>
  </xdr:twoCellAnchor>
  <xdr:twoCellAnchor>
    <xdr:from>
      <xdr:col>0</xdr:col>
      <xdr:colOff>326571</xdr:colOff>
      <xdr:row>6</xdr:row>
      <xdr:rowOff>0</xdr:rowOff>
    </xdr:from>
    <xdr:to>
      <xdr:col>4</xdr:col>
      <xdr:colOff>13607</xdr:colOff>
      <xdr:row>8</xdr:row>
      <xdr:rowOff>13607</xdr:rowOff>
    </xdr:to>
    <xdr:sp macro="" textlink="">
      <xdr:nvSpPr>
        <xdr:cNvPr id="19" name="TextBox 18">
          <a:extLst>
            <a:ext uri="{FF2B5EF4-FFF2-40B4-BE49-F238E27FC236}">
              <a16:creationId xmlns:a16="http://schemas.microsoft.com/office/drawing/2014/main" id="{23B4806E-91A4-4BB1-8B83-42E085BB4537}"/>
            </a:ext>
          </a:extLst>
        </xdr:cNvPr>
        <xdr:cNvSpPr txBox="1"/>
      </xdr:nvSpPr>
      <xdr:spPr>
        <a:xfrm>
          <a:off x="326571" y="1143000"/>
          <a:ext cx="2136322" cy="394607"/>
        </a:xfrm>
        <a:prstGeom prst="rect">
          <a:avLst/>
        </a:prstGeom>
        <a:solidFill>
          <a:srgbClr val="F2F6F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Total Patient</a:t>
          </a:r>
          <a:endParaRPr lang="en-US" sz="1600">
            <a:solidFill>
              <a:srgbClr val="2A4D69"/>
            </a:solidFill>
            <a:effectLst/>
            <a:latin typeface="Arial Black" panose="020B0A04020102020204" pitchFamily="34" charset="0"/>
          </a:endParaRPr>
        </a:p>
      </xdr:txBody>
    </xdr:sp>
    <xdr:clientData/>
  </xdr:twoCellAnchor>
  <xdr:twoCellAnchor>
    <xdr:from>
      <xdr:col>5</xdr:col>
      <xdr:colOff>108858</xdr:colOff>
      <xdr:row>6</xdr:row>
      <xdr:rowOff>0</xdr:rowOff>
    </xdr:from>
    <xdr:to>
      <xdr:col>9</xdr:col>
      <xdr:colOff>394608</xdr:colOff>
      <xdr:row>7</xdr:row>
      <xdr:rowOff>149679</xdr:rowOff>
    </xdr:to>
    <xdr:sp macro="" textlink="">
      <xdr:nvSpPr>
        <xdr:cNvPr id="20" name="TextBox 19">
          <a:extLst>
            <a:ext uri="{FF2B5EF4-FFF2-40B4-BE49-F238E27FC236}">
              <a16:creationId xmlns:a16="http://schemas.microsoft.com/office/drawing/2014/main" id="{A9718DA8-B63C-471C-99CD-9A6889F7B79E}"/>
            </a:ext>
          </a:extLst>
        </xdr:cNvPr>
        <xdr:cNvSpPr txBox="1"/>
      </xdr:nvSpPr>
      <xdr:spPr>
        <a:xfrm>
          <a:off x="3170465" y="1143000"/>
          <a:ext cx="2735036"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Total Dengue Cases</a:t>
          </a:r>
        </a:p>
      </xdr:txBody>
    </xdr:sp>
    <xdr:clientData/>
  </xdr:twoCellAnchor>
  <xdr:twoCellAnchor>
    <xdr:from>
      <xdr:col>10</xdr:col>
      <xdr:colOff>54429</xdr:colOff>
      <xdr:row>6</xdr:row>
      <xdr:rowOff>0</xdr:rowOff>
    </xdr:from>
    <xdr:to>
      <xdr:col>14</xdr:col>
      <xdr:colOff>54429</xdr:colOff>
      <xdr:row>7</xdr:row>
      <xdr:rowOff>122465</xdr:rowOff>
    </xdr:to>
    <xdr:sp macro="" textlink="">
      <xdr:nvSpPr>
        <xdr:cNvPr id="21" name="TextBox 20">
          <a:extLst>
            <a:ext uri="{FF2B5EF4-FFF2-40B4-BE49-F238E27FC236}">
              <a16:creationId xmlns:a16="http://schemas.microsoft.com/office/drawing/2014/main" id="{0F14C044-F7DC-4013-8492-08A60B033B78}"/>
            </a:ext>
          </a:extLst>
        </xdr:cNvPr>
        <xdr:cNvSpPr txBox="1"/>
      </xdr:nvSpPr>
      <xdr:spPr>
        <a:xfrm>
          <a:off x="6177643" y="1143000"/>
          <a:ext cx="2449286" cy="312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Male Patient</a:t>
          </a:r>
        </a:p>
      </xdr:txBody>
    </xdr:sp>
    <xdr:clientData/>
  </xdr:twoCellAnchor>
  <xdr:twoCellAnchor>
    <xdr:from>
      <xdr:col>14</xdr:col>
      <xdr:colOff>585107</xdr:colOff>
      <xdr:row>6</xdr:row>
      <xdr:rowOff>0</xdr:rowOff>
    </xdr:from>
    <xdr:to>
      <xdr:col>18</xdr:col>
      <xdr:colOff>571500</xdr:colOff>
      <xdr:row>7</xdr:row>
      <xdr:rowOff>149679</xdr:rowOff>
    </xdr:to>
    <xdr:sp macro="" textlink="">
      <xdr:nvSpPr>
        <xdr:cNvPr id="23" name="TextBox 22">
          <a:extLst>
            <a:ext uri="{FF2B5EF4-FFF2-40B4-BE49-F238E27FC236}">
              <a16:creationId xmlns:a16="http://schemas.microsoft.com/office/drawing/2014/main" id="{DF0C2FC3-29AF-453E-91FB-641513C79D77}"/>
            </a:ext>
          </a:extLst>
        </xdr:cNvPr>
        <xdr:cNvSpPr txBox="1"/>
      </xdr:nvSpPr>
      <xdr:spPr>
        <a:xfrm>
          <a:off x="9157607" y="1143000"/>
          <a:ext cx="2435679" cy="340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Female Patient</a:t>
          </a:r>
        </a:p>
      </xdr:txBody>
    </xdr:sp>
    <xdr:clientData/>
  </xdr:twoCellAnchor>
  <xdr:twoCellAnchor>
    <xdr:from>
      <xdr:col>19</xdr:col>
      <xdr:colOff>408214</xdr:colOff>
      <xdr:row>6</xdr:row>
      <xdr:rowOff>0</xdr:rowOff>
    </xdr:from>
    <xdr:to>
      <xdr:col>23</xdr:col>
      <xdr:colOff>585107</xdr:colOff>
      <xdr:row>7</xdr:row>
      <xdr:rowOff>149678</xdr:rowOff>
    </xdr:to>
    <xdr:sp macro="" textlink="">
      <xdr:nvSpPr>
        <xdr:cNvPr id="24" name="TextBox 23">
          <a:extLst>
            <a:ext uri="{FF2B5EF4-FFF2-40B4-BE49-F238E27FC236}">
              <a16:creationId xmlns:a16="http://schemas.microsoft.com/office/drawing/2014/main" id="{5B04B041-0FB2-4D39-84A6-36F337F8AD95}"/>
            </a:ext>
          </a:extLst>
        </xdr:cNvPr>
        <xdr:cNvSpPr txBox="1"/>
      </xdr:nvSpPr>
      <xdr:spPr>
        <a:xfrm>
          <a:off x="12042321" y="1143000"/>
          <a:ext cx="2626179" cy="3401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Infection Rate (%)</a:t>
          </a:r>
        </a:p>
      </xdr:txBody>
    </xdr:sp>
    <xdr:clientData/>
  </xdr:twoCellAnchor>
  <xdr:twoCellAnchor>
    <xdr:from>
      <xdr:col>24</xdr:col>
      <xdr:colOff>258536</xdr:colOff>
      <xdr:row>7</xdr:row>
      <xdr:rowOff>136071</xdr:rowOff>
    </xdr:from>
    <xdr:to>
      <xdr:col>26</xdr:col>
      <xdr:colOff>598717</xdr:colOff>
      <xdr:row>10</xdr:row>
      <xdr:rowOff>95249</xdr:rowOff>
    </xdr:to>
    <xdr:sp macro="" textlink="KPI!B11">
      <xdr:nvSpPr>
        <xdr:cNvPr id="25" name="TextBox 24">
          <a:extLst>
            <a:ext uri="{FF2B5EF4-FFF2-40B4-BE49-F238E27FC236}">
              <a16:creationId xmlns:a16="http://schemas.microsoft.com/office/drawing/2014/main" id="{942898A1-F2F1-4A80-90A6-89239B9F5FD7}"/>
            </a:ext>
          </a:extLst>
        </xdr:cNvPr>
        <xdr:cNvSpPr txBox="1"/>
      </xdr:nvSpPr>
      <xdr:spPr>
        <a:xfrm>
          <a:off x="14954250" y="1469571"/>
          <a:ext cx="1564824"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0F4C1E4-C315-457D-8C26-B67903A4E4E9}" type="TxLink">
            <a:rPr lang="en-US" sz="2600" b="0" i="0" u="none" strike="noStrike">
              <a:solidFill>
                <a:srgbClr val="000000"/>
              </a:solidFill>
              <a:latin typeface="Arial Black" panose="020B0A04020102020204" pitchFamily="34" charset="0"/>
              <a:ea typeface="+mn-ea"/>
              <a:cs typeface="Calibri"/>
            </a:rPr>
            <a:pPr marL="0" indent="0"/>
            <a:t>36</a:t>
          </a:fld>
          <a:endParaRPr lang="en-US" sz="2600" b="0" i="0" u="none" strike="noStrike">
            <a:solidFill>
              <a:srgbClr val="000000"/>
            </a:solidFill>
            <a:latin typeface="Arial Black" panose="020B0A04020102020204" pitchFamily="34" charset="0"/>
            <a:ea typeface="+mn-ea"/>
            <a:cs typeface="Calibri"/>
          </a:endParaRPr>
        </a:p>
      </xdr:txBody>
    </xdr:sp>
    <xdr:clientData/>
  </xdr:twoCellAnchor>
  <xdr:twoCellAnchor>
    <xdr:from>
      <xdr:col>24</xdr:col>
      <xdr:colOff>258537</xdr:colOff>
      <xdr:row>6</xdr:row>
      <xdr:rowOff>0</xdr:rowOff>
    </xdr:from>
    <xdr:to>
      <xdr:col>27</xdr:col>
      <xdr:colOff>381001</xdr:colOff>
      <xdr:row>7</xdr:row>
      <xdr:rowOff>171450</xdr:rowOff>
    </xdr:to>
    <xdr:sp macro="" textlink="">
      <xdr:nvSpPr>
        <xdr:cNvPr id="26" name="TextBox 25">
          <a:extLst>
            <a:ext uri="{FF2B5EF4-FFF2-40B4-BE49-F238E27FC236}">
              <a16:creationId xmlns:a16="http://schemas.microsoft.com/office/drawing/2014/main" id="{AF48B3A3-4D50-4792-A7B8-D5217587584D}"/>
            </a:ext>
          </a:extLst>
        </xdr:cNvPr>
        <xdr:cNvSpPr txBox="1"/>
      </xdr:nvSpPr>
      <xdr:spPr>
        <a:xfrm>
          <a:off x="14888937" y="1143000"/>
          <a:ext cx="1951264"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rgbClr val="2A4D69"/>
              </a:solidFill>
              <a:effectLst/>
              <a:latin typeface="Arial Black" panose="020B0A04020102020204" pitchFamily="34" charset="0"/>
              <a:ea typeface="+mn-ea"/>
              <a:cs typeface="+mn-cs"/>
            </a:rPr>
            <a:t>Average Age</a:t>
          </a:r>
        </a:p>
      </xdr:txBody>
    </xdr:sp>
    <xdr:clientData/>
  </xdr:twoCellAnchor>
  <xdr:twoCellAnchor editAs="oneCell">
    <xdr:from>
      <xdr:col>27</xdr:col>
      <xdr:colOff>125185</xdr:colOff>
      <xdr:row>7</xdr:row>
      <xdr:rowOff>68036</xdr:rowOff>
    </xdr:from>
    <xdr:to>
      <xdr:col>28</xdr:col>
      <xdr:colOff>34072</xdr:colOff>
      <xdr:row>10</xdr:row>
      <xdr:rowOff>17744</xdr:rowOff>
    </xdr:to>
    <xdr:pic>
      <xdr:nvPicPr>
        <xdr:cNvPr id="40" name="Picture 39">
          <a:extLst>
            <a:ext uri="{FF2B5EF4-FFF2-40B4-BE49-F238E27FC236}">
              <a16:creationId xmlns:a16="http://schemas.microsoft.com/office/drawing/2014/main" id="{E09B6CAD-75FD-4F44-9620-BB5ECD10C2F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584385" y="1401536"/>
          <a:ext cx="518487" cy="521208"/>
        </a:xfrm>
        <a:prstGeom prst="rect">
          <a:avLst/>
        </a:prstGeom>
      </xdr:spPr>
    </xdr:pic>
    <xdr:clientData/>
  </xdr:twoCellAnchor>
  <xdr:twoCellAnchor editAs="oneCell">
    <xdr:from>
      <xdr:col>23</xdr:col>
      <xdr:colOff>54428</xdr:colOff>
      <xdr:row>7</xdr:row>
      <xdr:rowOff>108857</xdr:rowOff>
    </xdr:from>
    <xdr:to>
      <xdr:col>23</xdr:col>
      <xdr:colOff>575636</xdr:colOff>
      <xdr:row>10</xdr:row>
      <xdr:rowOff>58565</xdr:rowOff>
    </xdr:to>
    <xdr:pic>
      <xdr:nvPicPr>
        <xdr:cNvPr id="42" name="Picture 41">
          <a:extLst>
            <a:ext uri="{FF2B5EF4-FFF2-40B4-BE49-F238E27FC236}">
              <a16:creationId xmlns:a16="http://schemas.microsoft.com/office/drawing/2014/main" id="{6DEB7301-3B59-4E25-AB1C-7878C9E397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137821" y="1442357"/>
          <a:ext cx="521208" cy="521208"/>
        </a:xfrm>
        <a:prstGeom prst="rect">
          <a:avLst/>
        </a:prstGeom>
      </xdr:spPr>
    </xdr:pic>
    <xdr:clientData/>
  </xdr:twoCellAnchor>
  <xdr:twoCellAnchor editAs="oneCell">
    <xdr:from>
      <xdr:col>8</xdr:col>
      <xdr:colOff>476250</xdr:colOff>
      <xdr:row>7</xdr:row>
      <xdr:rowOff>108857</xdr:rowOff>
    </xdr:from>
    <xdr:to>
      <xdr:col>9</xdr:col>
      <xdr:colOff>385136</xdr:colOff>
      <xdr:row>10</xdr:row>
      <xdr:rowOff>58565</xdr:rowOff>
    </xdr:to>
    <xdr:pic>
      <xdr:nvPicPr>
        <xdr:cNvPr id="44" name="Picture 43">
          <a:extLst>
            <a:ext uri="{FF2B5EF4-FFF2-40B4-BE49-F238E27FC236}">
              <a16:creationId xmlns:a16="http://schemas.microsoft.com/office/drawing/2014/main" id="{4DB51512-3783-495E-B91B-627FC0C5F48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74821" y="1442357"/>
          <a:ext cx="521208" cy="521208"/>
        </a:xfrm>
        <a:prstGeom prst="rect">
          <a:avLst/>
        </a:prstGeom>
      </xdr:spPr>
    </xdr:pic>
    <xdr:clientData/>
  </xdr:twoCellAnchor>
  <xdr:twoCellAnchor editAs="oneCell">
    <xdr:from>
      <xdr:col>4</xdr:col>
      <xdr:colOff>-1</xdr:colOff>
      <xdr:row>7</xdr:row>
      <xdr:rowOff>122464</xdr:rowOff>
    </xdr:from>
    <xdr:to>
      <xdr:col>4</xdr:col>
      <xdr:colOff>521207</xdr:colOff>
      <xdr:row>10</xdr:row>
      <xdr:rowOff>72172</xdr:rowOff>
    </xdr:to>
    <xdr:pic>
      <xdr:nvPicPr>
        <xdr:cNvPr id="46" name="Picture 45">
          <a:extLst>
            <a:ext uri="{FF2B5EF4-FFF2-40B4-BE49-F238E27FC236}">
              <a16:creationId xmlns:a16="http://schemas.microsoft.com/office/drawing/2014/main" id="{1291F85F-057D-4466-92DD-1405F84EF4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449285" y="1455964"/>
          <a:ext cx="521208" cy="521208"/>
        </a:xfrm>
        <a:prstGeom prst="rect">
          <a:avLst/>
        </a:prstGeom>
      </xdr:spPr>
    </xdr:pic>
    <xdr:clientData/>
  </xdr:twoCellAnchor>
  <xdr:twoCellAnchor editAs="oneCell">
    <xdr:from>
      <xdr:col>18</xdr:col>
      <xdr:colOff>204107</xdr:colOff>
      <xdr:row>7</xdr:row>
      <xdr:rowOff>108857</xdr:rowOff>
    </xdr:from>
    <xdr:to>
      <xdr:col>19</xdr:col>
      <xdr:colOff>140426</xdr:colOff>
      <xdr:row>10</xdr:row>
      <xdr:rowOff>85997</xdr:rowOff>
    </xdr:to>
    <xdr:pic>
      <xdr:nvPicPr>
        <xdr:cNvPr id="48" name="Picture 47">
          <a:extLst>
            <a:ext uri="{FF2B5EF4-FFF2-40B4-BE49-F238E27FC236}">
              <a16:creationId xmlns:a16="http://schemas.microsoft.com/office/drawing/2014/main" id="{F429A3C0-2A74-4161-8934-F7FF2FF6BD8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225893" y="1442357"/>
          <a:ext cx="548640" cy="548640"/>
        </a:xfrm>
        <a:prstGeom prst="rect">
          <a:avLst/>
        </a:prstGeom>
      </xdr:spPr>
    </xdr:pic>
    <xdr:clientData/>
  </xdr:twoCellAnchor>
  <xdr:twoCellAnchor editAs="oneCell">
    <xdr:from>
      <xdr:col>13</xdr:col>
      <xdr:colOff>299357</xdr:colOff>
      <xdr:row>7</xdr:row>
      <xdr:rowOff>81642</xdr:rowOff>
    </xdr:from>
    <xdr:to>
      <xdr:col>14</xdr:col>
      <xdr:colOff>208244</xdr:colOff>
      <xdr:row>10</xdr:row>
      <xdr:rowOff>31350</xdr:rowOff>
    </xdr:to>
    <xdr:pic>
      <xdr:nvPicPr>
        <xdr:cNvPr id="50" name="Picture 49">
          <a:extLst>
            <a:ext uri="{FF2B5EF4-FFF2-40B4-BE49-F238E27FC236}">
              <a16:creationId xmlns:a16="http://schemas.microsoft.com/office/drawing/2014/main" id="{B26A66E7-5CC6-42E8-B1FC-9B37C0946FB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259536" y="1415142"/>
          <a:ext cx="521208" cy="521208"/>
        </a:xfrm>
        <a:prstGeom prst="rect">
          <a:avLst/>
        </a:prstGeom>
      </xdr:spPr>
    </xdr:pic>
    <xdr:clientData/>
  </xdr:twoCellAnchor>
  <xdr:twoCellAnchor>
    <xdr:from>
      <xdr:col>0</xdr:col>
      <xdr:colOff>163285</xdr:colOff>
      <xdr:row>11</xdr:row>
      <xdr:rowOff>23587</xdr:rowOff>
    </xdr:from>
    <xdr:to>
      <xdr:col>2</xdr:col>
      <xdr:colOff>571500</xdr:colOff>
      <xdr:row>39</xdr:row>
      <xdr:rowOff>15874</xdr:rowOff>
    </xdr:to>
    <xdr:sp macro="" textlink="">
      <xdr:nvSpPr>
        <xdr:cNvPr id="51" name="Rectangle: Rounded Corners 50">
          <a:extLst>
            <a:ext uri="{FF2B5EF4-FFF2-40B4-BE49-F238E27FC236}">
              <a16:creationId xmlns:a16="http://schemas.microsoft.com/office/drawing/2014/main" id="{CC723180-0303-408E-98B3-E491E3C58838}"/>
            </a:ext>
          </a:extLst>
        </xdr:cNvPr>
        <xdr:cNvSpPr/>
      </xdr:nvSpPr>
      <xdr:spPr>
        <a:xfrm>
          <a:off x="163285" y="2119087"/>
          <a:ext cx="1632858" cy="5326287"/>
        </a:xfrm>
        <a:prstGeom prst="roundRect">
          <a:avLst>
            <a:gd name="adj" fmla="val 4227"/>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0</xdr:col>
      <xdr:colOff>231322</xdr:colOff>
      <xdr:row>22</xdr:row>
      <xdr:rowOff>13608</xdr:rowOff>
    </xdr:from>
    <xdr:to>
      <xdr:col>2</xdr:col>
      <xdr:colOff>530679</xdr:colOff>
      <xdr:row>26</xdr:row>
      <xdr:rowOff>118383</xdr:rowOff>
    </xdr:to>
    <mc:AlternateContent xmlns:mc="http://schemas.openxmlformats.org/markup-compatibility/2006" xmlns:a14="http://schemas.microsoft.com/office/drawing/2010/main">
      <mc:Choice Requires="a14">
        <xdr:graphicFrame macro="">
          <xdr:nvGraphicFramePr>
            <xdr:cNvPr id="52" name="Gender 1">
              <a:extLst>
                <a:ext uri="{FF2B5EF4-FFF2-40B4-BE49-F238E27FC236}">
                  <a16:creationId xmlns:a16="http://schemas.microsoft.com/office/drawing/2014/main" id="{3B97C0FB-2A58-4BDF-9C6B-2F5C2A8C1293}"/>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31322" y="4204608"/>
              <a:ext cx="1518557"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244930</xdr:colOff>
      <xdr:row>27</xdr:row>
      <xdr:rowOff>81643</xdr:rowOff>
    </xdr:from>
    <xdr:to>
      <xdr:col>2</xdr:col>
      <xdr:colOff>530679</xdr:colOff>
      <xdr:row>32</xdr:row>
      <xdr:rowOff>0</xdr:rowOff>
    </xdr:to>
    <mc:AlternateContent xmlns:mc="http://schemas.openxmlformats.org/markup-compatibility/2006" xmlns:a14="http://schemas.microsoft.com/office/drawing/2010/main">
      <mc:Choice Requires="a14">
        <xdr:graphicFrame macro="">
          <xdr:nvGraphicFramePr>
            <xdr:cNvPr id="53" name="AreaType 1">
              <a:extLst>
                <a:ext uri="{FF2B5EF4-FFF2-40B4-BE49-F238E27FC236}">
                  <a16:creationId xmlns:a16="http://schemas.microsoft.com/office/drawing/2014/main" id="{C1B3E9D8-6D49-4B93-AE28-DD7DF35CC9DE}"/>
                </a:ext>
              </a:extLst>
            </xdr:cNvPr>
            <xdr:cNvGraphicFramePr/>
          </xdr:nvGraphicFramePr>
          <xdr:xfrm>
            <a:off x="0" y="0"/>
            <a:ext cx="0" cy="0"/>
          </xdr:xfrm>
          <a:graphic>
            <a:graphicData uri="http://schemas.microsoft.com/office/drawing/2010/slicer">
              <sle:slicer xmlns:sle="http://schemas.microsoft.com/office/drawing/2010/slicer" name="AreaType 1"/>
            </a:graphicData>
          </a:graphic>
        </xdr:graphicFrame>
      </mc:Choice>
      <mc:Fallback xmlns="">
        <xdr:sp macro="" textlink="">
          <xdr:nvSpPr>
            <xdr:cNvPr id="0" name=""/>
            <xdr:cNvSpPr>
              <a:spLocks noTextEdit="1"/>
            </xdr:cNvSpPr>
          </xdr:nvSpPr>
          <xdr:spPr>
            <a:xfrm>
              <a:off x="244930" y="5225143"/>
              <a:ext cx="1504949" cy="87085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239483</xdr:colOff>
      <xdr:row>32</xdr:row>
      <xdr:rowOff>149676</xdr:rowOff>
    </xdr:from>
    <xdr:to>
      <xdr:col>2</xdr:col>
      <xdr:colOff>530678</xdr:colOff>
      <xdr:row>38</xdr:row>
      <xdr:rowOff>190497</xdr:rowOff>
    </xdr:to>
    <mc:AlternateContent xmlns:mc="http://schemas.openxmlformats.org/markup-compatibility/2006" xmlns:a14="http://schemas.microsoft.com/office/drawing/2010/main">
      <mc:Choice Requires="a14">
        <xdr:graphicFrame macro="">
          <xdr:nvGraphicFramePr>
            <xdr:cNvPr id="54" name="HouseType 1">
              <a:extLst>
                <a:ext uri="{FF2B5EF4-FFF2-40B4-BE49-F238E27FC236}">
                  <a16:creationId xmlns:a16="http://schemas.microsoft.com/office/drawing/2014/main" id="{9F1E6C6F-7EAF-4115-A6BE-091AF425CD86}"/>
                </a:ext>
              </a:extLst>
            </xdr:cNvPr>
            <xdr:cNvGraphicFramePr/>
          </xdr:nvGraphicFramePr>
          <xdr:xfrm>
            <a:off x="0" y="0"/>
            <a:ext cx="0" cy="0"/>
          </xdr:xfrm>
          <a:graphic>
            <a:graphicData uri="http://schemas.microsoft.com/office/drawing/2010/slicer">
              <sle:slicer xmlns:sle="http://schemas.microsoft.com/office/drawing/2010/slicer" name="HouseType 1"/>
            </a:graphicData>
          </a:graphic>
        </xdr:graphicFrame>
      </mc:Choice>
      <mc:Fallback xmlns="">
        <xdr:sp macro="" textlink="">
          <xdr:nvSpPr>
            <xdr:cNvPr id="0" name=""/>
            <xdr:cNvSpPr>
              <a:spLocks noTextEdit="1"/>
            </xdr:cNvSpPr>
          </xdr:nvSpPr>
          <xdr:spPr>
            <a:xfrm>
              <a:off x="239483" y="6245676"/>
              <a:ext cx="1510395" cy="11838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43542</xdr:colOff>
      <xdr:row>11</xdr:row>
      <xdr:rowOff>23587</xdr:rowOff>
    </xdr:from>
    <xdr:to>
      <xdr:col>9</xdr:col>
      <xdr:colOff>603285</xdr:colOff>
      <xdr:row>24</xdr:row>
      <xdr:rowOff>180559</xdr:rowOff>
    </xdr:to>
    <xdr:sp macro="" textlink="">
      <xdr:nvSpPr>
        <xdr:cNvPr id="35" name="Rectangle: Rounded Corners 34">
          <a:extLst>
            <a:ext uri="{FF2B5EF4-FFF2-40B4-BE49-F238E27FC236}">
              <a16:creationId xmlns:a16="http://schemas.microsoft.com/office/drawing/2014/main" id="{5CE72317-A1F7-441C-B7EA-EE13EDD61127}"/>
            </a:ext>
          </a:extLst>
        </xdr:cNvPr>
        <xdr:cNvSpPr/>
      </xdr:nvSpPr>
      <xdr:spPr>
        <a:xfrm>
          <a:off x="1873626" y="2142632"/>
          <a:ext cx="4219912" cy="2661298"/>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10</xdr:col>
      <xdr:colOff>70755</xdr:colOff>
      <xdr:row>11</xdr:row>
      <xdr:rowOff>29031</xdr:rowOff>
    </xdr:from>
    <xdr:to>
      <xdr:col>19</xdr:col>
      <xdr:colOff>207915</xdr:colOff>
      <xdr:row>24</xdr:row>
      <xdr:rowOff>186003</xdr:rowOff>
    </xdr:to>
    <xdr:sp macro="" textlink="">
      <xdr:nvSpPr>
        <xdr:cNvPr id="38" name="Rectangle: Rounded Corners 37">
          <a:extLst>
            <a:ext uri="{FF2B5EF4-FFF2-40B4-BE49-F238E27FC236}">
              <a16:creationId xmlns:a16="http://schemas.microsoft.com/office/drawing/2014/main" id="{659F9795-DE1D-41C3-93FE-212B02BF7EEA}"/>
            </a:ext>
          </a:extLst>
        </xdr:cNvPr>
        <xdr:cNvSpPr/>
      </xdr:nvSpPr>
      <xdr:spPr>
        <a:xfrm>
          <a:off x="6166755" y="2124531"/>
          <a:ext cx="5623560"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108857</xdr:colOff>
      <xdr:row>17</xdr:row>
      <xdr:rowOff>68036</xdr:rowOff>
    </xdr:from>
    <xdr:to>
      <xdr:col>9</xdr:col>
      <xdr:colOff>527819</xdr:colOff>
      <xdr:row>24</xdr:row>
      <xdr:rowOff>15649</xdr:rowOff>
    </xdr:to>
    <xdr:grpSp>
      <xdr:nvGrpSpPr>
        <xdr:cNvPr id="18" name="Group 17">
          <a:extLst>
            <a:ext uri="{FF2B5EF4-FFF2-40B4-BE49-F238E27FC236}">
              <a16:creationId xmlns:a16="http://schemas.microsoft.com/office/drawing/2014/main" id="{F31794CB-989B-4F86-8EC1-406BE373C208}"/>
            </a:ext>
          </a:extLst>
        </xdr:cNvPr>
        <xdr:cNvGrpSpPr/>
      </xdr:nvGrpSpPr>
      <xdr:grpSpPr>
        <a:xfrm>
          <a:off x="1945821" y="3306536"/>
          <a:ext cx="4092891" cy="1281113"/>
          <a:chOff x="1905001" y="3401785"/>
          <a:chExt cx="4133711" cy="1281113"/>
        </a:xfrm>
      </xdr:grpSpPr>
      <xdr:graphicFrame macro="">
        <xdr:nvGraphicFramePr>
          <xdr:cNvPr id="37" name="Chart 36">
            <a:extLst>
              <a:ext uri="{FF2B5EF4-FFF2-40B4-BE49-F238E27FC236}">
                <a16:creationId xmlns:a16="http://schemas.microsoft.com/office/drawing/2014/main" id="{171C3DC3-1367-46D5-BFAD-C19CFC773A58}"/>
              </a:ext>
            </a:extLst>
          </xdr:cNvPr>
          <xdr:cNvGraphicFramePr>
            <a:graphicFrameLocks/>
          </xdr:cNvGraphicFramePr>
        </xdr:nvGraphicFramePr>
        <xdr:xfrm>
          <a:off x="1905001" y="3401785"/>
          <a:ext cx="1306286" cy="1281113"/>
        </xdr:xfrm>
        <a:graphic>
          <a:graphicData uri="http://schemas.openxmlformats.org/drawingml/2006/chart">
            <c:chart xmlns:c="http://schemas.openxmlformats.org/drawingml/2006/chart" xmlns:r="http://schemas.openxmlformats.org/officeDocument/2006/relationships" r:id="rId8"/>
          </a:graphicData>
        </a:graphic>
      </xdr:graphicFrame>
      <xdr:graphicFrame macro="">
        <xdr:nvGraphicFramePr>
          <xdr:cNvPr id="41" name="Chart 40">
            <a:extLst>
              <a:ext uri="{FF2B5EF4-FFF2-40B4-BE49-F238E27FC236}">
                <a16:creationId xmlns:a16="http://schemas.microsoft.com/office/drawing/2014/main" id="{8AB6F2AE-44B5-461E-A830-0161ADA57C30}"/>
              </a:ext>
            </a:extLst>
          </xdr:cNvPr>
          <xdr:cNvGraphicFramePr>
            <a:graphicFrameLocks/>
          </xdr:cNvGraphicFramePr>
        </xdr:nvGraphicFramePr>
        <xdr:xfrm>
          <a:off x="4731120" y="3401785"/>
          <a:ext cx="1307592" cy="1281113"/>
        </xdr:xfrm>
        <a:graphic>
          <a:graphicData uri="http://schemas.openxmlformats.org/drawingml/2006/chart">
            <c:chart xmlns:c="http://schemas.openxmlformats.org/drawingml/2006/chart" xmlns:r="http://schemas.openxmlformats.org/officeDocument/2006/relationships" r:id="rId9"/>
          </a:graphicData>
        </a:graphic>
      </xdr:graphicFrame>
      <xdr:pic>
        <xdr:nvPicPr>
          <xdr:cNvPr id="43" name="Graphic 42" descr="Female Profile with solid fill">
            <a:extLst>
              <a:ext uri="{FF2B5EF4-FFF2-40B4-BE49-F238E27FC236}">
                <a16:creationId xmlns:a16="http://schemas.microsoft.com/office/drawing/2014/main" id="{B926038A-E9F8-48E9-949F-868DC2FB1C9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116035" y="3605893"/>
            <a:ext cx="696304" cy="720000"/>
          </a:xfrm>
          <a:prstGeom prst="rect">
            <a:avLst/>
          </a:prstGeom>
        </xdr:spPr>
      </xdr:pic>
      <xdr:pic>
        <xdr:nvPicPr>
          <xdr:cNvPr id="45" name="Graphic 44" descr="Male profile with solid fill">
            <a:extLst>
              <a:ext uri="{FF2B5EF4-FFF2-40B4-BE49-F238E27FC236}">
                <a16:creationId xmlns:a16="http://schemas.microsoft.com/office/drawing/2014/main" id="{96C63EF1-1F00-45FF-A901-2CAD7870F6F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125685" y="3595007"/>
            <a:ext cx="696304" cy="720000"/>
          </a:xfrm>
          <a:prstGeom prst="rect">
            <a:avLst/>
          </a:prstGeom>
        </xdr:spPr>
      </xdr:pic>
      <xdr:sp macro="" textlink="Gender!$C$9">
        <xdr:nvSpPr>
          <xdr:cNvPr id="47" name="TextBox 46">
            <a:extLst>
              <a:ext uri="{FF2B5EF4-FFF2-40B4-BE49-F238E27FC236}">
                <a16:creationId xmlns:a16="http://schemas.microsoft.com/office/drawing/2014/main" id="{222F39B0-129D-44AA-8AC3-B01D70D07367}"/>
              </a:ext>
            </a:extLst>
          </xdr:cNvPr>
          <xdr:cNvSpPr txBox="1"/>
        </xdr:nvSpPr>
        <xdr:spPr>
          <a:xfrm>
            <a:off x="2209802" y="3839935"/>
            <a:ext cx="810983"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8BBEB87-C1BD-40D9-895C-D8DCA16551C1}" type="TxLink">
              <a:rPr lang="en-US" sz="2000" b="0" i="0" u="none" strike="noStrike">
                <a:solidFill>
                  <a:srgbClr val="000000"/>
                </a:solidFill>
                <a:latin typeface="Arial Black" panose="020B0A04020102020204" pitchFamily="34" charset="0"/>
                <a:ea typeface="+mn-ea"/>
                <a:cs typeface="Calibri"/>
              </a:rPr>
              <a:pPr marL="0" indent="0"/>
              <a:t>52%</a:t>
            </a:fld>
            <a:endParaRPr lang="en-US" sz="2000" b="0" i="0" u="none" strike="noStrike">
              <a:solidFill>
                <a:srgbClr val="000000"/>
              </a:solidFill>
              <a:latin typeface="Arial Black" panose="020B0A04020102020204" pitchFamily="34" charset="0"/>
              <a:ea typeface="+mn-ea"/>
              <a:cs typeface="Calibri"/>
            </a:endParaRPr>
          </a:p>
        </xdr:txBody>
      </xdr:sp>
      <xdr:sp macro="" textlink="Gender!$C$10">
        <xdr:nvSpPr>
          <xdr:cNvPr id="49" name="TextBox 48">
            <a:extLst>
              <a:ext uri="{FF2B5EF4-FFF2-40B4-BE49-F238E27FC236}">
                <a16:creationId xmlns:a16="http://schemas.microsoft.com/office/drawing/2014/main" id="{C0E13F65-B64F-4658-9F1A-E3A61E0E5AD4}"/>
              </a:ext>
            </a:extLst>
          </xdr:cNvPr>
          <xdr:cNvSpPr txBox="1"/>
        </xdr:nvSpPr>
        <xdr:spPr>
          <a:xfrm>
            <a:off x="5015595" y="3839935"/>
            <a:ext cx="810983" cy="530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8262F27-395B-468D-B7B8-17E3FABEA12C}" type="TxLink">
              <a:rPr lang="en-US" sz="2000" b="0" i="0" u="none" strike="noStrike">
                <a:solidFill>
                  <a:srgbClr val="000000"/>
                </a:solidFill>
                <a:latin typeface="Arial Black" panose="020B0A04020102020204" pitchFamily="34" charset="0"/>
                <a:ea typeface="+mn-ea"/>
                <a:cs typeface="Calibri"/>
              </a:rPr>
              <a:pPr marL="0" indent="0"/>
              <a:t>48%</a:t>
            </a:fld>
            <a:endParaRPr lang="en-US" sz="2000" b="0" i="0" u="none" strike="noStrike">
              <a:solidFill>
                <a:srgbClr val="000000"/>
              </a:solidFill>
              <a:latin typeface="Arial Black" panose="020B0A04020102020204" pitchFamily="34" charset="0"/>
              <a:ea typeface="+mn-ea"/>
              <a:cs typeface="Calibri"/>
            </a:endParaRPr>
          </a:p>
        </xdr:txBody>
      </xdr:sp>
    </xdr:grpSp>
    <xdr:clientData/>
  </xdr:twoCellAnchor>
  <xdr:twoCellAnchor>
    <xdr:from>
      <xdr:col>19</xdr:col>
      <xdr:colOff>336153</xdr:colOff>
      <xdr:row>11</xdr:row>
      <xdr:rowOff>22639</xdr:rowOff>
    </xdr:from>
    <xdr:to>
      <xdr:col>28</xdr:col>
      <xdr:colOff>571500</xdr:colOff>
      <xdr:row>24</xdr:row>
      <xdr:rowOff>179611</xdr:rowOff>
    </xdr:to>
    <xdr:sp macro="" textlink="">
      <xdr:nvSpPr>
        <xdr:cNvPr id="58" name="Rectangle: Rounded Corners 57">
          <a:extLst>
            <a:ext uri="{FF2B5EF4-FFF2-40B4-BE49-F238E27FC236}">
              <a16:creationId xmlns:a16="http://schemas.microsoft.com/office/drawing/2014/main" id="{35431229-5813-4978-9670-55E91EE38343}"/>
            </a:ext>
          </a:extLst>
        </xdr:cNvPr>
        <xdr:cNvSpPr/>
      </xdr:nvSpPr>
      <xdr:spPr>
        <a:xfrm>
          <a:off x="11970260" y="2118139"/>
          <a:ext cx="5746240"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xdr:col>
      <xdr:colOff>44826</xdr:colOff>
      <xdr:row>25</xdr:row>
      <xdr:rowOff>66182</xdr:rowOff>
    </xdr:from>
    <xdr:to>
      <xdr:col>9</xdr:col>
      <xdr:colOff>152399</xdr:colOff>
      <xdr:row>39</xdr:row>
      <xdr:rowOff>32654</xdr:rowOff>
    </xdr:to>
    <xdr:sp macro="" textlink="">
      <xdr:nvSpPr>
        <xdr:cNvPr id="60" name="Rectangle: Rounded Corners 59">
          <a:extLst>
            <a:ext uri="{FF2B5EF4-FFF2-40B4-BE49-F238E27FC236}">
              <a16:creationId xmlns:a16="http://schemas.microsoft.com/office/drawing/2014/main" id="{0A07DBE5-223C-4EA2-8E8E-4E91AA34CE51}"/>
            </a:ext>
          </a:extLst>
        </xdr:cNvPr>
        <xdr:cNvSpPr/>
      </xdr:nvSpPr>
      <xdr:spPr>
        <a:xfrm>
          <a:off x="1873626" y="4828682"/>
          <a:ext cx="3765173"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9</xdr:col>
      <xdr:colOff>235326</xdr:colOff>
      <xdr:row>25</xdr:row>
      <xdr:rowOff>66182</xdr:rowOff>
    </xdr:from>
    <xdr:to>
      <xdr:col>15</xdr:col>
      <xdr:colOff>408215</xdr:colOff>
      <xdr:row>39</xdr:row>
      <xdr:rowOff>32654</xdr:rowOff>
    </xdr:to>
    <xdr:sp macro="" textlink="">
      <xdr:nvSpPr>
        <xdr:cNvPr id="67" name="Rectangle: Rounded Corners 66">
          <a:extLst>
            <a:ext uri="{FF2B5EF4-FFF2-40B4-BE49-F238E27FC236}">
              <a16:creationId xmlns:a16="http://schemas.microsoft.com/office/drawing/2014/main" id="{3E2B23EB-95ED-4A8A-B66D-35A5A2C5B4F0}"/>
            </a:ext>
          </a:extLst>
        </xdr:cNvPr>
        <xdr:cNvSpPr/>
      </xdr:nvSpPr>
      <xdr:spPr>
        <a:xfrm>
          <a:off x="5746219" y="4828682"/>
          <a:ext cx="3846817"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15</xdr:col>
      <xdr:colOff>482976</xdr:colOff>
      <xdr:row>25</xdr:row>
      <xdr:rowOff>66182</xdr:rowOff>
    </xdr:from>
    <xdr:to>
      <xdr:col>21</xdr:col>
      <xdr:colOff>590549</xdr:colOff>
      <xdr:row>39</xdr:row>
      <xdr:rowOff>32654</xdr:rowOff>
    </xdr:to>
    <xdr:sp macro="" textlink="">
      <xdr:nvSpPr>
        <xdr:cNvPr id="68" name="Rectangle: Rounded Corners 67">
          <a:extLst>
            <a:ext uri="{FF2B5EF4-FFF2-40B4-BE49-F238E27FC236}">
              <a16:creationId xmlns:a16="http://schemas.microsoft.com/office/drawing/2014/main" id="{4896C390-422B-4B15-B325-B8C6B5706EC6}"/>
            </a:ext>
          </a:extLst>
        </xdr:cNvPr>
        <xdr:cNvSpPr/>
      </xdr:nvSpPr>
      <xdr:spPr>
        <a:xfrm>
          <a:off x="9667797" y="4828682"/>
          <a:ext cx="3781502"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22</xdr:col>
      <xdr:colOff>66597</xdr:colOff>
      <xdr:row>25</xdr:row>
      <xdr:rowOff>66182</xdr:rowOff>
    </xdr:from>
    <xdr:to>
      <xdr:col>28</xdr:col>
      <xdr:colOff>544286</xdr:colOff>
      <xdr:row>39</xdr:row>
      <xdr:rowOff>32654</xdr:rowOff>
    </xdr:to>
    <xdr:sp macro="" textlink="">
      <xdr:nvSpPr>
        <xdr:cNvPr id="69" name="Rectangle: Rounded Corners 68">
          <a:extLst>
            <a:ext uri="{FF2B5EF4-FFF2-40B4-BE49-F238E27FC236}">
              <a16:creationId xmlns:a16="http://schemas.microsoft.com/office/drawing/2014/main" id="{AE3A59FC-9675-4EEB-8F23-8E4A129C141E}"/>
            </a:ext>
          </a:extLst>
        </xdr:cNvPr>
        <xdr:cNvSpPr/>
      </xdr:nvSpPr>
      <xdr:spPr>
        <a:xfrm>
          <a:off x="13537668" y="4828682"/>
          <a:ext cx="4151618" cy="2633472"/>
        </a:xfrm>
        <a:prstGeom prst="roundRect">
          <a:avLst>
            <a:gd name="adj" fmla="val 4266"/>
          </a:avLst>
        </a:prstGeom>
        <a:solidFill>
          <a:srgbClr val="F2F6F9"/>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lt1"/>
              </a:solidFill>
              <a:latin typeface="+mn-lt"/>
              <a:ea typeface="+mn-ea"/>
              <a:cs typeface="+mn-cs"/>
            </a:rPr>
            <a:t>sn</a:t>
          </a:r>
        </a:p>
      </xdr:txBody>
    </xdr:sp>
    <xdr:clientData/>
  </xdr:twoCellAnchor>
  <xdr:twoCellAnchor>
    <xdr:from>
      <xdr:col>10</xdr:col>
      <xdr:colOff>178593</xdr:colOff>
      <xdr:row>14</xdr:row>
      <xdr:rowOff>136071</xdr:rowOff>
    </xdr:from>
    <xdr:to>
      <xdr:col>19</xdr:col>
      <xdr:colOff>23812</xdr:colOff>
      <xdr:row>24</xdr:row>
      <xdr:rowOff>142875</xdr:rowOff>
    </xdr:to>
    <xdr:graphicFrame macro="">
      <xdr:nvGraphicFramePr>
        <xdr:cNvPr id="59" name="Chart 58">
          <a:extLst>
            <a:ext uri="{FF2B5EF4-FFF2-40B4-BE49-F238E27FC236}">
              <a16:creationId xmlns:a16="http://schemas.microsoft.com/office/drawing/2014/main" id="{D0872307-8B1C-44CB-9182-7448A42D1F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19</xdr:col>
      <xdr:colOff>353787</xdr:colOff>
      <xdr:row>13</xdr:row>
      <xdr:rowOff>27213</xdr:rowOff>
    </xdr:from>
    <xdr:to>
      <xdr:col>28</xdr:col>
      <xdr:colOff>190500</xdr:colOff>
      <xdr:row>24</xdr:row>
      <xdr:rowOff>136070</xdr:rowOff>
    </xdr:to>
    <xdr:graphicFrame macro="">
      <xdr:nvGraphicFramePr>
        <xdr:cNvPr id="56" name="Chart 55">
          <a:extLst>
            <a:ext uri="{FF2B5EF4-FFF2-40B4-BE49-F238E27FC236}">
              <a16:creationId xmlns:a16="http://schemas.microsoft.com/office/drawing/2014/main" id="{E64FF0AC-33BF-41DD-A140-C874BF6AC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23</xdr:col>
      <xdr:colOff>54428</xdr:colOff>
      <xdr:row>26</xdr:row>
      <xdr:rowOff>54428</xdr:rowOff>
    </xdr:from>
    <xdr:to>
      <xdr:col>28</xdr:col>
      <xdr:colOff>190500</xdr:colOff>
      <xdr:row>28</xdr:row>
      <xdr:rowOff>95249</xdr:rowOff>
    </xdr:to>
    <xdr:sp macro="" textlink="">
      <xdr:nvSpPr>
        <xdr:cNvPr id="11" name="TextBox 10">
          <a:extLst>
            <a:ext uri="{FF2B5EF4-FFF2-40B4-BE49-F238E27FC236}">
              <a16:creationId xmlns:a16="http://schemas.microsoft.com/office/drawing/2014/main" id="{3B81E193-1C40-45F8-99AA-C06BB8AD1DAC}"/>
            </a:ext>
          </a:extLst>
        </xdr:cNvPr>
        <xdr:cNvSpPr txBox="1"/>
      </xdr:nvSpPr>
      <xdr:spPr>
        <a:xfrm>
          <a:off x="14137821" y="5007428"/>
          <a:ext cx="3197679" cy="421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rgbClr val="2A4D69"/>
              </a:solidFill>
              <a:effectLst/>
              <a:latin typeface="Arial Black" panose="020B0A04020102020204" pitchFamily="34" charset="0"/>
              <a:ea typeface="+mn-ea"/>
              <a:cs typeface="+mn-cs"/>
            </a:rPr>
            <a:t>Insights/Recommendation</a:t>
          </a:r>
        </a:p>
      </xdr:txBody>
    </xdr:sp>
    <xdr:clientData/>
  </xdr:twoCellAnchor>
  <xdr:twoCellAnchor>
    <xdr:from>
      <xdr:col>3</xdr:col>
      <xdr:colOff>136072</xdr:colOff>
      <xdr:row>11</xdr:row>
      <xdr:rowOff>40821</xdr:rowOff>
    </xdr:from>
    <xdr:to>
      <xdr:col>9</xdr:col>
      <xdr:colOff>462643</xdr:colOff>
      <xdr:row>15</xdr:row>
      <xdr:rowOff>108858</xdr:rowOff>
    </xdr:to>
    <xdr:sp macro="" textlink="">
      <xdr:nvSpPr>
        <xdr:cNvPr id="22" name="TextBox 21">
          <a:extLst>
            <a:ext uri="{FF2B5EF4-FFF2-40B4-BE49-F238E27FC236}">
              <a16:creationId xmlns:a16="http://schemas.microsoft.com/office/drawing/2014/main" id="{3578B6B0-F6AD-4B28-A65D-25027DDD574D}"/>
            </a:ext>
          </a:extLst>
        </xdr:cNvPr>
        <xdr:cNvSpPr txBox="1"/>
      </xdr:nvSpPr>
      <xdr:spPr>
        <a:xfrm>
          <a:off x="1973036" y="2136321"/>
          <a:ext cx="4000500" cy="8300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2A4D69"/>
              </a:solidFill>
              <a:effectLst/>
              <a:latin typeface="Arial Black" panose="020B0A04020102020204" pitchFamily="34" charset="0"/>
              <a:ea typeface="+mn-ea"/>
              <a:cs typeface="+mn-cs"/>
            </a:rPr>
            <a:t>Who is More Affected by Dengue – Males or Females?</a:t>
          </a:r>
        </a:p>
      </xdr:txBody>
    </xdr:sp>
    <xdr:clientData/>
  </xdr:twoCellAnchor>
  <xdr:twoCellAnchor>
    <xdr:from>
      <xdr:col>10</xdr:col>
      <xdr:colOff>95251</xdr:colOff>
      <xdr:row>11</xdr:row>
      <xdr:rowOff>54430</xdr:rowOff>
    </xdr:from>
    <xdr:to>
      <xdr:col>19</xdr:col>
      <xdr:colOff>176894</xdr:colOff>
      <xdr:row>14</xdr:row>
      <xdr:rowOff>176894</xdr:rowOff>
    </xdr:to>
    <xdr:sp macro="" textlink="">
      <xdr:nvSpPr>
        <xdr:cNvPr id="27" name="TextBox 26">
          <a:extLst>
            <a:ext uri="{FF2B5EF4-FFF2-40B4-BE49-F238E27FC236}">
              <a16:creationId xmlns:a16="http://schemas.microsoft.com/office/drawing/2014/main" id="{6A2CB259-C0A6-406D-9F20-913407170A98}"/>
            </a:ext>
          </a:extLst>
        </xdr:cNvPr>
        <xdr:cNvSpPr txBox="1"/>
      </xdr:nvSpPr>
      <xdr:spPr>
        <a:xfrm>
          <a:off x="6218465" y="2149930"/>
          <a:ext cx="5592536"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rgbClr val="2A4D69"/>
              </a:solidFill>
              <a:effectLst/>
              <a:latin typeface="Arial Black" panose="020B0A04020102020204" pitchFamily="34" charset="0"/>
              <a:ea typeface="+mn-ea"/>
              <a:cs typeface="+mn-cs"/>
            </a:rPr>
            <a:t>Are NS1, IgG, and IgM Tests Equally Effective in Detecting Dengue?</a:t>
          </a:r>
        </a:p>
      </xdr:txBody>
    </xdr:sp>
    <xdr:clientData/>
  </xdr:twoCellAnchor>
  <xdr:twoCellAnchor>
    <xdr:from>
      <xdr:col>19</xdr:col>
      <xdr:colOff>408214</xdr:colOff>
      <xdr:row>11</xdr:row>
      <xdr:rowOff>81643</xdr:rowOff>
    </xdr:from>
    <xdr:to>
      <xdr:col>28</xdr:col>
      <xdr:colOff>517071</xdr:colOff>
      <xdr:row>13</xdr:row>
      <xdr:rowOff>95250</xdr:rowOff>
    </xdr:to>
    <xdr:sp macro="" textlink="">
      <xdr:nvSpPr>
        <xdr:cNvPr id="28" name="TextBox 27">
          <a:extLst>
            <a:ext uri="{FF2B5EF4-FFF2-40B4-BE49-F238E27FC236}">
              <a16:creationId xmlns:a16="http://schemas.microsoft.com/office/drawing/2014/main" id="{354C3BF9-E40B-4D6F-A341-652E918F735C}"/>
            </a:ext>
          </a:extLst>
        </xdr:cNvPr>
        <xdr:cNvSpPr txBox="1"/>
      </xdr:nvSpPr>
      <xdr:spPr>
        <a:xfrm>
          <a:off x="12042321" y="2177143"/>
          <a:ext cx="5619750" cy="394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rgbClr val="2A4D69"/>
              </a:solidFill>
              <a:effectLst/>
              <a:latin typeface="Arial Black" panose="020B0A04020102020204" pitchFamily="34" charset="0"/>
              <a:ea typeface="+mn-ea"/>
              <a:cs typeface="+mn-cs"/>
            </a:rPr>
            <a:t>Dhaka’s Most Dengue-Prone Locations (Top 10)</a:t>
          </a:r>
        </a:p>
      </xdr:txBody>
    </xdr:sp>
    <xdr:clientData/>
  </xdr:twoCellAnchor>
  <xdr:twoCellAnchor>
    <xdr:from>
      <xdr:col>3</xdr:col>
      <xdr:colOff>54429</xdr:colOff>
      <xdr:row>25</xdr:row>
      <xdr:rowOff>81643</xdr:rowOff>
    </xdr:from>
    <xdr:to>
      <xdr:col>9</xdr:col>
      <xdr:colOff>163285</xdr:colOff>
      <xdr:row>29</xdr:row>
      <xdr:rowOff>13607</xdr:rowOff>
    </xdr:to>
    <xdr:sp macro="" textlink="">
      <xdr:nvSpPr>
        <xdr:cNvPr id="29" name="TextBox 28">
          <a:extLst>
            <a:ext uri="{FF2B5EF4-FFF2-40B4-BE49-F238E27FC236}">
              <a16:creationId xmlns:a16="http://schemas.microsoft.com/office/drawing/2014/main" id="{FE9707AC-D340-430F-83FC-8DCC04F250C4}"/>
            </a:ext>
          </a:extLst>
        </xdr:cNvPr>
        <xdr:cNvSpPr txBox="1"/>
      </xdr:nvSpPr>
      <xdr:spPr>
        <a:xfrm>
          <a:off x="1891393" y="4844143"/>
          <a:ext cx="3782785"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2A4D69"/>
              </a:solidFill>
              <a:effectLst/>
              <a:latin typeface="Arial Black" panose="020B0A04020102020204" pitchFamily="34" charset="0"/>
              <a:ea typeface="+mn-ea"/>
              <a:cs typeface="+mn-cs"/>
            </a:rPr>
            <a:t>Impact of House Type on Dengue Cases</a:t>
          </a:r>
        </a:p>
      </xdr:txBody>
    </xdr:sp>
    <xdr:clientData/>
  </xdr:twoCellAnchor>
  <xdr:twoCellAnchor>
    <xdr:from>
      <xdr:col>15</xdr:col>
      <xdr:colOff>557893</xdr:colOff>
      <xdr:row>25</xdr:row>
      <xdr:rowOff>95251</xdr:rowOff>
    </xdr:from>
    <xdr:to>
      <xdr:col>21</xdr:col>
      <xdr:colOff>544286</xdr:colOff>
      <xdr:row>29</xdr:row>
      <xdr:rowOff>122465</xdr:rowOff>
    </xdr:to>
    <xdr:sp macro="" textlink="">
      <xdr:nvSpPr>
        <xdr:cNvPr id="30" name="TextBox 29">
          <a:extLst>
            <a:ext uri="{FF2B5EF4-FFF2-40B4-BE49-F238E27FC236}">
              <a16:creationId xmlns:a16="http://schemas.microsoft.com/office/drawing/2014/main" id="{BAD55934-6CE5-459F-841C-73BDE521E637}"/>
            </a:ext>
          </a:extLst>
        </xdr:cNvPr>
        <xdr:cNvSpPr txBox="1"/>
      </xdr:nvSpPr>
      <xdr:spPr>
        <a:xfrm>
          <a:off x="9742714" y="4857751"/>
          <a:ext cx="3660322" cy="789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rgbClr val="2A4D69"/>
              </a:solidFill>
              <a:effectLst/>
              <a:latin typeface="Arial Black" panose="020B0A04020102020204" pitchFamily="34" charset="0"/>
              <a:ea typeface="+mn-ea"/>
              <a:cs typeface="+mn-cs"/>
            </a:rPr>
            <a:t>Dengue Cases: Developed vs. Undeveloped Areas</a:t>
          </a:r>
        </a:p>
      </xdr:txBody>
    </xdr:sp>
    <xdr:clientData/>
  </xdr:twoCellAnchor>
  <xdr:twoCellAnchor>
    <xdr:from>
      <xdr:col>9</xdr:col>
      <xdr:colOff>244929</xdr:colOff>
      <xdr:row>25</xdr:row>
      <xdr:rowOff>95250</xdr:rowOff>
    </xdr:from>
    <xdr:to>
      <xdr:col>15</xdr:col>
      <xdr:colOff>449037</xdr:colOff>
      <xdr:row>29</xdr:row>
      <xdr:rowOff>54429</xdr:rowOff>
    </xdr:to>
    <xdr:sp macro="" textlink="">
      <xdr:nvSpPr>
        <xdr:cNvPr id="31" name="TextBox 30">
          <a:extLst>
            <a:ext uri="{FF2B5EF4-FFF2-40B4-BE49-F238E27FC236}">
              <a16:creationId xmlns:a16="http://schemas.microsoft.com/office/drawing/2014/main" id="{A95BAF73-F3BB-4FCC-97A4-796126A1E84D}"/>
            </a:ext>
          </a:extLst>
        </xdr:cNvPr>
        <xdr:cNvSpPr txBox="1"/>
      </xdr:nvSpPr>
      <xdr:spPr>
        <a:xfrm>
          <a:off x="5755822" y="4857750"/>
          <a:ext cx="3878036"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600">
              <a:solidFill>
                <a:srgbClr val="2A4D69"/>
              </a:solidFill>
              <a:effectLst/>
              <a:latin typeface="Arial Black" panose="020B0A04020102020204" pitchFamily="34" charset="0"/>
              <a:ea typeface="+mn-ea"/>
              <a:cs typeface="+mn-cs"/>
            </a:rPr>
            <a:t>Which age group has the highest number of dengue cases?</a:t>
          </a:r>
        </a:p>
      </xdr:txBody>
    </xdr:sp>
    <xdr:clientData/>
  </xdr:twoCellAnchor>
  <xdr:twoCellAnchor editAs="oneCell">
    <xdr:from>
      <xdr:col>22</xdr:col>
      <xdr:colOff>176859</xdr:colOff>
      <xdr:row>25</xdr:row>
      <xdr:rowOff>163285</xdr:rowOff>
    </xdr:from>
    <xdr:to>
      <xdr:col>23</xdr:col>
      <xdr:colOff>85745</xdr:colOff>
      <xdr:row>28</xdr:row>
      <xdr:rowOff>17735</xdr:rowOff>
    </xdr:to>
    <xdr:pic>
      <xdr:nvPicPr>
        <xdr:cNvPr id="36" name="Picture 35">
          <a:extLst>
            <a:ext uri="{FF2B5EF4-FFF2-40B4-BE49-F238E27FC236}">
              <a16:creationId xmlns:a16="http://schemas.microsoft.com/office/drawing/2014/main" id="{3C17B983-95AC-4442-B952-702C5AC8EE9D}"/>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3647930" y="4925785"/>
          <a:ext cx="521208" cy="425950"/>
        </a:xfrm>
        <a:prstGeom prst="rect">
          <a:avLst/>
        </a:prstGeom>
      </xdr:spPr>
    </xdr:pic>
    <xdr:clientData/>
  </xdr:twoCellAnchor>
  <xdr:twoCellAnchor>
    <xdr:from>
      <xdr:col>22</xdr:col>
      <xdr:colOff>95251</xdr:colOff>
      <xdr:row>28</xdr:row>
      <xdr:rowOff>149679</xdr:rowOff>
    </xdr:from>
    <xdr:to>
      <xdr:col>28</xdr:col>
      <xdr:colOff>517072</xdr:colOff>
      <xdr:row>39</xdr:row>
      <xdr:rowOff>108857</xdr:rowOff>
    </xdr:to>
    <xdr:sp macro="" textlink="">
      <xdr:nvSpPr>
        <xdr:cNvPr id="39" name="TextBox 38">
          <a:extLst>
            <a:ext uri="{FF2B5EF4-FFF2-40B4-BE49-F238E27FC236}">
              <a16:creationId xmlns:a16="http://schemas.microsoft.com/office/drawing/2014/main" id="{CA6393C7-C7B4-4BB9-A29A-A99C54B778AD}"/>
            </a:ext>
          </a:extLst>
        </xdr:cNvPr>
        <xdr:cNvSpPr txBox="1"/>
      </xdr:nvSpPr>
      <xdr:spPr>
        <a:xfrm>
          <a:off x="13566322" y="5483679"/>
          <a:ext cx="4095750" cy="20546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40" b="1"/>
            <a:t>1.</a:t>
          </a:r>
          <a:r>
            <a:rPr lang="en-US" sz="1540" b="1">
              <a:solidFill>
                <a:schemeClr val="dk1"/>
              </a:solidFill>
              <a:latin typeface="+mn-lt"/>
              <a:ea typeface="+mn-ea"/>
              <a:cs typeface="+mn-cs"/>
            </a:rPr>
            <a:t>The NS1 antigen test is widely recognized for early dengue detection, especially in the first 5 days of infection before antibodies develop.</a:t>
          </a:r>
        </a:p>
        <a:p>
          <a:r>
            <a:rPr lang="en-US" sz="1540" b="1"/>
            <a:t>2.Focus on </a:t>
          </a:r>
          <a:r>
            <a:rPr lang="en-US" sz="1540" b="1">
              <a:solidFill>
                <a:schemeClr val="dk1"/>
              </a:solidFill>
              <a:latin typeface="+mn-lt"/>
              <a:ea typeface="+mn-ea"/>
              <a:cs typeface="+mn-cs"/>
            </a:rPr>
            <a:t>mosquito breeding </a:t>
          </a:r>
          <a:r>
            <a:rPr lang="en-US" sz="1540" b="1"/>
            <a:t>and awareness campaigns in hotspots like Jatrabari and Demra.</a:t>
          </a:r>
        </a:p>
        <a:p>
          <a:r>
            <a:rPr lang="en-US" sz="1540" b="1"/>
            <a:t>3.Special prevention programs for the most affected age groups (41–50 and 51+ years) can reduce severe cases.</a:t>
          </a:r>
        </a:p>
      </xdr:txBody>
    </xdr:sp>
    <xdr:clientData/>
  </xdr:twoCellAnchor>
  <xdr:twoCellAnchor>
    <xdr:from>
      <xdr:col>19</xdr:col>
      <xdr:colOff>363367</xdr:colOff>
      <xdr:row>13</xdr:row>
      <xdr:rowOff>163287</xdr:rowOff>
    </xdr:from>
    <xdr:to>
      <xdr:col>28</xdr:col>
      <xdr:colOff>517071</xdr:colOff>
      <xdr:row>25</xdr:row>
      <xdr:rowOff>1</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B2D991DF-C331-47C8-BC9B-BAAE3A3F4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945767" y="2639787"/>
              <a:ext cx="5640104" cy="212271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231321</xdr:colOff>
      <xdr:row>28</xdr:row>
      <xdr:rowOff>149679</xdr:rowOff>
    </xdr:from>
    <xdr:to>
      <xdr:col>15</xdr:col>
      <xdr:colOff>394608</xdr:colOff>
      <xdr:row>39</xdr:row>
      <xdr:rowOff>54428</xdr:rowOff>
    </xdr:to>
    <xdr:graphicFrame macro="">
      <xdr:nvGraphicFramePr>
        <xdr:cNvPr id="64" name="Chart 63">
          <a:extLst>
            <a:ext uri="{FF2B5EF4-FFF2-40B4-BE49-F238E27FC236}">
              <a16:creationId xmlns:a16="http://schemas.microsoft.com/office/drawing/2014/main" id="{FBF86C74-EDF0-440A-8BC0-DBB1A72BE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508000</xdr:colOff>
      <xdr:row>29</xdr:row>
      <xdr:rowOff>27216</xdr:rowOff>
    </xdr:from>
    <xdr:to>
      <xdr:col>21</xdr:col>
      <xdr:colOff>555625</xdr:colOff>
      <xdr:row>39</xdr:row>
      <xdr:rowOff>47626</xdr:rowOff>
    </xdr:to>
    <xdr:graphicFrame macro="">
      <xdr:nvGraphicFramePr>
        <xdr:cNvPr id="65" name="Chart 64">
          <a:extLst>
            <a:ext uri="{FF2B5EF4-FFF2-40B4-BE49-F238E27FC236}">
              <a16:creationId xmlns:a16="http://schemas.microsoft.com/office/drawing/2014/main" id="{05E6F223-ACD1-4CD9-8C28-6B7587475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81643</xdr:colOff>
      <xdr:row>28</xdr:row>
      <xdr:rowOff>176893</xdr:rowOff>
    </xdr:from>
    <xdr:to>
      <xdr:col>9</xdr:col>
      <xdr:colOff>122464</xdr:colOff>
      <xdr:row>38</xdr:row>
      <xdr:rowOff>163286</xdr:rowOff>
    </xdr:to>
    <xdr:graphicFrame macro="">
      <xdr:nvGraphicFramePr>
        <xdr:cNvPr id="66" name="Chart 65">
          <a:extLst>
            <a:ext uri="{FF2B5EF4-FFF2-40B4-BE49-F238E27FC236}">
              <a16:creationId xmlns:a16="http://schemas.microsoft.com/office/drawing/2014/main" id="{938DD5F4-0FDD-493E-A3F8-AF54BB8601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editAs="oneCell">
    <xdr:from>
      <xdr:col>0</xdr:col>
      <xdr:colOff>217712</xdr:colOff>
      <xdr:row>16</xdr:row>
      <xdr:rowOff>40815</xdr:rowOff>
    </xdr:from>
    <xdr:to>
      <xdr:col>2</xdr:col>
      <xdr:colOff>530678</xdr:colOff>
      <xdr:row>20</xdr:row>
      <xdr:rowOff>183689</xdr:rowOff>
    </xdr:to>
    <mc:AlternateContent xmlns:mc="http://schemas.openxmlformats.org/markup-compatibility/2006" xmlns:a14="http://schemas.microsoft.com/office/drawing/2010/main">
      <mc:Choice Requires="a14">
        <xdr:graphicFrame macro="">
          <xdr:nvGraphicFramePr>
            <xdr:cNvPr id="70" name="Status 1">
              <a:extLst>
                <a:ext uri="{FF2B5EF4-FFF2-40B4-BE49-F238E27FC236}">
                  <a16:creationId xmlns:a16="http://schemas.microsoft.com/office/drawing/2014/main" id="{3F20189C-88C7-421F-802C-C555D13823A7}"/>
                </a:ext>
              </a:extLst>
            </xdr:cNvPr>
            <xdr:cNvGraphicFramePr/>
          </xdr:nvGraphicFramePr>
          <xdr:xfrm>
            <a:off x="0" y="0"/>
            <a:ext cx="0" cy="0"/>
          </xdr:xfrm>
          <a:graphic>
            <a:graphicData uri="http://schemas.microsoft.com/office/drawing/2010/slicer">
              <sle:slicer xmlns:sle="http://schemas.microsoft.com/office/drawing/2010/slicer" name="Status 1"/>
            </a:graphicData>
          </a:graphic>
        </xdr:graphicFrame>
      </mc:Choice>
      <mc:Fallback xmlns="">
        <xdr:sp macro="" textlink="">
          <xdr:nvSpPr>
            <xdr:cNvPr id="0" name=""/>
            <xdr:cNvSpPr>
              <a:spLocks noTextEdit="1"/>
            </xdr:cNvSpPr>
          </xdr:nvSpPr>
          <xdr:spPr>
            <a:xfrm>
              <a:off x="217712" y="3088815"/>
              <a:ext cx="1532166"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163284</xdr:colOff>
      <xdr:row>11</xdr:row>
      <xdr:rowOff>23588</xdr:rowOff>
    </xdr:from>
    <xdr:to>
      <xdr:col>2</xdr:col>
      <xdr:colOff>557892</xdr:colOff>
      <xdr:row>15</xdr:row>
      <xdr:rowOff>176894</xdr:rowOff>
    </xdr:to>
    <mc:AlternateContent xmlns:mc="http://schemas.openxmlformats.org/markup-compatibility/2006">
      <mc:Choice xmlns:cx4="http://schemas.microsoft.com/office/drawing/2016/5/10/chartex" Requires="cx4">
        <xdr:graphicFrame macro="">
          <xdr:nvGraphicFramePr>
            <xdr:cNvPr id="71" name="Chart 70">
              <a:extLst>
                <a:ext uri="{FF2B5EF4-FFF2-40B4-BE49-F238E27FC236}">
                  <a16:creationId xmlns:a16="http://schemas.microsoft.com/office/drawing/2014/main" id="{5D3EC021-A56B-46D8-B2AD-586632C5A8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163284" y="2119088"/>
              <a:ext cx="1613808" cy="9153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190500</xdr:colOff>
      <xdr:row>14</xdr:row>
      <xdr:rowOff>81643</xdr:rowOff>
    </xdr:from>
    <xdr:to>
      <xdr:col>9</xdr:col>
      <xdr:colOff>435428</xdr:colOff>
      <xdr:row>14</xdr:row>
      <xdr:rowOff>81643</xdr:rowOff>
    </xdr:to>
    <xdr:cxnSp macro="">
      <xdr:nvCxnSpPr>
        <xdr:cNvPr id="33" name="Straight Connector 32">
          <a:extLst>
            <a:ext uri="{FF2B5EF4-FFF2-40B4-BE49-F238E27FC236}">
              <a16:creationId xmlns:a16="http://schemas.microsoft.com/office/drawing/2014/main" id="{096A4989-A7B9-4A6F-A99C-94207AEA62A2}"/>
            </a:ext>
          </a:extLst>
        </xdr:cNvPr>
        <xdr:cNvCxnSpPr/>
      </xdr:nvCxnSpPr>
      <xdr:spPr>
        <a:xfrm>
          <a:off x="2027464" y="2748643"/>
          <a:ext cx="39188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179609</xdr:colOff>
      <xdr:row>14</xdr:row>
      <xdr:rowOff>81643</xdr:rowOff>
    </xdr:from>
    <xdr:to>
      <xdr:col>19</xdr:col>
      <xdr:colOff>40821</xdr:colOff>
      <xdr:row>14</xdr:row>
      <xdr:rowOff>125188</xdr:rowOff>
    </xdr:to>
    <xdr:cxnSp macro="">
      <xdr:nvCxnSpPr>
        <xdr:cNvPr id="72" name="Straight Connector 71">
          <a:extLst>
            <a:ext uri="{FF2B5EF4-FFF2-40B4-BE49-F238E27FC236}">
              <a16:creationId xmlns:a16="http://schemas.microsoft.com/office/drawing/2014/main" id="{3D13A842-CE8A-48BB-BE7E-C2150190CF2D}"/>
            </a:ext>
          </a:extLst>
        </xdr:cNvPr>
        <xdr:cNvCxnSpPr/>
      </xdr:nvCxnSpPr>
      <xdr:spPr>
        <a:xfrm flipV="1">
          <a:off x="6302823" y="2748643"/>
          <a:ext cx="5372105" cy="435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536102</xdr:colOff>
      <xdr:row>13</xdr:row>
      <xdr:rowOff>43547</xdr:rowOff>
    </xdr:from>
    <xdr:to>
      <xdr:col>28</xdr:col>
      <xdr:colOff>397314</xdr:colOff>
      <xdr:row>13</xdr:row>
      <xdr:rowOff>87092</xdr:rowOff>
    </xdr:to>
    <xdr:cxnSp macro="">
      <xdr:nvCxnSpPr>
        <xdr:cNvPr id="73" name="Straight Connector 72">
          <a:extLst>
            <a:ext uri="{FF2B5EF4-FFF2-40B4-BE49-F238E27FC236}">
              <a16:creationId xmlns:a16="http://schemas.microsoft.com/office/drawing/2014/main" id="{7595D30E-3DE2-474C-AE2B-E930D8E83724}"/>
            </a:ext>
          </a:extLst>
        </xdr:cNvPr>
        <xdr:cNvCxnSpPr/>
      </xdr:nvCxnSpPr>
      <xdr:spPr>
        <a:xfrm flipV="1">
          <a:off x="12170209" y="2520047"/>
          <a:ext cx="5372105" cy="435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125188</xdr:colOff>
      <xdr:row>28</xdr:row>
      <xdr:rowOff>111581</xdr:rowOff>
    </xdr:from>
    <xdr:to>
      <xdr:col>9</xdr:col>
      <xdr:colOff>13607</xdr:colOff>
      <xdr:row>28</xdr:row>
      <xdr:rowOff>127906</xdr:rowOff>
    </xdr:to>
    <xdr:cxnSp macro="">
      <xdr:nvCxnSpPr>
        <xdr:cNvPr id="74" name="Straight Connector 73">
          <a:extLst>
            <a:ext uri="{FF2B5EF4-FFF2-40B4-BE49-F238E27FC236}">
              <a16:creationId xmlns:a16="http://schemas.microsoft.com/office/drawing/2014/main" id="{48C866CA-E88C-483C-AED2-09A11FD72040}"/>
            </a:ext>
          </a:extLst>
        </xdr:cNvPr>
        <xdr:cNvCxnSpPr/>
      </xdr:nvCxnSpPr>
      <xdr:spPr>
        <a:xfrm flipV="1">
          <a:off x="1962152" y="5445581"/>
          <a:ext cx="3562348" cy="163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318403</xdr:colOff>
      <xdr:row>28</xdr:row>
      <xdr:rowOff>111581</xdr:rowOff>
    </xdr:from>
    <xdr:to>
      <xdr:col>15</xdr:col>
      <xdr:colOff>367393</xdr:colOff>
      <xdr:row>28</xdr:row>
      <xdr:rowOff>130630</xdr:rowOff>
    </xdr:to>
    <xdr:cxnSp macro="">
      <xdr:nvCxnSpPr>
        <xdr:cNvPr id="75" name="Straight Connector 74">
          <a:extLst>
            <a:ext uri="{FF2B5EF4-FFF2-40B4-BE49-F238E27FC236}">
              <a16:creationId xmlns:a16="http://schemas.microsoft.com/office/drawing/2014/main" id="{5E4740FB-E630-4785-9363-0B37B0DEFE4F}"/>
            </a:ext>
          </a:extLst>
        </xdr:cNvPr>
        <xdr:cNvCxnSpPr/>
      </xdr:nvCxnSpPr>
      <xdr:spPr>
        <a:xfrm flipV="1">
          <a:off x="5829296" y="5445581"/>
          <a:ext cx="3722918" cy="190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557893</xdr:colOff>
      <xdr:row>28</xdr:row>
      <xdr:rowOff>111581</xdr:rowOff>
    </xdr:from>
    <xdr:to>
      <xdr:col>21</xdr:col>
      <xdr:colOff>517071</xdr:colOff>
      <xdr:row>28</xdr:row>
      <xdr:rowOff>125189</xdr:rowOff>
    </xdr:to>
    <xdr:cxnSp macro="">
      <xdr:nvCxnSpPr>
        <xdr:cNvPr id="76" name="Straight Connector 75">
          <a:extLst>
            <a:ext uri="{FF2B5EF4-FFF2-40B4-BE49-F238E27FC236}">
              <a16:creationId xmlns:a16="http://schemas.microsoft.com/office/drawing/2014/main" id="{824368EC-4458-4444-908F-371F67068711}"/>
            </a:ext>
          </a:extLst>
        </xdr:cNvPr>
        <xdr:cNvCxnSpPr/>
      </xdr:nvCxnSpPr>
      <xdr:spPr>
        <a:xfrm flipV="1">
          <a:off x="9742714" y="5445581"/>
          <a:ext cx="3633107" cy="136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220427</xdr:colOff>
      <xdr:row>28</xdr:row>
      <xdr:rowOff>111581</xdr:rowOff>
    </xdr:from>
    <xdr:to>
      <xdr:col>28</xdr:col>
      <xdr:colOff>179605</xdr:colOff>
      <xdr:row>28</xdr:row>
      <xdr:rowOff>125189</xdr:rowOff>
    </xdr:to>
    <xdr:cxnSp macro="">
      <xdr:nvCxnSpPr>
        <xdr:cNvPr id="77" name="Straight Connector 76">
          <a:extLst>
            <a:ext uri="{FF2B5EF4-FFF2-40B4-BE49-F238E27FC236}">
              <a16:creationId xmlns:a16="http://schemas.microsoft.com/office/drawing/2014/main" id="{5F1A9545-0A5B-4BAF-A88D-8A73F9063E69}"/>
            </a:ext>
          </a:extLst>
        </xdr:cNvPr>
        <xdr:cNvCxnSpPr/>
      </xdr:nvCxnSpPr>
      <xdr:spPr>
        <a:xfrm flipV="1">
          <a:off x="13691498" y="5445581"/>
          <a:ext cx="3633107" cy="136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466726</xdr:colOff>
      <xdr:row>1</xdr:row>
      <xdr:rowOff>119062</xdr:rowOff>
    </xdr:from>
    <xdr:to>
      <xdr:col>5</xdr:col>
      <xdr:colOff>409576</xdr:colOff>
      <xdr:row>8</xdr:row>
      <xdr:rowOff>76200</xdr:rowOff>
    </xdr:to>
    <xdr:graphicFrame macro="">
      <xdr:nvGraphicFramePr>
        <xdr:cNvPr id="4" name="Chart 3">
          <a:extLst>
            <a:ext uri="{FF2B5EF4-FFF2-40B4-BE49-F238E27FC236}">
              <a16:creationId xmlns:a16="http://schemas.microsoft.com/office/drawing/2014/main" id="{07DAE9F5-E88F-4A04-B42A-17495A978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0</xdr:row>
      <xdr:rowOff>157162</xdr:rowOff>
    </xdr:from>
    <xdr:to>
      <xdr:col>14</xdr:col>
      <xdr:colOff>38100</xdr:colOff>
      <xdr:row>15</xdr:row>
      <xdr:rowOff>23812</xdr:rowOff>
    </xdr:to>
    <xdr:graphicFrame macro="">
      <xdr:nvGraphicFramePr>
        <xdr:cNvPr id="2" name="Chart 1">
          <a:extLst>
            <a:ext uri="{FF2B5EF4-FFF2-40B4-BE49-F238E27FC236}">
              <a16:creationId xmlns:a16="http://schemas.microsoft.com/office/drawing/2014/main" id="{88078F1F-7BF9-449F-97ED-F102536378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219075</xdr:colOff>
      <xdr:row>4</xdr:row>
      <xdr:rowOff>66675</xdr:rowOff>
    </xdr:from>
    <xdr:to>
      <xdr:col>8</xdr:col>
      <xdr:colOff>219075</xdr:colOff>
      <xdr:row>8</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683C9F21-2EB7-47C0-9BE9-A070AAD7D6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819525" y="828675"/>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190500</xdr:colOff>
      <xdr:row>4</xdr:row>
      <xdr:rowOff>66675</xdr:rowOff>
    </xdr:from>
    <xdr:to>
      <xdr:col>5</xdr:col>
      <xdr:colOff>190500</xdr:colOff>
      <xdr:row>8</xdr:row>
      <xdr:rowOff>171450</xdr:rowOff>
    </xdr:to>
    <mc:AlternateContent xmlns:mc="http://schemas.openxmlformats.org/markup-compatibility/2006" xmlns:a14="http://schemas.microsoft.com/office/drawing/2010/main">
      <mc:Choice Requires="a14">
        <xdr:graphicFrame macro="">
          <xdr:nvGraphicFramePr>
            <xdr:cNvPr id="3" name="AreaType">
              <a:extLst>
                <a:ext uri="{FF2B5EF4-FFF2-40B4-BE49-F238E27FC236}">
                  <a16:creationId xmlns:a16="http://schemas.microsoft.com/office/drawing/2014/main" id="{565865B0-2EAA-4040-9185-3AC146EBAE15}"/>
                </a:ext>
              </a:extLst>
            </xdr:cNvPr>
            <xdr:cNvGraphicFramePr/>
          </xdr:nvGraphicFramePr>
          <xdr:xfrm>
            <a:off x="0" y="0"/>
            <a:ext cx="0" cy="0"/>
          </xdr:xfrm>
          <a:graphic>
            <a:graphicData uri="http://schemas.microsoft.com/office/drawing/2010/slicer">
              <sle:slicer xmlns:sle="http://schemas.microsoft.com/office/drawing/2010/slicer" name="AreaType"/>
            </a:graphicData>
          </a:graphic>
        </xdr:graphicFrame>
      </mc:Choice>
      <mc:Fallback xmlns="">
        <xdr:sp macro="" textlink="">
          <xdr:nvSpPr>
            <xdr:cNvPr id="0" name=""/>
            <xdr:cNvSpPr>
              <a:spLocks noTextEdit="1"/>
            </xdr:cNvSpPr>
          </xdr:nvSpPr>
          <xdr:spPr>
            <a:xfrm>
              <a:off x="1962150" y="828675"/>
              <a:ext cx="1828800"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419100</xdr:colOff>
      <xdr:row>5</xdr:row>
      <xdr:rowOff>171450</xdr:rowOff>
    </xdr:from>
    <xdr:to>
      <xdr:col>11</xdr:col>
      <xdr:colOff>419100</xdr:colOff>
      <xdr:row>11</xdr:row>
      <xdr:rowOff>161925</xdr:rowOff>
    </xdr:to>
    <mc:AlternateContent xmlns:mc="http://schemas.openxmlformats.org/markup-compatibility/2006" xmlns:a14="http://schemas.microsoft.com/office/drawing/2010/main">
      <mc:Choice Requires="a14">
        <xdr:graphicFrame macro="">
          <xdr:nvGraphicFramePr>
            <xdr:cNvPr id="4" name="HouseType">
              <a:extLst>
                <a:ext uri="{FF2B5EF4-FFF2-40B4-BE49-F238E27FC236}">
                  <a16:creationId xmlns:a16="http://schemas.microsoft.com/office/drawing/2014/main" id="{74BDB708-AF03-4909-89FB-77F259B358C1}"/>
                </a:ext>
              </a:extLst>
            </xdr:cNvPr>
            <xdr:cNvGraphicFramePr/>
          </xdr:nvGraphicFramePr>
          <xdr:xfrm>
            <a:off x="0" y="0"/>
            <a:ext cx="0" cy="0"/>
          </xdr:xfrm>
          <a:graphic>
            <a:graphicData uri="http://schemas.microsoft.com/office/drawing/2010/slicer">
              <sle:slicer xmlns:sle="http://schemas.microsoft.com/office/drawing/2010/slicer" name="HouseType"/>
            </a:graphicData>
          </a:graphic>
        </xdr:graphicFrame>
      </mc:Choice>
      <mc:Fallback xmlns="">
        <xdr:sp macro="" textlink="">
          <xdr:nvSpPr>
            <xdr:cNvPr id="0" name=""/>
            <xdr:cNvSpPr>
              <a:spLocks noTextEdit="1"/>
            </xdr:cNvSpPr>
          </xdr:nvSpPr>
          <xdr:spPr>
            <a:xfrm>
              <a:off x="5848350" y="1123950"/>
              <a:ext cx="182880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219075</xdr:colOff>
      <xdr:row>4</xdr:row>
      <xdr:rowOff>66676</xdr:rowOff>
    </xdr:from>
    <xdr:to>
      <xdr:col>8</xdr:col>
      <xdr:colOff>219075</xdr:colOff>
      <xdr:row>9</xdr:row>
      <xdr:rowOff>19050</xdr:rowOff>
    </xdr:to>
    <mc:AlternateContent xmlns:mc="http://schemas.openxmlformats.org/markup-compatibility/2006" xmlns:a14="http://schemas.microsoft.com/office/drawing/2010/main">
      <mc:Choice Requires="a14">
        <xdr:graphicFrame macro="">
          <xdr:nvGraphicFramePr>
            <xdr:cNvPr id="6" name="Status">
              <a:extLst>
                <a:ext uri="{FF2B5EF4-FFF2-40B4-BE49-F238E27FC236}">
                  <a16:creationId xmlns:a16="http://schemas.microsoft.com/office/drawing/2014/main" id="{4DE12074-5736-48C8-8857-F5E3CA99E74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819525" y="828676"/>
              <a:ext cx="1828800" cy="904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161925</xdr:colOff>
      <xdr:row>0</xdr:row>
      <xdr:rowOff>176212</xdr:rowOff>
    </xdr:from>
    <xdr:to>
      <xdr:col>5</xdr:col>
      <xdr:colOff>533400</xdr:colOff>
      <xdr:row>7</xdr:row>
      <xdr:rowOff>123825</xdr:rowOff>
    </xdr:to>
    <xdr:graphicFrame macro="">
      <xdr:nvGraphicFramePr>
        <xdr:cNvPr id="4" name="Chart 3">
          <a:extLst>
            <a:ext uri="{FF2B5EF4-FFF2-40B4-BE49-F238E27FC236}">
              <a16:creationId xmlns:a16="http://schemas.microsoft.com/office/drawing/2014/main" id="{843B43F4-1F55-4E1C-8362-842F50661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561975</xdr:colOff>
      <xdr:row>4</xdr:row>
      <xdr:rowOff>66675</xdr:rowOff>
    </xdr:from>
    <xdr:to>
      <xdr:col>7</xdr:col>
      <xdr:colOff>561975</xdr:colOff>
      <xdr:row>17</xdr:row>
      <xdr:rowOff>114300</xdr:rowOff>
    </xdr:to>
    <mc:AlternateContent xmlns:mc="http://schemas.openxmlformats.org/markup-compatibility/2006" xmlns:a14="http://schemas.microsoft.com/office/drawing/2010/main">
      <mc:Choice Requires="a14">
        <xdr:graphicFrame macro="">
          <xdr:nvGraphicFramePr>
            <xdr:cNvPr id="2" name="Gender 2">
              <a:extLst>
                <a:ext uri="{FF2B5EF4-FFF2-40B4-BE49-F238E27FC236}">
                  <a16:creationId xmlns:a16="http://schemas.microsoft.com/office/drawing/2014/main" id="{D334563E-43AD-4EAC-B1EC-229E96E60A1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3819525" y="828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8</xdr:col>
      <xdr:colOff>171450</xdr:colOff>
      <xdr:row>0</xdr:row>
      <xdr:rowOff>61912</xdr:rowOff>
    </xdr:from>
    <xdr:to>
      <xdr:col>15</xdr:col>
      <xdr:colOff>28575</xdr:colOff>
      <xdr:row>10</xdr:row>
      <xdr:rowOff>114300</xdr:rowOff>
    </xdr:to>
    <xdr:graphicFrame macro="">
      <xdr:nvGraphicFramePr>
        <xdr:cNvPr id="5" name="Chart 4">
          <a:extLst>
            <a:ext uri="{FF2B5EF4-FFF2-40B4-BE49-F238E27FC236}">
              <a16:creationId xmlns:a16="http://schemas.microsoft.com/office/drawing/2014/main" id="{F6BB1BA4-B930-4FEA-970D-FDDDCC97E6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1238250</xdr:colOff>
      <xdr:row>3</xdr:row>
      <xdr:rowOff>109537</xdr:rowOff>
    </xdr:from>
    <xdr:to>
      <xdr:col>11</xdr:col>
      <xdr:colOff>257175</xdr:colOff>
      <xdr:row>17</xdr:row>
      <xdr:rowOff>185737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2E54416-5541-47E6-96C0-3E12B55E9C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886200" y="68103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657225</xdr:colOff>
      <xdr:row>3</xdr:row>
      <xdr:rowOff>109537</xdr:rowOff>
    </xdr:from>
    <xdr:to>
      <xdr:col>12</xdr:col>
      <xdr:colOff>76200</xdr:colOff>
      <xdr:row>17</xdr:row>
      <xdr:rowOff>185737</xdr:rowOff>
    </xdr:to>
    <xdr:graphicFrame macro="">
      <xdr:nvGraphicFramePr>
        <xdr:cNvPr id="2" name="Chart 1">
          <a:extLst>
            <a:ext uri="{FF2B5EF4-FFF2-40B4-BE49-F238E27FC236}">
              <a16:creationId xmlns:a16="http://schemas.microsoft.com/office/drawing/2014/main" id="{CBA420A1-C16E-4908-A009-35C32C9D0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295275</xdr:colOff>
      <xdr:row>3</xdr:row>
      <xdr:rowOff>100012</xdr:rowOff>
    </xdr:from>
    <xdr:to>
      <xdr:col>13</xdr:col>
      <xdr:colOff>600075</xdr:colOff>
      <xdr:row>17</xdr:row>
      <xdr:rowOff>176212</xdr:rowOff>
    </xdr:to>
    <xdr:graphicFrame macro="">
      <xdr:nvGraphicFramePr>
        <xdr:cNvPr id="3" name="Chart 2">
          <a:extLst>
            <a:ext uri="{FF2B5EF4-FFF2-40B4-BE49-F238E27FC236}">
              <a16:creationId xmlns:a16="http://schemas.microsoft.com/office/drawing/2014/main" id="{E0D17765-A83F-40FF-A658-8826DE6076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0</xdr:colOff>
      <xdr:row>9</xdr:row>
      <xdr:rowOff>19050</xdr:rowOff>
    </xdr:from>
    <xdr:to>
      <xdr:col>4</xdr:col>
      <xdr:colOff>342900</xdr:colOff>
      <xdr:row>22</xdr:row>
      <xdr:rowOff>66675</xdr:rowOff>
    </xdr:to>
    <mc:AlternateContent xmlns:mc="http://schemas.openxmlformats.org/markup-compatibility/2006" xmlns:a14="http://schemas.microsoft.com/office/drawing/2010/main">
      <mc:Choice Requires="a14">
        <xdr:graphicFrame macro="">
          <xdr:nvGraphicFramePr>
            <xdr:cNvPr id="2" name="AreaType 2">
              <a:extLst>
                <a:ext uri="{FF2B5EF4-FFF2-40B4-BE49-F238E27FC236}">
                  <a16:creationId xmlns:a16="http://schemas.microsoft.com/office/drawing/2014/main" id="{ACF6BC51-3D9A-482F-B041-F8F672D6372C}"/>
                </a:ext>
              </a:extLst>
            </xdr:cNvPr>
            <xdr:cNvGraphicFramePr/>
          </xdr:nvGraphicFramePr>
          <xdr:xfrm>
            <a:off x="0" y="0"/>
            <a:ext cx="0" cy="0"/>
          </xdr:xfrm>
          <a:graphic>
            <a:graphicData uri="http://schemas.microsoft.com/office/drawing/2010/slicer">
              <sle:slicer xmlns:sle="http://schemas.microsoft.com/office/drawing/2010/slicer" name="AreaType 2"/>
            </a:graphicData>
          </a:graphic>
        </xdr:graphicFrame>
      </mc:Choice>
      <mc:Fallback xmlns="">
        <xdr:sp macro="" textlink="">
          <xdr:nvSpPr>
            <xdr:cNvPr id="0" name=""/>
            <xdr:cNvSpPr>
              <a:spLocks noTextEdit="1"/>
            </xdr:cNvSpPr>
          </xdr:nvSpPr>
          <xdr:spPr>
            <a:xfrm>
              <a:off x="2038350" y="173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0</xdr:row>
      <xdr:rowOff>128587</xdr:rowOff>
    </xdr:from>
    <xdr:to>
      <xdr:col>9</xdr:col>
      <xdr:colOff>523875</xdr:colOff>
      <xdr:row>13</xdr:row>
      <xdr:rowOff>9525</xdr:rowOff>
    </xdr:to>
    <xdr:graphicFrame macro="">
      <xdr:nvGraphicFramePr>
        <xdr:cNvPr id="3" name="Chart 2">
          <a:extLst>
            <a:ext uri="{FF2B5EF4-FFF2-40B4-BE49-F238E27FC236}">
              <a16:creationId xmlns:a16="http://schemas.microsoft.com/office/drawing/2014/main" id="{60867EEA-4A1D-400A-8875-265C1032F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6</xdr:col>
      <xdr:colOff>200025</xdr:colOff>
      <xdr:row>3</xdr:row>
      <xdr:rowOff>109537</xdr:rowOff>
    </xdr:from>
    <xdr:to>
      <xdr:col>8</xdr:col>
      <xdr:colOff>142875</xdr:colOff>
      <xdr:row>10</xdr:row>
      <xdr:rowOff>171450</xdr:rowOff>
    </xdr:to>
    <mc:AlternateContent xmlns:mc="http://schemas.openxmlformats.org/markup-compatibility/2006">
      <mc:Choice xmlns:cx4="http://schemas.microsoft.com/office/drawing/2016/5/10/chartex" Requires="cx4">
        <xdr:graphicFrame macro="">
          <xdr:nvGraphicFramePr>
            <xdr:cNvPr id="3" name="Chart 2">
              <a:extLst>
                <a:ext uri="{FF2B5EF4-FFF2-40B4-BE49-F238E27FC236}">
                  <a16:creationId xmlns:a16="http://schemas.microsoft.com/office/drawing/2014/main" id="{30DBCE50-853A-4B6F-B068-C528A29ACDC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90975" y="681037"/>
              <a:ext cx="1162050" cy="139541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91.596779398147" createdVersion="7" refreshedVersion="7" minRefreshableVersion="3" recordCount="1000" xr:uid="{932BC291-49A9-4173-B26A-DC4113932C39}">
  <cacheSource type="worksheet">
    <worksheetSource name="Dataset"/>
  </cacheSource>
  <cacheFields count="12">
    <cacheField name="Gender" numFmtId="0">
      <sharedItems count="2">
        <s v="Female"/>
        <s v="Male"/>
      </sharedItems>
    </cacheField>
    <cacheField name="Age" numFmtId="0">
      <sharedItems containsSemiMixedTypes="0" containsString="0" containsNumber="1" containsInteger="1" minValue="8" maxValue="65"/>
    </cacheField>
    <cacheField name="Age Group" numFmtId="0">
      <sharedItems count="8">
        <s v="41-50"/>
        <s v="11-20"/>
        <s v="21-30"/>
        <s v="51+"/>
        <s v="31-40"/>
        <s v="0-10"/>
        <s v="61+" u="1"/>
        <s v="51-60" u="1"/>
      </sharedItems>
    </cacheField>
    <cacheField name="NS1" numFmtId="0">
      <sharedItems containsSemiMixedTypes="0" containsString="0" containsNumber="1" containsInteger="1" minValue="0" maxValue="1"/>
    </cacheField>
    <cacheField name="IgG" numFmtId="0">
      <sharedItems containsSemiMixedTypes="0" containsString="0" containsNumber="1" containsInteger="1" minValue="0" maxValue="1"/>
    </cacheField>
    <cacheField name="IgM" numFmtId="0">
      <sharedItems containsSemiMixedTypes="0" containsString="0" containsNumber="1" containsInteger="1" minValue="0" maxValue="1"/>
    </cacheField>
    <cacheField name="Area" numFmtId="0">
      <sharedItems count="36">
        <s v="Mirpur"/>
        <s v="Chawkbazar"/>
        <s v="Paltan"/>
        <s v="Motijheel"/>
        <s v="Gendaria"/>
        <s v="Dhanmondi"/>
        <s v="New Market"/>
        <s v="Sher-e-Bangla Nagar"/>
        <s v="Kafrul"/>
        <s v="Pallabi"/>
        <s v="Mohammadpur"/>
        <s v="Shahbagh"/>
        <s v="Shyampur"/>
        <s v="Kalabagan"/>
        <s v="Bosila"/>
        <s v="Jatrabari"/>
        <s v="Adabor"/>
        <s v="Kamrangirchar"/>
        <s v="Biman Bandar"/>
        <s v="Ramna"/>
        <s v="Badda"/>
        <s v="Bangshal"/>
        <s v="Sabujbagh"/>
        <s v="Hazaribagh"/>
        <s v="Sutrapur"/>
        <s v="Lalbagh"/>
        <s v="Demra"/>
        <s v="Banasree"/>
        <s v="Cantonment"/>
        <s v="Keraniganj"/>
        <s v="Tejgaon"/>
        <s v="Khilkhet"/>
        <s v="Kadamtali"/>
        <s v="Gulshan"/>
        <s v="Rampura"/>
        <s v="Khilgaon"/>
      </sharedItems>
    </cacheField>
    <cacheField name="AreaType" numFmtId="0">
      <sharedItems count="2">
        <s v="Undeveloped"/>
        <s v="Developed"/>
      </sharedItems>
    </cacheField>
    <cacheField name="HouseType" numFmtId="0">
      <sharedItems count="3">
        <s v="Building"/>
        <s v="Other"/>
        <s v="Tinshed"/>
      </sharedItems>
    </cacheField>
    <cacheField name="District" numFmtId="0">
      <sharedItems/>
    </cacheField>
    <cacheField name="Outcome" numFmtId="0">
      <sharedItems containsSemiMixedTypes="0" containsString="0" containsNumber="1" containsInteger="1" minValue="0" maxValue="1"/>
    </cacheField>
    <cacheField name="Status" numFmtId="0">
      <sharedItems count="2">
        <s v="Not Affected"/>
        <s v="Affected"/>
      </sharedItems>
    </cacheField>
  </cacheFields>
  <extLst>
    <ext xmlns:x14="http://schemas.microsoft.com/office/spreadsheetml/2009/9/main" uri="{725AE2AE-9491-48be-B2B4-4EB974FC3084}">
      <x14:pivotCacheDefinition pivotCacheId="16509865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5"/>
    <x v="0"/>
    <n v="0"/>
    <n v="0"/>
    <n v="0"/>
    <x v="0"/>
    <x v="0"/>
    <x v="0"/>
    <s v="Dhaka"/>
    <n v="0"/>
    <x v="0"/>
  </r>
  <r>
    <x v="1"/>
    <n v="17"/>
    <x v="1"/>
    <n v="0"/>
    <n v="0"/>
    <n v="1"/>
    <x v="1"/>
    <x v="1"/>
    <x v="0"/>
    <s v="Dhaka"/>
    <n v="0"/>
    <x v="0"/>
  </r>
  <r>
    <x v="0"/>
    <n v="29"/>
    <x v="2"/>
    <n v="0"/>
    <n v="0"/>
    <n v="0"/>
    <x v="2"/>
    <x v="0"/>
    <x v="1"/>
    <s v="Dhaka"/>
    <n v="0"/>
    <x v="0"/>
  </r>
  <r>
    <x v="0"/>
    <n v="63"/>
    <x v="3"/>
    <n v="1"/>
    <n v="1"/>
    <n v="0"/>
    <x v="3"/>
    <x v="1"/>
    <x v="1"/>
    <s v="Dhaka"/>
    <n v="1"/>
    <x v="1"/>
  </r>
  <r>
    <x v="1"/>
    <n v="22"/>
    <x v="2"/>
    <n v="0"/>
    <n v="0"/>
    <n v="0"/>
    <x v="4"/>
    <x v="0"/>
    <x v="0"/>
    <s v="Dhaka"/>
    <n v="0"/>
    <x v="0"/>
  </r>
  <r>
    <x v="0"/>
    <n v="36"/>
    <x v="4"/>
    <n v="0"/>
    <n v="0"/>
    <n v="1"/>
    <x v="5"/>
    <x v="1"/>
    <x v="1"/>
    <s v="Dhaka"/>
    <n v="0"/>
    <x v="0"/>
  </r>
  <r>
    <x v="0"/>
    <n v="15"/>
    <x v="1"/>
    <n v="0"/>
    <n v="0"/>
    <n v="1"/>
    <x v="6"/>
    <x v="0"/>
    <x v="0"/>
    <s v="Dhaka"/>
    <n v="0"/>
    <x v="0"/>
  </r>
  <r>
    <x v="1"/>
    <n v="26"/>
    <x v="2"/>
    <n v="0"/>
    <n v="0"/>
    <n v="0"/>
    <x v="6"/>
    <x v="1"/>
    <x v="1"/>
    <s v="Dhaka"/>
    <n v="0"/>
    <x v="0"/>
  </r>
  <r>
    <x v="0"/>
    <n v="31"/>
    <x v="4"/>
    <n v="0"/>
    <n v="0"/>
    <n v="1"/>
    <x v="5"/>
    <x v="0"/>
    <x v="2"/>
    <s v="Dhaka"/>
    <n v="0"/>
    <x v="0"/>
  </r>
  <r>
    <x v="0"/>
    <n v="10"/>
    <x v="5"/>
    <n v="0"/>
    <n v="0"/>
    <n v="1"/>
    <x v="7"/>
    <x v="1"/>
    <x v="2"/>
    <s v="Dhaka"/>
    <n v="0"/>
    <x v="0"/>
  </r>
  <r>
    <x v="0"/>
    <n v="31"/>
    <x v="4"/>
    <n v="1"/>
    <n v="1"/>
    <n v="0"/>
    <x v="8"/>
    <x v="0"/>
    <x v="0"/>
    <s v="Dhaka"/>
    <n v="1"/>
    <x v="1"/>
  </r>
  <r>
    <x v="1"/>
    <n v="10"/>
    <x v="5"/>
    <n v="0"/>
    <n v="0"/>
    <n v="0"/>
    <x v="5"/>
    <x v="1"/>
    <x v="2"/>
    <s v="Dhaka"/>
    <n v="0"/>
    <x v="0"/>
  </r>
  <r>
    <x v="0"/>
    <n v="13"/>
    <x v="1"/>
    <n v="1"/>
    <n v="1"/>
    <n v="0"/>
    <x v="9"/>
    <x v="0"/>
    <x v="0"/>
    <s v="Dhaka"/>
    <n v="1"/>
    <x v="1"/>
  </r>
  <r>
    <x v="0"/>
    <n v="43"/>
    <x v="0"/>
    <n v="1"/>
    <n v="1"/>
    <n v="0"/>
    <x v="10"/>
    <x v="1"/>
    <x v="0"/>
    <s v="Dhaka"/>
    <n v="1"/>
    <x v="1"/>
  </r>
  <r>
    <x v="1"/>
    <n v="52"/>
    <x v="3"/>
    <n v="0"/>
    <n v="0"/>
    <n v="0"/>
    <x v="11"/>
    <x v="0"/>
    <x v="1"/>
    <s v="Dhaka"/>
    <n v="0"/>
    <x v="0"/>
  </r>
  <r>
    <x v="0"/>
    <n v="12"/>
    <x v="1"/>
    <n v="1"/>
    <n v="1"/>
    <n v="1"/>
    <x v="12"/>
    <x v="1"/>
    <x v="2"/>
    <s v="Dhaka"/>
    <n v="1"/>
    <x v="1"/>
  </r>
  <r>
    <x v="1"/>
    <n v="18"/>
    <x v="1"/>
    <n v="0"/>
    <n v="0"/>
    <n v="1"/>
    <x v="13"/>
    <x v="0"/>
    <x v="2"/>
    <s v="Dhaka"/>
    <n v="0"/>
    <x v="0"/>
  </r>
  <r>
    <x v="1"/>
    <n v="56"/>
    <x v="3"/>
    <n v="0"/>
    <n v="0"/>
    <n v="1"/>
    <x v="14"/>
    <x v="1"/>
    <x v="0"/>
    <s v="Dhaka"/>
    <n v="0"/>
    <x v="0"/>
  </r>
  <r>
    <x v="1"/>
    <n v="9"/>
    <x v="5"/>
    <n v="1"/>
    <n v="1"/>
    <n v="1"/>
    <x v="0"/>
    <x v="0"/>
    <x v="2"/>
    <s v="Dhaka"/>
    <n v="1"/>
    <x v="1"/>
  </r>
  <r>
    <x v="1"/>
    <n v="27"/>
    <x v="2"/>
    <n v="1"/>
    <n v="1"/>
    <n v="0"/>
    <x v="0"/>
    <x v="1"/>
    <x v="2"/>
    <s v="Dhaka"/>
    <n v="1"/>
    <x v="1"/>
  </r>
  <r>
    <x v="0"/>
    <n v="31"/>
    <x v="4"/>
    <n v="0"/>
    <n v="1"/>
    <n v="0"/>
    <x v="15"/>
    <x v="0"/>
    <x v="2"/>
    <s v="Dhaka"/>
    <n v="1"/>
    <x v="1"/>
  </r>
  <r>
    <x v="0"/>
    <n v="23"/>
    <x v="2"/>
    <n v="0"/>
    <n v="0"/>
    <n v="0"/>
    <x v="16"/>
    <x v="1"/>
    <x v="1"/>
    <s v="Dhaka"/>
    <n v="0"/>
    <x v="0"/>
  </r>
  <r>
    <x v="0"/>
    <n v="37"/>
    <x v="4"/>
    <n v="0"/>
    <n v="0"/>
    <n v="1"/>
    <x v="17"/>
    <x v="0"/>
    <x v="2"/>
    <s v="Dhaka"/>
    <n v="0"/>
    <x v="0"/>
  </r>
  <r>
    <x v="1"/>
    <n v="44"/>
    <x v="0"/>
    <n v="0"/>
    <n v="0"/>
    <n v="1"/>
    <x v="18"/>
    <x v="1"/>
    <x v="1"/>
    <s v="Dhaka"/>
    <n v="0"/>
    <x v="0"/>
  </r>
  <r>
    <x v="0"/>
    <n v="17"/>
    <x v="1"/>
    <n v="1"/>
    <n v="1"/>
    <n v="0"/>
    <x v="9"/>
    <x v="0"/>
    <x v="0"/>
    <s v="Dhaka"/>
    <n v="1"/>
    <x v="1"/>
  </r>
  <r>
    <x v="0"/>
    <n v="64"/>
    <x v="3"/>
    <n v="1"/>
    <n v="1"/>
    <n v="1"/>
    <x v="15"/>
    <x v="1"/>
    <x v="1"/>
    <s v="Dhaka"/>
    <n v="1"/>
    <x v="1"/>
  </r>
  <r>
    <x v="0"/>
    <n v="65"/>
    <x v="3"/>
    <n v="0"/>
    <n v="0"/>
    <n v="0"/>
    <x v="4"/>
    <x v="0"/>
    <x v="2"/>
    <s v="Dhaka"/>
    <n v="0"/>
    <x v="0"/>
  </r>
  <r>
    <x v="0"/>
    <n v="60"/>
    <x v="3"/>
    <n v="0"/>
    <n v="0"/>
    <n v="0"/>
    <x v="9"/>
    <x v="1"/>
    <x v="1"/>
    <s v="Dhaka"/>
    <n v="0"/>
    <x v="0"/>
  </r>
  <r>
    <x v="0"/>
    <n v="44"/>
    <x v="0"/>
    <n v="1"/>
    <n v="1"/>
    <n v="1"/>
    <x v="8"/>
    <x v="0"/>
    <x v="2"/>
    <s v="Dhaka"/>
    <n v="1"/>
    <x v="1"/>
  </r>
  <r>
    <x v="0"/>
    <n v="13"/>
    <x v="1"/>
    <n v="0"/>
    <n v="1"/>
    <n v="0"/>
    <x v="10"/>
    <x v="1"/>
    <x v="0"/>
    <s v="Dhaka"/>
    <n v="1"/>
    <x v="1"/>
  </r>
  <r>
    <x v="0"/>
    <n v="35"/>
    <x v="4"/>
    <n v="0"/>
    <n v="0"/>
    <n v="0"/>
    <x v="19"/>
    <x v="0"/>
    <x v="0"/>
    <s v="Dhaka"/>
    <n v="0"/>
    <x v="0"/>
  </r>
  <r>
    <x v="1"/>
    <n v="13"/>
    <x v="1"/>
    <n v="1"/>
    <n v="1"/>
    <n v="1"/>
    <x v="15"/>
    <x v="1"/>
    <x v="2"/>
    <s v="Dhaka"/>
    <n v="1"/>
    <x v="1"/>
  </r>
  <r>
    <x v="0"/>
    <n v="39"/>
    <x v="4"/>
    <n v="0"/>
    <n v="0"/>
    <n v="1"/>
    <x v="20"/>
    <x v="0"/>
    <x v="0"/>
    <s v="Dhaka"/>
    <n v="0"/>
    <x v="0"/>
  </r>
  <r>
    <x v="0"/>
    <n v="27"/>
    <x v="2"/>
    <n v="0"/>
    <n v="0"/>
    <n v="1"/>
    <x v="21"/>
    <x v="1"/>
    <x v="1"/>
    <s v="Dhaka"/>
    <n v="0"/>
    <x v="0"/>
  </r>
  <r>
    <x v="1"/>
    <n v="11"/>
    <x v="1"/>
    <n v="1"/>
    <n v="1"/>
    <n v="1"/>
    <x v="22"/>
    <x v="0"/>
    <x v="2"/>
    <s v="Dhaka"/>
    <n v="1"/>
    <x v="1"/>
  </r>
  <r>
    <x v="0"/>
    <n v="46"/>
    <x v="0"/>
    <n v="1"/>
    <n v="1"/>
    <n v="1"/>
    <x v="19"/>
    <x v="1"/>
    <x v="1"/>
    <s v="Dhaka"/>
    <n v="1"/>
    <x v="1"/>
  </r>
  <r>
    <x v="1"/>
    <n v="10"/>
    <x v="5"/>
    <n v="1"/>
    <n v="1"/>
    <n v="0"/>
    <x v="23"/>
    <x v="0"/>
    <x v="2"/>
    <s v="Dhaka"/>
    <n v="1"/>
    <x v="1"/>
  </r>
  <r>
    <x v="0"/>
    <n v="13"/>
    <x v="1"/>
    <n v="0"/>
    <n v="0"/>
    <n v="1"/>
    <x v="24"/>
    <x v="1"/>
    <x v="0"/>
    <s v="Dhaka"/>
    <n v="0"/>
    <x v="0"/>
  </r>
  <r>
    <x v="1"/>
    <n v="50"/>
    <x v="0"/>
    <n v="0"/>
    <n v="1"/>
    <n v="0"/>
    <x v="22"/>
    <x v="0"/>
    <x v="1"/>
    <s v="Dhaka"/>
    <n v="1"/>
    <x v="1"/>
  </r>
  <r>
    <x v="1"/>
    <n v="34"/>
    <x v="4"/>
    <n v="1"/>
    <n v="1"/>
    <n v="0"/>
    <x v="0"/>
    <x v="1"/>
    <x v="1"/>
    <s v="Dhaka"/>
    <n v="1"/>
    <x v="1"/>
  </r>
  <r>
    <x v="0"/>
    <n v="54"/>
    <x v="3"/>
    <n v="0"/>
    <n v="0"/>
    <n v="1"/>
    <x v="13"/>
    <x v="0"/>
    <x v="2"/>
    <s v="Dhaka"/>
    <n v="0"/>
    <x v="0"/>
  </r>
  <r>
    <x v="0"/>
    <n v="16"/>
    <x v="1"/>
    <n v="0"/>
    <n v="0"/>
    <n v="1"/>
    <x v="19"/>
    <x v="1"/>
    <x v="1"/>
    <s v="Dhaka"/>
    <n v="0"/>
    <x v="0"/>
  </r>
  <r>
    <x v="1"/>
    <n v="51"/>
    <x v="3"/>
    <n v="1"/>
    <n v="1"/>
    <n v="0"/>
    <x v="21"/>
    <x v="0"/>
    <x v="2"/>
    <s v="Dhaka"/>
    <n v="1"/>
    <x v="1"/>
  </r>
  <r>
    <x v="0"/>
    <n v="9"/>
    <x v="5"/>
    <n v="1"/>
    <n v="1"/>
    <n v="1"/>
    <x v="25"/>
    <x v="1"/>
    <x v="2"/>
    <s v="Dhaka"/>
    <n v="1"/>
    <x v="1"/>
  </r>
  <r>
    <x v="0"/>
    <n v="37"/>
    <x v="4"/>
    <n v="0"/>
    <n v="0"/>
    <n v="0"/>
    <x v="26"/>
    <x v="0"/>
    <x v="0"/>
    <s v="Dhaka"/>
    <n v="0"/>
    <x v="0"/>
  </r>
  <r>
    <x v="0"/>
    <n v="13"/>
    <x v="1"/>
    <n v="0"/>
    <n v="0"/>
    <n v="0"/>
    <x v="27"/>
    <x v="1"/>
    <x v="2"/>
    <s v="Dhaka"/>
    <n v="0"/>
    <x v="0"/>
  </r>
  <r>
    <x v="1"/>
    <n v="62"/>
    <x v="3"/>
    <n v="0"/>
    <n v="1"/>
    <n v="0"/>
    <x v="22"/>
    <x v="0"/>
    <x v="2"/>
    <s v="Dhaka"/>
    <n v="1"/>
    <x v="1"/>
  </r>
  <r>
    <x v="1"/>
    <n v="17"/>
    <x v="1"/>
    <n v="0"/>
    <n v="0"/>
    <n v="1"/>
    <x v="19"/>
    <x v="1"/>
    <x v="0"/>
    <s v="Dhaka"/>
    <n v="0"/>
    <x v="0"/>
  </r>
  <r>
    <x v="0"/>
    <n v="35"/>
    <x v="4"/>
    <n v="0"/>
    <n v="0"/>
    <n v="1"/>
    <x v="14"/>
    <x v="0"/>
    <x v="2"/>
    <s v="Dhaka"/>
    <n v="0"/>
    <x v="0"/>
  </r>
  <r>
    <x v="1"/>
    <n v="9"/>
    <x v="5"/>
    <n v="1"/>
    <n v="1"/>
    <n v="0"/>
    <x v="28"/>
    <x v="1"/>
    <x v="2"/>
    <s v="Dhaka"/>
    <n v="1"/>
    <x v="1"/>
  </r>
  <r>
    <x v="1"/>
    <n v="14"/>
    <x v="1"/>
    <n v="1"/>
    <n v="1"/>
    <n v="0"/>
    <x v="15"/>
    <x v="0"/>
    <x v="2"/>
    <s v="Dhaka"/>
    <n v="1"/>
    <x v="1"/>
  </r>
  <r>
    <x v="1"/>
    <n v="37"/>
    <x v="4"/>
    <n v="0"/>
    <n v="0"/>
    <n v="0"/>
    <x v="13"/>
    <x v="1"/>
    <x v="2"/>
    <s v="Dhaka"/>
    <n v="0"/>
    <x v="0"/>
  </r>
  <r>
    <x v="1"/>
    <n v="13"/>
    <x v="1"/>
    <n v="0"/>
    <n v="0"/>
    <n v="0"/>
    <x v="29"/>
    <x v="0"/>
    <x v="1"/>
    <s v="Dhaka"/>
    <n v="0"/>
    <x v="0"/>
  </r>
  <r>
    <x v="1"/>
    <n v="57"/>
    <x v="3"/>
    <n v="0"/>
    <n v="0"/>
    <n v="0"/>
    <x v="12"/>
    <x v="1"/>
    <x v="0"/>
    <s v="Dhaka"/>
    <n v="0"/>
    <x v="0"/>
  </r>
  <r>
    <x v="0"/>
    <n v="41"/>
    <x v="0"/>
    <n v="0"/>
    <n v="0"/>
    <n v="0"/>
    <x v="3"/>
    <x v="0"/>
    <x v="0"/>
    <s v="Dhaka"/>
    <n v="0"/>
    <x v="0"/>
  </r>
  <r>
    <x v="1"/>
    <n v="24"/>
    <x v="2"/>
    <n v="1"/>
    <n v="1"/>
    <n v="1"/>
    <x v="14"/>
    <x v="1"/>
    <x v="0"/>
    <s v="Dhaka"/>
    <n v="1"/>
    <x v="1"/>
  </r>
  <r>
    <x v="1"/>
    <n v="28"/>
    <x v="2"/>
    <n v="0"/>
    <n v="0"/>
    <n v="0"/>
    <x v="4"/>
    <x v="0"/>
    <x v="1"/>
    <s v="Dhaka"/>
    <n v="0"/>
    <x v="0"/>
  </r>
  <r>
    <x v="1"/>
    <n v="25"/>
    <x v="2"/>
    <n v="0"/>
    <n v="0"/>
    <n v="1"/>
    <x v="9"/>
    <x v="1"/>
    <x v="1"/>
    <s v="Dhaka"/>
    <n v="0"/>
    <x v="0"/>
  </r>
  <r>
    <x v="1"/>
    <n v="44"/>
    <x v="0"/>
    <n v="0"/>
    <n v="0"/>
    <n v="1"/>
    <x v="24"/>
    <x v="0"/>
    <x v="2"/>
    <s v="Dhaka"/>
    <n v="0"/>
    <x v="0"/>
  </r>
  <r>
    <x v="1"/>
    <n v="10"/>
    <x v="5"/>
    <n v="1"/>
    <n v="1"/>
    <n v="1"/>
    <x v="21"/>
    <x v="1"/>
    <x v="2"/>
    <s v="Dhaka"/>
    <n v="1"/>
    <x v="1"/>
  </r>
  <r>
    <x v="0"/>
    <n v="13"/>
    <x v="1"/>
    <n v="1"/>
    <n v="1"/>
    <n v="1"/>
    <x v="5"/>
    <x v="0"/>
    <x v="1"/>
    <s v="Dhaka"/>
    <n v="1"/>
    <x v="1"/>
  </r>
  <r>
    <x v="0"/>
    <n v="65"/>
    <x v="3"/>
    <n v="1"/>
    <n v="1"/>
    <n v="0"/>
    <x v="30"/>
    <x v="1"/>
    <x v="0"/>
    <s v="Dhaka"/>
    <n v="1"/>
    <x v="1"/>
  </r>
  <r>
    <x v="1"/>
    <n v="53"/>
    <x v="3"/>
    <n v="0"/>
    <n v="0"/>
    <n v="0"/>
    <x v="20"/>
    <x v="0"/>
    <x v="1"/>
    <s v="Dhaka"/>
    <n v="0"/>
    <x v="0"/>
  </r>
  <r>
    <x v="1"/>
    <n v="54"/>
    <x v="3"/>
    <n v="0"/>
    <n v="0"/>
    <n v="1"/>
    <x v="26"/>
    <x v="1"/>
    <x v="1"/>
    <s v="Dhaka"/>
    <n v="0"/>
    <x v="0"/>
  </r>
  <r>
    <x v="0"/>
    <n v="59"/>
    <x v="3"/>
    <n v="0"/>
    <n v="0"/>
    <n v="1"/>
    <x v="31"/>
    <x v="0"/>
    <x v="0"/>
    <s v="Dhaka"/>
    <n v="0"/>
    <x v="0"/>
  </r>
  <r>
    <x v="1"/>
    <n v="47"/>
    <x v="0"/>
    <n v="1"/>
    <n v="1"/>
    <n v="1"/>
    <x v="32"/>
    <x v="1"/>
    <x v="0"/>
    <s v="Dhaka"/>
    <n v="1"/>
    <x v="1"/>
  </r>
  <r>
    <x v="0"/>
    <n v="28"/>
    <x v="2"/>
    <n v="1"/>
    <n v="1"/>
    <n v="1"/>
    <x v="21"/>
    <x v="0"/>
    <x v="1"/>
    <s v="Dhaka"/>
    <n v="1"/>
    <x v="1"/>
  </r>
  <r>
    <x v="0"/>
    <n v="38"/>
    <x v="4"/>
    <n v="1"/>
    <n v="1"/>
    <n v="0"/>
    <x v="32"/>
    <x v="1"/>
    <x v="2"/>
    <s v="Dhaka"/>
    <n v="1"/>
    <x v="1"/>
  </r>
  <r>
    <x v="0"/>
    <n v="11"/>
    <x v="1"/>
    <n v="1"/>
    <n v="1"/>
    <n v="0"/>
    <x v="8"/>
    <x v="0"/>
    <x v="2"/>
    <s v="Dhaka"/>
    <n v="1"/>
    <x v="1"/>
  </r>
  <r>
    <x v="0"/>
    <n v="65"/>
    <x v="3"/>
    <n v="0"/>
    <n v="0"/>
    <n v="0"/>
    <x v="11"/>
    <x v="1"/>
    <x v="2"/>
    <s v="Dhaka"/>
    <n v="0"/>
    <x v="0"/>
  </r>
  <r>
    <x v="1"/>
    <n v="17"/>
    <x v="1"/>
    <n v="1"/>
    <n v="1"/>
    <n v="0"/>
    <x v="3"/>
    <x v="0"/>
    <x v="1"/>
    <s v="Dhaka"/>
    <n v="1"/>
    <x v="1"/>
  </r>
  <r>
    <x v="1"/>
    <n v="64"/>
    <x v="3"/>
    <n v="0"/>
    <n v="0"/>
    <n v="0"/>
    <x v="33"/>
    <x v="1"/>
    <x v="2"/>
    <s v="Dhaka"/>
    <n v="0"/>
    <x v="0"/>
  </r>
  <r>
    <x v="0"/>
    <n v="45"/>
    <x v="0"/>
    <n v="1"/>
    <n v="1"/>
    <n v="1"/>
    <x v="17"/>
    <x v="0"/>
    <x v="2"/>
    <s v="Dhaka"/>
    <n v="1"/>
    <x v="1"/>
  </r>
  <r>
    <x v="0"/>
    <n v="10"/>
    <x v="5"/>
    <n v="1"/>
    <n v="1"/>
    <n v="0"/>
    <x v="31"/>
    <x v="1"/>
    <x v="0"/>
    <s v="Dhaka"/>
    <n v="1"/>
    <x v="1"/>
  </r>
  <r>
    <x v="1"/>
    <n v="49"/>
    <x v="0"/>
    <n v="1"/>
    <n v="1"/>
    <n v="1"/>
    <x v="26"/>
    <x v="0"/>
    <x v="1"/>
    <s v="Dhaka"/>
    <n v="1"/>
    <x v="1"/>
  </r>
  <r>
    <x v="1"/>
    <n v="61"/>
    <x v="3"/>
    <n v="0"/>
    <n v="0"/>
    <n v="1"/>
    <x v="19"/>
    <x v="1"/>
    <x v="2"/>
    <s v="Dhaka"/>
    <n v="0"/>
    <x v="0"/>
  </r>
  <r>
    <x v="0"/>
    <n v="61"/>
    <x v="3"/>
    <n v="1"/>
    <n v="1"/>
    <n v="1"/>
    <x v="21"/>
    <x v="0"/>
    <x v="1"/>
    <s v="Dhaka"/>
    <n v="1"/>
    <x v="1"/>
  </r>
  <r>
    <x v="1"/>
    <n v="21"/>
    <x v="2"/>
    <n v="0"/>
    <n v="0"/>
    <n v="1"/>
    <x v="5"/>
    <x v="1"/>
    <x v="0"/>
    <s v="Dhaka"/>
    <n v="0"/>
    <x v="0"/>
  </r>
  <r>
    <x v="1"/>
    <n v="64"/>
    <x v="3"/>
    <n v="1"/>
    <n v="1"/>
    <n v="1"/>
    <x v="15"/>
    <x v="0"/>
    <x v="1"/>
    <s v="Dhaka"/>
    <n v="1"/>
    <x v="1"/>
  </r>
  <r>
    <x v="0"/>
    <n v="24"/>
    <x v="2"/>
    <n v="0"/>
    <n v="0"/>
    <n v="0"/>
    <x v="14"/>
    <x v="1"/>
    <x v="2"/>
    <s v="Dhaka"/>
    <n v="0"/>
    <x v="0"/>
  </r>
  <r>
    <x v="0"/>
    <n v="62"/>
    <x v="3"/>
    <n v="1"/>
    <n v="1"/>
    <n v="0"/>
    <x v="14"/>
    <x v="0"/>
    <x v="0"/>
    <s v="Dhaka"/>
    <n v="1"/>
    <x v="1"/>
  </r>
  <r>
    <x v="1"/>
    <n v="59"/>
    <x v="3"/>
    <n v="1"/>
    <n v="1"/>
    <n v="1"/>
    <x v="11"/>
    <x v="1"/>
    <x v="1"/>
    <s v="Dhaka"/>
    <n v="1"/>
    <x v="1"/>
  </r>
  <r>
    <x v="1"/>
    <n v="44"/>
    <x v="0"/>
    <n v="0"/>
    <n v="0"/>
    <n v="0"/>
    <x v="6"/>
    <x v="0"/>
    <x v="2"/>
    <s v="Dhaka"/>
    <n v="0"/>
    <x v="0"/>
  </r>
  <r>
    <x v="0"/>
    <n v="12"/>
    <x v="1"/>
    <n v="1"/>
    <n v="1"/>
    <n v="0"/>
    <x v="30"/>
    <x v="1"/>
    <x v="1"/>
    <s v="Dhaka"/>
    <n v="1"/>
    <x v="1"/>
  </r>
  <r>
    <x v="0"/>
    <n v="29"/>
    <x v="2"/>
    <n v="1"/>
    <n v="1"/>
    <n v="1"/>
    <x v="13"/>
    <x v="0"/>
    <x v="2"/>
    <s v="Dhaka"/>
    <n v="1"/>
    <x v="1"/>
  </r>
  <r>
    <x v="1"/>
    <n v="38"/>
    <x v="4"/>
    <n v="0"/>
    <n v="0"/>
    <n v="0"/>
    <x v="18"/>
    <x v="1"/>
    <x v="0"/>
    <s v="Dhaka"/>
    <n v="0"/>
    <x v="0"/>
  </r>
  <r>
    <x v="0"/>
    <n v="45"/>
    <x v="0"/>
    <n v="1"/>
    <n v="1"/>
    <n v="0"/>
    <x v="27"/>
    <x v="0"/>
    <x v="0"/>
    <s v="Dhaka"/>
    <n v="1"/>
    <x v="1"/>
  </r>
  <r>
    <x v="0"/>
    <n v="54"/>
    <x v="3"/>
    <n v="1"/>
    <n v="1"/>
    <n v="1"/>
    <x v="26"/>
    <x v="1"/>
    <x v="0"/>
    <s v="Dhaka"/>
    <n v="1"/>
    <x v="1"/>
  </r>
  <r>
    <x v="0"/>
    <n v="50"/>
    <x v="0"/>
    <n v="1"/>
    <n v="1"/>
    <n v="1"/>
    <x v="29"/>
    <x v="0"/>
    <x v="2"/>
    <s v="Dhaka"/>
    <n v="1"/>
    <x v="1"/>
  </r>
  <r>
    <x v="0"/>
    <n v="39"/>
    <x v="4"/>
    <n v="1"/>
    <n v="1"/>
    <n v="0"/>
    <x v="22"/>
    <x v="1"/>
    <x v="0"/>
    <s v="Dhaka"/>
    <n v="1"/>
    <x v="1"/>
  </r>
  <r>
    <x v="0"/>
    <n v="53"/>
    <x v="3"/>
    <n v="0"/>
    <n v="0"/>
    <n v="0"/>
    <x v="29"/>
    <x v="0"/>
    <x v="1"/>
    <s v="Dhaka"/>
    <n v="0"/>
    <x v="0"/>
  </r>
  <r>
    <x v="1"/>
    <n v="64"/>
    <x v="3"/>
    <n v="1"/>
    <n v="1"/>
    <n v="1"/>
    <x v="0"/>
    <x v="1"/>
    <x v="0"/>
    <s v="Dhaka"/>
    <n v="1"/>
    <x v="1"/>
  </r>
  <r>
    <x v="0"/>
    <n v="60"/>
    <x v="3"/>
    <n v="1"/>
    <n v="1"/>
    <n v="1"/>
    <x v="33"/>
    <x v="0"/>
    <x v="1"/>
    <s v="Dhaka"/>
    <n v="1"/>
    <x v="1"/>
  </r>
  <r>
    <x v="0"/>
    <n v="45"/>
    <x v="0"/>
    <n v="0"/>
    <n v="0"/>
    <n v="1"/>
    <x v="23"/>
    <x v="1"/>
    <x v="1"/>
    <s v="Dhaka"/>
    <n v="0"/>
    <x v="0"/>
  </r>
  <r>
    <x v="1"/>
    <n v="32"/>
    <x v="4"/>
    <n v="0"/>
    <n v="0"/>
    <n v="0"/>
    <x v="27"/>
    <x v="0"/>
    <x v="1"/>
    <s v="Dhaka"/>
    <n v="0"/>
    <x v="0"/>
  </r>
  <r>
    <x v="0"/>
    <n v="26"/>
    <x v="2"/>
    <n v="0"/>
    <n v="0"/>
    <n v="0"/>
    <x v="22"/>
    <x v="1"/>
    <x v="0"/>
    <s v="Dhaka"/>
    <n v="0"/>
    <x v="0"/>
  </r>
  <r>
    <x v="0"/>
    <n v="58"/>
    <x v="3"/>
    <n v="1"/>
    <n v="1"/>
    <n v="1"/>
    <x v="34"/>
    <x v="0"/>
    <x v="0"/>
    <s v="Dhaka"/>
    <n v="1"/>
    <x v="1"/>
  </r>
  <r>
    <x v="0"/>
    <n v="23"/>
    <x v="2"/>
    <n v="1"/>
    <n v="1"/>
    <n v="0"/>
    <x v="20"/>
    <x v="1"/>
    <x v="2"/>
    <s v="Dhaka"/>
    <n v="1"/>
    <x v="1"/>
  </r>
  <r>
    <x v="1"/>
    <n v="30"/>
    <x v="2"/>
    <n v="0"/>
    <n v="0"/>
    <n v="1"/>
    <x v="11"/>
    <x v="0"/>
    <x v="2"/>
    <s v="Dhaka"/>
    <n v="0"/>
    <x v="0"/>
  </r>
  <r>
    <x v="0"/>
    <n v="62"/>
    <x v="3"/>
    <n v="0"/>
    <n v="0"/>
    <n v="0"/>
    <x v="34"/>
    <x v="1"/>
    <x v="2"/>
    <s v="Dhaka"/>
    <n v="0"/>
    <x v="0"/>
  </r>
  <r>
    <x v="0"/>
    <n v="34"/>
    <x v="4"/>
    <n v="0"/>
    <n v="0"/>
    <n v="0"/>
    <x v="24"/>
    <x v="0"/>
    <x v="1"/>
    <s v="Dhaka"/>
    <n v="0"/>
    <x v="0"/>
  </r>
  <r>
    <x v="0"/>
    <n v="58"/>
    <x v="3"/>
    <n v="0"/>
    <n v="0"/>
    <n v="0"/>
    <x v="5"/>
    <x v="1"/>
    <x v="1"/>
    <s v="Dhaka"/>
    <n v="0"/>
    <x v="0"/>
  </r>
  <r>
    <x v="0"/>
    <n v="51"/>
    <x v="3"/>
    <n v="0"/>
    <n v="0"/>
    <n v="1"/>
    <x v="12"/>
    <x v="0"/>
    <x v="0"/>
    <s v="Dhaka"/>
    <n v="0"/>
    <x v="0"/>
  </r>
  <r>
    <x v="0"/>
    <n v="50"/>
    <x v="0"/>
    <n v="1"/>
    <n v="1"/>
    <n v="0"/>
    <x v="21"/>
    <x v="1"/>
    <x v="2"/>
    <s v="Dhaka"/>
    <n v="1"/>
    <x v="1"/>
  </r>
  <r>
    <x v="0"/>
    <n v="9"/>
    <x v="5"/>
    <n v="0"/>
    <n v="0"/>
    <n v="0"/>
    <x v="1"/>
    <x v="0"/>
    <x v="2"/>
    <s v="Dhaka"/>
    <n v="0"/>
    <x v="0"/>
  </r>
  <r>
    <x v="0"/>
    <n v="8"/>
    <x v="5"/>
    <n v="0"/>
    <n v="0"/>
    <n v="1"/>
    <x v="31"/>
    <x v="1"/>
    <x v="1"/>
    <s v="Dhaka"/>
    <n v="0"/>
    <x v="0"/>
  </r>
  <r>
    <x v="1"/>
    <n v="45"/>
    <x v="0"/>
    <n v="1"/>
    <n v="1"/>
    <n v="1"/>
    <x v="15"/>
    <x v="0"/>
    <x v="0"/>
    <s v="Dhaka"/>
    <n v="1"/>
    <x v="1"/>
  </r>
  <r>
    <x v="1"/>
    <n v="27"/>
    <x v="2"/>
    <n v="1"/>
    <n v="1"/>
    <n v="1"/>
    <x v="8"/>
    <x v="1"/>
    <x v="1"/>
    <s v="Dhaka"/>
    <n v="1"/>
    <x v="1"/>
  </r>
  <r>
    <x v="0"/>
    <n v="31"/>
    <x v="4"/>
    <n v="1"/>
    <n v="1"/>
    <n v="1"/>
    <x v="26"/>
    <x v="0"/>
    <x v="0"/>
    <s v="Dhaka"/>
    <n v="1"/>
    <x v="1"/>
  </r>
  <r>
    <x v="0"/>
    <n v="44"/>
    <x v="0"/>
    <n v="0"/>
    <n v="0"/>
    <n v="0"/>
    <x v="4"/>
    <x v="1"/>
    <x v="1"/>
    <s v="Dhaka"/>
    <n v="0"/>
    <x v="0"/>
  </r>
  <r>
    <x v="0"/>
    <n v="39"/>
    <x v="4"/>
    <n v="1"/>
    <n v="1"/>
    <n v="0"/>
    <x v="30"/>
    <x v="0"/>
    <x v="2"/>
    <s v="Dhaka"/>
    <n v="1"/>
    <x v="1"/>
  </r>
  <r>
    <x v="0"/>
    <n v="9"/>
    <x v="5"/>
    <n v="1"/>
    <n v="1"/>
    <n v="0"/>
    <x v="35"/>
    <x v="1"/>
    <x v="2"/>
    <s v="Dhaka"/>
    <n v="1"/>
    <x v="1"/>
  </r>
  <r>
    <x v="1"/>
    <n v="51"/>
    <x v="3"/>
    <n v="1"/>
    <n v="1"/>
    <n v="0"/>
    <x v="20"/>
    <x v="0"/>
    <x v="1"/>
    <s v="Dhaka"/>
    <n v="1"/>
    <x v="1"/>
  </r>
  <r>
    <x v="1"/>
    <n v="24"/>
    <x v="2"/>
    <n v="0"/>
    <n v="0"/>
    <n v="0"/>
    <x v="4"/>
    <x v="1"/>
    <x v="1"/>
    <s v="Dhaka"/>
    <n v="0"/>
    <x v="0"/>
  </r>
  <r>
    <x v="1"/>
    <n v="46"/>
    <x v="0"/>
    <n v="1"/>
    <n v="1"/>
    <n v="0"/>
    <x v="21"/>
    <x v="0"/>
    <x v="2"/>
    <s v="Dhaka"/>
    <n v="1"/>
    <x v="1"/>
  </r>
  <r>
    <x v="1"/>
    <n v="39"/>
    <x v="4"/>
    <n v="1"/>
    <n v="1"/>
    <n v="0"/>
    <x v="2"/>
    <x v="1"/>
    <x v="0"/>
    <s v="Dhaka"/>
    <n v="1"/>
    <x v="1"/>
  </r>
  <r>
    <x v="0"/>
    <n v="14"/>
    <x v="1"/>
    <n v="1"/>
    <n v="1"/>
    <n v="0"/>
    <x v="17"/>
    <x v="0"/>
    <x v="0"/>
    <s v="Dhaka"/>
    <n v="1"/>
    <x v="1"/>
  </r>
  <r>
    <x v="1"/>
    <n v="42"/>
    <x v="0"/>
    <n v="1"/>
    <n v="1"/>
    <n v="0"/>
    <x v="35"/>
    <x v="1"/>
    <x v="1"/>
    <s v="Dhaka"/>
    <n v="1"/>
    <x v="1"/>
  </r>
  <r>
    <x v="1"/>
    <n v="37"/>
    <x v="4"/>
    <n v="1"/>
    <n v="1"/>
    <n v="0"/>
    <x v="15"/>
    <x v="0"/>
    <x v="2"/>
    <s v="Dhaka"/>
    <n v="1"/>
    <x v="1"/>
  </r>
  <r>
    <x v="1"/>
    <n v="31"/>
    <x v="4"/>
    <n v="1"/>
    <n v="1"/>
    <n v="0"/>
    <x v="16"/>
    <x v="1"/>
    <x v="0"/>
    <s v="Dhaka"/>
    <n v="1"/>
    <x v="1"/>
  </r>
  <r>
    <x v="1"/>
    <n v="57"/>
    <x v="3"/>
    <n v="0"/>
    <n v="0"/>
    <n v="0"/>
    <x v="14"/>
    <x v="0"/>
    <x v="2"/>
    <s v="Dhaka"/>
    <n v="0"/>
    <x v="0"/>
  </r>
  <r>
    <x v="0"/>
    <n v="30"/>
    <x v="2"/>
    <n v="0"/>
    <n v="0"/>
    <n v="1"/>
    <x v="28"/>
    <x v="1"/>
    <x v="0"/>
    <s v="Dhaka"/>
    <n v="0"/>
    <x v="0"/>
  </r>
  <r>
    <x v="0"/>
    <n v="57"/>
    <x v="3"/>
    <n v="1"/>
    <n v="1"/>
    <n v="1"/>
    <x v="3"/>
    <x v="0"/>
    <x v="2"/>
    <s v="Dhaka"/>
    <n v="1"/>
    <x v="1"/>
  </r>
  <r>
    <x v="1"/>
    <n v="17"/>
    <x v="1"/>
    <n v="0"/>
    <n v="0"/>
    <n v="0"/>
    <x v="10"/>
    <x v="1"/>
    <x v="1"/>
    <s v="Dhaka"/>
    <n v="0"/>
    <x v="0"/>
  </r>
  <r>
    <x v="0"/>
    <n v="56"/>
    <x v="3"/>
    <n v="0"/>
    <n v="0"/>
    <n v="0"/>
    <x v="32"/>
    <x v="0"/>
    <x v="2"/>
    <s v="Dhaka"/>
    <n v="0"/>
    <x v="0"/>
  </r>
  <r>
    <x v="1"/>
    <n v="54"/>
    <x v="3"/>
    <n v="0"/>
    <n v="0"/>
    <n v="0"/>
    <x v="19"/>
    <x v="1"/>
    <x v="1"/>
    <s v="Dhaka"/>
    <n v="0"/>
    <x v="0"/>
  </r>
  <r>
    <x v="0"/>
    <n v="22"/>
    <x v="2"/>
    <n v="0"/>
    <n v="0"/>
    <n v="1"/>
    <x v="24"/>
    <x v="0"/>
    <x v="1"/>
    <s v="Dhaka"/>
    <n v="0"/>
    <x v="0"/>
  </r>
  <r>
    <x v="0"/>
    <n v="63"/>
    <x v="3"/>
    <n v="1"/>
    <n v="1"/>
    <n v="1"/>
    <x v="26"/>
    <x v="1"/>
    <x v="1"/>
    <s v="Dhaka"/>
    <n v="1"/>
    <x v="1"/>
  </r>
  <r>
    <x v="1"/>
    <n v="54"/>
    <x v="3"/>
    <n v="0"/>
    <n v="0"/>
    <n v="1"/>
    <x v="0"/>
    <x v="0"/>
    <x v="2"/>
    <s v="Dhaka"/>
    <n v="0"/>
    <x v="0"/>
  </r>
  <r>
    <x v="1"/>
    <n v="61"/>
    <x v="3"/>
    <n v="1"/>
    <n v="1"/>
    <n v="1"/>
    <x v="18"/>
    <x v="1"/>
    <x v="2"/>
    <s v="Dhaka"/>
    <n v="1"/>
    <x v="1"/>
  </r>
  <r>
    <x v="0"/>
    <n v="47"/>
    <x v="0"/>
    <n v="1"/>
    <n v="1"/>
    <n v="1"/>
    <x v="15"/>
    <x v="0"/>
    <x v="2"/>
    <s v="Dhaka"/>
    <n v="1"/>
    <x v="1"/>
  </r>
  <r>
    <x v="1"/>
    <n v="18"/>
    <x v="1"/>
    <n v="0"/>
    <n v="0"/>
    <n v="1"/>
    <x v="3"/>
    <x v="1"/>
    <x v="1"/>
    <s v="Dhaka"/>
    <n v="0"/>
    <x v="0"/>
  </r>
  <r>
    <x v="0"/>
    <n v="24"/>
    <x v="2"/>
    <n v="1"/>
    <n v="1"/>
    <n v="0"/>
    <x v="21"/>
    <x v="0"/>
    <x v="1"/>
    <s v="Dhaka"/>
    <n v="1"/>
    <x v="1"/>
  </r>
  <r>
    <x v="0"/>
    <n v="60"/>
    <x v="3"/>
    <n v="0"/>
    <n v="0"/>
    <n v="1"/>
    <x v="22"/>
    <x v="1"/>
    <x v="1"/>
    <s v="Dhaka"/>
    <n v="0"/>
    <x v="0"/>
  </r>
  <r>
    <x v="0"/>
    <n v="47"/>
    <x v="0"/>
    <n v="1"/>
    <n v="1"/>
    <n v="1"/>
    <x v="13"/>
    <x v="0"/>
    <x v="1"/>
    <s v="Dhaka"/>
    <n v="1"/>
    <x v="1"/>
  </r>
  <r>
    <x v="0"/>
    <n v="19"/>
    <x v="1"/>
    <n v="1"/>
    <n v="1"/>
    <n v="0"/>
    <x v="2"/>
    <x v="1"/>
    <x v="0"/>
    <s v="Dhaka"/>
    <n v="1"/>
    <x v="1"/>
  </r>
  <r>
    <x v="1"/>
    <n v="55"/>
    <x v="3"/>
    <n v="1"/>
    <n v="1"/>
    <n v="0"/>
    <x v="16"/>
    <x v="0"/>
    <x v="2"/>
    <s v="Dhaka"/>
    <n v="1"/>
    <x v="1"/>
  </r>
  <r>
    <x v="0"/>
    <n v="49"/>
    <x v="0"/>
    <n v="1"/>
    <n v="1"/>
    <n v="0"/>
    <x v="2"/>
    <x v="1"/>
    <x v="0"/>
    <s v="Dhaka"/>
    <n v="1"/>
    <x v="1"/>
  </r>
  <r>
    <x v="1"/>
    <n v="32"/>
    <x v="4"/>
    <n v="0"/>
    <n v="1"/>
    <n v="0"/>
    <x v="35"/>
    <x v="0"/>
    <x v="2"/>
    <s v="Dhaka"/>
    <n v="1"/>
    <x v="1"/>
  </r>
  <r>
    <x v="0"/>
    <n v="8"/>
    <x v="5"/>
    <n v="1"/>
    <n v="1"/>
    <n v="0"/>
    <x v="26"/>
    <x v="1"/>
    <x v="2"/>
    <s v="Dhaka"/>
    <n v="1"/>
    <x v="1"/>
  </r>
  <r>
    <x v="0"/>
    <n v="14"/>
    <x v="1"/>
    <n v="0"/>
    <n v="0"/>
    <n v="0"/>
    <x v="29"/>
    <x v="0"/>
    <x v="2"/>
    <s v="Dhaka"/>
    <n v="0"/>
    <x v="0"/>
  </r>
  <r>
    <x v="1"/>
    <n v="28"/>
    <x v="2"/>
    <n v="0"/>
    <n v="0"/>
    <n v="1"/>
    <x v="28"/>
    <x v="1"/>
    <x v="1"/>
    <s v="Dhaka"/>
    <n v="0"/>
    <x v="0"/>
  </r>
  <r>
    <x v="0"/>
    <n v="11"/>
    <x v="1"/>
    <n v="1"/>
    <n v="1"/>
    <n v="1"/>
    <x v="20"/>
    <x v="0"/>
    <x v="1"/>
    <s v="Dhaka"/>
    <n v="1"/>
    <x v="1"/>
  </r>
  <r>
    <x v="1"/>
    <n v="29"/>
    <x v="2"/>
    <n v="0"/>
    <n v="0"/>
    <n v="0"/>
    <x v="35"/>
    <x v="1"/>
    <x v="0"/>
    <s v="Dhaka"/>
    <n v="0"/>
    <x v="0"/>
  </r>
  <r>
    <x v="0"/>
    <n v="62"/>
    <x v="3"/>
    <n v="0"/>
    <n v="0"/>
    <n v="1"/>
    <x v="11"/>
    <x v="0"/>
    <x v="1"/>
    <s v="Dhaka"/>
    <n v="0"/>
    <x v="0"/>
  </r>
  <r>
    <x v="0"/>
    <n v="65"/>
    <x v="3"/>
    <n v="1"/>
    <n v="1"/>
    <n v="1"/>
    <x v="2"/>
    <x v="1"/>
    <x v="1"/>
    <s v="Dhaka"/>
    <n v="1"/>
    <x v="1"/>
  </r>
  <r>
    <x v="0"/>
    <n v="43"/>
    <x v="0"/>
    <n v="1"/>
    <n v="1"/>
    <n v="1"/>
    <x v="19"/>
    <x v="0"/>
    <x v="1"/>
    <s v="Dhaka"/>
    <n v="1"/>
    <x v="1"/>
  </r>
  <r>
    <x v="0"/>
    <n v="59"/>
    <x v="3"/>
    <n v="1"/>
    <n v="1"/>
    <n v="0"/>
    <x v="25"/>
    <x v="1"/>
    <x v="2"/>
    <s v="Dhaka"/>
    <n v="1"/>
    <x v="1"/>
  </r>
  <r>
    <x v="0"/>
    <n v="29"/>
    <x v="2"/>
    <n v="1"/>
    <n v="1"/>
    <n v="1"/>
    <x v="1"/>
    <x v="0"/>
    <x v="2"/>
    <s v="Dhaka"/>
    <n v="1"/>
    <x v="1"/>
  </r>
  <r>
    <x v="1"/>
    <n v="17"/>
    <x v="1"/>
    <n v="0"/>
    <n v="0"/>
    <n v="0"/>
    <x v="31"/>
    <x v="1"/>
    <x v="0"/>
    <s v="Dhaka"/>
    <n v="0"/>
    <x v="0"/>
  </r>
  <r>
    <x v="0"/>
    <n v="41"/>
    <x v="0"/>
    <n v="1"/>
    <n v="1"/>
    <n v="1"/>
    <x v="11"/>
    <x v="0"/>
    <x v="1"/>
    <s v="Dhaka"/>
    <n v="1"/>
    <x v="1"/>
  </r>
  <r>
    <x v="0"/>
    <n v="8"/>
    <x v="5"/>
    <n v="1"/>
    <n v="1"/>
    <n v="1"/>
    <x v="29"/>
    <x v="1"/>
    <x v="0"/>
    <s v="Dhaka"/>
    <n v="1"/>
    <x v="1"/>
  </r>
  <r>
    <x v="0"/>
    <n v="29"/>
    <x v="2"/>
    <n v="1"/>
    <n v="1"/>
    <n v="0"/>
    <x v="13"/>
    <x v="0"/>
    <x v="2"/>
    <s v="Dhaka"/>
    <n v="1"/>
    <x v="1"/>
  </r>
  <r>
    <x v="0"/>
    <n v="54"/>
    <x v="3"/>
    <n v="1"/>
    <n v="1"/>
    <n v="0"/>
    <x v="32"/>
    <x v="1"/>
    <x v="2"/>
    <s v="Dhaka"/>
    <n v="1"/>
    <x v="1"/>
  </r>
  <r>
    <x v="0"/>
    <n v="53"/>
    <x v="3"/>
    <n v="0"/>
    <n v="0"/>
    <n v="1"/>
    <x v="1"/>
    <x v="0"/>
    <x v="0"/>
    <s v="Dhaka"/>
    <n v="0"/>
    <x v="0"/>
  </r>
  <r>
    <x v="1"/>
    <n v="16"/>
    <x v="1"/>
    <n v="1"/>
    <n v="1"/>
    <n v="1"/>
    <x v="27"/>
    <x v="1"/>
    <x v="0"/>
    <s v="Dhaka"/>
    <n v="1"/>
    <x v="1"/>
  </r>
  <r>
    <x v="1"/>
    <n v="43"/>
    <x v="0"/>
    <n v="0"/>
    <n v="0"/>
    <n v="1"/>
    <x v="13"/>
    <x v="0"/>
    <x v="0"/>
    <s v="Dhaka"/>
    <n v="0"/>
    <x v="0"/>
  </r>
  <r>
    <x v="1"/>
    <n v="54"/>
    <x v="3"/>
    <n v="0"/>
    <n v="0"/>
    <n v="0"/>
    <x v="18"/>
    <x v="1"/>
    <x v="1"/>
    <s v="Dhaka"/>
    <n v="0"/>
    <x v="0"/>
  </r>
  <r>
    <x v="1"/>
    <n v="41"/>
    <x v="0"/>
    <n v="0"/>
    <n v="0"/>
    <n v="0"/>
    <x v="21"/>
    <x v="0"/>
    <x v="2"/>
    <s v="Dhaka"/>
    <n v="0"/>
    <x v="0"/>
  </r>
  <r>
    <x v="1"/>
    <n v="42"/>
    <x v="0"/>
    <n v="0"/>
    <n v="0"/>
    <n v="0"/>
    <x v="33"/>
    <x v="1"/>
    <x v="1"/>
    <s v="Dhaka"/>
    <n v="0"/>
    <x v="0"/>
  </r>
  <r>
    <x v="0"/>
    <n v="45"/>
    <x v="0"/>
    <n v="1"/>
    <n v="1"/>
    <n v="1"/>
    <x v="7"/>
    <x v="0"/>
    <x v="1"/>
    <s v="Dhaka"/>
    <n v="1"/>
    <x v="1"/>
  </r>
  <r>
    <x v="1"/>
    <n v="13"/>
    <x v="1"/>
    <n v="1"/>
    <n v="1"/>
    <n v="1"/>
    <x v="32"/>
    <x v="1"/>
    <x v="1"/>
    <s v="Dhaka"/>
    <n v="1"/>
    <x v="1"/>
  </r>
  <r>
    <x v="0"/>
    <n v="10"/>
    <x v="5"/>
    <n v="1"/>
    <n v="1"/>
    <n v="0"/>
    <x v="27"/>
    <x v="0"/>
    <x v="0"/>
    <s v="Dhaka"/>
    <n v="1"/>
    <x v="1"/>
  </r>
  <r>
    <x v="1"/>
    <n v="18"/>
    <x v="1"/>
    <n v="1"/>
    <n v="1"/>
    <n v="0"/>
    <x v="13"/>
    <x v="1"/>
    <x v="0"/>
    <s v="Dhaka"/>
    <n v="1"/>
    <x v="1"/>
  </r>
  <r>
    <x v="0"/>
    <n v="9"/>
    <x v="5"/>
    <n v="1"/>
    <n v="1"/>
    <n v="0"/>
    <x v="14"/>
    <x v="0"/>
    <x v="2"/>
    <s v="Dhaka"/>
    <n v="1"/>
    <x v="1"/>
  </r>
  <r>
    <x v="0"/>
    <n v="63"/>
    <x v="3"/>
    <n v="0"/>
    <n v="0"/>
    <n v="1"/>
    <x v="25"/>
    <x v="1"/>
    <x v="2"/>
    <s v="Dhaka"/>
    <n v="0"/>
    <x v="0"/>
  </r>
  <r>
    <x v="1"/>
    <n v="36"/>
    <x v="4"/>
    <n v="1"/>
    <n v="1"/>
    <n v="0"/>
    <x v="5"/>
    <x v="0"/>
    <x v="0"/>
    <s v="Dhaka"/>
    <n v="1"/>
    <x v="1"/>
  </r>
  <r>
    <x v="1"/>
    <n v="15"/>
    <x v="1"/>
    <n v="0"/>
    <n v="0"/>
    <n v="1"/>
    <x v="14"/>
    <x v="1"/>
    <x v="0"/>
    <s v="Dhaka"/>
    <n v="0"/>
    <x v="0"/>
  </r>
  <r>
    <x v="1"/>
    <n v="30"/>
    <x v="2"/>
    <n v="0"/>
    <n v="0"/>
    <n v="0"/>
    <x v="2"/>
    <x v="0"/>
    <x v="1"/>
    <s v="Dhaka"/>
    <n v="0"/>
    <x v="0"/>
  </r>
  <r>
    <x v="0"/>
    <n v="40"/>
    <x v="4"/>
    <n v="1"/>
    <n v="1"/>
    <n v="0"/>
    <x v="16"/>
    <x v="1"/>
    <x v="0"/>
    <s v="Dhaka"/>
    <n v="1"/>
    <x v="1"/>
  </r>
  <r>
    <x v="1"/>
    <n v="45"/>
    <x v="0"/>
    <n v="1"/>
    <n v="1"/>
    <n v="0"/>
    <x v="2"/>
    <x v="0"/>
    <x v="2"/>
    <s v="Dhaka"/>
    <n v="1"/>
    <x v="1"/>
  </r>
  <r>
    <x v="0"/>
    <n v="14"/>
    <x v="1"/>
    <n v="0"/>
    <n v="0"/>
    <n v="1"/>
    <x v="13"/>
    <x v="1"/>
    <x v="1"/>
    <s v="Dhaka"/>
    <n v="0"/>
    <x v="0"/>
  </r>
  <r>
    <x v="0"/>
    <n v="9"/>
    <x v="5"/>
    <n v="1"/>
    <n v="1"/>
    <n v="0"/>
    <x v="5"/>
    <x v="0"/>
    <x v="2"/>
    <s v="Dhaka"/>
    <n v="1"/>
    <x v="1"/>
  </r>
  <r>
    <x v="0"/>
    <n v="42"/>
    <x v="0"/>
    <n v="0"/>
    <n v="0"/>
    <n v="1"/>
    <x v="33"/>
    <x v="1"/>
    <x v="1"/>
    <s v="Dhaka"/>
    <n v="0"/>
    <x v="0"/>
  </r>
  <r>
    <x v="0"/>
    <n v="17"/>
    <x v="1"/>
    <n v="0"/>
    <n v="0"/>
    <n v="0"/>
    <x v="7"/>
    <x v="0"/>
    <x v="0"/>
    <s v="Dhaka"/>
    <n v="0"/>
    <x v="0"/>
  </r>
  <r>
    <x v="0"/>
    <n v="49"/>
    <x v="0"/>
    <n v="0"/>
    <n v="0"/>
    <n v="0"/>
    <x v="19"/>
    <x v="1"/>
    <x v="0"/>
    <s v="Dhaka"/>
    <n v="0"/>
    <x v="0"/>
  </r>
  <r>
    <x v="1"/>
    <n v="14"/>
    <x v="1"/>
    <n v="0"/>
    <n v="0"/>
    <n v="0"/>
    <x v="32"/>
    <x v="0"/>
    <x v="1"/>
    <s v="Dhaka"/>
    <n v="0"/>
    <x v="0"/>
  </r>
  <r>
    <x v="0"/>
    <n v="41"/>
    <x v="0"/>
    <n v="0"/>
    <n v="0"/>
    <n v="0"/>
    <x v="17"/>
    <x v="1"/>
    <x v="0"/>
    <s v="Dhaka"/>
    <n v="0"/>
    <x v="0"/>
  </r>
  <r>
    <x v="0"/>
    <n v="27"/>
    <x v="2"/>
    <n v="1"/>
    <n v="1"/>
    <n v="1"/>
    <x v="35"/>
    <x v="0"/>
    <x v="1"/>
    <s v="Dhaka"/>
    <n v="1"/>
    <x v="1"/>
  </r>
  <r>
    <x v="1"/>
    <n v="38"/>
    <x v="4"/>
    <n v="1"/>
    <n v="1"/>
    <n v="0"/>
    <x v="32"/>
    <x v="1"/>
    <x v="0"/>
    <s v="Dhaka"/>
    <n v="1"/>
    <x v="1"/>
  </r>
  <r>
    <x v="0"/>
    <n v="14"/>
    <x v="1"/>
    <n v="1"/>
    <n v="1"/>
    <n v="0"/>
    <x v="34"/>
    <x v="0"/>
    <x v="1"/>
    <s v="Dhaka"/>
    <n v="1"/>
    <x v="1"/>
  </r>
  <r>
    <x v="1"/>
    <n v="28"/>
    <x v="2"/>
    <n v="0"/>
    <n v="0"/>
    <n v="1"/>
    <x v="32"/>
    <x v="1"/>
    <x v="2"/>
    <s v="Dhaka"/>
    <n v="0"/>
    <x v="0"/>
  </r>
  <r>
    <x v="1"/>
    <n v="35"/>
    <x v="4"/>
    <n v="1"/>
    <n v="1"/>
    <n v="1"/>
    <x v="35"/>
    <x v="0"/>
    <x v="0"/>
    <s v="Dhaka"/>
    <n v="1"/>
    <x v="1"/>
  </r>
  <r>
    <x v="1"/>
    <n v="59"/>
    <x v="3"/>
    <n v="0"/>
    <n v="0"/>
    <n v="1"/>
    <x v="35"/>
    <x v="1"/>
    <x v="0"/>
    <s v="Dhaka"/>
    <n v="0"/>
    <x v="0"/>
  </r>
  <r>
    <x v="0"/>
    <n v="58"/>
    <x v="3"/>
    <n v="1"/>
    <n v="1"/>
    <n v="1"/>
    <x v="25"/>
    <x v="0"/>
    <x v="0"/>
    <s v="Dhaka"/>
    <n v="1"/>
    <x v="1"/>
  </r>
  <r>
    <x v="1"/>
    <n v="40"/>
    <x v="4"/>
    <n v="0"/>
    <n v="0"/>
    <n v="1"/>
    <x v="30"/>
    <x v="1"/>
    <x v="0"/>
    <s v="Dhaka"/>
    <n v="0"/>
    <x v="0"/>
  </r>
  <r>
    <x v="1"/>
    <n v="25"/>
    <x v="2"/>
    <n v="0"/>
    <n v="0"/>
    <n v="1"/>
    <x v="2"/>
    <x v="0"/>
    <x v="2"/>
    <s v="Dhaka"/>
    <n v="0"/>
    <x v="0"/>
  </r>
  <r>
    <x v="1"/>
    <n v="63"/>
    <x v="3"/>
    <n v="0"/>
    <n v="0"/>
    <n v="1"/>
    <x v="22"/>
    <x v="1"/>
    <x v="1"/>
    <s v="Dhaka"/>
    <n v="0"/>
    <x v="0"/>
  </r>
  <r>
    <x v="0"/>
    <n v="48"/>
    <x v="0"/>
    <n v="1"/>
    <n v="1"/>
    <n v="0"/>
    <x v="24"/>
    <x v="0"/>
    <x v="0"/>
    <s v="Dhaka"/>
    <n v="1"/>
    <x v="1"/>
  </r>
  <r>
    <x v="1"/>
    <n v="15"/>
    <x v="1"/>
    <n v="1"/>
    <n v="1"/>
    <n v="1"/>
    <x v="9"/>
    <x v="1"/>
    <x v="2"/>
    <s v="Dhaka"/>
    <n v="1"/>
    <x v="1"/>
  </r>
  <r>
    <x v="1"/>
    <n v="60"/>
    <x v="3"/>
    <n v="0"/>
    <n v="0"/>
    <n v="1"/>
    <x v="31"/>
    <x v="0"/>
    <x v="1"/>
    <s v="Dhaka"/>
    <n v="0"/>
    <x v="0"/>
  </r>
  <r>
    <x v="0"/>
    <n v="13"/>
    <x v="1"/>
    <n v="0"/>
    <n v="0"/>
    <n v="1"/>
    <x v="26"/>
    <x v="1"/>
    <x v="2"/>
    <s v="Dhaka"/>
    <n v="0"/>
    <x v="0"/>
  </r>
  <r>
    <x v="0"/>
    <n v="58"/>
    <x v="3"/>
    <n v="0"/>
    <n v="0"/>
    <n v="1"/>
    <x v="16"/>
    <x v="0"/>
    <x v="2"/>
    <s v="Dhaka"/>
    <n v="0"/>
    <x v="0"/>
  </r>
  <r>
    <x v="1"/>
    <n v="53"/>
    <x v="3"/>
    <n v="1"/>
    <n v="1"/>
    <n v="1"/>
    <x v="5"/>
    <x v="1"/>
    <x v="1"/>
    <s v="Dhaka"/>
    <n v="1"/>
    <x v="1"/>
  </r>
  <r>
    <x v="1"/>
    <n v="61"/>
    <x v="3"/>
    <n v="1"/>
    <n v="1"/>
    <n v="1"/>
    <x v="31"/>
    <x v="0"/>
    <x v="2"/>
    <s v="Dhaka"/>
    <n v="1"/>
    <x v="1"/>
  </r>
  <r>
    <x v="0"/>
    <n v="44"/>
    <x v="0"/>
    <n v="0"/>
    <n v="0"/>
    <n v="1"/>
    <x v="31"/>
    <x v="1"/>
    <x v="1"/>
    <s v="Dhaka"/>
    <n v="0"/>
    <x v="0"/>
  </r>
  <r>
    <x v="0"/>
    <n v="40"/>
    <x v="4"/>
    <n v="0"/>
    <n v="0"/>
    <n v="0"/>
    <x v="30"/>
    <x v="0"/>
    <x v="2"/>
    <s v="Dhaka"/>
    <n v="0"/>
    <x v="0"/>
  </r>
  <r>
    <x v="1"/>
    <n v="49"/>
    <x v="0"/>
    <n v="0"/>
    <n v="0"/>
    <n v="0"/>
    <x v="5"/>
    <x v="1"/>
    <x v="2"/>
    <s v="Dhaka"/>
    <n v="0"/>
    <x v="0"/>
  </r>
  <r>
    <x v="1"/>
    <n v="56"/>
    <x v="3"/>
    <n v="1"/>
    <n v="1"/>
    <n v="0"/>
    <x v="10"/>
    <x v="0"/>
    <x v="0"/>
    <s v="Dhaka"/>
    <n v="1"/>
    <x v="1"/>
  </r>
  <r>
    <x v="0"/>
    <n v="28"/>
    <x v="2"/>
    <n v="0"/>
    <n v="0"/>
    <n v="1"/>
    <x v="32"/>
    <x v="1"/>
    <x v="0"/>
    <s v="Dhaka"/>
    <n v="0"/>
    <x v="0"/>
  </r>
  <r>
    <x v="1"/>
    <n v="40"/>
    <x v="4"/>
    <n v="0"/>
    <n v="0"/>
    <n v="0"/>
    <x v="33"/>
    <x v="0"/>
    <x v="2"/>
    <s v="Dhaka"/>
    <n v="0"/>
    <x v="0"/>
  </r>
  <r>
    <x v="1"/>
    <n v="25"/>
    <x v="2"/>
    <n v="1"/>
    <n v="1"/>
    <n v="0"/>
    <x v="35"/>
    <x v="1"/>
    <x v="2"/>
    <s v="Dhaka"/>
    <n v="1"/>
    <x v="1"/>
  </r>
  <r>
    <x v="0"/>
    <n v="52"/>
    <x v="3"/>
    <n v="0"/>
    <n v="0"/>
    <n v="0"/>
    <x v="2"/>
    <x v="0"/>
    <x v="0"/>
    <s v="Dhaka"/>
    <n v="0"/>
    <x v="0"/>
  </r>
  <r>
    <x v="0"/>
    <n v="60"/>
    <x v="3"/>
    <n v="0"/>
    <n v="0"/>
    <n v="0"/>
    <x v="26"/>
    <x v="1"/>
    <x v="1"/>
    <s v="Dhaka"/>
    <n v="0"/>
    <x v="0"/>
  </r>
  <r>
    <x v="0"/>
    <n v="59"/>
    <x v="3"/>
    <n v="0"/>
    <n v="0"/>
    <n v="1"/>
    <x v="13"/>
    <x v="0"/>
    <x v="0"/>
    <s v="Dhaka"/>
    <n v="0"/>
    <x v="0"/>
  </r>
  <r>
    <x v="0"/>
    <n v="35"/>
    <x v="4"/>
    <n v="1"/>
    <n v="1"/>
    <n v="0"/>
    <x v="18"/>
    <x v="1"/>
    <x v="0"/>
    <s v="Dhaka"/>
    <n v="1"/>
    <x v="1"/>
  </r>
  <r>
    <x v="0"/>
    <n v="48"/>
    <x v="0"/>
    <n v="1"/>
    <n v="1"/>
    <n v="1"/>
    <x v="30"/>
    <x v="0"/>
    <x v="1"/>
    <s v="Dhaka"/>
    <n v="1"/>
    <x v="1"/>
  </r>
  <r>
    <x v="1"/>
    <n v="31"/>
    <x v="4"/>
    <n v="1"/>
    <n v="1"/>
    <n v="1"/>
    <x v="2"/>
    <x v="1"/>
    <x v="1"/>
    <s v="Dhaka"/>
    <n v="1"/>
    <x v="1"/>
  </r>
  <r>
    <x v="1"/>
    <n v="33"/>
    <x v="4"/>
    <n v="1"/>
    <n v="1"/>
    <n v="0"/>
    <x v="23"/>
    <x v="0"/>
    <x v="2"/>
    <s v="Dhaka"/>
    <n v="1"/>
    <x v="1"/>
  </r>
  <r>
    <x v="0"/>
    <n v="39"/>
    <x v="4"/>
    <n v="1"/>
    <n v="1"/>
    <n v="1"/>
    <x v="6"/>
    <x v="1"/>
    <x v="0"/>
    <s v="Dhaka"/>
    <n v="1"/>
    <x v="1"/>
  </r>
  <r>
    <x v="1"/>
    <n v="34"/>
    <x v="4"/>
    <n v="0"/>
    <n v="0"/>
    <n v="0"/>
    <x v="20"/>
    <x v="0"/>
    <x v="1"/>
    <s v="Dhaka"/>
    <n v="0"/>
    <x v="0"/>
  </r>
  <r>
    <x v="0"/>
    <n v="33"/>
    <x v="4"/>
    <n v="1"/>
    <n v="1"/>
    <n v="1"/>
    <x v="32"/>
    <x v="1"/>
    <x v="1"/>
    <s v="Dhaka"/>
    <n v="1"/>
    <x v="1"/>
  </r>
  <r>
    <x v="0"/>
    <n v="18"/>
    <x v="1"/>
    <n v="0"/>
    <n v="1"/>
    <n v="1"/>
    <x v="32"/>
    <x v="0"/>
    <x v="2"/>
    <s v="Dhaka"/>
    <n v="1"/>
    <x v="1"/>
  </r>
  <r>
    <x v="0"/>
    <n v="43"/>
    <x v="0"/>
    <n v="1"/>
    <n v="1"/>
    <n v="1"/>
    <x v="15"/>
    <x v="1"/>
    <x v="1"/>
    <s v="Dhaka"/>
    <n v="1"/>
    <x v="1"/>
  </r>
  <r>
    <x v="1"/>
    <n v="61"/>
    <x v="3"/>
    <n v="0"/>
    <n v="0"/>
    <n v="1"/>
    <x v="8"/>
    <x v="0"/>
    <x v="0"/>
    <s v="Dhaka"/>
    <n v="0"/>
    <x v="0"/>
  </r>
  <r>
    <x v="0"/>
    <n v="46"/>
    <x v="0"/>
    <n v="0"/>
    <n v="0"/>
    <n v="0"/>
    <x v="4"/>
    <x v="1"/>
    <x v="1"/>
    <s v="Dhaka"/>
    <n v="0"/>
    <x v="0"/>
  </r>
  <r>
    <x v="1"/>
    <n v="59"/>
    <x v="3"/>
    <n v="1"/>
    <n v="1"/>
    <n v="1"/>
    <x v="12"/>
    <x v="0"/>
    <x v="1"/>
    <s v="Dhaka"/>
    <n v="1"/>
    <x v="1"/>
  </r>
  <r>
    <x v="0"/>
    <n v="55"/>
    <x v="3"/>
    <n v="1"/>
    <n v="1"/>
    <n v="1"/>
    <x v="11"/>
    <x v="1"/>
    <x v="0"/>
    <s v="Dhaka"/>
    <n v="1"/>
    <x v="1"/>
  </r>
  <r>
    <x v="1"/>
    <n v="25"/>
    <x v="2"/>
    <n v="0"/>
    <n v="0"/>
    <n v="1"/>
    <x v="0"/>
    <x v="0"/>
    <x v="2"/>
    <s v="Dhaka"/>
    <n v="0"/>
    <x v="0"/>
  </r>
  <r>
    <x v="0"/>
    <n v="53"/>
    <x v="3"/>
    <n v="0"/>
    <n v="0"/>
    <n v="1"/>
    <x v="15"/>
    <x v="1"/>
    <x v="2"/>
    <s v="Dhaka"/>
    <n v="0"/>
    <x v="0"/>
  </r>
  <r>
    <x v="0"/>
    <n v="32"/>
    <x v="4"/>
    <n v="1"/>
    <n v="1"/>
    <n v="0"/>
    <x v="33"/>
    <x v="0"/>
    <x v="0"/>
    <s v="Dhaka"/>
    <n v="1"/>
    <x v="1"/>
  </r>
  <r>
    <x v="1"/>
    <n v="40"/>
    <x v="4"/>
    <n v="1"/>
    <n v="1"/>
    <n v="1"/>
    <x v="26"/>
    <x v="1"/>
    <x v="1"/>
    <s v="Dhaka"/>
    <n v="1"/>
    <x v="1"/>
  </r>
  <r>
    <x v="1"/>
    <n v="57"/>
    <x v="3"/>
    <n v="1"/>
    <n v="1"/>
    <n v="1"/>
    <x v="18"/>
    <x v="0"/>
    <x v="0"/>
    <s v="Dhaka"/>
    <n v="1"/>
    <x v="1"/>
  </r>
  <r>
    <x v="1"/>
    <n v="43"/>
    <x v="0"/>
    <n v="0"/>
    <n v="0"/>
    <n v="1"/>
    <x v="12"/>
    <x v="1"/>
    <x v="1"/>
    <s v="Dhaka"/>
    <n v="0"/>
    <x v="0"/>
  </r>
  <r>
    <x v="1"/>
    <n v="43"/>
    <x v="0"/>
    <n v="0"/>
    <n v="0"/>
    <n v="1"/>
    <x v="23"/>
    <x v="0"/>
    <x v="0"/>
    <s v="Dhaka"/>
    <n v="0"/>
    <x v="0"/>
  </r>
  <r>
    <x v="1"/>
    <n v="57"/>
    <x v="3"/>
    <n v="0"/>
    <n v="0"/>
    <n v="0"/>
    <x v="27"/>
    <x v="1"/>
    <x v="0"/>
    <s v="Dhaka"/>
    <n v="0"/>
    <x v="0"/>
  </r>
  <r>
    <x v="0"/>
    <n v="55"/>
    <x v="3"/>
    <n v="1"/>
    <n v="1"/>
    <n v="1"/>
    <x v="1"/>
    <x v="0"/>
    <x v="1"/>
    <s v="Dhaka"/>
    <n v="1"/>
    <x v="1"/>
  </r>
  <r>
    <x v="0"/>
    <n v="16"/>
    <x v="1"/>
    <n v="1"/>
    <n v="1"/>
    <n v="0"/>
    <x v="35"/>
    <x v="1"/>
    <x v="0"/>
    <s v="Dhaka"/>
    <n v="1"/>
    <x v="1"/>
  </r>
  <r>
    <x v="1"/>
    <n v="25"/>
    <x v="2"/>
    <n v="0"/>
    <n v="0"/>
    <n v="1"/>
    <x v="14"/>
    <x v="0"/>
    <x v="1"/>
    <s v="Dhaka"/>
    <n v="0"/>
    <x v="0"/>
  </r>
  <r>
    <x v="0"/>
    <n v="28"/>
    <x v="2"/>
    <n v="1"/>
    <n v="1"/>
    <n v="0"/>
    <x v="35"/>
    <x v="1"/>
    <x v="1"/>
    <s v="Dhaka"/>
    <n v="1"/>
    <x v="1"/>
  </r>
  <r>
    <x v="0"/>
    <n v="41"/>
    <x v="0"/>
    <n v="0"/>
    <n v="0"/>
    <n v="0"/>
    <x v="34"/>
    <x v="0"/>
    <x v="1"/>
    <s v="Dhaka"/>
    <n v="0"/>
    <x v="0"/>
  </r>
  <r>
    <x v="1"/>
    <n v="52"/>
    <x v="3"/>
    <n v="1"/>
    <n v="1"/>
    <n v="1"/>
    <x v="21"/>
    <x v="1"/>
    <x v="1"/>
    <s v="Dhaka"/>
    <n v="1"/>
    <x v="1"/>
  </r>
  <r>
    <x v="1"/>
    <n v="46"/>
    <x v="0"/>
    <n v="1"/>
    <n v="1"/>
    <n v="0"/>
    <x v="16"/>
    <x v="0"/>
    <x v="2"/>
    <s v="Dhaka"/>
    <n v="1"/>
    <x v="1"/>
  </r>
  <r>
    <x v="0"/>
    <n v="55"/>
    <x v="3"/>
    <n v="0"/>
    <n v="0"/>
    <n v="1"/>
    <x v="19"/>
    <x v="1"/>
    <x v="0"/>
    <s v="Dhaka"/>
    <n v="0"/>
    <x v="0"/>
  </r>
  <r>
    <x v="0"/>
    <n v="53"/>
    <x v="3"/>
    <n v="1"/>
    <n v="1"/>
    <n v="1"/>
    <x v="7"/>
    <x v="0"/>
    <x v="2"/>
    <s v="Dhaka"/>
    <n v="1"/>
    <x v="1"/>
  </r>
  <r>
    <x v="0"/>
    <n v="42"/>
    <x v="0"/>
    <n v="1"/>
    <n v="1"/>
    <n v="0"/>
    <x v="31"/>
    <x v="1"/>
    <x v="1"/>
    <s v="Dhaka"/>
    <n v="1"/>
    <x v="1"/>
  </r>
  <r>
    <x v="0"/>
    <n v="30"/>
    <x v="2"/>
    <n v="0"/>
    <n v="0"/>
    <n v="0"/>
    <x v="32"/>
    <x v="0"/>
    <x v="0"/>
    <s v="Dhaka"/>
    <n v="0"/>
    <x v="0"/>
  </r>
  <r>
    <x v="0"/>
    <n v="18"/>
    <x v="1"/>
    <n v="1"/>
    <n v="1"/>
    <n v="0"/>
    <x v="32"/>
    <x v="1"/>
    <x v="2"/>
    <s v="Dhaka"/>
    <n v="1"/>
    <x v="1"/>
  </r>
  <r>
    <x v="0"/>
    <n v="44"/>
    <x v="0"/>
    <n v="0"/>
    <n v="0"/>
    <n v="1"/>
    <x v="29"/>
    <x v="0"/>
    <x v="0"/>
    <s v="Dhaka"/>
    <n v="0"/>
    <x v="0"/>
  </r>
  <r>
    <x v="0"/>
    <n v="21"/>
    <x v="2"/>
    <n v="1"/>
    <n v="1"/>
    <n v="1"/>
    <x v="33"/>
    <x v="1"/>
    <x v="2"/>
    <s v="Dhaka"/>
    <n v="1"/>
    <x v="1"/>
  </r>
  <r>
    <x v="1"/>
    <n v="56"/>
    <x v="3"/>
    <n v="0"/>
    <n v="0"/>
    <n v="0"/>
    <x v="10"/>
    <x v="0"/>
    <x v="0"/>
    <s v="Dhaka"/>
    <n v="0"/>
    <x v="0"/>
  </r>
  <r>
    <x v="1"/>
    <n v="50"/>
    <x v="0"/>
    <n v="1"/>
    <n v="1"/>
    <n v="0"/>
    <x v="30"/>
    <x v="1"/>
    <x v="0"/>
    <s v="Dhaka"/>
    <n v="1"/>
    <x v="1"/>
  </r>
  <r>
    <x v="0"/>
    <n v="12"/>
    <x v="1"/>
    <n v="1"/>
    <n v="1"/>
    <n v="0"/>
    <x v="20"/>
    <x v="0"/>
    <x v="2"/>
    <s v="Dhaka"/>
    <n v="1"/>
    <x v="1"/>
  </r>
  <r>
    <x v="1"/>
    <n v="43"/>
    <x v="0"/>
    <n v="0"/>
    <n v="0"/>
    <n v="0"/>
    <x v="5"/>
    <x v="1"/>
    <x v="1"/>
    <s v="Dhaka"/>
    <n v="0"/>
    <x v="0"/>
  </r>
  <r>
    <x v="0"/>
    <n v="42"/>
    <x v="0"/>
    <n v="1"/>
    <n v="1"/>
    <n v="0"/>
    <x v="10"/>
    <x v="0"/>
    <x v="0"/>
    <s v="Dhaka"/>
    <n v="1"/>
    <x v="1"/>
  </r>
  <r>
    <x v="0"/>
    <n v="38"/>
    <x v="4"/>
    <n v="0"/>
    <n v="1"/>
    <n v="0"/>
    <x v="15"/>
    <x v="1"/>
    <x v="1"/>
    <s v="Dhaka"/>
    <n v="1"/>
    <x v="1"/>
  </r>
  <r>
    <x v="1"/>
    <n v="62"/>
    <x v="3"/>
    <n v="1"/>
    <n v="1"/>
    <n v="0"/>
    <x v="26"/>
    <x v="0"/>
    <x v="2"/>
    <s v="Dhaka"/>
    <n v="1"/>
    <x v="1"/>
  </r>
  <r>
    <x v="0"/>
    <n v="32"/>
    <x v="4"/>
    <n v="0"/>
    <n v="0"/>
    <n v="0"/>
    <x v="31"/>
    <x v="1"/>
    <x v="2"/>
    <s v="Dhaka"/>
    <n v="0"/>
    <x v="0"/>
  </r>
  <r>
    <x v="1"/>
    <n v="19"/>
    <x v="1"/>
    <n v="1"/>
    <n v="1"/>
    <n v="0"/>
    <x v="32"/>
    <x v="0"/>
    <x v="0"/>
    <s v="Dhaka"/>
    <n v="1"/>
    <x v="1"/>
  </r>
  <r>
    <x v="0"/>
    <n v="19"/>
    <x v="1"/>
    <n v="1"/>
    <n v="1"/>
    <n v="1"/>
    <x v="8"/>
    <x v="1"/>
    <x v="1"/>
    <s v="Dhaka"/>
    <n v="1"/>
    <x v="1"/>
  </r>
  <r>
    <x v="1"/>
    <n v="40"/>
    <x v="4"/>
    <n v="1"/>
    <n v="1"/>
    <n v="1"/>
    <x v="22"/>
    <x v="0"/>
    <x v="1"/>
    <s v="Dhaka"/>
    <n v="1"/>
    <x v="1"/>
  </r>
  <r>
    <x v="0"/>
    <n v="10"/>
    <x v="5"/>
    <n v="0"/>
    <n v="0"/>
    <n v="1"/>
    <x v="10"/>
    <x v="1"/>
    <x v="2"/>
    <s v="Dhaka"/>
    <n v="0"/>
    <x v="0"/>
  </r>
  <r>
    <x v="0"/>
    <n v="20"/>
    <x v="1"/>
    <n v="0"/>
    <n v="0"/>
    <n v="0"/>
    <x v="6"/>
    <x v="0"/>
    <x v="2"/>
    <s v="Dhaka"/>
    <n v="0"/>
    <x v="0"/>
  </r>
  <r>
    <x v="1"/>
    <n v="26"/>
    <x v="2"/>
    <n v="0"/>
    <n v="0"/>
    <n v="0"/>
    <x v="7"/>
    <x v="1"/>
    <x v="1"/>
    <s v="Dhaka"/>
    <n v="0"/>
    <x v="0"/>
  </r>
  <r>
    <x v="1"/>
    <n v="29"/>
    <x v="2"/>
    <n v="0"/>
    <n v="0"/>
    <n v="0"/>
    <x v="23"/>
    <x v="0"/>
    <x v="2"/>
    <s v="Dhaka"/>
    <n v="0"/>
    <x v="0"/>
  </r>
  <r>
    <x v="1"/>
    <n v="39"/>
    <x v="4"/>
    <n v="1"/>
    <n v="1"/>
    <n v="1"/>
    <x v="11"/>
    <x v="1"/>
    <x v="1"/>
    <s v="Dhaka"/>
    <n v="1"/>
    <x v="1"/>
  </r>
  <r>
    <x v="0"/>
    <n v="65"/>
    <x v="3"/>
    <n v="1"/>
    <n v="1"/>
    <n v="1"/>
    <x v="24"/>
    <x v="0"/>
    <x v="1"/>
    <s v="Dhaka"/>
    <n v="1"/>
    <x v="1"/>
  </r>
  <r>
    <x v="0"/>
    <n v="38"/>
    <x v="4"/>
    <n v="0"/>
    <n v="0"/>
    <n v="1"/>
    <x v="31"/>
    <x v="1"/>
    <x v="1"/>
    <s v="Dhaka"/>
    <n v="0"/>
    <x v="0"/>
  </r>
  <r>
    <x v="1"/>
    <n v="14"/>
    <x v="1"/>
    <n v="0"/>
    <n v="0"/>
    <n v="0"/>
    <x v="31"/>
    <x v="0"/>
    <x v="2"/>
    <s v="Dhaka"/>
    <n v="0"/>
    <x v="0"/>
  </r>
  <r>
    <x v="0"/>
    <n v="62"/>
    <x v="3"/>
    <n v="0"/>
    <n v="0"/>
    <n v="0"/>
    <x v="8"/>
    <x v="1"/>
    <x v="2"/>
    <s v="Dhaka"/>
    <n v="0"/>
    <x v="0"/>
  </r>
  <r>
    <x v="0"/>
    <n v="37"/>
    <x v="4"/>
    <n v="0"/>
    <n v="0"/>
    <n v="1"/>
    <x v="22"/>
    <x v="0"/>
    <x v="1"/>
    <s v="Dhaka"/>
    <n v="0"/>
    <x v="0"/>
  </r>
  <r>
    <x v="0"/>
    <n v="25"/>
    <x v="2"/>
    <n v="1"/>
    <n v="1"/>
    <n v="1"/>
    <x v="27"/>
    <x v="1"/>
    <x v="2"/>
    <s v="Dhaka"/>
    <n v="1"/>
    <x v="1"/>
  </r>
  <r>
    <x v="0"/>
    <n v="64"/>
    <x v="3"/>
    <n v="1"/>
    <n v="1"/>
    <n v="0"/>
    <x v="32"/>
    <x v="0"/>
    <x v="2"/>
    <s v="Dhaka"/>
    <n v="1"/>
    <x v="1"/>
  </r>
  <r>
    <x v="0"/>
    <n v="51"/>
    <x v="3"/>
    <n v="1"/>
    <n v="1"/>
    <n v="1"/>
    <x v="15"/>
    <x v="1"/>
    <x v="1"/>
    <s v="Dhaka"/>
    <n v="1"/>
    <x v="1"/>
  </r>
  <r>
    <x v="0"/>
    <n v="11"/>
    <x v="1"/>
    <n v="0"/>
    <n v="0"/>
    <n v="1"/>
    <x v="0"/>
    <x v="0"/>
    <x v="0"/>
    <s v="Dhaka"/>
    <n v="0"/>
    <x v="0"/>
  </r>
  <r>
    <x v="1"/>
    <n v="20"/>
    <x v="1"/>
    <n v="1"/>
    <n v="1"/>
    <n v="1"/>
    <x v="23"/>
    <x v="1"/>
    <x v="0"/>
    <s v="Dhaka"/>
    <n v="1"/>
    <x v="1"/>
  </r>
  <r>
    <x v="1"/>
    <n v="8"/>
    <x v="5"/>
    <n v="0"/>
    <n v="0"/>
    <n v="0"/>
    <x v="29"/>
    <x v="0"/>
    <x v="2"/>
    <s v="Dhaka"/>
    <n v="0"/>
    <x v="0"/>
  </r>
  <r>
    <x v="1"/>
    <n v="27"/>
    <x v="2"/>
    <n v="1"/>
    <n v="1"/>
    <n v="1"/>
    <x v="26"/>
    <x v="1"/>
    <x v="2"/>
    <s v="Dhaka"/>
    <n v="1"/>
    <x v="1"/>
  </r>
  <r>
    <x v="0"/>
    <n v="44"/>
    <x v="0"/>
    <n v="1"/>
    <n v="1"/>
    <n v="1"/>
    <x v="3"/>
    <x v="0"/>
    <x v="0"/>
    <s v="Dhaka"/>
    <n v="1"/>
    <x v="1"/>
  </r>
  <r>
    <x v="0"/>
    <n v="28"/>
    <x v="2"/>
    <n v="1"/>
    <n v="1"/>
    <n v="0"/>
    <x v="5"/>
    <x v="1"/>
    <x v="2"/>
    <s v="Dhaka"/>
    <n v="1"/>
    <x v="1"/>
  </r>
  <r>
    <x v="1"/>
    <n v="38"/>
    <x v="4"/>
    <n v="0"/>
    <n v="0"/>
    <n v="0"/>
    <x v="18"/>
    <x v="0"/>
    <x v="2"/>
    <s v="Dhaka"/>
    <n v="0"/>
    <x v="0"/>
  </r>
  <r>
    <x v="1"/>
    <n v="27"/>
    <x v="2"/>
    <n v="0"/>
    <n v="0"/>
    <n v="0"/>
    <x v="32"/>
    <x v="1"/>
    <x v="2"/>
    <s v="Dhaka"/>
    <n v="0"/>
    <x v="0"/>
  </r>
  <r>
    <x v="1"/>
    <n v="36"/>
    <x v="4"/>
    <n v="1"/>
    <n v="1"/>
    <n v="0"/>
    <x v="31"/>
    <x v="0"/>
    <x v="0"/>
    <s v="Dhaka"/>
    <n v="1"/>
    <x v="1"/>
  </r>
  <r>
    <x v="0"/>
    <n v="65"/>
    <x v="3"/>
    <n v="0"/>
    <n v="0"/>
    <n v="1"/>
    <x v="2"/>
    <x v="1"/>
    <x v="0"/>
    <s v="Dhaka"/>
    <n v="0"/>
    <x v="0"/>
  </r>
  <r>
    <x v="0"/>
    <n v="38"/>
    <x v="4"/>
    <n v="1"/>
    <n v="1"/>
    <n v="0"/>
    <x v="17"/>
    <x v="0"/>
    <x v="1"/>
    <s v="Dhaka"/>
    <n v="1"/>
    <x v="1"/>
  </r>
  <r>
    <x v="0"/>
    <n v="42"/>
    <x v="0"/>
    <n v="1"/>
    <n v="1"/>
    <n v="0"/>
    <x v="7"/>
    <x v="1"/>
    <x v="0"/>
    <s v="Dhaka"/>
    <n v="1"/>
    <x v="1"/>
  </r>
  <r>
    <x v="1"/>
    <n v="10"/>
    <x v="5"/>
    <n v="1"/>
    <n v="1"/>
    <n v="1"/>
    <x v="30"/>
    <x v="0"/>
    <x v="0"/>
    <s v="Dhaka"/>
    <n v="1"/>
    <x v="1"/>
  </r>
  <r>
    <x v="1"/>
    <n v="44"/>
    <x v="0"/>
    <n v="0"/>
    <n v="0"/>
    <n v="0"/>
    <x v="24"/>
    <x v="1"/>
    <x v="2"/>
    <s v="Dhaka"/>
    <n v="0"/>
    <x v="0"/>
  </r>
  <r>
    <x v="1"/>
    <n v="19"/>
    <x v="1"/>
    <n v="1"/>
    <n v="1"/>
    <n v="1"/>
    <x v="20"/>
    <x v="0"/>
    <x v="1"/>
    <s v="Dhaka"/>
    <n v="1"/>
    <x v="1"/>
  </r>
  <r>
    <x v="1"/>
    <n v="18"/>
    <x v="1"/>
    <n v="1"/>
    <n v="1"/>
    <n v="1"/>
    <x v="18"/>
    <x v="1"/>
    <x v="1"/>
    <s v="Dhaka"/>
    <n v="1"/>
    <x v="1"/>
  </r>
  <r>
    <x v="1"/>
    <n v="29"/>
    <x v="2"/>
    <n v="0"/>
    <n v="0"/>
    <n v="1"/>
    <x v="33"/>
    <x v="0"/>
    <x v="1"/>
    <s v="Dhaka"/>
    <n v="0"/>
    <x v="0"/>
  </r>
  <r>
    <x v="1"/>
    <n v="58"/>
    <x v="3"/>
    <n v="1"/>
    <n v="1"/>
    <n v="1"/>
    <x v="31"/>
    <x v="1"/>
    <x v="1"/>
    <s v="Dhaka"/>
    <n v="1"/>
    <x v="1"/>
  </r>
  <r>
    <x v="0"/>
    <n v="45"/>
    <x v="0"/>
    <n v="1"/>
    <n v="1"/>
    <n v="1"/>
    <x v="10"/>
    <x v="0"/>
    <x v="1"/>
    <s v="Dhaka"/>
    <n v="1"/>
    <x v="1"/>
  </r>
  <r>
    <x v="0"/>
    <n v="40"/>
    <x v="4"/>
    <n v="1"/>
    <n v="1"/>
    <n v="0"/>
    <x v="33"/>
    <x v="1"/>
    <x v="1"/>
    <s v="Dhaka"/>
    <n v="1"/>
    <x v="1"/>
  </r>
  <r>
    <x v="0"/>
    <n v="20"/>
    <x v="1"/>
    <n v="0"/>
    <n v="0"/>
    <n v="0"/>
    <x v="20"/>
    <x v="0"/>
    <x v="0"/>
    <s v="Dhaka"/>
    <n v="0"/>
    <x v="0"/>
  </r>
  <r>
    <x v="1"/>
    <n v="41"/>
    <x v="0"/>
    <n v="0"/>
    <n v="0"/>
    <n v="0"/>
    <x v="16"/>
    <x v="1"/>
    <x v="0"/>
    <s v="Dhaka"/>
    <n v="0"/>
    <x v="0"/>
  </r>
  <r>
    <x v="1"/>
    <n v="23"/>
    <x v="2"/>
    <n v="1"/>
    <n v="1"/>
    <n v="0"/>
    <x v="20"/>
    <x v="0"/>
    <x v="0"/>
    <s v="Dhaka"/>
    <n v="1"/>
    <x v="1"/>
  </r>
  <r>
    <x v="1"/>
    <n v="29"/>
    <x v="2"/>
    <n v="0"/>
    <n v="0"/>
    <n v="0"/>
    <x v="34"/>
    <x v="1"/>
    <x v="0"/>
    <s v="Dhaka"/>
    <n v="0"/>
    <x v="0"/>
  </r>
  <r>
    <x v="1"/>
    <n v="48"/>
    <x v="0"/>
    <n v="1"/>
    <n v="1"/>
    <n v="1"/>
    <x v="19"/>
    <x v="0"/>
    <x v="0"/>
    <s v="Dhaka"/>
    <n v="1"/>
    <x v="1"/>
  </r>
  <r>
    <x v="0"/>
    <n v="17"/>
    <x v="1"/>
    <n v="0"/>
    <n v="0"/>
    <n v="0"/>
    <x v="32"/>
    <x v="1"/>
    <x v="0"/>
    <s v="Dhaka"/>
    <n v="0"/>
    <x v="0"/>
  </r>
  <r>
    <x v="0"/>
    <n v="62"/>
    <x v="3"/>
    <n v="0"/>
    <n v="0"/>
    <n v="0"/>
    <x v="3"/>
    <x v="0"/>
    <x v="2"/>
    <s v="Dhaka"/>
    <n v="0"/>
    <x v="0"/>
  </r>
  <r>
    <x v="0"/>
    <n v="34"/>
    <x v="4"/>
    <n v="1"/>
    <n v="1"/>
    <n v="0"/>
    <x v="3"/>
    <x v="1"/>
    <x v="2"/>
    <s v="Dhaka"/>
    <n v="1"/>
    <x v="1"/>
  </r>
  <r>
    <x v="0"/>
    <n v="8"/>
    <x v="5"/>
    <n v="1"/>
    <n v="1"/>
    <n v="0"/>
    <x v="2"/>
    <x v="0"/>
    <x v="2"/>
    <s v="Dhaka"/>
    <n v="1"/>
    <x v="1"/>
  </r>
  <r>
    <x v="1"/>
    <n v="22"/>
    <x v="2"/>
    <n v="0"/>
    <n v="0"/>
    <n v="0"/>
    <x v="4"/>
    <x v="1"/>
    <x v="0"/>
    <s v="Dhaka"/>
    <n v="0"/>
    <x v="0"/>
  </r>
  <r>
    <x v="1"/>
    <n v="23"/>
    <x v="2"/>
    <n v="0"/>
    <n v="0"/>
    <n v="1"/>
    <x v="29"/>
    <x v="0"/>
    <x v="1"/>
    <s v="Dhaka"/>
    <n v="0"/>
    <x v="0"/>
  </r>
  <r>
    <x v="1"/>
    <n v="47"/>
    <x v="0"/>
    <n v="0"/>
    <n v="0"/>
    <n v="0"/>
    <x v="12"/>
    <x v="1"/>
    <x v="2"/>
    <s v="Dhaka"/>
    <n v="0"/>
    <x v="0"/>
  </r>
  <r>
    <x v="1"/>
    <n v="50"/>
    <x v="0"/>
    <n v="0"/>
    <n v="0"/>
    <n v="1"/>
    <x v="33"/>
    <x v="0"/>
    <x v="2"/>
    <s v="Dhaka"/>
    <n v="0"/>
    <x v="0"/>
  </r>
  <r>
    <x v="1"/>
    <n v="15"/>
    <x v="1"/>
    <n v="0"/>
    <n v="0"/>
    <n v="0"/>
    <x v="26"/>
    <x v="1"/>
    <x v="0"/>
    <s v="Dhaka"/>
    <n v="0"/>
    <x v="0"/>
  </r>
  <r>
    <x v="1"/>
    <n v="11"/>
    <x v="1"/>
    <n v="1"/>
    <n v="1"/>
    <n v="0"/>
    <x v="32"/>
    <x v="0"/>
    <x v="2"/>
    <s v="Dhaka"/>
    <n v="1"/>
    <x v="1"/>
  </r>
  <r>
    <x v="0"/>
    <n v="46"/>
    <x v="0"/>
    <n v="1"/>
    <n v="1"/>
    <n v="0"/>
    <x v="14"/>
    <x v="1"/>
    <x v="0"/>
    <s v="Dhaka"/>
    <n v="1"/>
    <x v="1"/>
  </r>
  <r>
    <x v="0"/>
    <n v="52"/>
    <x v="3"/>
    <n v="1"/>
    <n v="1"/>
    <n v="0"/>
    <x v="21"/>
    <x v="0"/>
    <x v="2"/>
    <s v="Dhaka"/>
    <n v="1"/>
    <x v="1"/>
  </r>
  <r>
    <x v="1"/>
    <n v="44"/>
    <x v="0"/>
    <n v="0"/>
    <n v="0"/>
    <n v="1"/>
    <x v="24"/>
    <x v="1"/>
    <x v="2"/>
    <s v="Dhaka"/>
    <n v="0"/>
    <x v="0"/>
  </r>
  <r>
    <x v="1"/>
    <n v="12"/>
    <x v="1"/>
    <n v="0"/>
    <n v="0"/>
    <n v="1"/>
    <x v="21"/>
    <x v="0"/>
    <x v="1"/>
    <s v="Dhaka"/>
    <n v="0"/>
    <x v="0"/>
  </r>
  <r>
    <x v="0"/>
    <n v="30"/>
    <x v="2"/>
    <n v="0"/>
    <n v="0"/>
    <n v="0"/>
    <x v="5"/>
    <x v="1"/>
    <x v="0"/>
    <s v="Dhaka"/>
    <n v="0"/>
    <x v="0"/>
  </r>
  <r>
    <x v="1"/>
    <n v="41"/>
    <x v="0"/>
    <n v="0"/>
    <n v="0"/>
    <n v="0"/>
    <x v="9"/>
    <x v="0"/>
    <x v="1"/>
    <s v="Dhaka"/>
    <n v="0"/>
    <x v="0"/>
  </r>
  <r>
    <x v="1"/>
    <n v="62"/>
    <x v="3"/>
    <n v="1"/>
    <n v="1"/>
    <n v="0"/>
    <x v="5"/>
    <x v="1"/>
    <x v="2"/>
    <s v="Dhaka"/>
    <n v="1"/>
    <x v="1"/>
  </r>
  <r>
    <x v="1"/>
    <n v="42"/>
    <x v="0"/>
    <n v="1"/>
    <n v="1"/>
    <n v="0"/>
    <x v="28"/>
    <x v="0"/>
    <x v="1"/>
    <s v="Dhaka"/>
    <n v="1"/>
    <x v="1"/>
  </r>
  <r>
    <x v="0"/>
    <n v="38"/>
    <x v="4"/>
    <n v="1"/>
    <n v="1"/>
    <n v="0"/>
    <x v="5"/>
    <x v="1"/>
    <x v="0"/>
    <s v="Dhaka"/>
    <n v="1"/>
    <x v="1"/>
  </r>
  <r>
    <x v="1"/>
    <n v="46"/>
    <x v="0"/>
    <n v="0"/>
    <n v="0"/>
    <n v="0"/>
    <x v="29"/>
    <x v="0"/>
    <x v="2"/>
    <s v="Dhaka"/>
    <n v="0"/>
    <x v="0"/>
  </r>
  <r>
    <x v="1"/>
    <n v="44"/>
    <x v="0"/>
    <n v="0"/>
    <n v="0"/>
    <n v="0"/>
    <x v="26"/>
    <x v="1"/>
    <x v="1"/>
    <s v="Dhaka"/>
    <n v="0"/>
    <x v="0"/>
  </r>
  <r>
    <x v="0"/>
    <n v="48"/>
    <x v="0"/>
    <n v="1"/>
    <n v="1"/>
    <n v="0"/>
    <x v="10"/>
    <x v="0"/>
    <x v="1"/>
    <s v="Dhaka"/>
    <n v="1"/>
    <x v="1"/>
  </r>
  <r>
    <x v="1"/>
    <n v="42"/>
    <x v="0"/>
    <n v="0"/>
    <n v="0"/>
    <n v="1"/>
    <x v="15"/>
    <x v="1"/>
    <x v="0"/>
    <s v="Dhaka"/>
    <n v="0"/>
    <x v="0"/>
  </r>
  <r>
    <x v="1"/>
    <n v="41"/>
    <x v="0"/>
    <n v="1"/>
    <n v="1"/>
    <n v="0"/>
    <x v="0"/>
    <x v="0"/>
    <x v="2"/>
    <s v="Dhaka"/>
    <n v="1"/>
    <x v="1"/>
  </r>
  <r>
    <x v="1"/>
    <n v="15"/>
    <x v="1"/>
    <n v="0"/>
    <n v="0"/>
    <n v="0"/>
    <x v="27"/>
    <x v="1"/>
    <x v="2"/>
    <s v="Dhaka"/>
    <n v="0"/>
    <x v="0"/>
  </r>
  <r>
    <x v="1"/>
    <n v="15"/>
    <x v="1"/>
    <n v="1"/>
    <n v="1"/>
    <n v="1"/>
    <x v="14"/>
    <x v="0"/>
    <x v="1"/>
    <s v="Dhaka"/>
    <n v="1"/>
    <x v="1"/>
  </r>
  <r>
    <x v="1"/>
    <n v="64"/>
    <x v="3"/>
    <n v="0"/>
    <n v="0"/>
    <n v="1"/>
    <x v="14"/>
    <x v="1"/>
    <x v="0"/>
    <s v="Dhaka"/>
    <n v="0"/>
    <x v="0"/>
  </r>
  <r>
    <x v="1"/>
    <n v="16"/>
    <x v="1"/>
    <n v="1"/>
    <n v="1"/>
    <n v="0"/>
    <x v="33"/>
    <x v="0"/>
    <x v="0"/>
    <s v="Dhaka"/>
    <n v="1"/>
    <x v="1"/>
  </r>
  <r>
    <x v="1"/>
    <n v="19"/>
    <x v="1"/>
    <n v="1"/>
    <n v="1"/>
    <n v="0"/>
    <x v="17"/>
    <x v="1"/>
    <x v="0"/>
    <s v="Dhaka"/>
    <n v="1"/>
    <x v="1"/>
  </r>
  <r>
    <x v="1"/>
    <n v="56"/>
    <x v="3"/>
    <n v="0"/>
    <n v="0"/>
    <n v="0"/>
    <x v="34"/>
    <x v="0"/>
    <x v="0"/>
    <s v="Dhaka"/>
    <n v="0"/>
    <x v="0"/>
  </r>
  <r>
    <x v="0"/>
    <n v="65"/>
    <x v="3"/>
    <n v="1"/>
    <n v="1"/>
    <n v="1"/>
    <x v="26"/>
    <x v="1"/>
    <x v="2"/>
    <s v="Dhaka"/>
    <n v="1"/>
    <x v="1"/>
  </r>
  <r>
    <x v="1"/>
    <n v="57"/>
    <x v="3"/>
    <n v="1"/>
    <n v="1"/>
    <n v="1"/>
    <x v="34"/>
    <x v="0"/>
    <x v="2"/>
    <s v="Dhaka"/>
    <n v="1"/>
    <x v="1"/>
  </r>
  <r>
    <x v="1"/>
    <n v="24"/>
    <x v="2"/>
    <n v="0"/>
    <n v="0"/>
    <n v="0"/>
    <x v="4"/>
    <x v="1"/>
    <x v="2"/>
    <s v="Dhaka"/>
    <n v="0"/>
    <x v="0"/>
  </r>
  <r>
    <x v="1"/>
    <n v="38"/>
    <x v="4"/>
    <n v="0"/>
    <n v="0"/>
    <n v="1"/>
    <x v="34"/>
    <x v="0"/>
    <x v="1"/>
    <s v="Dhaka"/>
    <n v="0"/>
    <x v="0"/>
  </r>
  <r>
    <x v="0"/>
    <n v="39"/>
    <x v="4"/>
    <n v="0"/>
    <n v="0"/>
    <n v="1"/>
    <x v="12"/>
    <x v="1"/>
    <x v="2"/>
    <s v="Dhaka"/>
    <n v="0"/>
    <x v="0"/>
  </r>
  <r>
    <x v="0"/>
    <n v="64"/>
    <x v="3"/>
    <n v="0"/>
    <n v="0"/>
    <n v="0"/>
    <x v="27"/>
    <x v="0"/>
    <x v="2"/>
    <s v="Dhaka"/>
    <n v="0"/>
    <x v="0"/>
  </r>
  <r>
    <x v="1"/>
    <n v="39"/>
    <x v="4"/>
    <n v="1"/>
    <n v="1"/>
    <n v="1"/>
    <x v="3"/>
    <x v="1"/>
    <x v="0"/>
    <s v="Dhaka"/>
    <n v="1"/>
    <x v="1"/>
  </r>
  <r>
    <x v="1"/>
    <n v="33"/>
    <x v="4"/>
    <n v="1"/>
    <n v="1"/>
    <n v="0"/>
    <x v="16"/>
    <x v="0"/>
    <x v="1"/>
    <s v="Dhaka"/>
    <n v="1"/>
    <x v="1"/>
  </r>
  <r>
    <x v="1"/>
    <n v="49"/>
    <x v="0"/>
    <n v="1"/>
    <n v="1"/>
    <n v="0"/>
    <x v="3"/>
    <x v="1"/>
    <x v="0"/>
    <s v="Dhaka"/>
    <n v="1"/>
    <x v="1"/>
  </r>
  <r>
    <x v="0"/>
    <n v="22"/>
    <x v="2"/>
    <n v="1"/>
    <n v="1"/>
    <n v="1"/>
    <x v="21"/>
    <x v="0"/>
    <x v="2"/>
    <s v="Dhaka"/>
    <n v="1"/>
    <x v="1"/>
  </r>
  <r>
    <x v="0"/>
    <n v="29"/>
    <x v="2"/>
    <n v="0"/>
    <n v="0"/>
    <n v="0"/>
    <x v="17"/>
    <x v="1"/>
    <x v="0"/>
    <s v="Dhaka"/>
    <n v="0"/>
    <x v="0"/>
  </r>
  <r>
    <x v="0"/>
    <n v="22"/>
    <x v="2"/>
    <n v="1"/>
    <n v="1"/>
    <n v="0"/>
    <x v="8"/>
    <x v="0"/>
    <x v="0"/>
    <s v="Dhaka"/>
    <n v="1"/>
    <x v="1"/>
  </r>
  <r>
    <x v="0"/>
    <n v="13"/>
    <x v="1"/>
    <n v="1"/>
    <n v="1"/>
    <n v="0"/>
    <x v="29"/>
    <x v="1"/>
    <x v="1"/>
    <s v="Dhaka"/>
    <n v="1"/>
    <x v="1"/>
  </r>
  <r>
    <x v="0"/>
    <n v="11"/>
    <x v="1"/>
    <n v="1"/>
    <n v="1"/>
    <n v="0"/>
    <x v="32"/>
    <x v="0"/>
    <x v="0"/>
    <s v="Dhaka"/>
    <n v="1"/>
    <x v="1"/>
  </r>
  <r>
    <x v="1"/>
    <n v="41"/>
    <x v="0"/>
    <n v="1"/>
    <n v="1"/>
    <n v="1"/>
    <x v="31"/>
    <x v="1"/>
    <x v="0"/>
    <s v="Dhaka"/>
    <n v="1"/>
    <x v="1"/>
  </r>
  <r>
    <x v="1"/>
    <n v="61"/>
    <x v="3"/>
    <n v="1"/>
    <n v="1"/>
    <n v="1"/>
    <x v="23"/>
    <x v="0"/>
    <x v="1"/>
    <s v="Dhaka"/>
    <n v="1"/>
    <x v="1"/>
  </r>
  <r>
    <x v="1"/>
    <n v="60"/>
    <x v="3"/>
    <n v="0"/>
    <n v="0"/>
    <n v="1"/>
    <x v="0"/>
    <x v="1"/>
    <x v="2"/>
    <s v="Dhaka"/>
    <n v="0"/>
    <x v="0"/>
  </r>
  <r>
    <x v="0"/>
    <n v="21"/>
    <x v="2"/>
    <n v="1"/>
    <n v="1"/>
    <n v="0"/>
    <x v="0"/>
    <x v="0"/>
    <x v="0"/>
    <s v="Dhaka"/>
    <n v="1"/>
    <x v="1"/>
  </r>
  <r>
    <x v="0"/>
    <n v="25"/>
    <x v="2"/>
    <n v="1"/>
    <n v="1"/>
    <n v="1"/>
    <x v="17"/>
    <x v="1"/>
    <x v="2"/>
    <s v="Dhaka"/>
    <n v="1"/>
    <x v="1"/>
  </r>
  <r>
    <x v="0"/>
    <n v="57"/>
    <x v="3"/>
    <n v="1"/>
    <n v="1"/>
    <n v="0"/>
    <x v="25"/>
    <x v="0"/>
    <x v="2"/>
    <s v="Dhaka"/>
    <n v="1"/>
    <x v="1"/>
  </r>
  <r>
    <x v="1"/>
    <n v="22"/>
    <x v="2"/>
    <n v="1"/>
    <n v="1"/>
    <n v="1"/>
    <x v="5"/>
    <x v="1"/>
    <x v="0"/>
    <s v="Dhaka"/>
    <n v="1"/>
    <x v="1"/>
  </r>
  <r>
    <x v="1"/>
    <n v="9"/>
    <x v="5"/>
    <n v="1"/>
    <n v="1"/>
    <n v="0"/>
    <x v="10"/>
    <x v="0"/>
    <x v="1"/>
    <s v="Dhaka"/>
    <n v="1"/>
    <x v="1"/>
  </r>
  <r>
    <x v="1"/>
    <n v="56"/>
    <x v="3"/>
    <n v="0"/>
    <n v="0"/>
    <n v="1"/>
    <x v="32"/>
    <x v="1"/>
    <x v="1"/>
    <s v="Dhaka"/>
    <n v="0"/>
    <x v="0"/>
  </r>
  <r>
    <x v="0"/>
    <n v="44"/>
    <x v="0"/>
    <n v="1"/>
    <n v="1"/>
    <n v="0"/>
    <x v="29"/>
    <x v="0"/>
    <x v="0"/>
    <s v="Dhaka"/>
    <n v="1"/>
    <x v="1"/>
  </r>
  <r>
    <x v="0"/>
    <n v="59"/>
    <x v="3"/>
    <n v="1"/>
    <n v="1"/>
    <n v="0"/>
    <x v="14"/>
    <x v="1"/>
    <x v="0"/>
    <s v="Dhaka"/>
    <n v="1"/>
    <x v="1"/>
  </r>
  <r>
    <x v="0"/>
    <n v="40"/>
    <x v="4"/>
    <n v="0"/>
    <n v="0"/>
    <n v="0"/>
    <x v="33"/>
    <x v="0"/>
    <x v="0"/>
    <s v="Dhaka"/>
    <n v="0"/>
    <x v="0"/>
  </r>
  <r>
    <x v="0"/>
    <n v="64"/>
    <x v="3"/>
    <n v="1"/>
    <n v="1"/>
    <n v="0"/>
    <x v="15"/>
    <x v="1"/>
    <x v="2"/>
    <s v="Dhaka"/>
    <n v="1"/>
    <x v="1"/>
  </r>
  <r>
    <x v="1"/>
    <n v="62"/>
    <x v="3"/>
    <n v="1"/>
    <n v="1"/>
    <n v="0"/>
    <x v="25"/>
    <x v="0"/>
    <x v="1"/>
    <s v="Dhaka"/>
    <n v="1"/>
    <x v="1"/>
  </r>
  <r>
    <x v="0"/>
    <n v="40"/>
    <x v="4"/>
    <n v="1"/>
    <n v="1"/>
    <n v="1"/>
    <x v="4"/>
    <x v="1"/>
    <x v="0"/>
    <s v="Dhaka"/>
    <n v="1"/>
    <x v="1"/>
  </r>
  <r>
    <x v="0"/>
    <n v="26"/>
    <x v="2"/>
    <n v="1"/>
    <n v="1"/>
    <n v="1"/>
    <x v="24"/>
    <x v="0"/>
    <x v="2"/>
    <s v="Dhaka"/>
    <n v="1"/>
    <x v="1"/>
  </r>
  <r>
    <x v="1"/>
    <n v="47"/>
    <x v="0"/>
    <n v="1"/>
    <n v="1"/>
    <n v="1"/>
    <x v="19"/>
    <x v="1"/>
    <x v="0"/>
    <s v="Dhaka"/>
    <n v="1"/>
    <x v="1"/>
  </r>
  <r>
    <x v="1"/>
    <n v="56"/>
    <x v="3"/>
    <n v="0"/>
    <n v="0"/>
    <n v="0"/>
    <x v="21"/>
    <x v="0"/>
    <x v="1"/>
    <s v="Dhaka"/>
    <n v="0"/>
    <x v="0"/>
  </r>
  <r>
    <x v="0"/>
    <n v="19"/>
    <x v="1"/>
    <n v="1"/>
    <n v="1"/>
    <n v="1"/>
    <x v="31"/>
    <x v="1"/>
    <x v="1"/>
    <s v="Dhaka"/>
    <n v="1"/>
    <x v="1"/>
  </r>
  <r>
    <x v="1"/>
    <n v="17"/>
    <x v="1"/>
    <n v="0"/>
    <n v="0"/>
    <n v="1"/>
    <x v="3"/>
    <x v="0"/>
    <x v="0"/>
    <s v="Dhaka"/>
    <n v="0"/>
    <x v="0"/>
  </r>
  <r>
    <x v="0"/>
    <n v="57"/>
    <x v="3"/>
    <n v="1"/>
    <n v="1"/>
    <n v="0"/>
    <x v="18"/>
    <x v="1"/>
    <x v="0"/>
    <s v="Dhaka"/>
    <n v="1"/>
    <x v="1"/>
  </r>
  <r>
    <x v="1"/>
    <n v="47"/>
    <x v="0"/>
    <n v="1"/>
    <n v="1"/>
    <n v="1"/>
    <x v="8"/>
    <x v="0"/>
    <x v="2"/>
    <s v="Dhaka"/>
    <n v="1"/>
    <x v="1"/>
  </r>
  <r>
    <x v="1"/>
    <n v="44"/>
    <x v="0"/>
    <n v="1"/>
    <n v="1"/>
    <n v="0"/>
    <x v="15"/>
    <x v="1"/>
    <x v="0"/>
    <s v="Dhaka"/>
    <n v="1"/>
    <x v="1"/>
  </r>
  <r>
    <x v="0"/>
    <n v="18"/>
    <x v="1"/>
    <n v="0"/>
    <n v="0"/>
    <n v="0"/>
    <x v="2"/>
    <x v="0"/>
    <x v="0"/>
    <s v="Dhaka"/>
    <n v="0"/>
    <x v="0"/>
  </r>
  <r>
    <x v="1"/>
    <n v="44"/>
    <x v="0"/>
    <n v="1"/>
    <n v="1"/>
    <n v="0"/>
    <x v="26"/>
    <x v="1"/>
    <x v="2"/>
    <s v="Dhaka"/>
    <n v="1"/>
    <x v="1"/>
  </r>
  <r>
    <x v="0"/>
    <n v="20"/>
    <x v="1"/>
    <n v="1"/>
    <n v="1"/>
    <n v="1"/>
    <x v="34"/>
    <x v="0"/>
    <x v="0"/>
    <s v="Dhaka"/>
    <n v="1"/>
    <x v="1"/>
  </r>
  <r>
    <x v="0"/>
    <n v="60"/>
    <x v="3"/>
    <n v="0"/>
    <n v="0"/>
    <n v="1"/>
    <x v="22"/>
    <x v="1"/>
    <x v="1"/>
    <s v="Dhaka"/>
    <n v="0"/>
    <x v="0"/>
  </r>
  <r>
    <x v="1"/>
    <n v="61"/>
    <x v="3"/>
    <n v="0"/>
    <n v="0"/>
    <n v="0"/>
    <x v="29"/>
    <x v="0"/>
    <x v="1"/>
    <s v="Dhaka"/>
    <n v="0"/>
    <x v="0"/>
  </r>
  <r>
    <x v="0"/>
    <n v="47"/>
    <x v="0"/>
    <n v="0"/>
    <n v="0"/>
    <n v="0"/>
    <x v="19"/>
    <x v="1"/>
    <x v="1"/>
    <s v="Dhaka"/>
    <n v="0"/>
    <x v="0"/>
  </r>
  <r>
    <x v="0"/>
    <n v="15"/>
    <x v="1"/>
    <n v="1"/>
    <n v="1"/>
    <n v="1"/>
    <x v="9"/>
    <x v="0"/>
    <x v="2"/>
    <s v="Dhaka"/>
    <n v="1"/>
    <x v="1"/>
  </r>
  <r>
    <x v="1"/>
    <n v="58"/>
    <x v="3"/>
    <n v="0"/>
    <n v="0"/>
    <n v="1"/>
    <x v="17"/>
    <x v="1"/>
    <x v="1"/>
    <s v="Dhaka"/>
    <n v="0"/>
    <x v="0"/>
  </r>
  <r>
    <x v="1"/>
    <n v="64"/>
    <x v="3"/>
    <n v="0"/>
    <n v="0"/>
    <n v="0"/>
    <x v="17"/>
    <x v="0"/>
    <x v="0"/>
    <s v="Dhaka"/>
    <n v="0"/>
    <x v="0"/>
  </r>
  <r>
    <x v="0"/>
    <n v="50"/>
    <x v="0"/>
    <n v="1"/>
    <n v="1"/>
    <n v="1"/>
    <x v="20"/>
    <x v="1"/>
    <x v="2"/>
    <s v="Dhaka"/>
    <n v="1"/>
    <x v="1"/>
  </r>
  <r>
    <x v="0"/>
    <n v="52"/>
    <x v="3"/>
    <n v="1"/>
    <n v="1"/>
    <n v="1"/>
    <x v="21"/>
    <x v="0"/>
    <x v="0"/>
    <s v="Dhaka"/>
    <n v="1"/>
    <x v="1"/>
  </r>
  <r>
    <x v="1"/>
    <n v="59"/>
    <x v="3"/>
    <n v="1"/>
    <n v="1"/>
    <n v="0"/>
    <x v="4"/>
    <x v="1"/>
    <x v="2"/>
    <s v="Dhaka"/>
    <n v="1"/>
    <x v="1"/>
  </r>
  <r>
    <x v="0"/>
    <n v="51"/>
    <x v="3"/>
    <n v="0"/>
    <n v="0"/>
    <n v="1"/>
    <x v="26"/>
    <x v="0"/>
    <x v="0"/>
    <s v="Dhaka"/>
    <n v="0"/>
    <x v="0"/>
  </r>
  <r>
    <x v="1"/>
    <n v="16"/>
    <x v="1"/>
    <n v="0"/>
    <n v="0"/>
    <n v="1"/>
    <x v="10"/>
    <x v="1"/>
    <x v="0"/>
    <s v="Dhaka"/>
    <n v="0"/>
    <x v="0"/>
  </r>
  <r>
    <x v="0"/>
    <n v="20"/>
    <x v="1"/>
    <n v="0"/>
    <n v="0"/>
    <n v="1"/>
    <x v="11"/>
    <x v="0"/>
    <x v="0"/>
    <s v="Dhaka"/>
    <n v="0"/>
    <x v="0"/>
  </r>
  <r>
    <x v="1"/>
    <n v="48"/>
    <x v="0"/>
    <n v="1"/>
    <n v="1"/>
    <n v="1"/>
    <x v="8"/>
    <x v="1"/>
    <x v="2"/>
    <s v="Dhaka"/>
    <n v="1"/>
    <x v="1"/>
  </r>
  <r>
    <x v="1"/>
    <n v="31"/>
    <x v="4"/>
    <n v="0"/>
    <n v="0"/>
    <n v="0"/>
    <x v="6"/>
    <x v="0"/>
    <x v="2"/>
    <s v="Dhaka"/>
    <n v="0"/>
    <x v="0"/>
  </r>
  <r>
    <x v="1"/>
    <n v="53"/>
    <x v="3"/>
    <n v="1"/>
    <n v="1"/>
    <n v="1"/>
    <x v="15"/>
    <x v="1"/>
    <x v="1"/>
    <s v="Dhaka"/>
    <n v="1"/>
    <x v="1"/>
  </r>
  <r>
    <x v="0"/>
    <n v="42"/>
    <x v="0"/>
    <n v="1"/>
    <n v="1"/>
    <n v="0"/>
    <x v="9"/>
    <x v="0"/>
    <x v="0"/>
    <s v="Dhaka"/>
    <n v="1"/>
    <x v="1"/>
  </r>
  <r>
    <x v="0"/>
    <n v="9"/>
    <x v="5"/>
    <n v="1"/>
    <n v="1"/>
    <n v="1"/>
    <x v="35"/>
    <x v="1"/>
    <x v="0"/>
    <s v="Dhaka"/>
    <n v="1"/>
    <x v="1"/>
  </r>
  <r>
    <x v="0"/>
    <n v="8"/>
    <x v="5"/>
    <n v="1"/>
    <n v="1"/>
    <n v="1"/>
    <x v="5"/>
    <x v="0"/>
    <x v="1"/>
    <s v="Dhaka"/>
    <n v="1"/>
    <x v="1"/>
  </r>
  <r>
    <x v="0"/>
    <n v="17"/>
    <x v="1"/>
    <n v="0"/>
    <n v="0"/>
    <n v="1"/>
    <x v="5"/>
    <x v="1"/>
    <x v="0"/>
    <s v="Dhaka"/>
    <n v="0"/>
    <x v="0"/>
  </r>
  <r>
    <x v="0"/>
    <n v="16"/>
    <x v="1"/>
    <n v="1"/>
    <n v="1"/>
    <n v="0"/>
    <x v="6"/>
    <x v="0"/>
    <x v="2"/>
    <s v="Dhaka"/>
    <n v="1"/>
    <x v="1"/>
  </r>
  <r>
    <x v="0"/>
    <n v="15"/>
    <x v="1"/>
    <n v="1"/>
    <n v="1"/>
    <n v="1"/>
    <x v="27"/>
    <x v="1"/>
    <x v="1"/>
    <s v="Dhaka"/>
    <n v="1"/>
    <x v="1"/>
  </r>
  <r>
    <x v="0"/>
    <n v="63"/>
    <x v="3"/>
    <n v="0"/>
    <n v="0"/>
    <n v="1"/>
    <x v="3"/>
    <x v="0"/>
    <x v="0"/>
    <s v="Dhaka"/>
    <n v="0"/>
    <x v="0"/>
  </r>
  <r>
    <x v="1"/>
    <n v="35"/>
    <x v="4"/>
    <n v="1"/>
    <n v="1"/>
    <n v="1"/>
    <x v="26"/>
    <x v="1"/>
    <x v="1"/>
    <s v="Dhaka"/>
    <n v="1"/>
    <x v="1"/>
  </r>
  <r>
    <x v="1"/>
    <n v="51"/>
    <x v="3"/>
    <n v="0"/>
    <n v="0"/>
    <n v="0"/>
    <x v="26"/>
    <x v="0"/>
    <x v="0"/>
    <s v="Dhaka"/>
    <n v="0"/>
    <x v="0"/>
  </r>
  <r>
    <x v="1"/>
    <n v="33"/>
    <x v="4"/>
    <n v="0"/>
    <n v="0"/>
    <n v="0"/>
    <x v="12"/>
    <x v="1"/>
    <x v="1"/>
    <s v="Dhaka"/>
    <n v="0"/>
    <x v="0"/>
  </r>
  <r>
    <x v="0"/>
    <n v="17"/>
    <x v="1"/>
    <n v="1"/>
    <n v="1"/>
    <n v="1"/>
    <x v="32"/>
    <x v="0"/>
    <x v="1"/>
    <s v="Dhaka"/>
    <n v="1"/>
    <x v="1"/>
  </r>
  <r>
    <x v="0"/>
    <n v="50"/>
    <x v="0"/>
    <n v="0"/>
    <n v="0"/>
    <n v="1"/>
    <x v="25"/>
    <x v="1"/>
    <x v="0"/>
    <s v="Dhaka"/>
    <n v="0"/>
    <x v="0"/>
  </r>
  <r>
    <x v="0"/>
    <n v="34"/>
    <x v="4"/>
    <n v="1"/>
    <n v="1"/>
    <n v="1"/>
    <x v="28"/>
    <x v="0"/>
    <x v="0"/>
    <s v="Dhaka"/>
    <n v="1"/>
    <x v="1"/>
  </r>
  <r>
    <x v="0"/>
    <n v="26"/>
    <x v="2"/>
    <n v="1"/>
    <n v="1"/>
    <n v="1"/>
    <x v="21"/>
    <x v="1"/>
    <x v="2"/>
    <s v="Dhaka"/>
    <n v="1"/>
    <x v="1"/>
  </r>
  <r>
    <x v="0"/>
    <n v="25"/>
    <x v="2"/>
    <n v="0"/>
    <n v="0"/>
    <n v="1"/>
    <x v="30"/>
    <x v="0"/>
    <x v="1"/>
    <s v="Dhaka"/>
    <n v="0"/>
    <x v="0"/>
  </r>
  <r>
    <x v="1"/>
    <n v="58"/>
    <x v="3"/>
    <n v="0"/>
    <n v="0"/>
    <n v="0"/>
    <x v="5"/>
    <x v="1"/>
    <x v="2"/>
    <s v="Dhaka"/>
    <n v="0"/>
    <x v="0"/>
  </r>
  <r>
    <x v="0"/>
    <n v="29"/>
    <x v="2"/>
    <n v="1"/>
    <n v="1"/>
    <n v="1"/>
    <x v="22"/>
    <x v="0"/>
    <x v="1"/>
    <s v="Dhaka"/>
    <n v="1"/>
    <x v="1"/>
  </r>
  <r>
    <x v="1"/>
    <n v="38"/>
    <x v="4"/>
    <n v="0"/>
    <n v="0"/>
    <n v="0"/>
    <x v="27"/>
    <x v="1"/>
    <x v="2"/>
    <s v="Dhaka"/>
    <n v="0"/>
    <x v="0"/>
  </r>
  <r>
    <x v="0"/>
    <n v="17"/>
    <x v="1"/>
    <n v="1"/>
    <n v="1"/>
    <n v="0"/>
    <x v="26"/>
    <x v="0"/>
    <x v="0"/>
    <s v="Dhaka"/>
    <n v="1"/>
    <x v="1"/>
  </r>
  <r>
    <x v="0"/>
    <n v="59"/>
    <x v="3"/>
    <n v="0"/>
    <n v="0"/>
    <n v="1"/>
    <x v="3"/>
    <x v="1"/>
    <x v="0"/>
    <s v="Dhaka"/>
    <n v="0"/>
    <x v="0"/>
  </r>
  <r>
    <x v="0"/>
    <n v="22"/>
    <x v="2"/>
    <n v="0"/>
    <n v="0"/>
    <n v="1"/>
    <x v="19"/>
    <x v="0"/>
    <x v="2"/>
    <s v="Dhaka"/>
    <n v="0"/>
    <x v="0"/>
  </r>
  <r>
    <x v="0"/>
    <n v="18"/>
    <x v="1"/>
    <n v="1"/>
    <n v="1"/>
    <n v="0"/>
    <x v="5"/>
    <x v="1"/>
    <x v="1"/>
    <s v="Dhaka"/>
    <n v="1"/>
    <x v="1"/>
  </r>
  <r>
    <x v="0"/>
    <n v="45"/>
    <x v="0"/>
    <n v="0"/>
    <n v="0"/>
    <n v="0"/>
    <x v="31"/>
    <x v="0"/>
    <x v="2"/>
    <s v="Dhaka"/>
    <n v="0"/>
    <x v="0"/>
  </r>
  <r>
    <x v="0"/>
    <n v="9"/>
    <x v="5"/>
    <n v="1"/>
    <n v="1"/>
    <n v="0"/>
    <x v="25"/>
    <x v="1"/>
    <x v="2"/>
    <s v="Dhaka"/>
    <n v="1"/>
    <x v="1"/>
  </r>
  <r>
    <x v="1"/>
    <n v="50"/>
    <x v="0"/>
    <n v="0"/>
    <n v="0"/>
    <n v="1"/>
    <x v="2"/>
    <x v="0"/>
    <x v="1"/>
    <s v="Dhaka"/>
    <n v="0"/>
    <x v="0"/>
  </r>
  <r>
    <x v="0"/>
    <n v="50"/>
    <x v="0"/>
    <n v="1"/>
    <n v="1"/>
    <n v="0"/>
    <x v="14"/>
    <x v="1"/>
    <x v="2"/>
    <s v="Dhaka"/>
    <n v="1"/>
    <x v="1"/>
  </r>
  <r>
    <x v="1"/>
    <n v="14"/>
    <x v="1"/>
    <n v="0"/>
    <n v="0"/>
    <n v="0"/>
    <x v="24"/>
    <x v="0"/>
    <x v="0"/>
    <s v="Dhaka"/>
    <n v="0"/>
    <x v="0"/>
  </r>
  <r>
    <x v="0"/>
    <n v="40"/>
    <x v="4"/>
    <n v="0"/>
    <n v="0"/>
    <n v="1"/>
    <x v="0"/>
    <x v="1"/>
    <x v="1"/>
    <s v="Dhaka"/>
    <n v="0"/>
    <x v="0"/>
  </r>
  <r>
    <x v="0"/>
    <n v="62"/>
    <x v="3"/>
    <n v="0"/>
    <n v="0"/>
    <n v="1"/>
    <x v="1"/>
    <x v="0"/>
    <x v="0"/>
    <s v="Dhaka"/>
    <n v="0"/>
    <x v="0"/>
  </r>
  <r>
    <x v="0"/>
    <n v="40"/>
    <x v="4"/>
    <n v="1"/>
    <n v="1"/>
    <n v="1"/>
    <x v="1"/>
    <x v="1"/>
    <x v="1"/>
    <s v="Dhaka"/>
    <n v="1"/>
    <x v="1"/>
  </r>
  <r>
    <x v="1"/>
    <n v="24"/>
    <x v="2"/>
    <n v="0"/>
    <n v="0"/>
    <n v="1"/>
    <x v="7"/>
    <x v="0"/>
    <x v="2"/>
    <s v="Dhaka"/>
    <n v="0"/>
    <x v="0"/>
  </r>
  <r>
    <x v="1"/>
    <n v="21"/>
    <x v="2"/>
    <n v="0"/>
    <n v="0"/>
    <n v="1"/>
    <x v="21"/>
    <x v="1"/>
    <x v="1"/>
    <s v="Dhaka"/>
    <n v="0"/>
    <x v="0"/>
  </r>
  <r>
    <x v="1"/>
    <n v="62"/>
    <x v="3"/>
    <n v="1"/>
    <n v="1"/>
    <n v="0"/>
    <x v="10"/>
    <x v="0"/>
    <x v="1"/>
    <s v="Dhaka"/>
    <n v="1"/>
    <x v="1"/>
  </r>
  <r>
    <x v="1"/>
    <n v="16"/>
    <x v="1"/>
    <n v="1"/>
    <n v="1"/>
    <n v="1"/>
    <x v="1"/>
    <x v="1"/>
    <x v="0"/>
    <s v="Dhaka"/>
    <n v="1"/>
    <x v="1"/>
  </r>
  <r>
    <x v="1"/>
    <n v="11"/>
    <x v="1"/>
    <n v="0"/>
    <n v="0"/>
    <n v="0"/>
    <x v="18"/>
    <x v="0"/>
    <x v="0"/>
    <s v="Dhaka"/>
    <n v="0"/>
    <x v="0"/>
  </r>
  <r>
    <x v="1"/>
    <n v="30"/>
    <x v="2"/>
    <n v="1"/>
    <n v="1"/>
    <n v="0"/>
    <x v="1"/>
    <x v="1"/>
    <x v="1"/>
    <s v="Dhaka"/>
    <n v="1"/>
    <x v="1"/>
  </r>
  <r>
    <x v="1"/>
    <n v="55"/>
    <x v="3"/>
    <n v="0"/>
    <n v="0"/>
    <n v="0"/>
    <x v="11"/>
    <x v="0"/>
    <x v="2"/>
    <s v="Dhaka"/>
    <n v="0"/>
    <x v="0"/>
  </r>
  <r>
    <x v="1"/>
    <n v="24"/>
    <x v="2"/>
    <n v="0"/>
    <n v="0"/>
    <n v="1"/>
    <x v="23"/>
    <x v="1"/>
    <x v="1"/>
    <s v="Dhaka"/>
    <n v="0"/>
    <x v="0"/>
  </r>
  <r>
    <x v="0"/>
    <n v="54"/>
    <x v="3"/>
    <n v="0"/>
    <n v="0"/>
    <n v="1"/>
    <x v="35"/>
    <x v="0"/>
    <x v="1"/>
    <s v="Dhaka"/>
    <n v="0"/>
    <x v="0"/>
  </r>
  <r>
    <x v="1"/>
    <n v="29"/>
    <x v="2"/>
    <n v="1"/>
    <n v="1"/>
    <n v="0"/>
    <x v="26"/>
    <x v="1"/>
    <x v="2"/>
    <s v="Dhaka"/>
    <n v="1"/>
    <x v="1"/>
  </r>
  <r>
    <x v="0"/>
    <n v="20"/>
    <x v="1"/>
    <n v="0"/>
    <n v="0"/>
    <n v="1"/>
    <x v="11"/>
    <x v="0"/>
    <x v="2"/>
    <s v="Dhaka"/>
    <n v="0"/>
    <x v="0"/>
  </r>
  <r>
    <x v="1"/>
    <n v="57"/>
    <x v="3"/>
    <n v="1"/>
    <n v="1"/>
    <n v="1"/>
    <x v="28"/>
    <x v="1"/>
    <x v="2"/>
    <s v="Dhaka"/>
    <n v="1"/>
    <x v="1"/>
  </r>
  <r>
    <x v="1"/>
    <n v="62"/>
    <x v="3"/>
    <n v="0"/>
    <n v="0"/>
    <n v="1"/>
    <x v="29"/>
    <x v="0"/>
    <x v="1"/>
    <s v="Dhaka"/>
    <n v="0"/>
    <x v="0"/>
  </r>
  <r>
    <x v="0"/>
    <n v="35"/>
    <x v="4"/>
    <n v="0"/>
    <n v="0"/>
    <n v="1"/>
    <x v="29"/>
    <x v="1"/>
    <x v="2"/>
    <s v="Dhaka"/>
    <n v="0"/>
    <x v="0"/>
  </r>
  <r>
    <x v="0"/>
    <n v="22"/>
    <x v="2"/>
    <n v="1"/>
    <n v="1"/>
    <n v="1"/>
    <x v="0"/>
    <x v="0"/>
    <x v="1"/>
    <s v="Dhaka"/>
    <n v="1"/>
    <x v="1"/>
  </r>
  <r>
    <x v="1"/>
    <n v="14"/>
    <x v="1"/>
    <n v="1"/>
    <n v="1"/>
    <n v="1"/>
    <x v="30"/>
    <x v="1"/>
    <x v="0"/>
    <s v="Dhaka"/>
    <n v="1"/>
    <x v="1"/>
  </r>
  <r>
    <x v="0"/>
    <n v="40"/>
    <x v="4"/>
    <n v="1"/>
    <n v="1"/>
    <n v="0"/>
    <x v="29"/>
    <x v="0"/>
    <x v="0"/>
    <s v="Dhaka"/>
    <n v="1"/>
    <x v="1"/>
  </r>
  <r>
    <x v="0"/>
    <n v="46"/>
    <x v="0"/>
    <n v="1"/>
    <n v="1"/>
    <n v="0"/>
    <x v="15"/>
    <x v="1"/>
    <x v="1"/>
    <s v="Dhaka"/>
    <n v="1"/>
    <x v="1"/>
  </r>
  <r>
    <x v="0"/>
    <n v="21"/>
    <x v="2"/>
    <n v="0"/>
    <n v="0"/>
    <n v="1"/>
    <x v="6"/>
    <x v="0"/>
    <x v="2"/>
    <s v="Dhaka"/>
    <n v="0"/>
    <x v="0"/>
  </r>
  <r>
    <x v="1"/>
    <n v="38"/>
    <x v="4"/>
    <n v="0"/>
    <n v="0"/>
    <n v="1"/>
    <x v="21"/>
    <x v="1"/>
    <x v="0"/>
    <s v="Dhaka"/>
    <n v="0"/>
    <x v="0"/>
  </r>
  <r>
    <x v="1"/>
    <n v="23"/>
    <x v="2"/>
    <n v="1"/>
    <n v="1"/>
    <n v="1"/>
    <x v="32"/>
    <x v="0"/>
    <x v="0"/>
    <s v="Dhaka"/>
    <n v="1"/>
    <x v="1"/>
  </r>
  <r>
    <x v="0"/>
    <n v="15"/>
    <x v="1"/>
    <n v="0"/>
    <n v="0"/>
    <n v="0"/>
    <x v="0"/>
    <x v="1"/>
    <x v="1"/>
    <s v="Dhaka"/>
    <n v="0"/>
    <x v="0"/>
  </r>
  <r>
    <x v="0"/>
    <n v="21"/>
    <x v="2"/>
    <n v="0"/>
    <n v="0"/>
    <n v="0"/>
    <x v="14"/>
    <x v="0"/>
    <x v="1"/>
    <s v="Dhaka"/>
    <n v="0"/>
    <x v="0"/>
  </r>
  <r>
    <x v="0"/>
    <n v="31"/>
    <x v="4"/>
    <n v="0"/>
    <n v="0"/>
    <n v="0"/>
    <x v="11"/>
    <x v="1"/>
    <x v="1"/>
    <s v="Dhaka"/>
    <n v="0"/>
    <x v="0"/>
  </r>
  <r>
    <x v="0"/>
    <n v="43"/>
    <x v="0"/>
    <n v="1"/>
    <n v="1"/>
    <n v="0"/>
    <x v="23"/>
    <x v="0"/>
    <x v="2"/>
    <s v="Dhaka"/>
    <n v="1"/>
    <x v="1"/>
  </r>
  <r>
    <x v="1"/>
    <n v="29"/>
    <x v="2"/>
    <n v="1"/>
    <n v="1"/>
    <n v="0"/>
    <x v="20"/>
    <x v="1"/>
    <x v="2"/>
    <s v="Dhaka"/>
    <n v="1"/>
    <x v="1"/>
  </r>
  <r>
    <x v="0"/>
    <n v="58"/>
    <x v="3"/>
    <n v="0"/>
    <n v="0"/>
    <n v="1"/>
    <x v="19"/>
    <x v="0"/>
    <x v="0"/>
    <s v="Dhaka"/>
    <n v="0"/>
    <x v="0"/>
  </r>
  <r>
    <x v="1"/>
    <n v="27"/>
    <x v="2"/>
    <n v="1"/>
    <n v="1"/>
    <n v="0"/>
    <x v="29"/>
    <x v="1"/>
    <x v="0"/>
    <s v="Dhaka"/>
    <n v="1"/>
    <x v="1"/>
  </r>
  <r>
    <x v="1"/>
    <n v="49"/>
    <x v="0"/>
    <n v="0"/>
    <n v="0"/>
    <n v="0"/>
    <x v="6"/>
    <x v="0"/>
    <x v="0"/>
    <s v="Dhaka"/>
    <n v="0"/>
    <x v="0"/>
  </r>
  <r>
    <x v="1"/>
    <n v="43"/>
    <x v="0"/>
    <n v="1"/>
    <n v="1"/>
    <n v="1"/>
    <x v="11"/>
    <x v="1"/>
    <x v="0"/>
    <s v="Dhaka"/>
    <n v="1"/>
    <x v="1"/>
  </r>
  <r>
    <x v="1"/>
    <n v="42"/>
    <x v="0"/>
    <n v="1"/>
    <n v="1"/>
    <n v="0"/>
    <x v="33"/>
    <x v="0"/>
    <x v="1"/>
    <s v="Dhaka"/>
    <n v="1"/>
    <x v="1"/>
  </r>
  <r>
    <x v="0"/>
    <n v="18"/>
    <x v="1"/>
    <n v="1"/>
    <n v="1"/>
    <n v="0"/>
    <x v="30"/>
    <x v="1"/>
    <x v="0"/>
    <s v="Dhaka"/>
    <n v="1"/>
    <x v="1"/>
  </r>
  <r>
    <x v="1"/>
    <n v="15"/>
    <x v="1"/>
    <n v="1"/>
    <n v="1"/>
    <n v="0"/>
    <x v="35"/>
    <x v="0"/>
    <x v="2"/>
    <s v="Dhaka"/>
    <n v="1"/>
    <x v="1"/>
  </r>
  <r>
    <x v="1"/>
    <n v="22"/>
    <x v="2"/>
    <n v="1"/>
    <n v="1"/>
    <n v="0"/>
    <x v="11"/>
    <x v="1"/>
    <x v="0"/>
    <s v="Dhaka"/>
    <n v="1"/>
    <x v="1"/>
  </r>
  <r>
    <x v="1"/>
    <n v="31"/>
    <x v="4"/>
    <n v="1"/>
    <n v="1"/>
    <n v="0"/>
    <x v="20"/>
    <x v="0"/>
    <x v="2"/>
    <s v="Dhaka"/>
    <n v="1"/>
    <x v="1"/>
  </r>
  <r>
    <x v="0"/>
    <n v="26"/>
    <x v="2"/>
    <n v="0"/>
    <n v="0"/>
    <n v="1"/>
    <x v="16"/>
    <x v="1"/>
    <x v="0"/>
    <s v="Dhaka"/>
    <n v="0"/>
    <x v="0"/>
  </r>
  <r>
    <x v="1"/>
    <n v="11"/>
    <x v="1"/>
    <n v="1"/>
    <n v="1"/>
    <n v="1"/>
    <x v="0"/>
    <x v="0"/>
    <x v="2"/>
    <s v="Dhaka"/>
    <n v="1"/>
    <x v="1"/>
  </r>
  <r>
    <x v="1"/>
    <n v="47"/>
    <x v="0"/>
    <n v="1"/>
    <n v="1"/>
    <n v="1"/>
    <x v="0"/>
    <x v="1"/>
    <x v="2"/>
    <s v="Dhaka"/>
    <n v="1"/>
    <x v="1"/>
  </r>
  <r>
    <x v="0"/>
    <n v="20"/>
    <x v="1"/>
    <n v="0"/>
    <n v="0"/>
    <n v="1"/>
    <x v="23"/>
    <x v="0"/>
    <x v="0"/>
    <s v="Dhaka"/>
    <n v="0"/>
    <x v="0"/>
  </r>
  <r>
    <x v="1"/>
    <n v="58"/>
    <x v="3"/>
    <n v="0"/>
    <n v="0"/>
    <n v="1"/>
    <x v="27"/>
    <x v="1"/>
    <x v="0"/>
    <s v="Dhaka"/>
    <n v="0"/>
    <x v="0"/>
  </r>
  <r>
    <x v="1"/>
    <n v="62"/>
    <x v="3"/>
    <n v="1"/>
    <n v="1"/>
    <n v="0"/>
    <x v="27"/>
    <x v="0"/>
    <x v="1"/>
    <s v="Dhaka"/>
    <n v="1"/>
    <x v="1"/>
  </r>
  <r>
    <x v="0"/>
    <n v="27"/>
    <x v="2"/>
    <n v="0"/>
    <n v="0"/>
    <n v="1"/>
    <x v="20"/>
    <x v="1"/>
    <x v="1"/>
    <s v="Dhaka"/>
    <n v="0"/>
    <x v="0"/>
  </r>
  <r>
    <x v="0"/>
    <n v="49"/>
    <x v="0"/>
    <n v="1"/>
    <n v="1"/>
    <n v="1"/>
    <x v="29"/>
    <x v="0"/>
    <x v="2"/>
    <s v="Dhaka"/>
    <n v="1"/>
    <x v="1"/>
  </r>
  <r>
    <x v="0"/>
    <n v="30"/>
    <x v="2"/>
    <n v="1"/>
    <n v="1"/>
    <n v="0"/>
    <x v="24"/>
    <x v="1"/>
    <x v="1"/>
    <s v="Dhaka"/>
    <n v="1"/>
    <x v="1"/>
  </r>
  <r>
    <x v="1"/>
    <n v="61"/>
    <x v="3"/>
    <n v="1"/>
    <n v="1"/>
    <n v="1"/>
    <x v="4"/>
    <x v="0"/>
    <x v="1"/>
    <s v="Dhaka"/>
    <n v="1"/>
    <x v="1"/>
  </r>
  <r>
    <x v="0"/>
    <n v="31"/>
    <x v="4"/>
    <n v="1"/>
    <n v="1"/>
    <n v="1"/>
    <x v="28"/>
    <x v="1"/>
    <x v="0"/>
    <s v="Dhaka"/>
    <n v="1"/>
    <x v="1"/>
  </r>
  <r>
    <x v="0"/>
    <n v="64"/>
    <x v="3"/>
    <n v="0"/>
    <n v="0"/>
    <n v="1"/>
    <x v="3"/>
    <x v="0"/>
    <x v="1"/>
    <s v="Dhaka"/>
    <n v="0"/>
    <x v="0"/>
  </r>
  <r>
    <x v="0"/>
    <n v="37"/>
    <x v="4"/>
    <n v="0"/>
    <n v="0"/>
    <n v="1"/>
    <x v="8"/>
    <x v="1"/>
    <x v="1"/>
    <s v="Dhaka"/>
    <n v="0"/>
    <x v="0"/>
  </r>
  <r>
    <x v="1"/>
    <n v="45"/>
    <x v="0"/>
    <n v="1"/>
    <n v="1"/>
    <n v="0"/>
    <x v="34"/>
    <x v="0"/>
    <x v="1"/>
    <s v="Dhaka"/>
    <n v="1"/>
    <x v="1"/>
  </r>
  <r>
    <x v="1"/>
    <n v="47"/>
    <x v="0"/>
    <n v="1"/>
    <n v="1"/>
    <n v="0"/>
    <x v="31"/>
    <x v="1"/>
    <x v="1"/>
    <s v="Dhaka"/>
    <n v="1"/>
    <x v="1"/>
  </r>
  <r>
    <x v="0"/>
    <n v="34"/>
    <x v="4"/>
    <n v="0"/>
    <n v="0"/>
    <n v="0"/>
    <x v="21"/>
    <x v="0"/>
    <x v="2"/>
    <s v="Dhaka"/>
    <n v="0"/>
    <x v="0"/>
  </r>
  <r>
    <x v="1"/>
    <n v="37"/>
    <x v="4"/>
    <n v="1"/>
    <n v="1"/>
    <n v="1"/>
    <x v="33"/>
    <x v="1"/>
    <x v="1"/>
    <s v="Dhaka"/>
    <n v="1"/>
    <x v="1"/>
  </r>
  <r>
    <x v="0"/>
    <n v="17"/>
    <x v="1"/>
    <n v="0"/>
    <n v="0"/>
    <n v="0"/>
    <x v="7"/>
    <x v="0"/>
    <x v="0"/>
    <s v="Dhaka"/>
    <n v="0"/>
    <x v="0"/>
  </r>
  <r>
    <x v="1"/>
    <n v="38"/>
    <x v="4"/>
    <n v="0"/>
    <n v="1"/>
    <n v="0"/>
    <x v="10"/>
    <x v="1"/>
    <x v="0"/>
    <s v="Dhaka"/>
    <n v="1"/>
    <x v="1"/>
  </r>
  <r>
    <x v="0"/>
    <n v="13"/>
    <x v="1"/>
    <n v="0"/>
    <n v="0"/>
    <n v="0"/>
    <x v="13"/>
    <x v="0"/>
    <x v="2"/>
    <s v="Dhaka"/>
    <n v="0"/>
    <x v="0"/>
  </r>
  <r>
    <x v="0"/>
    <n v="52"/>
    <x v="3"/>
    <n v="1"/>
    <n v="1"/>
    <n v="1"/>
    <x v="31"/>
    <x v="1"/>
    <x v="2"/>
    <s v="Dhaka"/>
    <n v="1"/>
    <x v="1"/>
  </r>
  <r>
    <x v="0"/>
    <n v="50"/>
    <x v="0"/>
    <n v="0"/>
    <n v="0"/>
    <n v="0"/>
    <x v="18"/>
    <x v="0"/>
    <x v="2"/>
    <s v="Dhaka"/>
    <n v="0"/>
    <x v="0"/>
  </r>
  <r>
    <x v="1"/>
    <n v="35"/>
    <x v="4"/>
    <n v="0"/>
    <n v="0"/>
    <n v="0"/>
    <x v="12"/>
    <x v="1"/>
    <x v="0"/>
    <s v="Dhaka"/>
    <n v="0"/>
    <x v="0"/>
  </r>
  <r>
    <x v="1"/>
    <n v="14"/>
    <x v="1"/>
    <n v="1"/>
    <n v="1"/>
    <n v="1"/>
    <x v="30"/>
    <x v="0"/>
    <x v="1"/>
    <s v="Dhaka"/>
    <n v="1"/>
    <x v="1"/>
  </r>
  <r>
    <x v="0"/>
    <n v="31"/>
    <x v="4"/>
    <n v="0"/>
    <n v="0"/>
    <n v="1"/>
    <x v="9"/>
    <x v="1"/>
    <x v="0"/>
    <s v="Dhaka"/>
    <n v="0"/>
    <x v="0"/>
  </r>
  <r>
    <x v="0"/>
    <n v="23"/>
    <x v="2"/>
    <n v="1"/>
    <n v="1"/>
    <n v="0"/>
    <x v="13"/>
    <x v="0"/>
    <x v="2"/>
    <s v="Dhaka"/>
    <n v="1"/>
    <x v="1"/>
  </r>
  <r>
    <x v="1"/>
    <n v="32"/>
    <x v="4"/>
    <n v="0"/>
    <n v="0"/>
    <n v="0"/>
    <x v="29"/>
    <x v="1"/>
    <x v="2"/>
    <s v="Dhaka"/>
    <n v="0"/>
    <x v="0"/>
  </r>
  <r>
    <x v="1"/>
    <n v="39"/>
    <x v="4"/>
    <n v="1"/>
    <n v="1"/>
    <n v="0"/>
    <x v="4"/>
    <x v="0"/>
    <x v="2"/>
    <s v="Dhaka"/>
    <n v="1"/>
    <x v="1"/>
  </r>
  <r>
    <x v="0"/>
    <n v="53"/>
    <x v="3"/>
    <n v="0"/>
    <n v="0"/>
    <n v="0"/>
    <x v="27"/>
    <x v="1"/>
    <x v="0"/>
    <s v="Dhaka"/>
    <n v="0"/>
    <x v="0"/>
  </r>
  <r>
    <x v="1"/>
    <n v="29"/>
    <x v="2"/>
    <n v="0"/>
    <n v="0"/>
    <n v="1"/>
    <x v="13"/>
    <x v="0"/>
    <x v="1"/>
    <s v="Dhaka"/>
    <n v="0"/>
    <x v="0"/>
  </r>
  <r>
    <x v="1"/>
    <n v="51"/>
    <x v="3"/>
    <n v="1"/>
    <n v="1"/>
    <n v="1"/>
    <x v="23"/>
    <x v="1"/>
    <x v="1"/>
    <s v="Dhaka"/>
    <n v="1"/>
    <x v="1"/>
  </r>
  <r>
    <x v="1"/>
    <n v="11"/>
    <x v="1"/>
    <n v="0"/>
    <n v="0"/>
    <n v="1"/>
    <x v="17"/>
    <x v="0"/>
    <x v="1"/>
    <s v="Dhaka"/>
    <n v="0"/>
    <x v="0"/>
  </r>
  <r>
    <x v="0"/>
    <n v="29"/>
    <x v="2"/>
    <n v="1"/>
    <n v="1"/>
    <n v="1"/>
    <x v="33"/>
    <x v="1"/>
    <x v="0"/>
    <s v="Dhaka"/>
    <n v="1"/>
    <x v="1"/>
  </r>
  <r>
    <x v="1"/>
    <n v="45"/>
    <x v="0"/>
    <n v="1"/>
    <n v="1"/>
    <n v="0"/>
    <x v="12"/>
    <x v="0"/>
    <x v="0"/>
    <s v="Dhaka"/>
    <n v="1"/>
    <x v="1"/>
  </r>
  <r>
    <x v="1"/>
    <n v="19"/>
    <x v="1"/>
    <n v="0"/>
    <n v="0"/>
    <n v="0"/>
    <x v="31"/>
    <x v="1"/>
    <x v="0"/>
    <s v="Dhaka"/>
    <n v="0"/>
    <x v="0"/>
  </r>
  <r>
    <x v="1"/>
    <n v="24"/>
    <x v="2"/>
    <n v="1"/>
    <n v="1"/>
    <n v="0"/>
    <x v="30"/>
    <x v="0"/>
    <x v="2"/>
    <s v="Dhaka"/>
    <n v="1"/>
    <x v="1"/>
  </r>
  <r>
    <x v="1"/>
    <n v="48"/>
    <x v="0"/>
    <n v="0"/>
    <n v="0"/>
    <n v="0"/>
    <x v="26"/>
    <x v="1"/>
    <x v="0"/>
    <s v="Dhaka"/>
    <n v="0"/>
    <x v="0"/>
  </r>
  <r>
    <x v="0"/>
    <n v="53"/>
    <x v="3"/>
    <n v="1"/>
    <n v="1"/>
    <n v="0"/>
    <x v="24"/>
    <x v="0"/>
    <x v="2"/>
    <s v="Dhaka"/>
    <n v="1"/>
    <x v="1"/>
  </r>
  <r>
    <x v="0"/>
    <n v="33"/>
    <x v="4"/>
    <n v="1"/>
    <n v="1"/>
    <n v="0"/>
    <x v="22"/>
    <x v="1"/>
    <x v="2"/>
    <s v="Dhaka"/>
    <n v="1"/>
    <x v="1"/>
  </r>
  <r>
    <x v="1"/>
    <n v="41"/>
    <x v="0"/>
    <n v="1"/>
    <n v="1"/>
    <n v="1"/>
    <x v="9"/>
    <x v="0"/>
    <x v="2"/>
    <s v="Dhaka"/>
    <n v="1"/>
    <x v="1"/>
  </r>
  <r>
    <x v="0"/>
    <n v="35"/>
    <x v="4"/>
    <n v="0"/>
    <n v="0"/>
    <n v="1"/>
    <x v="5"/>
    <x v="1"/>
    <x v="0"/>
    <s v="Dhaka"/>
    <n v="0"/>
    <x v="0"/>
  </r>
  <r>
    <x v="1"/>
    <n v="63"/>
    <x v="3"/>
    <n v="0"/>
    <n v="0"/>
    <n v="0"/>
    <x v="5"/>
    <x v="0"/>
    <x v="2"/>
    <s v="Dhaka"/>
    <n v="0"/>
    <x v="0"/>
  </r>
  <r>
    <x v="0"/>
    <n v="54"/>
    <x v="3"/>
    <n v="1"/>
    <n v="1"/>
    <n v="0"/>
    <x v="15"/>
    <x v="1"/>
    <x v="2"/>
    <s v="Dhaka"/>
    <n v="1"/>
    <x v="1"/>
  </r>
  <r>
    <x v="0"/>
    <n v="40"/>
    <x v="4"/>
    <n v="1"/>
    <n v="1"/>
    <n v="1"/>
    <x v="25"/>
    <x v="0"/>
    <x v="2"/>
    <s v="Dhaka"/>
    <n v="1"/>
    <x v="1"/>
  </r>
  <r>
    <x v="0"/>
    <n v="23"/>
    <x v="2"/>
    <n v="0"/>
    <n v="0"/>
    <n v="1"/>
    <x v="34"/>
    <x v="1"/>
    <x v="1"/>
    <s v="Dhaka"/>
    <n v="0"/>
    <x v="0"/>
  </r>
  <r>
    <x v="0"/>
    <n v="55"/>
    <x v="3"/>
    <n v="0"/>
    <n v="0"/>
    <n v="0"/>
    <x v="9"/>
    <x v="0"/>
    <x v="1"/>
    <s v="Dhaka"/>
    <n v="0"/>
    <x v="0"/>
  </r>
  <r>
    <x v="0"/>
    <n v="32"/>
    <x v="4"/>
    <n v="0"/>
    <n v="0"/>
    <n v="0"/>
    <x v="24"/>
    <x v="1"/>
    <x v="1"/>
    <s v="Dhaka"/>
    <n v="0"/>
    <x v="0"/>
  </r>
  <r>
    <x v="1"/>
    <n v="13"/>
    <x v="1"/>
    <n v="0"/>
    <n v="0"/>
    <n v="1"/>
    <x v="4"/>
    <x v="0"/>
    <x v="2"/>
    <s v="Dhaka"/>
    <n v="0"/>
    <x v="0"/>
  </r>
  <r>
    <x v="1"/>
    <n v="44"/>
    <x v="0"/>
    <n v="1"/>
    <n v="1"/>
    <n v="0"/>
    <x v="22"/>
    <x v="1"/>
    <x v="0"/>
    <s v="Dhaka"/>
    <n v="1"/>
    <x v="1"/>
  </r>
  <r>
    <x v="0"/>
    <n v="52"/>
    <x v="3"/>
    <n v="0"/>
    <n v="0"/>
    <n v="1"/>
    <x v="12"/>
    <x v="0"/>
    <x v="2"/>
    <s v="Dhaka"/>
    <n v="0"/>
    <x v="0"/>
  </r>
  <r>
    <x v="1"/>
    <n v="65"/>
    <x v="3"/>
    <n v="0"/>
    <n v="0"/>
    <n v="0"/>
    <x v="14"/>
    <x v="1"/>
    <x v="1"/>
    <s v="Dhaka"/>
    <n v="0"/>
    <x v="0"/>
  </r>
  <r>
    <x v="1"/>
    <n v="55"/>
    <x v="3"/>
    <n v="0"/>
    <n v="0"/>
    <n v="0"/>
    <x v="19"/>
    <x v="0"/>
    <x v="1"/>
    <s v="Dhaka"/>
    <n v="0"/>
    <x v="0"/>
  </r>
  <r>
    <x v="0"/>
    <n v="17"/>
    <x v="1"/>
    <n v="0"/>
    <n v="0"/>
    <n v="1"/>
    <x v="0"/>
    <x v="1"/>
    <x v="1"/>
    <s v="Dhaka"/>
    <n v="0"/>
    <x v="0"/>
  </r>
  <r>
    <x v="0"/>
    <n v="31"/>
    <x v="4"/>
    <n v="1"/>
    <n v="1"/>
    <n v="0"/>
    <x v="19"/>
    <x v="0"/>
    <x v="0"/>
    <s v="Dhaka"/>
    <n v="1"/>
    <x v="1"/>
  </r>
  <r>
    <x v="1"/>
    <n v="9"/>
    <x v="5"/>
    <n v="1"/>
    <n v="1"/>
    <n v="1"/>
    <x v="21"/>
    <x v="1"/>
    <x v="2"/>
    <s v="Dhaka"/>
    <n v="1"/>
    <x v="1"/>
  </r>
  <r>
    <x v="1"/>
    <n v="22"/>
    <x v="2"/>
    <n v="1"/>
    <n v="1"/>
    <n v="0"/>
    <x v="21"/>
    <x v="0"/>
    <x v="2"/>
    <s v="Dhaka"/>
    <n v="1"/>
    <x v="1"/>
  </r>
  <r>
    <x v="0"/>
    <n v="21"/>
    <x v="2"/>
    <n v="1"/>
    <n v="1"/>
    <n v="0"/>
    <x v="29"/>
    <x v="1"/>
    <x v="1"/>
    <s v="Dhaka"/>
    <n v="1"/>
    <x v="1"/>
  </r>
  <r>
    <x v="0"/>
    <n v="15"/>
    <x v="1"/>
    <n v="1"/>
    <n v="1"/>
    <n v="0"/>
    <x v="34"/>
    <x v="0"/>
    <x v="0"/>
    <s v="Dhaka"/>
    <n v="1"/>
    <x v="1"/>
  </r>
  <r>
    <x v="1"/>
    <n v="40"/>
    <x v="4"/>
    <n v="1"/>
    <n v="1"/>
    <n v="0"/>
    <x v="31"/>
    <x v="1"/>
    <x v="2"/>
    <s v="Dhaka"/>
    <n v="1"/>
    <x v="1"/>
  </r>
  <r>
    <x v="0"/>
    <n v="37"/>
    <x v="4"/>
    <n v="1"/>
    <n v="1"/>
    <n v="1"/>
    <x v="3"/>
    <x v="0"/>
    <x v="0"/>
    <s v="Dhaka"/>
    <n v="1"/>
    <x v="1"/>
  </r>
  <r>
    <x v="1"/>
    <n v="53"/>
    <x v="3"/>
    <n v="0"/>
    <n v="0"/>
    <n v="0"/>
    <x v="4"/>
    <x v="1"/>
    <x v="1"/>
    <s v="Dhaka"/>
    <n v="0"/>
    <x v="0"/>
  </r>
  <r>
    <x v="0"/>
    <n v="46"/>
    <x v="0"/>
    <n v="0"/>
    <n v="0"/>
    <n v="0"/>
    <x v="6"/>
    <x v="0"/>
    <x v="2"/>
    <s v="Dhaka"/>
    <n v="0"/>
    <x v="0"/>
  </r>
  <r>
    <x v="1"/>
    <n v="9"/>
    <x v="5"/>
    <n v="1"/>
    <n v="1"/>
    <n v="1"/>
    <x v="16"/>
    <x v="1"/>
    <x v="1"/>
    <s v="Dhaka"/>
    <n v="1"/>
    <x v="1"/>
  </r>
  <r>
    <x v="1"/>
    <n v="35"/>
    <x v="4"/>
    <n v="0"/>
    <n v="0"/>
    <n v="1"/>
    <x v="6"/>
    <x v="0"/>
    <x v="2"/>
    <s v="Dhaka"/>
    <n v="0"/>
    <x v="0"/>
  </r>
  <r>
    <x v="0"/>
    <n v="18"/>
    <x v="1"/>
    <n v="0"/>
    <n v="0"/>
    <n v="1"/>
    <x v="18"/>
    <x v="1"/>
    <x v="1"/>
    <s v="Dhaka"/>
    <n v="0"/>
    <x v="0"/>
  </r>
  <r>
    <x v="0"/>
    <n v="10"/>
    <x v="5"/>
    <n v="0"/>
    <n v="0"/>
    <n v="1"/>
    <x v="17"/>
    <x v="0"/>
    <x v="1"/>
    <s v="Dhaka"/>
    <n v="0"/>
    <x v="0"/>
  </r>
  <r>
    <x v="0"/>
    <n v="13"/>
    <x v="1"/>
    <n v="1"/>
    <n v="1"/>
    <n v="1"/>
    <x v="0"/>
    <x v="1"/>
    <x v="2"/>
    <s v="Dhaka"/>
    <n v="1"/>
    <x v="1"/>
  </r>
  <r>
    <x v="0"/>
    <n v="19"/>
    <x v="1"/>
    <n v="1"/>
    <n v="1"/>
    <n v="0"/>
    <x v="33"/>
    <x v="0"/>
    <x v="2"/>
    <s v="Dhaka"/>
    <n v="1"/>
    <x v="1"/>
  </r>
  <r>
    <x v="1"/>
    <n v="37"/>
    <x v="4"/>
    <n v="0"/>
    <n v="0"/>
    <n v="1"/>
    <x v="13"/>
    <x v="1"/>
    <x v="1"/>
    <s v="Dhaka"/>
    <n v="0"/>
    <x v="0"/>
  </r>
  <r>
    <x v="0"/>
    <n v="40"/>
    <x v="4"/>
    <n v="1"/>
    <n v="1"/>
    <n v="0"/>
    <x v="31"/>
    <x v="0"/>
    <x v="0"/>
    <s v="Dhaka"/>
    <n v="1"/>
    <x v="1"/>
  </r>
  <r>
    <x v="0"/>
    <n v="10"/>
    <x v="5"/>
    <n v="0"/>
    <n v="0"/>
    <n v="0"/>
    <x v="31"/>
    <x v="1"/>
    <x v="2"/>
    <s v="Dhaka"/>
    <n v="0"/>
    <x v="0"/>
  </r>
  <r>
    <x v="0"/>
    <n v="17"/>
    <x v="1"/>
    <n v="0"/>
    <n v="0"/>
    <n v="1"/>
    <x v="7"/>
    <x v="0"/>
    <x v="1"/>
    <s v="Dhaka"/>
    <n v="0"/>
    <x v="0"/>
  </r>
  <r>
    <x v="0"/>
    <n v="47"/>
    <x v="0"/>
    <n v="1"/>
    <n v="1"/>
    <n v="0"/>
    <x v="24"/>
    <x v="1"/>
    <x v="0"/>
    <s v="Dhaka"/>
    <n v="1"/>
    <x v="1"/>
  </r>
  <r>
    <x v="1"/>
    <n v="51"/>
    <x v="3"/>
    <n v="0"/>
    <n v="0"/>
    <n v="0"/>
    <x v="20"/>
    <x v="0"/>
    <x v="1"/>
    <s v="Dhaka"/>
    <n v="0"/>
    <x v="0"/>
  </r>
  <r>
    <x v="1"/>
    <n v="33"/>
    <x v="4"/>
    <n v="1"/>
    <n v="1"/>
    <n v="1"/>
    <x v="34"/>
    <x v="1"/>
    <x v="0"/>
    <s v="Dhaka"/>
    <n v="1"/>
    <x v="1"/>
  </r>
  <r>
    <x v="1"/>
    <n v="51"/>
    <x v="3"/>
    <n v="1"/>
    <n v="1"/>
    <n v="1"/>
    <x v="5"/>
    <x v="0"/>
    <x v="1"/>
    <s v="Dhaka"/>
    <n v="1"/>
    <x v="1"/>
  </r>
  <r>
    <x v="0"/>
    <n v="60"/>
    <x v="3"/>
    <n v="0"/>
    <n v="0"/>
    <n v="1"/>
    <x v="19"/>
    <x v="1"/>
    <x v="0"/>
    <s v="Dhaka"/>
    <n v="0"/>
    <x v="0"/>
  </r>
  <r>
    <x v="0"/>
    <n v="23"/>
    <x v="2"/>
    <n v="0"/>
    <n v="0"/>
    <n v="1"/>
    <x v="33"/>
    <x v="0"/>
    <x v="1"/>
    <s v="Dhaka"/>
    <n v="0"/>
    <x v="0"/>
  </r>
  <r>
    <x v="0"/>
    <n v="8"/>
    <x v="5"/>
    <n v="0"/>
    <n v="0"/>
    <n v="0"/>
    <x v="5"/>
    <x v="1"/>
    <x v="1"/>
    <s v="Dhaka"/>
    <n v="0"/>
    <x v="0"/>
  </r>
  <r>
    <x v="1"/>
    <n v="52"/>
    <x v="3"/>
    <n v="0"/>
    <n v="0"/>
    <n v="1"/>
    <x v="0"/>
    <x v="0"/>
    <x v="0"/>
    <s v="Dhaka"/>
    <n v="0"/>
    <x v="0"/>
  </r>
  <r>
    <x v="0"/>
    <n v="10"/>
    <x v="5"/>
    <n v="1"/>
    <n v="1"/>
    <n v="1"/>
    <x v="7"/>
    <x v="1"/>
    <x v="2"/>
    <s v="Dhaka"/>
    <n v="1"/>
    <x v="1"/>
  </r>
  <r>
    <x v="1"/>
    <n v="22"/>
    <x v="2"/>
    <n v="1"/>
    <n v="1"/>
    <n v="0"/>
    <x v="7"/>
    <x v="0"/>
    <x v="0"/>
    <s v="Dhaka"/>
    <n v="1"/>
    <x v="1"/>
  </r>
  <r>
    <x v="1"/>
    <n v="23"/>
    <x v="2"/>
    <n v="1"/>
    <n v="1"/>
    <n v="0"/>
    <x v="17"/>
    <x v="1"/>
    <x v="2"/>
    <s v="Dhaka"/>
    <n v="1"/>
    <x v="1"/>
  </r>
  <r>
    <x v="0"/>
    <n v="13"/>
    <x v="1"/>
    <n v="0"/>
    <n v="0"/>
    <n v="1"/>
    <x v="35"/>
    <x v="0"/>
    <x v="2"/>
    <s v="Dhaka"/>
    <n v="0"/>
    <x v="0"/>
  </r>
  <r>
    <x v="0"/>
    <n v="22"/>
    <x v="2"/>
    <n v="0"/>
    <n v="0"/>
    <n v="0"/>
    <x v="8"/>
    <x v="1"/>
    <x v="0"/>
    <s v="Dhaka"/>
    <n v="0"/>
    <x v="0"/>
  </r>
  <r>
    <x v="1"/>
    <n v="64"/>
    <x v="3"/>
    <n v="1"/>
    <n v="1"/>
    <n v="1"/>
    <x v="15"/>
    <x v="0"/>
    <x v="0"/>
    <s v="Dhaka"/>
    <n v="1"/>
    <x v="1"/>
  </r>
  <r>
    <x v="0"/>
    <n v="9"/>
    <x v="5"/>
    <n v="0"/>
    <n v="0"/>
    <n v="0"/>
    <x v="25"/>
    <x v="1"/>
    <x v="2"/>
    <s v="Dhaka"/>
    <n v="0"/>
    <x v="0"/>
  </r>
  <r>
    <x v="0"/>
    <n v="26"/>
    <x v="2"/>
    <n v="0"/>
    <n v="0"/>
    <n v="0"/>
    <x v="25"/>
    <x v="0"/>
    <x v="2"/>
    <s v="Dhaka"/>
    <n v="0"/>
    <x v="0"/>
  </r>
  <r>
    <x v="1"/>
    <n v="32"/>
    <x v="4"/>
    <n v="0"/>
    <n v="0"/>
    <n v="0"/>
    <x v="15"/>
    <x v="1"/>
    <x v="2"/>
    <s v="Dhaka"/>
    <n v="0"/>
    <x v="0"/>
  </r>
  <r>
    <x v="0"/>
    <n v="48"/>
    <x v="0"/>
    <n v="0"/>
    <n v="0"/>
    <n v="1"/>
    <x v="30"/>
    <x v="0"/>
    <x v="0"/>
    <s v="Dhaka"/>
    <n v="0"/>
    <x v="0"/>
  </r>
  <r>
    <x v="1"/>
    <n v="48"/>
    <x v="0"/>
    <n v="0"/>
    <n v="1"/>
    <n v="0"/>
    <x v="10"/>
    <x v="1"/>
    <x v="1"/>
    <s v="Dhaka"/>
    <n v="1"/>
    <x v="1"/>
  </r>
  <r>
    <x v="0"/>
    <n v="33"/>
    <x v="4"/>
    <n v="0"/>
    <n v="0"/>
    <n v="0"/>
    <x v="6"/>
    <x v="0"/>
    <x v="1"/>
    <s v="Dhaka"/>
    <n v="0"/>
    <x v="0"/>
  </r>
  <r>
    <x v="0"/>
    <n v="36"/>
    <x v="4"/>
    <n v="0"/>
    <n v="0"/>
    <n v="0"/>
    <x v="27"/>
    <x v="1"/>
    <x v="1"/>
    <s v="Dhaka"/>
    <n v="0"/>
    <x v="0"/>
  </r>
  <r>
    <x v="0"/>
    <n v="32"/>
    <x v="4"/>
    <n v="0"/>
    <n v="0"/>
    <n v="0"/>
    <x v="29"/>
    <x v="0"/>
    <x v="1"/>
    <s v="Dhaka"/>
    <n v="0"/>
    <x v="0"/>
  </r>
  <r>
    <x v="1"/>
    <n v="53"/>
    <x v="3"/>
    <n v="0"/>
    <n v="0"/>
    <n v="0"/>
    <x v="3"/>
    <x v="1"/>
    <x v="0"/>
    <s v="Dhaka"/>
    <n v="0"/>
    <x v="0"/>
  </r>
  <r>
    <x v="0"/>
    <n v="9"/>
    <x v="5"/>
    <n v="1"/>
    <n v="1"/>
    <n v="0"/>
    <x v="6"/>
    <x v="0"/>
    <x v="1"/>
    <s v="Dhaka"/>
    <n v="1"/>
    <x v="1"/>
  </r>
  <r>
    <x v="1"/>
    <n v="9"/>
    <x v="5"/>
    <n v="1"/>
    <n v="1"/>
    <n v="0"/>
    <x v="13"/>
    <x v="1"/>
    <x v="0"/>
    <s v="Dhaka"/>
    <n v="1"/>
    <x v="1"/>
  </r>
  <r>
    <x v="1"/>
    <n v="40"/>
    <x v="4"/>
    <n v="0"/>
    <n v="0"/>
    <n v="1"/>
    <x v="7"/>
    <x v="0"/>
    <x v="0"/>
    <s v="Dhaka"/>
    <n v="0"/>
    <x v="0"/>
  </r>
  <r>
    <x v="0"/>
    <n v="55"/>
    <x v="3"/>
    <n v="1"/>
    <n v="1"/>
    <n v="1"/>
    <x v="20"/>
    <x v="1"/>
    <x v="2"/>
    <s v="Dhaka"/>
    <n v="1"/>
    <x v="1"/>
  </r>
  <r>
    <x v="1"/>
    <n v="34"/>
    <x v="4"/>
    <n v="0"/>
    <n v="0"/>
    <n v="1"/>
    <x v="14"/>
    <x v="0"/>
    <x v="2"/>
    <s v="Dhaka"/>
    <n v="0"/>
    <x v="0"/>
  </r>
  <r>
    <x v="0"/>
    <n v="19"/>
    <x v="1"/>
    <n v="1"/>
    <n v="1"/>
    <n v="1"/>
    <x v="15"/>
    <x v="1"/>
    <x v="0"/>
    <s v="Dhaka"/>
    <n v="1"/>
    <x v="1"/>
  </r>
  <r>
    <x v="1"/>
    <n v="48"/>
    <x v="0"/>
    <n v="1"/>
    <n v="1"/>
    <n v="1"/>
    <x v="28"/>
    <x v="0"/>
    <x v="1"/>
    <s v="Dhaka"/>
    <n v="1"/>
    <x v="1"/>
  </r>
  <r>
    <x v="0"/>
    <n v="30"/>
    <x v="2"/>
    <n v="1"/>
    <n v="1"/>
    <n v="0"/>
    <x v="0"/>
    <x v="1"/>
    <x v="0"/>
    <s v="Dhaka"/>
    <n v="1"/>
    <x v="1"/>
  </r>
  <r>
    <x v="0"/>
    <n v="27"/>
    <x v="2"/>
    <n v="0"/>
    <n v="0"/>
    <n v="0"/>
    <x v="30"/>
    <x v="0"/>
    <x v="0"/>
    <s v="Dhaka"/>
    <n v="0"/>
    <x v="0"/>
  </r>
  <r>
    <x v="1"/>
    <n v="49"/>
    <x v="0"/>
    <n v="0"/>
    <n v="0"/>
    <n v="0"/>
    <x v="11"/>
    <x v="1"/>
    <x v="1"/>
    <s v="Dhaka"/>
    <n v="0"/>
    <x v="0"/>
  </r>
  <r>
    <x v="0"/>
    <n v="28"/>
    <x v="2"/>
    <n v="0"/>
    <n v="0"/>
    <n v="1"/>
    <x v="17"/>
    <x v="0"/>
    <x v="1"/>
    <s v="Dhaka"/>
    <n v="0"/>
    <x v="0"/>
  </r>
  <r>
    <x v="0"/>
    <n v="29"/>
    <x v="2"/>
    <n v="1"/>
    <n v="1"/>
    <n v="1"/>
    <x v="24"/>
    <x v="1"/>
    <x v="2"/>
    <s v="Dhaka"/>
    <n v="1"/>
    <x v="1"/>
  </r>
  <r>
    <x v="1"/>
    <n v="65"/>
    <x v="3"/>
    <n v="1"/>
    <n v="1"/>
    <n v="0"/>
    <x v="8"/>
    <x v="0"/>
    <x v="2"/>
    <s v="Dhaka"/>
    <n v="1"/>
    <x v="1"/>
  </r>
  <r>
    <x v="1"/>
    <n v="36"/>
    <x v="4"/>
    <n v="0"/>
    <n v="0"/>
    <n v="1"/>
    <x v="27"/>
    <x v="1"/>
    <x v="0"/>
    <s v="Dhaka"/>
    <n v="0"/>
    <x v="0"/>
  </r>
  <r>
    <x v="0"/>
    <n v="55"/>
    <x v="3"/>
    <n v="1"/>
    <n v="1"/>
    <n v="0"/>
    <x v="9"/>
    <x v="0"/>
    <x v="0"/>
    <s v="Dhaka"/>
    <n v="1"/>
    <x v="1"/>
  </r>
  <r>
    <x v="1"/>
    <n v="22"/>
    <x v="2"/>
    <n v="0"/>
    <n v="0"/>
    <n v="1"/>
    <x v="24"/>
    <x v="1"/>
    <x v="0"/>
    <s v="Dhaka"/>
    <n v="0"/>
    <x v="0"/>
  </r>
  <r>
    <x v="1"/>
    <n v="26"/>
    <x v="2"/>
    <n v="1"/>
    <n v="1"/>
    <n v="0"/>
    <x v="6"/>
    <x v="0"/>
    <x v="2"/>
    <s v="Dhaka"/>
    <n v="1"/>
    <x v="1"/>
  </r>
  <r>
    <x v="1"/>
    <n v="31"/>
    <x v="4"/>
    <n v="1"/>
    <n v="1"/>
    <n v="0"/>
    <x v="21"/>
    <x v="1"/>
    <x v="2"/>
    <s v="Dhaka"/>
    <n v="1"/>
    <x v="1"/>
  </r>
  <r>
    <x v="0"/>
    <n v="50"/>
    <x v="0"/>
    <n v="0"/>
    <n v="0"/>
    <n v="0"/>
    <x v="29"/>
    <x v="0"/>
    <x v="0"/>
    <s v="Dhaka"/>
    <n v="0"/>
    <x v="0"/>
  </r>
  <r>
    <x v="1"/>
    <n v="25"/>
    <x v="2"/>
    <n v="0"/>
    <n v="0"/>
    <n v="0"/>
    <x v="18"/>
    <x v="1"/>
    <x v="2"/>
    <s v="Dhaka"/>
    <n v="0"/>
    <x v="0"/>
  </r>
  <r>
    <x v="0"/>
    <n v="34"/>
    <x v="4"/>
    <n v="1"/>
    <n v="1"/>
    <n v="0"/>
    <x v="6"/>
    <x v="0"/>
    <x v="0"/>
    <s v="Dhaka"/>
    <n v="1"/>
    <x v="1"/>
  </r>
  <r>
    <x v="0"/>
    <n v="54"/>
    <x v="3"/>
    <n v="0"/>
    <n v="0"/>
    <n v="0"/>
    <x v="0"/>
    <x v="1"/>
    <x v="2"/>
    <s v="Dhaka"/>
    <n v="0"/>
    <x v="0"/>
  </r>
  <r>
    <x v="0"/>
    <n v="35"/>
    <x v="4"/>
    <n v="1"/>
    <n v="1"/>
    <n v="0"/>
    <x v="23"/>
    <x v="0"/>
    <x v="0"/>
    <s v="Dhaka"/>
    <n v="1"/>
    <x v="1"/>
  </r>
  <r>
    <x v="1"/>
    <n v="29"/>
    <x v="2"/>
    <n v="1"/>
    <n v="1"/>
    <n v="1"/>
    <x v="10"/>
    <x v="1"/>
    <x v="0"/>
    <s v="Dhaka"/>
    <n v="1"/>
    <x v="1"/>
  </r>
  <r>
    <x v="0"/>
    <n v="18"/>
    <x v="1"/>
    <n v="1"/>
    <n v="1"/>
    <n v="0"/>
    <x v="29"/>
    <x v="0"/>
    <x v="1"/>
    <s v="Dhaka"/>
    <n v="1"/>
    <x v="1"/>
  </r>
  <r>
    <x v="0"/>
    <n v="12"/>
    <x v="1"/>
    <n v="1"/>
    <n v="1"/>
    <n v="1"/>
    <x v="35"/>
    <x v="1"/>
    <x v="2"/>
    <s v="Dhaka"/>
    <n v="1"/>
    <x v="1"/>
  </r>
  <r>
    <x v="0"/>
    <n v="19"/>
    <x v="1"/>
    <n v="0"/>
    <n v="0"/>
    <n v="0"/>
    <x v="22"/>
    <x v="0"/>
    <x v="1"/>
    <s v="Dhaka"/>
    <n v="0"/>
    <x v="0"/>
  </r>
  <r>
    <x v="0"/>
    <n v="38"/>
    <x v="4"/>
    <n v="1"/>
    <n v="1"/>
    <n v="0"/>
    <x v="9"/>
    <x v="1"/>
    <x v="1"/>
    <s v="Dhaka"/>
    <n v="1"/>
    <x v="1"/>
  </r>
  <r>
    <x v="1"/>
    <n v="46"/>
    <x v="0"/>
    <n v="0"/>
    <n v="0"/>
    <n v="0"/>
    <x v="24"/>
    <x v="0"/>
    <x v="1"/>
    <s v="Dhaka"/>
    <n v="0"/>
    <x v="0"/>
  </r>
  <r>
    <x v="0"/>
    <n v="9"/>
    <x v="5"/>
    <n v="1"/>
    <n v="1"/>
    <n v="0"/>
    <x v="7"/>
    <x v="1"/>
    <x v="0"/>
    <s v="Dhaka"/>
    <n v="1"/>
    <x v="1"/>
  </r>
  <r>
    <x v="0"/>
    <n v="42"/>
    <x v="0"/>
    <n v="1"/>
    <n v="1"/>
    <n v="1"/>
    <x v="13"/>
    <x v="0"/>
    <x v="0"/>
    <s v="Dhaka"/>
    <n v="1"/>
    <x v="1"/>
  </r>
  <r>
    <x v="1"/>
    <n v="23"/>
    <x v="2"/>
    <n v="0"/>
    <n v="0"/>
    <n v="1"/>
    <x v="2"/>
    <x v="1"/>
    <x v="0"/>
    <s v="Dhaka"/>
    <n v="0"/>
    <x v="0"/>
  </r>
  <r>
    <x v="0"/>
    <n v="45"/>
    <x v="0"/>
    <n v="1"/>
    <n v="1"/>
    <n v="1"/>
    <x v="2"/>
    <x v="0"/>
    <x v="0"/>
    <s v="Dhaka"/>
    <n v="1"/>
    <x v="1"/>
  </r>
  <r>
    <x v="0"/>
    <n v="29"/>
    <x v="2"/>
    <n v="1"/>
    <n v="1"/>
    <n v="1"/>
    <x v="2"/>
    <x v="1"/>
    <x v="0"/>
    <s v="Dhaka"/>
    <n v="1"/>
    <x v="1"/>
  </r>
  <r>
    <x v="1"/>
    <n v="31"/>
    <x v="4"/>
    <n v="1"/>
    <n v="1"/>
    <n v="1"/>
    <x v="33"/>
    <x v="0"/>
    <x v="2"/>
    <s v="Dhaka"/>
    <n v="1"/>
    <x v="1"/>
  </r>
  <r>
    <x v="1"/>
    <n v="34"/>
    <x v="4"/>
    <n v="0"/>
    <n v="0"/>
    <n v="0"/>
    <x v="18"/>
    <x v="1"/>
    <x v="2"/>
    <s v="Dhaka"/>
    <n v="0"/>
    <x v="0"/>
  </r>
  <r>
    <x v="0"/>
    <n v="61"/>
    <x v="3"/>
    <n v="1"/>
    <n v="1"/>
    <n v="1"/>
    <x v="35"/>
    <x v="0"/>
    <x v="2"/>
    <s v="Dhaka"/>
    <n v="1"/>
    <x v="1"/>
  </r>
  <r>
    <x v="0"/>
    <n v="26"/>
    <x v="2"/>
    <n v="1"/>
    <n v="1"/>
    <n v="1"/>
    <x v="22"/>
    <x v="1"/>
    <x v="2"/>
    <s v="Dhaka"/>
    <n v="1"/>
    <x v="1"/>
  </r>
  <r>
    <x v="0"/>
    <n v="52"/>
    <x v="3"/>
    <n v="0"/>
    <n v="0"/>
    <n v="0"/>
    <x v="18"/>
    <x v="0"/>
    <x v="1"/>
    <s v="Dhaka"/>
    <n v="0"/>
    <x v="0"/>
  </r>
  <r>
    <x v="0"/>
    <n v="24"/>
    <x v="2"/>
    <n v="0"/>
    <n v="0"/>
    <n v="0"/>
    <x v="8"/>
    <x v="1"/>
    <x v="2"/>
    <s v="Dhaka"/>
    <n v="0"/>
    <x v="0"/>
  </r>
  <r>
    <x v="1"/>
    <n v="19"/>
    <x v="1"/>
    <n v="0"/>
    <n v="0"/>
    <n v="1"/>
    <x v="19"/>
    <x v="0"/>
    <x v="0"/>
    <s v="Dhaka"/>
    <n v="0"/>
    <x v="0"/>
  </r>
  <r>
    <x v="0"/>
    <n v="47"/>
    <x v="0"/>
    <n v="1"/>
    <n v="1"/>
    <n v="0"/>
    <x v="30"/>
    <x v="1"/>
    <x v="2"/>
    <s v="Dhaka"/>
    <n v="1"/>
    <x v="1"/>
  </r>
  <r>
    <x v="0"/>
    <n v="14"/>
    <x v="1"/>
    <n v="1"/>
    <n v="1"/>
    <n v="1"/>
    <x v="10"/>
    <x v="0"/>
    <x v="2"/>
    <s v="Dhaka"/>
    <n v="1"/>
    <x v="1"/>
  </r>
  <r>
    <x v="1"/>
    <n v="62"/>
    <x v="3"/>
    <n v="1"/>
    <n v="1"/>
    <n v="0"/>
    <x v="19"/>
    <x v="1"/>
    <x v="2"/>
    <s v="Dhaka"/>
    <n v="1"/>
    <x v="1"/>
  </r>
  <r>
    <x v="1"/>
    <n v="53"/>
    <x v="3"/>
    <n v="1"/>
    <n v="1"/>
    <n v="1"/>
    <x v="0"/>
    <x v="0"/>
    <x v="2"/>
    <s v="Dhaka"/>
    <n v="1"/>
    <x v="1"/>
  </r>
  <r>
    <x v="1"/>
    <n v="49"/>
    <x v="0"/>
    <n v="0"/>
    <n v="0"/>
    <n v="1"/>
    <x v="29"/>
    <x v="1"/>
    <x v="2"/>
    <s v="Dhaka"/>
    <n v="0"/>
    <x v="0"/>
  </r>
  <r>
    <x v="0"/>
    <n v="51"/>
    <x v="3"/>
    <n v="0"/>
    <n v="0"/>
    <n v="1"/>
    <x v="11"/>
    <x v="0"/>
    <x v="0"/>
    <s v="Dhaka"/>
    <n v="0"/>
    <x v="0"/>
  </r>
  <r>
    <x v="0"/>
    <n v="61"/>
    <x v="3"/>
    <n v="0"/>
    <n v="0"/>
    <n v="0"/>
    <x v="17"/>
    <x v="1"/>
    <x v="0"/>
    <s v="Dhaka"/>
    <n v="0"/>
    <x v="0"/>
  </r>
  <r>
    <x v="0"/>
    <n v="35"/>
    <x v="4"/>
    <n v="1"/>
    <n v="1"/>
    <n v="0"/>
    <x v="17"/>
    <x v="0"/>
    <x v="0"/>
    <s v="Dhaka"/>
    <n v="1"/>
    <x v="1"/>
  </r>
  <r>
    <x v="0"/>
    <n v="45"/>
    <x v="0"/>
    <n v="0"/>
    <n v="0"/>
    <n v="1"/>
    <x v="32"/>
    <x v="1"/>
    <x v="2"/>
    <s v="Dhaka"/>
    <n v="0"/>
    <x v="0"/>
  </r>
  <r>
    <x v="1"/>
    <n v="25"/>
    <x v="2"/>
    <n v="1"/>
    <n v="1"/>
    <n v="1"/>
    <x v="21"/>
    <x v="0"/>
    <x v="0"/>
    <s v="Dhaka"/>
    <n v="1"/>
    <x v="1"/>
  </r>
  <r>
    <x v="0"/>
    <n v="53"/>
    <x v="3"/>
    <n v="1"/>
    <n v="1"/>
    <n v="0"/>
    <x v="15"/>
    <x v="1"/>
    <x v="0"/>
    <s v="Dhaka"/>
    <n v="1"/>
    <x v="1"/>
  </r>
  <r>
    <x v="0"/>
    <n v="37"/>
    <x v="4"/>
    <n v="1"/>
    <n v="1"/>
    <n v="0"/>
    <x v="4"/>
    <x v="0"/>
    <x v="0"/>
    <s v="Dhaka"/>
    <n v="1"/>
    <x v="1"/>
  </r>
  <r>
    <x v="1"/>
    <n v="25"/>
    <x v="2"/>
    <n v="0"/>
    <n v="0"/>
    <n v="1"/>
    <x v="34"/>
    <x v="1"/>
    <x v="0"/>
    <s v="Dhaka"/>
    <n v="0"/>
    <x v="0"/>
  </r>
  <r>
    <x v="1"/>
    <n v="38"/>
    <x v="4"/>
    <n v="1"/>
    <n v="1"/>
    <n v="1"/>
    <x v="20"/>
    <x v="0"/>
    <x v="2"/>
    <s v="Dhaka"/>
    <n v="1"/>
    <x v="1"/>
  </r>
  <r>
    <x v="0"/>
    <n v="50"/>
    <x v="0"/>
    <n v="1"/>
    <n v="1"/>
    <n v="0"/>
    <x v="34"/>
    <x v="1"/>
    <x v="1"/>
    <s v="Dhaka"/>
    <n v="1"/>
    <x v="1"/>
  </r>
  <r>
    <x v="1"/>
    <n v="30"/>
    <x v="2"/>
    <n v="1"/>
    <n v="1"/>
    <n v="1"/>
    <x v="30"/>
    <x v="0"/>
    <x v="0"/>
    <s v="Dhaka"/>
    <n v="1"/>
    <x v="1"/>
  </r>
  <r>
    <x v="0"/>
    <n v="20"/>
    <x v="1"/>
    <n v="0"/>
    <n v="0"/>
    <n v="0"/>
    <x v="1"/>
    <x v="1"/>
    <x v="0"/>
    <s v="Dhaka"/>
    <n v="0"/>
    <x v="0"/>
  </r>
  <r>
    <x v="1"/>
    <n v="44"/>
    <x v="0"/>
    <n v="1"/>
    <n v="1"/>
    <n v="0"/>
    <x v="13"/>
    <x v="0"/>
    <x v="1"/>
    <s v="Dhaka"/>
    <n v="1"/>
    <x v="1"/>
  </r>
  <r>
    <x v="0"/>
    <n v="57"/>
    <x v="3"/>
    <n v="0"/>
    <n v="0"/>
    <n v="1"/>
    <x v="26"/>
    <x v="1"/>
    <x v="0"/>
    <s v="Dhaka"/>
    <n v="0"/>
    <x v="0"/>
  </r>
  <r>
    <x v="1"/>
    <n v="19"/>
    <x v="1"/>
    <n v="1"/>
    <n v="1"/>
    <n v="1"/>
    <x v="16"/>
    <x v="0"/>
    <x v="1"/>
    <s v="Dhaka"/>
    <n v="1"/>
    <x v="1"/>
  </r>
  <r>
    <x v="0"/>
    <n v="34"/>
    <x v="4"/>
    <n v="0"/>
    <n v="0"/>
    <n v="0"/>
    <x v="24"/>
    <x v="1"/>
    <x v="1"/>
    <s v="Dhaka"/>
    <n v="0"/>
    <x v="0"/>
  </r>
  <r>
    <x v="0"/>
    <n v="42"/>
    <x v="0"/>
    <n v="1"/>
    <n v="1"/>
    <n v="1"/>
    <x v="12"/>
    <x v="0"/>
    <x v="1"/>
    <s v="Dhaka"/>
    <n v="1"/>
    <x v="1"/>
  </r>
  <r>
    <x v="0"/>
    <n v="48"/>
    <x v="0"/>
    <n v="1"/>
    <n v="1"/>
    <n v="1"/>
    <x v="31"/>
    <x v="1"/>
    <x v="1"/>
    <s v="Dhaka"/>
    <n v="1"/>
    <x v="1"/>
  </r>
  <r>
    <x v="1"/>
    <n v="45"/>
    <x v="0"/>
    <n v="1"/>
    <n v="1"/>
    <n v="1"/>
    <x v="10"/>
    <x v="0"/>
    <x v="0"/>
    <s v="Dhaka"/>
    <n v="1"/>
    <x v="1"/>
  </r>
  <r>
    <x v="0"/>
    <n v="48"/>
    <x v="0"/>
    <n v="0"/>
    <n v="0"/>
    <n v="1"/>
    <x v="27"/>
    <x v="1"/>
    <x v="2"/>
    <s v="Dhaka"/>
    <n v="0"/>
    <x v="0"/>
  </r>
  <r>
    <x v="0"/>
    <n v="50"/>
    <x v="0"/>
    <n v="1"/>
    <n v="1"/>
    <n v="0"/>
    <x v="6"/>
    <x v="0"/>
    <x v="1"/>
    <s v="Dhaka"/>
    <n v="1"/>
    <x v="1"/>
  </r>
  <r>
    <x v="0"/>
    <n v="37"/>
    <x v="4"/>
    <n v="0"/>
    <n v="0"/>
    <n v="1"/>
    <x v="7"/>
    <x v="1"/>
    <x v="0"/>
    <s v="Dhaka"/>
    <n v="0"/>
    <x v="0"/>
  </r>
  <r>
    <x v="0"/>
    <n v="28"/>
    <x v="2"/>
    <n v="1"/>
    <n v="1"/>
    <n v="0"/>
    <x v="19"/>
    <x v="0"/>
    <x v="2"/>
    <s v="Dhaka"/>
    <n v="1"/>
    <x v="1"/>
  </r>
  <r>
    <x v="1"/>
    <n v="51"/>
    <x v="3"/>
    <n v="1"/>
    <n v="1"/>
    <n v="1"/>
    <x v="22"/>
    <x v="1"/>
    <x v="1"/>
    <s v="Dhaka"/>
    <n v="1"/>
    <x v="1"/>
  </r>
  <r>
    <x v="0"/>
    <n v="37"/>
    <x v="4"/>
    <n v="1"/>
    <n v="1"/>
    <n v="1"/>
    <x v="15"/>
    <x v="0"/>
    <x v="0"/>
    <s v="Dhaka"/>
    <n v="1"/>
    <x v="1"/>
  </r>
  <r>
    <x v="0"/>
    <n v="12"/>
    <x v="1"/>
    <n v="0"/>
    <n v="0"/>
    <n v="1"/>
    <x v="8"/>
    <x v="1"/>
    <x v="0"/>
    <s v="Dhaka"/>
    <n v="0"/>
    <x v="0"/>
  </r>
  <r>
    <x v="1"/>
    <n v="65"/>
    <x v="3"/>
    <n v="1"/>
    <n v="1"/>
    <n v="0"/>
    <x v="15"/>
    <x v="0"/>
    <x v="1"/>
    <s v="Dhaka"/>
    <n v="1"/>
    <x v="1"/>
  </r>
  <r>
    <x v="0"/>
    <n v="44"/>
    <x v="0"/>
    <n v="1"/>
    <n v="1"/>
    <n v="0"/>
    <x v="9"/>
    <x v="1"/>
    <x v="0"/>
    <s v="Dhaka"/>
    <n v="1"/>
    <x v="1"/>
  </r>
  <r>
    <x v="1"/>
    <n v="52"/>
    <x v="3"/>
    <n v="1"/>
    <n v="1"/>
    <n v="0"/>
    <x v="6"/>
    <x v="0"/>
    <x v="0"/>
    <s v="Dhaka"/>
    <n v="1"/>
    <x v="1"/>
  </r>
  <r>
    <x v="0"/>
    <n v="10"/>
    <x v="5"/>
    <n v="1"/>
    <n v="1"/>
    <n v="1"/>
    <x v="26"/>
    <x v="1"/>
    <x v="2"/>
    <s v="Dhaka"/>
    <n v="1"/>
    <x v="1"/>
  </r>
  <r>
    <x v="1"/>
    <n v="16"/>
    <x v="1"/>
    <n v="1"/>
    <n v="1"/>
    <n v="0"/>
    <x v="22"/>
    <x v="0"/>
    <x v="0"/>
    <s v="Dhaka"/>
    <n v="1"/>
    <x v="1"/>
  </r>
  <r>
    <x v="0"/>
    <n v="17"/>
    <x v="1"/>
    <n v="1"/>
    <n v="1"/>
    <n v="0"/>
    <x v="20"/>
    <x v="1"/>
    <x v="1"/>
    <s v="Dhaka"/>
    <n v="1"/>
    <x v="1"/>
  </r>
  <r>
    <x v="0"/>
    <n v="63"/>
    <x v="3"/>
    <n v="0"/>
    <n v="0"/>
    <n v="1"/>
    <x v="25"/>
    <x v="0"/>
    <x v="1"/>
    <s v="Dhaka"/>
    <n v="0"/>
    <x v="0"/>
  </r>
  <r>
    <x v="0"/>
    <n v="29"/>
    <x v="2"/>
    <n v="1"/>
    <n v="1"/>
    <n v="1"/>
    <x v="0"/>
    <x v="1"/>
    <x v="1"/>
    <s v="Dhaka"/>
    <n v="1"/>
    <x v="1"/>
  </r>
  <r>
    <x v="1"/>
    <n v="62"/>
    <x v="3"/>
    <n v="0"/>
    <n v="0"/>
    <n v="1"/>
    <x v="19"/>
    <x v="0"/>
    <x v="0"/>
    <s v="Dhaka"/>
    <n v="0"/>
    <x v="0"/>
  </r>
  <r>
    <x v="0"/>
    <n v="16"/>
    <x v="1"/>
    <n v="0"/>
    <n v="0"/>
    <n v="0"/>
    <x v="7"/>
    <x v="1"/>
    <x v="2"/>
    <s v="Dhaka"/>
    <n v="0"/>
    <x v="0"/>
  </r>
  <r>
    <x v="1"/>
    <n v="8"/>
    <x v="5"/>
    <n v="0"/>
    <n v="0"/>
    <n v="0"/>
    <x v="4"/>
    <x v="0"/>
    <x v="0"/>
    <s v="Dhaka"/>
    <n v="0"/>
    <x v="0"/>
  </r>
  <r>
    <x v="0"/>
    <n v="10"/>
    <x v="5"/>
    <n v="1"/>
    <n v="1"/>
    <n v="0"/>
    <x v="33"/>
    <x v="1"/>
    <x v="2"/>
    <s v="Dhaka"/>
    <n v="1"/>
    <x v="1"/>
  </r>
  <r>
    <x v="0"/>
    <n v="40"/>
    <x v="4"/>
    <n v="1"/>
    <n v="1"/>
    <n v="0"/>
    <x v="13"/>
    <x v="0"/>
    <x v="2"/>
    <s v="Dhaka"/>
    <n v="1"/>
    <x v="1"/>
  </r>
  <r>
    <x v="0"/>
    <n v="51"/>
    <x v="3"/>
    <n v="0"/>
    <n v="0"/>
    <n v="1"/>
    <x v="1"/>
    <x v="1"/>
    <x v="1"/>
    <s v="Dhaka"/>
    <n v="0"/>
    <x v="0"/>
  </r>
  <r>
    <x v="0"/>
    <n v="40"/>
    <x v="4"/>
    <n v="1"/>
    <n v="1"/>
    <n v="1"/>
    <x v="26"/>
    <x v="0"/>
    <x v="0"/>
    <s v="Dhaka"/>
    <n v="1"/>
    <x v="1"/>
  </r>
  <r>
    <x v="0"/>
    <n v="50"/>
    <x v="0"/>
    <n v="0"/>
    <n v="0"/>
    <n v="0"/>
    <x v="7"/>
    <x v="1"/>
    <x v="1"/>
    <s v="Dhaka"/>
    <n v="0"/>
    <x v="0"/>
  </r>
  <r>
    <x v="1"/>
    <n v="20"/>
    <x v="1"/>
    <n v="1"/>
    <n v="1"/>
    <n v="1"/>
    <x v="0"/>
    <x v="0"/>
    <x v="2"/>
    <s v="Dhaka"/>
    <n v="1"/>
    <x v="1"/>
  </r>
  <r>
    <x v="0"/>
    <n v="27"/>
    <x v="2"/>
    <n v="0"/>
    <n v="0"/>
    <n v="0"/>
    <x v="4"/>
    <x v="1"/>
    <x v="1"/>
    <s v="Dhaka"/>
    <n v="0"/>
    <x v="0"/>
  </r>
  <r>
    <x v="0"/>
    <n v="65"/>
    <x v="3"/>
    <n v="0"/>
    <n v="0"/>
    <n v="0"/>
    <x v="3"/>
    <x v="0"/>
    <x v="2"/>
    <s v="Dhaka"/>
    <n v="0"/>
    <x v="0"/>
  </r>
  <r>
    <x v="0"/>
    <n v="10"/>
    <x v="5"/>
    <n v="1"/>
    <n v="1"/>
    <n v="1"/>
    <x v="32"/>
    <x v="1"/>
    <x v="2"/>
    <s v="Dhaka"/>
    <n v="1"/>
    <x v="1"/>
  </r>
  <r>
    <x v="0"/>
    <n v="33"/>
    <x v="4"/>
    <n v="1"/>
    <n v="1"/>
    <n v="1"/>
    <x v="3"/>
    <x v="0"/>
    <x v="2"/>
    <s v="Dhaka"/>
    <n v="1"/>
    <x v="1"/>
  </r>
  <r>
    <x v="1"/>
    <n v="20"/>
    <x v="1"/>
    <n v="1"/>
    <n v="1"/>
    <n v="1"/>
    <x v="3"/>
    <x v="1"/>
    <x v="2"/>
    <s v="Dhaka"/>
    <n v="1"/>
    <x v="1"/>
  </r>
  <r>
    <x v="0"/>
    <n v="44"/>
    <x v="0"/>
    <n v="1"/>
    <n v="1"/>
    <n v="1"/>
    <x v="7"/>
    <x v="0"/>
    <x v="0"/>
    <s v="Dhaka"/>
    <n v="1"/>
    <x v="1"/>
  </r>
  <r>
    <x v="1"/>
    <n v="62"/>
    <x v="3"/>
    <n v="0"/>
    <n v="0"/>
    <n v="0"/>
    <x v="7"/>
    <x v="1"/>
    <x v="0"/>
    <s v="Dhaka"/>
    <n v="0"/>
    <x v="0"/>
  </r>
  <r>
    <x v="1"/>
    <n v="62"/>
    <x v="3"/>
    <n v="1"/>
    <n v="1"/>
    <n v="0"/>
    <x v="32"/>
    <x v="0"/>
    <x v="1"/>
    <s v="Dhaka"/>
    <n v="1"/>
    <x v="1"/>
  </r>
  <r>
    <x v="1"/>
    <n v="54"/>
    <x v="3"/>
    <n v="1"/>
    <n v="1"/>
    <n v="1"/>
    <x v="20"/>
    <x v="1"/>
    <x v="0"/>
    <s v="Dhaka"/>
    <n v="1"/>
    <x v="1"/>
  </r>
  <r>
    <x v="1"/>
    <n v="62"/>
    <x v="3"/>
    <n v="0"/>
    <n v="0"/>
    <n v="1"/>
    <x v="2"/>
    <x v="0"/>
    <x v="2"/>
    <s v="Dhaka"/>
    <n v="0"/>
    <x v="0"/>
  </r>
  <r>
    <x v="1"/>
    <n v="58"/>
    <x v="3"/>
    <n v="1"/>
    <n v="1"/>
    <n v="0"/>
    <x v="7"/>
    <x v="1"/>
    <x v="0"/>
    <s v="Dhaka"/>
    <n v="1"/>
    <x v="1"/>
  </r>
  <r>
    <x v="1"/>
    <n v="10"/>
    <x v="5"/>
    <n v="1"/>
    <n v="1"/>
    <n v="1"/>
    <x v="8"/>
    <x v="0"/>
    <x v="1"/>
    <s v="Dhaka"/>
    <n v="1"/>
    <x v="1"/>
  </r>
  <r>
    <x v="0"/>
    <n v="47"/>
    <x v="0"/>
    <n v="0"/>
    <n v="0"/>
    <n v="1"/>
    <x v="21"/>
    <x v="1"/>
    <x v="0"/>
    <s v="Dhaka"/>
    <n v="0"/>
    <x v="0"/>
  </r>
  <r>
    <x v="0"/>
    <n v="20"/>
    <x v="1"/>
    <n v="0"/>
    <n v="0"/>
    <n v="1"/>
    <x v="18"/>
    <x v="0"/>
    <x v="2"/>
    <s v="Dhaka"/>
    <n v="0"/>
    <x v="0"/>
  </r>
  <r>
    <x v="1"/>
    <n v="60"/>
    <x v="3"/>
    <n v="0"/>
    <n v="0"/>
    <n v="1"/>
    <x v="18"/>
    <x v="1"/>
    <x v="0"/>
    <s v="Dhaka"/>
    <n v="0"/>
    <x v="0"/>
  </r>
  <r>
    <x v="0"/>
    <n v="28"/>
    <x v="2"/>
    <n v="0"/>
    <n v="0"/>
    <n v="0"/>
    <x v="31"/>
    <x v="0"/>
    <x v="2"/>
    <s v="Dhaka"/>
    <n v="0"/>
    <x v="0"/>
  </r>
  <r>
    <x v="0"/>
    <n v="21"/>
    <x v="2"/>
    <n v="1"/>
    <n v="1"/>
    <n v="1"/>
    <x v="34"/>
    <x v="1"/>
    <x v="0"/>
    <s v="Dhaka"/>
    <n v="1"/>
    <x v="1"/>
  </r>
  <r>
    <x v="0"/>
    <n v="48"/>
    <x v="0"/>
    <n v="1"/>
    <n v="1"/>
    <n v="1"/>
    <x v="35"/>
    <x v="0"/>
    <x v="1"/>
    <s v="Dhaka"/>
    <n v="1"/>
    <x v="1"/>
  </r>
  <r>
    <x v="1"/>
    <n v="45"/>
    <x v="0"/>
    <n v="0"/>
    <n v="0"/>
    <n v="0"/>
    <x v="17"/>
    <x v="1"/>
    <x v="1"/>
    <s v="Dhaka"/>
    <n v="0"/>
    <x v="0"/>
  </r>
  <r>
    <x v="1"/>
    <n v="23"/>
    <x v="2"/>
    <n v="1"/>
    <n v="1"/>
    <n v="0"/>
    <x v="30"/>
    <x v="0"/>
    <x v="0"/>
    <s v="Dhaka"/>
    <n v="1"/>
    <x v="1"/>
  </r>
  <r>
    <x v="0"/>
    <n v="52"/>
    <x v="3"/>
    <n v="0"/>
    <n v="0"/>
    <n v="0"/>
    <x v="17"/>
    <x v="1"/>
    <x v="2"/>
    <s v="Dhaka"/>
    <n v="0"/>
    <x v="0"/>
  </r>
  <r>
    <x v="1"/>
    <n v="28"/>
    <x v="2"/>
    <n v="1"/>
    <n v="1"/>
    <n v="1"/>
    <x v="34"/>
    <x v="0"/>
    <x v="0"/>
    <s v="Dhaka"/>
    <n v="1"/>
    <x v="1"/>
  </r>
  <r>
    <x v="1"/>
    <n v="19"/>
    <x v="1"/>
    <n v="0"/>
    <n v="0"/>
    <n v="0"/>
    <x v="13"/>
    <x v="1"/>
    <x v="1"/>
    <s v="Dhaka"/>
    <n v="0"/>
    <x v="0"/>
  </r>
  <r>
    <x v="1"/>
    <n v="46"/>
    <x v="0"/>
    <n v="1"/>
    <n v="1"/>
    <n v="1"/>
    <x v="16"/>
    <x v="0"/>
    <x v="0"/>
    <s v="Dhaka"/>
    <n v="1"/>
    <x v="1"/>
  </r>
  <r>
    <x v="0"/>
    <n v="61"/>
    <x v="3"/>
    <n v="0"/>
    <n v="0"/>
    <n v="0"/>
    <x v="4"/>
    <x v="1"/>
    <x v="2"/>
    <s v="Dhaka"/>
    <n v="0"/>
    <x v="0"/>
  </r>
  <r>
    <x v="0"/>
    <n v="32"/>
    <x v="4"/>
    <n v="0"/>
    <n v="0"/>
    <n v="0"/>
    <x v="2"/>
    <x v="0"/>
    <x v="0"/>
    <s v="Dhaka"/>
    <n v="0"/>
    <x v="0"/>
  </r>
  <r>
    <x v="1"/>
    <n v="10"/>
    <x v="5"/>
    <n v="1"/>
    <n v="1"/>
    <n v="1"/>
    <x v="16"/>
    <x v="1"/>
    <x v="1"/>
    <s v="Dhaka"/>
    <n v="1"/>
    <x v="1"/>
  </r>
  <r>
    <x v="1"/>
    <n v="27"/>
    <x v="2"/>
    <n v="1"/>
    <n v="1"/>
    <n v="1"/>
    <x v="6"/>
    <x v="0"/>
    <x v="1"/>
    <s v="Dhaka"/>
    <n v="1"/>
    <x v="1"/>
  </r>
  <r>
    <x v="0"/>
    <n v="56"/>
    <x v="3"/>
    <n v="0"/>
    <n v="0"/>
    <n v="0"/>
    <x v="9"/>
    <x v="1"/>
    <x v="0"/>
    <s v="Dhaka"/>
    <n v="0"/>
    <x v="0"/>
  </r>
  <r>
    <x v="1"/>
    <n v="26"/>
    <x v="2"/>
    <n v="0"/>
    <n v="0"/>
    <n v="0"/>
    <x v="24"/>
    <x v="0"/>
    <x v="0"/>
    <s v="Dhaka"/>
    <n v="0"/>
    <x v="0"/>
  </r>
  <r>
    <x v="1"/>
    <n v="15"/>
    <x v="1"/>
    <n v="1"/>
    <n v="1"/>
    <n v="0"/>
    <x v="4"/>
    <x v="1"/>
    <x v="1"/>
    <s v="Dhaka"/>
    <n v="1"/>
    <x v="1"/>
  </r>
  <r>
    <x v="0"/>
    <n v="10"/>
    <x v="5"/>
    <n v="1"/>
    <n v="1"/>
    <n v="1"/>
    <x v="4"/>
    <x v="0"/>
    <x v="1"/>
    <s v="Dhaka"/>
    <n v="1"/>
    <x v="1"/>
  </r>
  <r>
    <x v="1"/>
    <n v="24"/>
    <x v="2"/>
    <n v="1"/>
    <n v="1"/>
    <n v="1"/>
    <x v="16"/>
    <x v="1"/>
    <x v="2"/>
    <s v="Dhaka"/>
    <n v="1"/>
    <x v="1"/>
  </r>
  <r>
    <x v="0"/>
    <n v="51"/>
    <x v="3"/>
    <n v="0"/>
    <n v="0"/>
    <n v="1"/>
    <x v="28"/>
    <x v="0"/>
    <x v="2"/>
    <s v="Dhaka"/>
    <n v="0"/>
    <x v="0"/>
  </r>
  <r>
    <x v="0"/>
    <n v="41"/>
    <x v="0"/>
    <n v="0"/>
    <n v="0"/>
    <n v="1"/>
    <x v="2"/>
    <x v="1"/>
    <x v="1"/>
    <s v="Dhaka"/>
    <n v="0"/>
    <x v="0"/>
  </r>
  <r>
    <x v="1"/>
    <n v="65"/>
    <x v="3"/>
    <n v="1"/>
    <n v="1"/>
    <n v="0"/>
    <x v="28"/>
    <x v="0"/>
    <x v="0"/>
    <s v="Dhaka"/>
    <n v="1"/>
    <x v="1"/>
  </r>
  <r>
    <x v="0"/>
    <n v="51"/>
    <x v="3"/>
    <n v="0"/>
    <n v="0"/>
    <n v="1"/>
    <x v="5"/>
    <x v="1"/>
    <x v="0"/>
    <s v="Dhaka"/>
    <n v="0"/>
    <x v="0"/>
  </r>
  <r>
    <x v="1"/>
    <n v="18"/>
    <x v="1"/>
    <n v="0"/>
    <n v="0"/>
    <n v="0"/>
    <x v="6"/>
    <x v="0"/>
    <x v="0"/>
    <s v="Dhaka"/>
    <n v="0"/>
    <x v="0"/>
  </r>
  <r>
    <x v="1"/>
    <n v="31"/>
    <x v="4"/>
    <n v="0"/>
    <n v="0"/>
    <n v="1"/>
    <x v="24"/>
    <x v="1"/>
    <x v="0"/>
    <s v="Dhaka"/>
    <n v="0"/>
    <x v="0"/>
  </r>
  <r>
    <x v="1"/>
    <n v="30"/>
    <x v="2"/>
    <n v="1"/>
    <n v="1"/>
    <n v="0"/>
    <x v="30"/>
    <x v="0"/>
    <x v="0"/>
    <s v="Dhaka"/>
    <n v="1"/>
    <x v="1"/>
  </r>
  <r>
    <x v="1"/>
    <n v="14"/>
    <x v="1"/>
    <n v="1"/>
    <n v="1"/>
    <n v="1"/>
    <x v="26"/>
    <x v="1"/>
    <x v="2"/>
    <s v="Dhaka"/>
    <n v="1"/>
    <x v="1"/>
  </r>
  <r>
    <x v="1"/>
    <n v="17"/>
    <x v="1"/>
    <n v="1"/>
    <n v="1"/>
    <n v="0"/>
    <x v="6"/>
    <x v="0"/>
    <x v="1"/>
    <s v="Dhaka"/>
    <n v="1"/>
    <x v="1"/>
  </r>
  <r>
    <x v="1"/>
    <n v="63"/>
    <x v="3"/>
    <n v="1"/>
    <n v="1"/>
    <n v="0"/>
    <x v="29"/>
    <x v="1"/>
    <x v="2"/>
    <s v="Dhaka"/>
    <n v="1"/>
    <x v="1"/>
  </r>
  <r>
    <x v="1"/>
    <n v="49"/>
    <x v="0"/>
    <n v="1"/>
    <n v="1"/>
    <n v="0"/>
    <x v="1"/>
    <x v="0"/>
    <x v="0"/>
    <s v="Dhaka"/>
    <n v="1"/>
    <x v="1"/>
  </r>
  <r>
    <x v="0"/>
    <n v="55"/>
    <x v="3"/>
    <n v="0"/>
    <n v="0"/>
    <n v="0"/>
    <x v="31"/>
    <x v="1"/>
    <x v="0"/>
    <s v="Dhaka"/>
    <n v="0"/>
    <x v="0"/>
  </r>
  <r>
    <x v="0"/>
    <n v="17"/>
    <x v="1"/>
    <n v="1"/>
    <n v="1"/>
    <n v="0"/>
    <x v="21"/>
    <x v="0"/>
    <x v="1"/>
    <s v="Dhaka"/>
    <n v="1"/>
    <x v="1"/>
  </r>
  <r>
    <x v="1"/>
    <n v="17"/>
    <x v="1"/>
    <n v="0"/>
    <n v="0"/>
    <n v="1"/>
    <x v="6"/>
    <x v="1"/>
    <x v="2"/>
    <s v="Dhaka"/>
    <n v="0"/>
    <x v="0"/>
  </r>
  <r>
    <x v="1"/>
    <n v="55"/>
    <x v="3"/>
    <n v="1"/>
    <n v="1"/>
    <n v="1"/>
    <x v="16"/>
    <x v="0"/>
    <x v="0"/>
    <s v="Dhaka"/>
    <n v="1"/>
    <x v="1"/>
  </r>
  <r>
    <x v="0"/>
    <n v="57"/>
    <x v="3"/>
    <n v="1"/>
    <n v="1"/>
    <n v="0"/>
    <x v="27"/>
    <x v="1"/>
    <x v="1"/>
    <s v="Dhaka"/>
    <n v="1"/>
    <x v="1"/>
  </r>
  <r>
    <x v="1"/>
    <n v="45"/>
    <x v="0"/>
    <n v="0"/>
    <n v="0"/>
    <n v="0"/>
    <x v="9"/>
    <x v="0"/>
    <x v="2"/>
    <s v="Dhaka"/>
    <n v="0"/>
    <x v="0"/>
  </r>
  <r>
    <x v="0"/>
    <n v="37"/>
    <x v="4"/>
    <n v="0"/>
    <n v="0"/>
    <n v="0"/>
    <x v="10"/>
    <x v="1"/>
    <x v="0"/>
    <s v="Dhaka"/>
    <n v="0"/>
    <x v="0"/>
  </r>
  <r>
    <x v="1"/>
    <n v="47"/>
    <x v="0"/>
    <n v="1"/>
    <n v="1"/>
    <n v="1"/>
    <x v="16"/>
    <x v="0"/>
    <x v="1"/>
    <s v="Dhaka"/>
    <n v="1"/>
    <x v="1"/>
  </r>
  <r>
    <x v="0"/>
    <n v="49"/>
    <x v="0"/>
    <n v="1"/>
    <n v="1"/>
    <n v="1"/>
    <x v="12"/>
    <x v="1"/>
    <x v="2"/>
    <s v="Dhaka"/>
    <n v="1"/>
    <x v="1"/>
  </r>
  <r>
    <x v="0"/>
    <n v="32"/>
    <x v="4"/>
    <n v="1"/>
    <n v="1"/>
    <n v="0"/>
    <x v="13"/>
    <x v="0"/>
    <x v="2"/>
    <s v="Dhaka"/>
    <n v="1"/>
    <x v="1"/>
  </r>
  <r>
    <x v="1"/>
    <n v="33"/>
    <x v="4"/>
    <n v="1"/>
    <n v="1"/>
    <n v="0"/>
    <x v="14"/>
    <x v="1"/>
    <x v="0"/>
    <s v="Dhaka"/>
    <n v="1"/>
    <x v="1"/>
  </r>
  <r>
    <x v="0"/>
    <n v="25"/>
    <x v="2"/>
    <n v="0"/>
    <n v="0"/>
    <n v="0"/>
    <x v="16"/>
    <x v="0"/>
    <x v="1"/>
    <s v="Dhaka"/>
    <n v="0"/>
    <x v="0"/>
  </r>
  <r>
    <x v="1"/>
    <n v="24"/>
    <x v="2"/>
    <n v="0"/>
    <n v="0"/>
    <n v="0"/>
    <x v="28"/>
    <x v="1"/>
    <x v="0"/>
    <s v="Dhaka"/>
    <n v="0"/>
    <x v="0"/>
  </r>
  <r>
    <x v="1"/>
    <n v="22"/>
    <x v="2"/>
    <n v="0"/>
    <n v="0"/>
    <n v="0"/>
    <x v="32"/>
    <x v="0"/>
    <x v="0"/>
    <s v="Dhaka"/>
    <n v="0"/>
    <x v="0"/>
  </r>
  <r>
    <x v="0"/>
    <n v="52"/>
    <x v="3"/>
    <n v="1"/>
    <n v="1"/>
    <n v="1"/>
    <x v="3"/>
    <x v="1"/>
    <x v="0"/>
    <s v="Dhaka"/>
    <n v="1"/>
    <x v="1"/>
  </r>
  <r>
    <x v="0"/>
    <n v="16"/>
    <x v="1"/>
    <n v="1"/>
    <n v="1"/>
    <n v="0"/>
    <x v="8"/>
    <x v="0"/>
    <x v="2"/>
    <s v="Dhaka"/>
    <n v="1"/>
    <x v="1"/>
  </r>
  <r>
    <x v="0"/>
    <n v="19"/>
    <x v="1"/>
    <n v="0"/>
    <n v="0"/>
    <n v="0"/>
    <x v="5"/>
    <x v="1"/>
    <x v="0"/>
    <s v="Dhaka"/>
    <n v="0"/>
    <x v="0"/>
  </r>
  <r>
    <x v="0"/>
    <n v="31"/>
    <x v="4"/>
    <n v="0"/>
    <n v="0"/>
    <n v="1"/>
    <x v="6"/>
    <x v="0"/>
    <x v="1"/>
    <s v="Dhaka"/>
    <n v="0"/>
    <x v="0"/>
  </r>
  <r>
    <x v="1"/>
    <n v="46"/>
    <x v="0"/>
    <n v="0"/>
    <n v="0"/>
    <n v="1"/>
    <x v="29"/>
    <x v="1"/>
    <x v="1"/>
    <s v="Dhaka"/>
    <n v="0"/>
    <x v="0"/>
  </r>
  <r>
    <x v="1"/>
    <n v="61"/>
    <x v="3"/>
    <n v="1"/>
    <n v="1"/>
    <n v="0"/>
    <x v="18"/>
    <x v="0"/>
    <x v="2"/>
    <s v="Dhaka"/>
    <n v="1"/>
    <x v="1"/>
  </r>
  <r>
    <x v="0"/>
    <n v="35"/>
    <x v="4"/>
    <n v="0"/>
    <n v="0"/>
    <n v="0"/>
    <x v="18"/>
    <x v="1"/>
    <x v="2"/>
    <s v="Dhaka"/>
    <n v="0"/>
    <x v="0"/>
  </r>
  <r>
    <x v="0"/>
    <n v="44"/>
    <x v="0"/>
    <n v="1"/>
    <n v="1"/>
    <n v="1"/>
    <x v="8"/>
    <x v="0"/>
    <x v="1"/>
    <s v="Dhaka"/>
    <n v="1"/>
    <x v="1"/>
  </r>
  <r>
    <x v="0"/>
    <n v="12"/>
    <x v="1"/>
    <n v="0"/>
    <n v="0"/>
    <n v="1"/>
    <x v="20"/>
    <x v="1"/>
    <x v="2"/>
    <s v="Dhaka"/>
    <n v="0"/>
    <x v="0"/>
  </r>
  <r>
    <x v="1"/>
    <n v="51"/>
    <x v="3"/>
    <n v="1"/>
    <n v="1"/>
    <n v="0"/>
    <x v="9"/>
    <x v="0"/>
    <x v="1"/>
    <s v="Dhaka"/>
    <n v="1"/>
    <x v="1"/>
  </r>
  <r>
    <x v="0"/>
    <n v="33"/>
    <x v="4"/>
    <n v="1"/>
    <n v="1"/>
    <n v="1"/>
    <x v="10"/>
    <x v="1"/>
    <x v="1"/>
    <s v="Dhaka"/>
    <n v="1"/>
    <x v="1"/>
  </r>
  <r>
    <x v="0"/>
    <n v="53"/>
    <x v="3"/>
    <n v="1"/>
    <n v="1"/>
    <n v="1"/>
    <x v="15"/>
    <x v="0"/>
    <x v="0"/>
    <s v="Dhaka"/>
    <n v="1"/>
    <x v="1"/>
  </r>
  <r>
    <x v="1"/>
    <n v="22"/>
    <x v="2"/>
    <n v="0"/>
    <n v="0"/>
    <n v="0"/>
    <x v="23"/>
    <x v="1"/>
    <x v="2"/>
    <s v="Dhaka"/>
    <n v="0"/>
    <x v="0"/>
  </r>
  <r>
    <x v="1"/>
    <n v="32"/>
    <x v="4"/>
    <n v="0"/>
    <n v="0"/>
    <n v="0"/>
    <x v="17"/>
    <x v="0"/>
    <x v="1"/>
    <s v="Dhaka"/>
    <n v="0"/>
    <x v="0"/>
  </r>
  <r>
    <x v="1"/>
    <n v="36"/>
    <x v="4"/>
    <n v="0"/>
    <n v="0"/>
    <n v="1"/>
    <x v="19"/>
    <x v="1"/>
    <x v="2"/>
    <s v="Dhaka"/>
    <n v="0"/>
    <x v="0"/>
  </r>
  <r>
    <x v="0"/>
    <n v="14"/>
    <x v="1"/>
    <n v="0"/>
    <n v="0"/>
    <n v="0"/>
    <x v="6"/>
    <x v="0"/>
    <x v="2"/>
    <s v="Dhaka"/>
    <n v="0"/>
    <x v="0"/>
  </r>
  <r>
    <x v="1"/>
    <n v="18"/>
    <x v="1"/>
    <n v="1"/>
    <n v="1"/>
    <n v="0"/>
    <x v="21"/>
    <x v="1"/>
    <x v="1"/>
    <s v="Dhaka"/>
    <n v="1"/>
    <x v="1"/>
  </r>
  <r>
    <x v="1"/>
    <n v="52"/>
    <x v="3"/>
    <n v="1"/>
    <n v="1"/>
    <n v="1"/>
    <x v="29"/>
    <x v="0"/>
    <x v="0"/>
    <s v="Dhaka"/>
    <n v="1"/>
    <x v="1"/>
  </r>
  <r>
    <x v="0"/>
    <n v="62"/>
    <x v="3"/>
    <n v="0"/>
    <n v="0"/>
    <n v="1"/>
    <x v="13"/>
    <x v="1"/>
    <x v="0"/>
    <s v="Dhaka"/>
    <n v="0"/>
    <x v="0"/>
  </r>
  <r>
    <x v="0"/>
    <n v="41"/>
    <x v="0"/>
    <n v="0"/>
    <n v="0"/>
    <n v="1"/>
    <x v="29"/>
    <x v="0"/>
    <x v="1"/>
    <s v="Dhaka"/>
    <n v="0"/>
    <x v="0"/>
  </r>
  <r>
    <x v="0"/>
    <n v="25"/>
    <x v="2"/>
    <n v="0"/>
    <n v="0"/>
    <n v="1"/>
    <x v="8"/>
    <x v="1"/>
    <x v="1"/>
    <s v="Dhaka"/>
    <n v="0"/>
    <x v="0"/>
  </r>
  <r>
    <x v="1"/>
    <n v="31"/>
    <x v="4"/>
    <n v="1"/>
    <n v="1"/>
    <n v="0"/>
    <x v="26"/>
    <x v="0"/>
    <x v="1"/>
    <s v="Dhaka"/>
    <n v="1"/>
    <x v="1"/>
  </r>
  <r>
    <x v="0"/>
    <n v="49"/>
    <x v="0"/>
    <n v="0"/>
    <n v="0"/>
    <n v="0"/>
    <x v="19"/>
    <x v="1"/>
    <x v="0"/>
    <s v="Dhaka"/>
    <n v="0"/>
    <x v="0"/>
  </r>
  <r>
    <x v="0"/>
    <n v="39"/>
    <x v="4"/>
    <n v="1"/>
    <n v="1"/>
    <n v="1"/>
    <x v="20"/>
    <x v="0"/>
    <x v="1"/>
    <s v="Dhaka"/>
    <n v="1"/>
    <x v="1"/>
  </r>
  <r>
    <x v="0"/>
    <n v="26"/>
    <x v="2"/>
    <n v="0"/>
    <n v="0"/>
    <n v="0"/>
    <x v="7"/>
    <x v="1"/>
    <x v="1"/>
    <s v="Dhaka"/>
    <n v="0"/>
    <x v="0"/>
  </r>
  <r>
    <x v="1"/>
    <n v="24"/>
    <x v="2"/>
    <n v="0"/>
    <n v="0"/>
    <n v="0"/>
    <x v="22"/>
    <x v="0"/>
    <x v="2"/>
    <s v="Dhaka"/>
    <n v="0"/>
    <x v="0"/>
  </r>
  <r>
    <x v="1"/>
    <n v="30"/>
    <x v="2"/>
    <n v="0"/>
    <n v="0"/>
    <n v="0"/>
    <x v="14"/>
    <x v="1"/>
    <x v="2"/>
    <s v="Dhaka"/>
    <n v="0"/>
    <x v="0"/>
  </r>
  <r>
    <x v="1"/>
    <n v="20"/>
    <x v="1"/>
    <n v="1"/>
    <n v="1"/>
    <n v="1"/>
    <x v="9"/>
    <x v="0"/>
    <x v="0"/>
    <s v="Dhaka"/>
    <n v="1"/>
    <x v="1"/>
  </r>
  <r>
    <x v="0"/>
    <n v="50"/>
    <x v="0"/>
    <n v="1"/>
    <n v="1"/>
    <n v="1"/>
    <x v="24"/>
    <x v="1"/>
    <x v="2"/>
    <s v="Dhaka"/>
    <n v="1"/>
    <x v="1"/>
  </r>
  <r>
    <x v="0"/>
    <n v="13"/>
    <x v="1"/>
    <n v="1"/>
    <n v="1"/>
    <n v="0"/>
    <x v="13"/>
    <x v="0"/>
    <x v="1"/>
    <s v="Dhaka"/>
    <n v="1"/>
    <x v="1"/>
  </r>
  <r>
    <x v="1"/>
    <n v="44"/>
    <x v="0"/>
    <n v="1"/>
    <n v="1"/>
    <n v="0"/>
    <x v="14"/>
    <x v="1"/>
    <x v="0"/>
    <s v="Dhaka"/>
    <n v="1"/>
    <x v="1"/>
  </r>
  <r>
    <x v="1"/>
    <n v="19"/>
    <x v="1"/>
    <n v="1"/>
    <n v="1"/>
    <n v="1"/>
    <x v="9"/>
    <x v="0"/>
    <x v="1"/>
    <s v="Dhaka"/>
    <n v="1"/>
    <x v="1"/>
  </r>
  <r>
    <x v="0"/>
    <n v="53"/>
    <x v="3"/>
    <n v="1"/>
    <n v="1"/>
    <n v="1"/>
    <x v="18"/>
    <x v="1"/>
    <x v="2"/>
    <s v="Dhaka"/>
    <n v="1"/>
    <x v="1"/>
  </r>
  <r>
    <x v="0"/>
    <n v="12"/>
    <x v="1"/>
    <n v="0"/>
    <n v="0"/>
    <n v="0"/>
    <x v="31"/>
    <x v="0"/>
    <x v="0"/>
    <s v="Dhaka"/>
    <n v="0"/>
    <x v="0"/>
  </r>
  <r>
    <x v="0"/>
    <n v="14"/>
    <x v="1"/>
    <n v="0"/>
    <n v="0"/>
    <n v="0"/>
    <x v="28"/>
    <x v="1"/>
    <x v="2"/>
    <s v="Dhaka"/>
    <n v="0"/>
    <x v="0"/>
  </r>
  <r>
    <x v="1"/>
    <n v="30"/>
    <x v="2"/>
    <n v="1"/>
    <n v="1"/>
    <n v="1"/>
    <x v="11"/>
    <x v="0"/>
    <x v="0"/>
    <s v="Dhaka"/>
    <n v="1"/>
    <x v="1"/>
  </r>
  <r>
    <x v="0"/>
    <n v="48"/>
    <x v="0"/>
    <n v="0"/>
    <n v="0"/>
    <n v="1"/>
    <x v="24"/>
    <x v="1"/>
    <x v="2"/>
    <s v="Dhaka"/>
    <n v="0"/>
    <x v="0"/>
  </r>
  <r>
    <x v="1"/>
    <n v="31"/>
    <x v="4"/>
    <n v="0"/>
    <n v="0"/>
    <n v="0"/>
    <x v="24"/>
    <x v="0"/>
    <x v="0"/>
    <s v="Dhaka"/>
    <n v="0"/>
    <x v="0"/>
  </r>
  <r>
    <x v="1"/>
    <n v="16"/>
    <x v="1"/>
    <n v="1"/>
    <n v="1"/>
    <n v="0"/>
    <x v="26"/>
    <x v="1"/>
    <x v="0"/>
    <s v="Dhaka"/>
    <n v="1"/>
    <x v="1"/>
  </r>
  <r>
    <x v="1"/>
    <n v="38"/>
    <x v="4"/>
    <n v="1"/>
    <n v="1"/>
    <n v="1"/>
    <x v="5"/>
    <x v="0"/>
    <x v="2"/>
    <s v="Dhaka"/>
    <n v="1"/>
    <x v="1"/>
  </r>
  <r>
    <x v="0"/>
    <n v="24"/>
    <x v="2"/>
    <n v="1"/>
    <n v="1"/>
    <n v="1"/>
    <x v="23"/>
    <x v="1"/>
    <x v="1"/>
    <s v="Dhaka"/>
    <n v="1"/>
    <x v="1"/>
  </r>
  <r>
    <x v="0"/>
    <n v="28"/>
    <x v="2"/>
    <n v="0"/>
    <n v="0"/>
    <n v="1"/>
    <x v="8"/>
    <x v="0"/>
    <x v="2"/>
    <s v="Dhaka"/>
    <n v="0"/>
    <x v="0"/>
  </r>
  <r>
    <x v="0"/>
    <n v="52"/>
    <x v="3"/>
    <n v="1"/>
    <n v="1"/>
    <n v="0"/>
    <x v="32"/>
    <x v="1"/>
    <x v="2"/>
    <s v="Dhaka"/>
    <n v="1"/>
    <x v="1"/>
  </r>
  <r>
    <x v="1"/>
    <n v="8"/>
    <x v="5"/>
    <n v="1"/>
    <n v="1"/>
    <n v="0"/>
    <x v="14"/>
    <x v="0"/>
    <x v="0"/>
    <s v="Dhaka"/>
    <n v="1"/>
    <x v="1"/>
  </r>
  <r>
    <x v="0"/>
    <n v="54"/>
    <x v="3"/>
    <n v="0"/>
    <n v="0"/>
    <n v="0"/>
    <x v="0"/>
    <x v="1"/>
    <x v="0"/>
    <s v="Dhaka"/>
    <n v="0"/>
    <x v="0"/>
  </r>
  <r>
    <x v="0"/>
    <n v="9"/>
    <x v="5"/>
    <n v="1"/>
    <n v="1"/>
    <n v="1"/>
    <x v="13"/>
    <x v="0"/>
    <x v="0"/>
    <s v="Dhaka"/>
    <n v="1"/>
    <x v="1"/>
  </r>
  <r>
    <x v="0"/>
    <n v="14"/>
    <x v="1"/>
    <n v="1"/>
    <n v="1"/>
    <n v="0"/>
    <x v="15"/>
    <x v="1"/>
    <x v="1"/>
    <s v="Dhaka"/>
    <n v="1"/>
    <x v="1"/>
  </r>
  <r>
    <x v="0"/>
    <n v="12"/>
    <x v="1"/>
    <n v="1"/>
    <n v="1"/>
    <n v="0"/>
    <x v="1"/>
    <x v="0"/>
    <x v="1"/>
    <s v="Dhaka"/>
    <n v="1"/>
    <x v="1"/>
  </r>
  <r>
    <x v="0"/>
    <n v="49"/>
    <x v="0"/>
    <n v="0"/>
    <n v="0"/>
    <n v="1"/>
    <x v="30"/>
    <x v="1"/>
    <x v="1"/>
    <s v="Dhaka"/>
    <n v="0"/>
    <x v="0"/>
  </r>
  <r>
    <x v="1"/>
    <n v="46"/>
    <x v="0"/>
    <n v="0"/>
    <n v="0"/>
    <n v="0"/>
    <x v="15"/>
    <x v="0"/>
    <x v="1"/>
    <s v="Dhaka"/>
    <n v="0"/>
    <x v="0"/>
  </r>
  <r>
    <x v="1"/>
    <n v="35"/>
    <x v="4"/>
    <n v="0"/>
    <n v="0"/>
    <n v="1"/>
    <x v="26"/>
    <x v="1"/>
    <x v="0"/>
    <s v="Dhaka"/>
    <n v="0"/>
    <x v="0"/>
  </r>
  <r>
    <x v="0"/>
    <n v="45"/>
    <x v="0"/>
    <n v="1"/>
    <n v="1"/>
    <n v="0"/>
    <x v="6"/>
    <x v="0"/>
    <x v="0"/>
    <s v="Dhaka"/>
    <n v="1"/>
    <x v="1"/>
  </r>
  <r>
    <x v="1"/>
    <n v="48"/>
    <x v="0"/>
    <n v="0"/>
    <n v="0"/>
    <n v="0"/>
    <x v="34"/>
    <x v="1"/>
    <x v="1"/>
    <s v="Dhaka"/>
    <n v="0"/>
    <x v="0"/>
  </r>
  <r>
    <x v="1"/>
    <n v="50"/>
    <x v="0"/>
    <n v="0"/>
    <n v="0"/>
    <n v="0"/>
    <x v="20"/>
    <x v="0"/>
    <x v="1"/>
    <s v="Dhaka"/>
    <n v="0"/>
    <x v="0"/>
  </r>
  <r>
    <x v="1"/>
    <n v="37"/>
    <x v="4"/>
    <n v="0"/>
    <n v="0"/>
    <n v="0"/>
    <x v="7"/>
    <x v="1"/>
    <x v="0"/>
    <s v="Dhaka"/>
    <n v="0"/>
    <x v="0"/>
  </r>
  <r>
    <x v="0"/>
    <n v="39"/>
    <x v="4"/>
    <n v="0"/>
    <n v="0"/>
    <n v="1"/>
    <x v="22"/>
    <x v="0"/>
    <x v="0"/>
    <s v="Dhaka"/>
    <n v="0"/>
    <x v="0"/>
  </r>
  <r>
    <x v="1"/>
    <n v="56"/>
    <x v="3"/>
    <n v="1"/>
    <n v="1"/>
    <n v="0"/>
    <x v="13"/>
    <x v="1"/>
    <x v="0"/>
    <s v="Dhaka"/>
    <n v="1"/>
    <x v="1"/>
  </r>
  <r>
    <x v="0"/>
    <n v="11"/>
    <x v="1"/>
    <n v="0"/>
    <n v="0"/>
    <n v="1"/>
    <x v="1"/>
    <x v="0"/>
    <x v="2"/>
    <s v="Dhaka"/>
    <n v="0"/>
    <x v="0"/>
  </r>
  <r>
    <x v="1"/>
    <n v="46"/>
    <x v="0"/>
    <n v="1"/>
    <n v="1"/>
    <n v="0"/>
    <x v="30"/>
    <x v="1"/>
    <x v="0"/>
    <s v="Dhaka"/>
    <n v="1"/>
    <x v="1"/>
  </r>
  <r>
    <x v="0"/>
    <n v="32"/>
    <x v="4"/>
    <n v="0"/>
    <n v="0"/>
    <n v="1"/>
    <x v="11"/>
    <x v="0"/>
    <x v="2"/>
    <s v="Dhaka"/>
    <n v="0"/>
    <x v="0"/>
  </r>
  <r>
    <x v="1"/>
    <n v="65"/>
    <x v="3"/>
    <n v="0"/>
    <n v="0"/>
    <n v="0"/>
    <x v="35"/>
    <x v="1"/>
    <x v="2"/>
    <s v="Dhaka"/>
    <n v="0"/>
    <x v="0"/>
  </r>
  <r>
    <x v="1"/>
    <n v="55"/>
    <x v="3"/>
    <n v="1"/>
    <n v="1"/>
    <n v="1"/>
    <x v="21"/>
    <x v="0"/>
    <x v="1"/>
    <s v="Dhaka"/>
    <n v="1"/>
    <x v="1"/>
  </r>
  <r>
    <x v="1"/>
    <n v="34"/>
    <x v="4"/>
    <n v="0"/>
    <n v="0"/>
    <n v="1"/>
    <x v="24"/>
    <x v="1"/>
    <x v="1"/>
    <s v="Dhaka"/>
    <n v="0"/>
    <x v="0"/>
  </r>
  <r>
    <x v="1"/>
    <n v="21"/>
    <x v="2"/>
    <n v="0"/>
    <n v="0"/>
    <n v="0"/>
    <x v="23"/>
    <x v="0"/>
    <x v="2"/>
    <s v="Dhaka"/>
    <n v="0"/>
    <x v="0"/>
  </r>
  <r>
    <x v="0"/>
    <n v="11"/>
    <x v="1"/>
    <n v="0"/>
    <n v="0"/>
    <n v="0"/>
    <x v="6"/>
    <x v="1"/>
    <x v="1"/>
    <s v="Dhaka"/>
    <n v="0"/>
    <x v="0"/>
  </r>
  <r>
    <x v="1"/>
    <n v="46"/>
    <x v="0"/>
    <n v="0"/>
    <n v="0"/>
    <n v="0"/>
    <x v="10"/>
    <x v="0"/>
    <x v="0"/>
    <s v="Dhaka"/>
    <n v="0"/>
    <x v="0"/>
  </r>
  <r>
    <x v="1"/>
    <n v="21"/>
    <x v="2"/>
    <n v="1"/>
    <n v="1"/>
    <n v="0"/>
    <x v="18"/>
    <x v="1"/>
    <x v="1"/>
    <s v="Dhaka"/>
    <n v="1"/>
    <x v="1"/>
  </r>
  <r>
    <x v="0"/>
    <n v="61"/>
    <x v="3"/>
    <n v="0"/>
    <n v="0"/>
    <n v="0"/>
    <x v="5"/>
    <x v="0"/>
    <x v="2"/>
    <s v="Dhaka"/>
    <n v="0"/>
    <x v="0"/>
  </r>
  <r>
    <x v="1"/>
    <n v="35"/>
    <x v="4"/>
    <n v="1"/>
    <n v="1"/>
    <n v="1"/>
    <x v="16"/>
    <x v="1"/>
    <x v="0"/>
    <s v="Dhaka"/>
    <n v="1"/>
    <x v="1"/>
  </r>
  <r>
    <x v="0"/>
    <n v="46"/>
    <x v="0"/>
    <n v="1"/>
    <n v="1"/>
    <n v="1"/>
    <x v="31"/>
    <x v="0"/>
    <x v="2"/>
    <s v="Dhaka"/>
    <n v="1"/>
    <x v="1"/>
  </r>
  <r>
    <x v="0"/>
    <n v="11"/>
    <x v="1"/>
    <n v="0"/>
    <n v="0"/>
    <n v="0"/>
    <x v="18"/>
    <x v="1"/>
    <x v="1"/>
    <s v="Dhaka"/>
    <n v="0"/>
    <x v="0"/>
  </r>
  <r>
    <x v="1"/>
    <n v="49"/>
    <x v="0"/>
    <n v="1"/>
    <n v="1"/>
    <n v="0"/>
    <x v="8"/>
    <x v="0"/>
    <x v="0"/>
    <s v="Dhaka"/>
    <n v="1"/>
    <x v="1"/>
  </r>
  <r>
    <x v="0"/>
    <n v="43"/>
    <x v="0"/>
    <n v="1"/>
    <n v="1"/>
    <n v="1"/>
    <x v="5"/>
    <x v="1"/>
    <x v="1"/>
    <s v="Dhaka"/>
    <n v="1"/>
    <x v="1"/>
  </r>
  <r>
    <x v="0"/>
    <n v="49"/>
    <x v="0"/>
    <n v="1"/>
    <n v="1"/>
    <n v="0"/>
    <x v="28"/>
    <x v="0"/>
    <x v="2"/>
    <s v="Dhaka"/>
    <n v="1"/>
    <x v="1"/>
  </r>
  <r>
    <x v="1"/>
    <n v="46"/>
    <x v="0"/>
    <n v="1"/>
    <n v="1"/>
    <n v="0"/>
    <x v="26"/>
    <x v="1"/>
    <x v="2"/>
    <s v="Dhaka"/>
    <n v="1"/>
    <x v="1"/>
  </r>
  <r>
    <x v="0"/>
    <n v="50"/>
    <x v="0"/>
    <n v="0"/>
    <n v="0"/>
    <n v="1"/>
    <x v="0"/>
    <x v="0"/>
    <x v="0"/>
    <s v="Dhaka"/>
    <n v="0"/>
    <x v="0"/>
  </r>
  <r>
    <x v="1"/>
    <n v="20"/>
    <x v="1"/>
    <n v="0"/>
    <n v="0"/>
    <n v="0"/>
    <x v="9"/>
    <x v="1"/>
    <x v="0"/>
    <s v="Dhaka"/>
    <n v="0"/>
    <x v="0"/>
  </r>
  <r>
    <x v="1"/>
    <n v="58"/>
    <x v="3"/>
    <n v="1"/>
    <n v="1"/>
    <n v="1"/>
    <x v="8"/>
    <x v="0"/>
    <x v="2"/>
    <s v="Dhaka"/>
    <n v="1"/>
    <x v="1"/>
  </r>
  <r>
    <x v="0"/>
    <n v="46"/>
    <x v="0"/>
    <n v="0"/>
    <n v="0"/>
    <n v="0"/>
    <x v="28"/>
    <x v="1"/>
    <x v="2"/>
    <s v="Dhaka"/>
    <n v="0"/>
    <x v="0"/>
  </r>
  <r>
    <x v="1"/>
    <n v="24"/>
    <x v="2"/>
    <n v="0"/>
    <n v="0"/>
    <n v="1"/>
    <x v="9"/>
    <x v="0"/>
    <x v="0"/>
    <s v="Dhaka"/>
    <n v="0"/>
    <x v="0"/>
  </r>
  <r>
    <x v="1"/>
    <n v="29"/>
    <x v="2"/>
    <n v="0"/>
    <n v="0"/>
    <n v="0"/>
    <x v="24"/>
    <x v="1"/>
    <x v="1"/>
    <s v="Dhaka"/>
    <n v="0"/>
    <x v="0"/>
  </r>
  <r>
    <x v="1"/>
    <n v="46"/>
    <x v="0"/>
    <n v="0"/>
    <n v="0"/>
    <n v="1"/>
    <x v="32"/>
    <x v="0"/>
    <x v="2"/>
    <s v="Dhaka"/>
    <n v="0"/>
    <x v="0"/>
  </r>
  <r>
    <x v="1"/>
    <n v="42"/>
    <x v="0"/>
    <n v="1"/>
    <n v="1"/>
    <n v="1"/>
    <x v="33"/>
    <x v="1"/>
    <x v="0"/>
    <s v="Dhaka"/>
    <n v="1"/>
    <x v="1"/>
  </r>
  <r>
    <x v="0"/>
    <n v="56"/>
    <x v="3"/>
    <n v="0"/>
    <n v="0"/>
    <n v="0"/>
    <x v="24"/>
    <x v="0"/>
    <x v="1"/>
    <s v="Dhaka"/>
    <n v="0"/>
    <x v="0"/>
  </r>
  <r>
    <x v="1"/>
    <n v="8"/>
    <x v="5"/>
    <n v="0"/>
    <n v="0"/>
    <n v="0"/>
    <x v="2"/>
    <x v="1"/>
    <x v="2"/>
    <s v="Dhaka"/>
    <n v="0"/>
    <x v="0"/>
  </r>
  <r>
    <x v="1"/>
    <n v="13"/>
    <x v="1"/>
    <n v="0"/>
    <n v="0"/>
    <n v="0"/>
    <x v="23"/>
    <x v="0"/>
    <x v="0"/>
    <s v="Dhaka"/>
    <n v="0"/>
    <x v="0"/>
  </r>
  <r>
    <x v="1"/>
    <n v="10"/>
    <x v="5"/>
    <n v="1"/>
    <n v="1"/>
    <n v="0"/>
    <x v="11"/>
    <x v="1"/>
    <x v="2"/>
    <s v="Dhaka"/>
    <n v="1"/>
    <x v="1"/>
  </r>
  <r>
    <x v="1"/>
    <n v="34"/>
    <x v="4"/>
    <n v="0"/>
    <n v="0"/>
    <n v="1"/>
    <x v="34"/>
    <x v="0"/>
    <x v="1"/>
    <s v="Dhaka"/>
    <n v="0"/>
    <x v="0"/>
  </r>
  <r>
    <x v="0"/>
    <n v="33"/>
    <x v="4"/>
    <n v="1"/>
    <n v="1"/>
    <n v="1"/>
    <x v="26"/>
    <x v="1"/>
    <x v="2"/>
    <s v="Dhaka"/>
    <n v="1"/>
    <x v="1"/>
  </r>
  <r>
    <x v="1"/>
    <n v="43"/>
    <x v="0"/>
    <n v="1"/>
    <n v="1"/>
    <n v="0"/>
    <x v="19"/>
    <x v="0"/>
    <x v="1"/>
    <s v="Dhaka"/>
    <n v="1"/>
    <x v="1"/>
  </r>
  <r>
    <x v="0"/>
    <n v="36"/>
    <x v="4"/>
    <n v="1"/>
    <n v="1"/>
    <n v="0"/>
    <x v="21"/>
    <x v="1"/>
    <x v="1"/>
    <s v="Dhaka"/>
    <n v="1"/>
    <x v="1"/>
  </r>
  <r>
    <x v="0"/>
    <n v="50"/>
    <x v="0"/>
    <n v="1"/>
    <n v="1"/>
    <n v="0"/>
    <x v="9"/>
    <x v="0"/>
    <x v="1"/>
    <s v="Dhaka"/>
    <n v="1"/>
    <x v="1"/>
  </r>
  <r>
    <x v="1"/>
    <n v="14"/>
    <x v="1"/>
    <n v="1"/>
    <n v="1"/>
    <n v="0"/>
    <x v="22"/>
    <x v="1"/>
    <x v="0"/>
    <s v="Dhaka"/>
    <n v="1"/>
    <x v="1"/>
  </r>
  <r>
    <x v="1"/>
    <n v="10"/>
    <x v="5"/>
    <n v="0"/>
    <n v="0"/>
    <n v="1"/>
    <x v="19"/>
    <x v="0"/>
    <x v="1"/>
    <s v="Dhaka"/>
    <n v="0"/>
    <x v="0"/>
  </r>
  <r>
    <x v="1"/>
    <n v="50"/>
    <x v="0"/>
    <n v="1"/>
    <n v="1"/>
    <n v="0"/>
    <x v="18"/>
    <x v="1"/>
    <x v="1"/>
    <s v="Dhaka"/>
    <n v="1"/>
    <x v="1"/>
  </r>
  <r>
    <x v="1"/>
    <n v="62"/>
    <x v="3"/>
    <n v="1"/>
    <n v="1"/>
    <n v="0"/>
    <x v="11"/>
    <x v="0"/>
    <x v="1"/>
    <s v="Dhaka"/>
    <n v="1"/>
    <x v="1"/>
  </r>
  <r>
    <x v="0"/>
    <n v="11"/>
    <x v="1"/>
    <n v="0"/>
    <n v="0"/>
    <n v="0"/>
    <x v="21"/>
    <x v="1"/>
    <x v="0"/>
    <s v="Dhaka"/>
    <n v="0"/>
    <x v="0"/>
  </r>
  <r>
    <x v="1"/>
    <n v="40"/>
    <x v="4"/>
    <n v="1"/>
    <n v="1"/>
    <n v="1"/>
    <x v="30"/>
    <x v="0"/>
    <x v="0"/>
    <s v="Dhaka"/>
    <n v="1"/>
    <x v="1"/>
  </r>
  <r>
    <x v="1"/>
    <n v="50"/>
    <x v="0"/>
    <n v="1"/>
    <n v="1"/>
    <n v="1"/>
    <x v="1"/>
    <x v="1"/>
    <x v="0"/>
    <s v="Dhaka"/>
    <n v="1"/>
    <x v="1"/>
  </r>
  <r>
    <x v="1"/>
    <n v="17"/>
    <x v="1"/>
    <n v="0"/>
    <n v="0"/>
    <n v="0"/>
    <x v="20"/>
    <x v="0"/>
    <x v="1"/>
    <s v="Dhaka"/>
    <n v="0"/>
    <x v="0"/>
  </r>
  <r>
    <x v="0"/>
    <n v="31"/>
    <x v="4"/>
    <n v="1"/>
    <n v="1"/>
    <n v="1"/>
    <x v="33"/>
    <x v="1"/>
    <x v="0"/>
    <s v="Dhaka"/>
    <n v="1"/>
    <x v="1"/>
  </r>
  <r>
    <x v="0"/>
    <n v="53"/>
    <x v="3"/>
    <n v="1"/>
    <n v="1"/>
    <n v="1"/>
    <x v="3"/>
    <x v="0"/>
    <x v="0"/>
    <s v="Dhaka"/>
    <n v="1"/>
    <x v="1"/>
  </r>
  <r>
    <x v="1"/>
    <n v="29"/>
    <x v="2"/>
    <n v="0"/>
    <n v="0"/>
    <n v="1"/>
    <x v="24"/>
    <x v="1"/>
    <x v="1"/>
    <s v="Dhaka"/>
    <n v="0"/>
    <x v="0"/>
  </r>
  <r>
    <x v="0"/>
    <n v="32"/>
    <x v="4"/>
    <n v="1"/>
    <n v="1"/>
    <n v="1"/>
    <x v="10"/>
    <x v="0"/>
    <x v="2"/>
    <s v="Dhaka"/>
    <n v="1"/>
    <x v="1"/>
  </r>
  <r>
    <x v="0"/>
    <n v="45"/>
    <x v="0"/>
    <n v="0"/>
    <n v="0"/>
    <n v="0"/>
    <x v="35"/>
    <x v="1"/>
    <x v="1"/>
    <s v="Dhaka"/>
    <n v="0"/>
    <x v="0"/>
  </r>
  <r>
    <x v="1"/>
    <n v="63"/>
    <x v="3"/>
    <n v="0"/>
    <n v="0"/>
    <n v="1"/>
    <x v="14"/>
    <x v="0"/>
    <x v="2"/>
    <s v="Dhaka"/>
    <n v="0"/>
    <x v="0"/>
  </r>
  <r>
    <x v="1"/>
    <n v="22"/>
    <x v="2"/>
    <n v="1"/>
    <n v="1"/>
    <n v="1"/>
    <x v="29"/>
    <x v="1"/>
    <x v="1"/>
    <s v="Dhaka"/>
    <n v="1"/>
    <x v="1"/>
  </r>
  <r>
    <x v="1"/>
    <n v="46"/>
    <x v="0"/>
    <n v="0"/>
    <n v="0"/>
    <n v="0"/>
    <x v="2"/>
    <x v="0"/>
    <x v="2"/>
    <s v="Dhaka"/>
    <n v="0"/>
    <x v="0"/>
  </r>
  <r>
    <x v="1"/>
    <n v="31"/>
    <x v="4"/>
    <n v="1"/>
    <n v="1"/>
    <n v="0"/>
    <x v="12"/>
    <x v="1"/>
    <x v="1"/>
    <s v="Dhaka"/>
    <n v="1"/>
    <x v="1"/>
  </r>
  <r>
    <x v="1"/>
    <n v="42"/>
    <x v="0"/>
    <n v="1"/>
    <n v="1"/>
    <n v="1"/>
    <x v="34"/>
    <x v="0"/>
    <x v="2"/>
    <s v="Dhaka"/>
    <n v="1"/>
    <x v="1"/>
  </r>
  <r>
    <x v="1"/>
    <n v="54"/>
    <x v="3"/>
    <n v="0"/>
    <n v="0"/>
    <n v="0"/>
    <x v="17"/>
    <x v="1"/>
    <x v="1"/>
    <s v="Dhaka"/>
    <n v="0"/>
    <x v="0"/>
  </r>
  <r>
    <x v="0"/>
    <n v="27"/>
    <x v="2"/>
    <n v="0"/>
    <n v="0"/>
    <n v="1"/>
    <x v="19"/>
    <x v="0"/>
    <x v="1"/>
    <s v="Dhaka"/>
    <n v="0"/>
    <x v="0"/>
  </r>
  <r>
    <x v="1"/>
    <n v="57"/>
    <x v="3"/>
    <n v="1"/>
    <n v="1"/>
    <n v="1"/>
    <x v="6"/>
    <x v="1"/>
    <x v="1"/>
    <s v="Dhaka"/>
    <n v="1"/>
    <x v="1"/>
  </r>
  <r>
    <x v="1"/>
    <n v="46"/>
    <x v="0"/>
    <n v="1"/>
    <n v="1"/>
    <n v="1"/>
    <x v="15"/>
    <x v="0"/>
    <x v="2"/>
    <s v="Dhaka"/>
    <n v="1"/>
    <x v="1"/>
  </r>
  <r>
    <x v="1"/>
    <n v="29"/>
    <x v="2"/>
    <n v="0"/>
    <n v="0"/>
    <n v="1"/>
    <x v="33"/>
    <x v="1"/>
    <x v="0"/>
    <s v="Dhaka"/>
    <n v="0"/>
    <x v="0"/>
  </r>
  <r>
    <x v="1"/>
    <n v="34"/>
    <x v="4"/>
    <n v="1"/>
    <n v="1"/>
    <n v="0"/>
    <x v="8"/>
    <x v="0"/>
    <x v="1"/>
    <s v="Dhaka"/>
    <n v="1"/>
    <x v="1"/>
  </r>
  <r>
    <x v="0"/>
    <n v="41"/>
    <x v="0"/>
    <n v="1"/>
    <n v="1"/>
    <n v="1"/>
    <x v="19"/>
    <x v="1"/>
    <x v="1"/>
    <s v="Dhaka"/>
    <n v="1"/>
    <x v="1"/>
  </r>
  <r>
    <x v="0"/>
    <n v="10"/>
    <x v="5"/>
    <n v="0"/>
    <n v="0"/>
    <n v="1"/>
    <x v="6"/>
    <x v="0"/>
    <x v="0"/>
    <s v="Dhaka"/>
    <n v="0"/>
    <x v="0"/>
  </r>
  <r>
    <x v="0"/>
    <n v="27"/>
    <x v="2"/>
    <n v="1"/>
    <n v="1"/>
    <n v="0"/>
    <x v="3"/>
    <x v="1"/>
    <x v="0"/>
    <s v="Dhaka"/>
    <n v="1"/>
    <x v="1"/>
  </r>
  <r>
    <x v="0"/>
    <n v="26"/>
    <x v="2"/>
    <n v="1"/>
    <n v="1"/>
    <n v="1"/>
    <x v="21"/>
    <x v="0"/>
    <x v="2"/>
    <s v="Dhaka"/>
    <n v="1"/>
    <x v="1"/>
  </r>
  <r>
    <x v="0"/>
    <n v="62"/>
    <x v="3"/>
    <n v="1"/>
    <n v="1"/>
    <n v="1"/>
    <x v="15"/>
    <x v="1"/>
    <x v="1"/>
    <s v="Dhaka"/>
    <n v="1"/>
    <x v="1"/>
  </r>
  <r>
    <x v="1"/>
    <n v="28"/>
    <x v="2"/>
    <n v="1"/>
    <n v="1"/>
    <n v="1"/>
    <x v="9"/>
    <x v="0"/>
    <x v="1"/>
    <s v="Dhaka"/>
    <n v="1"/>
    <x v="1"/>
  </r>
  <r>
    <x v="1"/>
    <n v="44"/>
    <x v="0"/>
    <n v="1"/>
    <n v="1"/>
    <n v="0"/>
    <x v="31"/>
    <x v="1"/>
    <x v="1"/>
    <s v="Dhaka"/>
    <n v="1"/>
    <x v="1"/>
  </r>
  <r>
    <x v="1"/>
    <n v="39"/>
    <x v="4"/>
    <n v="1"/>
    <n v="1"/>
    <n v="1"/>
    <x v="14"/>
    <x v="0"/>
    <x v="0"/>
    <s v="Dhaka"/>
    <n v="1"/>
    <x v="1"/>
  </r>
  <r>
    <x v="0"/>
    <n v="11"/>
    <x v="1"/>
    <n v="0"/>
    <n v="0"/>
    <n v="1"/>
    <x v="32"/>
    <x v="1"/>
    <x v="2"/>
    <s v="Dhaka"/>
    <n v="0"/>
    <x v="0"/>
  </r>
  <r>
    <x v="0"/>
    <n v="51"/>
    <x v="3"/>
    <n v="0"/>
    <n v="0"/>
    <n v="1"/>
    <x v="30"/>
    <x v="0"/>
    <x v="1"/>
    <s v="Dhaka"/>
    <n v="0"/>
    <x v="0"/>
  </r>
  <r>
    <x v="0"/>
    <n v="34"/>
    <x v="4"/>
    <n v="1"/>
    <n v="1"/>
    <n v="0"/>
    <x v="5"/>
    <x v="1"/>
    <x v="2"/>
    <s v="Dhaka"/>
    <n v="1"/>
    <x v="1"/>
  </r>
  <r>
    <x v="0"/>
    <n v="17"/>
    <x v="1"/>
    <n v="0"/>
    <n v="0"/>
    <n v="0"/>
    <x v="27"/>
    <x v="0"/>
    <x v="0"/>
    <s v="Dhaka"/>
    <n v="0"/>
    <x v="0"/>
  </r>
  <r>
    <x v="0"/>
    <n v="12"/>
    <x v="1"/>
    <n v="1"/>
    <n v="1"/>
    <n v="0"/>
    <x v="34"/>
    <x v="1"/>
    <x v="1"/>
    <s v="Dhaka"/>
    <n v="1"/>
    <x v="1"/>
  </r>
  <r>
    <x v="1"/>
    <n v="51"/>
    <x v="3"/>
    <n v="0"/>
    <n v="0"/>
    <n v="1"/>
    <x v="33"/>
    <x v="0"/>
    <x v="1"/>
    <s v="Dhaka"/>
    <n v="0"/>
    <x v="0"/>
  </r>
  <r>
    <x v="0"/>
    <n v="49"/>
    <x v="0"/>
    <n v="0"/>
    <n v="0"/>
    <n v="1"/>
    <x v="12"/>
    <x v="1"/>
    <x v="2"/>
    <s v="Dhaka"/>
    <n v="0"/>
    <x v="0"/>
  </r>
  <r>
    <x v="1"/>
    <n v="40"/>
    <x v="4"/>
    <n v="1"/>
    <n v="1"/>
    <n v="0"/>
    <x v="30"/>
    <x v="0"/>
    <x v="1"/>
    <s v="Dhaka"/>
    <n v="1"/>
    <x v="1"/>
  </r>
  <r>
    <x v="1"/>
    <n v="50"/>
    <x v="0"/>
    <n v="0"/>
    <n v="0"/>
    <n v="1"/>
    <x v="15"/>
    <x v="1"/>
    <x v="2"/>
    <s v="Dhaka"/>
    <n v="0"/>
    <x v="0"/>
  </r>
  <r>
    <x v="0"/>
    <n v="31"/>
    <x v="4"/>
    <n v="1"/>
    <n v="1"/>
    <n v="1"/>
    <x v="7"/>
    <x v="0"/>
    <x v="0"/>
    <s v="Dhaka"/>
    <n v="1"/>
    <x v="1"/>
  </r>
  <r>
    <x v="1"/>
    <n v="49"/>
    <x v="0"/>
    <n v="1"/>
    <n v="1"/>
    <n v="1"/>
    <x v="30"/>
    <x v="1"/>
    <x v="0"/>
    <s v="Dhaka"/>
    <n v="1"/>
    <x v="1"/>
  </r>
  <r>
    <x v="1"/>
    <n v="35"/>
    <x v="4"/>
    <n v="1"/>
    <n v="1"/>
    <n v="0"/>
    <x v="10"/>
    <x v="0"/>
    <x v="2"/>
    <s v="Dhaka"/>
    <n v="1"/>
    <x v="1"/>
  </r>
  <r>
    <x v="0"/>
    <n v="16"/>
    <x v="1"/>
    <n v="1"/>
    <n v="1"/>
    <n v="0"/>
    <x v="20"/>
    <x v="1"/>
    <x v="2"/>
    <s v="Dhaka"/>
    <n v="1"/>
    <x v="1"/>
  </r>
  <r>
    <x v="0"/>
    <n v="37"/>
    <x v="4"/>
    <n v="0"/>
    <n v="0"/>
    <n v="0"/>
    <x v="11"/>
    <x v="0"/>
    <x v="1"/>
    <s v="Dhaka"/>
    <n v="0"/>
    <x v="0"/>
  </r>
  <r>
    <x v="0"/>
    <n v="48"/>
    <x v="0"/>
    <n v="0"/>
    <n v="0"/>
    <n v="0"/>
    <x v="18"/>
    <x v="1"/>
    <x v="1"/>
    <s v="Dhaka"/>
    <n v="0"/>
    <x v="0"/>
  </r>
  <r>
    <x v="1"/>
    <n v="11"/>
    <x v="1"/>
    <n v="0"/>
    <n v="0"/>
    <n v="0"/>
    <x v="20"/>
    <x v="0"/>
    <x v="2"/>
    <s v="Dhaka"/>
    <n v="0"/>
    <x v="0"/>
  </r>
  <r>
    <x v="1"/>
    <n v="21"/>
    <x v="2"/>
    <n v="1"/>
    <n v="1"/>
    <n v="1"/>
    <x v="12"/>
    <x v="1"/>
    <x v="1"/>
    <s v="Dhaka"/>
    <n v="1"/>
    <x v="1"/>
  </r>
  <r>
    <x v="1"/>
    <n v="45"/>
    <x v="0"/>
    <n v="1"/>
    <n v="1"/>
    <n v="0"/>
    <x v="12"/>
    <x v="0"/>
    <x v="1"/>
    <s v="Dhaka"/>
    <n v="1"/>
    <x v="1"/>
  </r>
  <r>
    <x v="1"/>
    <n v="53"/>
    <x v="3"/>
    <n v="0"/>
    <n v="0"/>
    <n v="1"/>
    <x v="20"/>
    <x v="1"/>
    <x v="1"/>
    <s v="Dhaka"/>
    <n v="0"/>
    <x v="0"/>
  </r>
  <r>
    <x v="0"/>
    <n v="13"/>
    <x v="1"/>
    <n v="1"/>
    <n v="1"/>
    <n v="1"/>
    <x v="26"/>
    <x v="0"/>
    <x v="2"/>
    <s v="Dhaka"/>
    <n v="1"/>
    <x v="1"/>
  </r>
  <r>
    <x v="0"/>
    <n v="18"/>
    <x v="1"/>
    <n v="0"/>
    <n v="0"/>
    <n v="1"/>
    <x v="20"/>
    <x v="1"/>
    <x v="0"/>
    <s v="Dhaka"/>
    <n v="0"/>
    <x v="0"/>
  </r>
  <r>
    <x v="1"/>
    <n v="34"/>
    <x v="4"/>
    <n v="1"/>
    <n v="1"/>
    <n v="1"/>
    <x v="23"/>
    <x v="0"/>
    <x v="1"/>
    <s v="Dhaka"/>
    <n v="1"/>
    <x v="1"/>
  </r>
  <r>
    <x v="1"/>
    <n v="22"/>
    <x v="2"/>
    <n v="0"/>
    <n v="0"/>
    <n v="0"/>
    <x v="17"/>
    <x v="1"/>
    <x v="1"/>
    <s v="Dhaka"/>
    <n v="0"/>
    <x v="0"/>
  </r>
  <r>
    <x v="1"/>
    <n v="39"/>
    <x v="4"/>
    <n v="1"/>
    <n v="1"/>
    <n v="1"/>
    <x v="32"/>
    <x v="0"/>
    <x v="1"/>
    <s v="Dhaka"/>
    <n v="1"/>
    <x v="1"/>
  </r>
  <r>
    <x v="1"/>
    <n v="21"/>
    <x v="2"/>
    <n v="0"/>
    <n v="0"/>
    <n v="0"/>
    <x v="24"/>
    <x v="1"/>
    <x v="2"/>
    <s v="Dhaka"/>
    <n v="0"/>
    <x v="0"/>
  </r>
  <r>
    <x v="1"/>
    <n v="64"/>
    <x v="3"/>
    <n v="0"/>
    <n v="0"/>
    <n v="0"/>
    <x v="2"/>
    <x v="0"/>
    <x v="0"/>
    <s v="Dhaka"/>
    <n v="0"/>
    <x v="0"/>
  </r>
  <r>
    <x v="0"/>
    <n v="53"/>
    <x v="3"/>
    <n v="0"/>
    <n v="0"/>
    <n v="0"/>
    <x v="2"/>
    <x v="1"/>
    <x v="1"/>
    <s v="Dhaka"/>
    <n v="0"/>
    <x v="0"/>
  </r>
  <r>
    <x v="0"/>
    <n v="21"/>
    <x v="2"/>
    <n v="1"/>
    <n v="1"/>
    <n v="1"/>
    <x v="3"/>
    <x v="0"/>
    <x v="0"/>
    <s v="Dhaka"/>
    <n v="1"/>
    <x v="1"/>
  </r>
  <r>
    <x v="0"/>
    <n v="40"/>
    <x v="4"/>
    <n v="1"/>
    <n v="1"/>
    <n v="1"/>
    <x v="15"/>
    <x v="1"/>
    <x v="0"/>
    <s v="Dhaka"/>
    <n v="1"/>
    <x v="1"/>
  </r>
  <r>
    <x v="1"/>
    <n v="39"/>
    <x v="4"/>
    <n v="1"/>
    <n v="1"/>
    <n v="1"/>
    <x v="5"/>
    <x v="0"/>
    <x v="0"/>
    <s v="Dhaka"/>
    <n v="1"/>
    <x v="1"/>
  </r>
  <r>
    <x v="0"/>
    <n v="47"/>
    <x v="0"/>
    <n v="1"/>
    <n v="1"/>
    <n v="1"/>
    <x v="5"/>
    <x v="1"/>
    <x v="2"/>
    <s v="Dhaka"/>
    <n v="1"/>
    <x v="1"/>
  </r>
  <r>
    <x v="1"/>
    <n v="52"/>
    <x v="3"/>
    <n v="0"/>
    <n v="0"/>
    <n v="1"/>
    <x v="10"/>
    <x v="0"/>
    <x v="1"/>
    <s v="Dhaka"/>
    <n v="0"/>
    <x v="0"/>
  </r>
  <r>
    <x v="0"/>
    <n v="17"/>
    <x v="1"/>
    <n v="1"/>
    <n v="1"/>
    <n v="1"/>
    <x v="10"/>
    <x v="1"/>
    <x v="0"/>
    <s v="Dhaka"/>
    <n v="1"/>
    <x v="1"/>
  </r>
  <r>
    <x v="1"/>
    <n v="65"/>
    <x v="3"/>
    <n v="0"/>
    <n v="0"/>
    <n v="0"/>
    <x v="13"/>
    <x v="0"/>
    <x v="2"/>
    <s v="Dhaka"/>
    <n v="0"/>
    <x v="0"/>
  </r>
  <r>
    <x v="1"/>
    <n v="32"/>
    <x v="4"/>
    <n v="0"/>
    <n v="0"/>
    <n v="1"/>
    <x v="1"/>
    <x v="1"/>
    <x v="2"/>
    <s v="Dhaka"/>
    <n v="0"/>
    <x v="0"/>
  </r>
  <r>
    <x v="1"/>
    <n v="8"/>
    <x v="5"/>
    <n v="1"/>
    <n v="1"/>
    <n v="0"/>
    <x v="26"/>
    <x v="0"/>
    <x v="0"/>
    <s v="Dhaka"/>
    <n v="1"/>
    <x v="1"/>
  </r>
  <r>
    <x v="0"/>
    <n v="55"/>
    <x v="3"/>
    <n v="0"/>
    <n v="0"/>
    <n v="1"/>
    <x v="17"/>
    <x v="1"/>
    <x v="0"/>
    <s v="Dhaka"/>
    <n v="0"/>
    <x v="0"/>
  </r>
  <r>
    <x v="1"/>
    <n v="47"/>
    <x v="0"/>
    <n v="0"/>
    <n v="0"/>
    <n v="0"/>
    <x v="33"/>
    <x v="0"/>
    <x v="1"/>
    <s v="Dhaka"/>
    <n v="0"/>
    <x v="0"/>
  </r>
  <r>
    <x v="1"/>
    <n v="47"/>
    <x v="0"/>
    <n v="0"/>
    <n v="0"/>
    <n v="0"/>
    <x v="14"/>
    <x v="1"/>
    <x v="1"/>
    <s v="Dhaka"/>
    <n v="0"/>
    <x v="0"/>
  </r>
  <r>
    <x v="1"/>
    <n v="47"/>
    <x v="0"/>
    <n v="0"/>
    <n v="0"/>
    <n v="0"/>
    <x v="35"/>
    <x v="0"/>
    <x v="0"/>
    <s v="Dhaka"/>
    <n v="0"/>
    <x v="0"/>
  </r>
  <r>
    <x v="0"/>
    <n v="26"/>
    <x v="2"/>
    <n v="1"/>
    <n v="1"/>
    <n v="0"/>
    <x v="28"/>
    <x v="1"/>
    <x v="1"/>
    <s v="Dhaka"/>
    <n v="1"/>
    <x v="1"/>
  </r>
  <r>
    <x v="1"/>
    <n v="36"/>
    <x v="4"/>
    <n v="0"/>
    <n v="0"/>
    <n v="0"/>
    <x v="20"/>
    <x v="0"/>
    <x v="1"/>
    <s v="Dhaka"/>
    <n v="0"/>
    <x v="0"/>
  </r>
  <r>
    <x v="1"/>
    <n v="45"/>
    <x v="0"/>
    <n v="1"/>
    <n v="1"/>
    <n v="0"/>
    <x v="30"/>
    <x v="1"/>
    <x v="0"/>
    <s v="Dhaka"/>
    <n v="1"/>
    <x v="1"/>
  </r>
  <r>
    <x v="0"/>
    <n v="24"/>
    <x v="2"/>
    <n v="0"/>
    <n v="0"/>
    <n v="0"/>
    <x v="0"/>
    <x v="0"/>
    <x v="0"/>
    <s v="Dhaka"/>
    <n v="0"/>
    <x v="0"/>
  </r>
  <r>
    <x v="0"/>
    <n v="15"/>
    <x v="1"/>
    <n v="0"/>
    <n v="0"/>
    <n v="1"/>
    <x v="10"/>
    <x v="1"/>
    <x v="0"/>
    <s v="Dhaka"/>
    <n v="0"/>
    <x v="0"/>
  </r>
  <r>
    <x v="1"/>
    <n v="32"/>
    <x v="4"/>
    <n v="1"/>
    <n v="1"/>
    <n v="0"/>
    <x v="20"/>
    <x v="0"/>
    <x v="2"/>
    <s v="Dhaka"/>
    <n v="1"/>
    <x v="1"/>
  </r>
  <r>
    <x v="0"/>
    <n v="28"/>
    <x v="2"/>
    <n v="1"/>
    <n v="1"/>
    <n v="0"/>
    <x v="0"/>
    <x v="1"/>
    <x v="2"/>
    <s v="Dhaka"/>
    <n v="1"/>
    <x v="1"/>
  </r>
  <r>
    <x v="1"/>
    <n v="53"/>
    <x v="3"/>
    <n v="1"/>
    <n v="1"/>
    <n v="1"/>
    <x v="35"/>
    <x v="0"/>
    <x v="0"/>
    <s v="Dhaka"/>
    <n v="1"/>
    <x v="1"/>
  </r>
  <r>
    <x v="1"/>
    <n v="58"/>
    <x v="3"/>
    <n v="1"/>
    <n v="1"/>
    <n v="0"/>
    <x v="1"/>
    <x v="1"/>
    <x v="2"/>
    <s v="Dhaka"/>
    <n v="1"/>
    <x v="1"/>
  </r>
  <r>
    <x v="0"/>
    <n v="8"/>
    <x v="5"/>
    <n v="0"/>
    <n v="0"/>
    <n v="1"/>
    <x v="8"/>
    <x v="0"/>
    <x v="2"/>
    <s v="Dhaka"/>
    <n v="0"/>
    <x v="0"/>
  </r>
  <r>
    <x v="1"/>
    <n v="35"/>
    <x v="4"/>
    <n v="0"/>
    <n v="0"/>
    <n v="1"/>
    <x v="1"/>
    <x v="1"/>
    <x v="2"/>
    <s v="Dhaka"/>
    <n v="0"/>
    <x v="0"/>
  </r>
  <r>
    <x v="1"/>
    <n v="44"/>
    <x v="0"/>
    <n v="1"/>
    <n v="1"/>
    <n v="1"/>
    <x v="31"/>
    <x v="0"/>
    <x v="1"/>
    <s v="Dhaka"/>
    <n v="1"/>
    <x v="1"/>
  </r>
  <r>
    <x v="0"/>
    <n v="30"/>
    <x v="2"/>
    <n v="1"/>
    <n v="1"/>
    <n v="1"/>
    <x v="2"/>
    <x v="1"/>
    <x v="1"/>
    <s v="Dhaka"/>
    <n v="1"/>
    <x v="1"/>
  </r>
  <r>
    <x v="1"/>
    <n v="16"/>
    <x v="1"/>
    <n v="0"/>
    <n v="0"/>
    <n v="1"/>
    <x v="29"/>
    <x v="0"/>
    <x v="1"/>
    <s v="Dhaka"/>
    <n v="0"/>
    <x v="0"/>
  </r>
  <r>
    <x v="1"/>
    <n v="54"/>
    <x v="3"/>
    <n v="1"/>
    <n v="1"/>
    <n v="1"/>
    <x v="1"/>
    <x v="1"/>
    <x v="0"/>
    <s v="Dhaka"/>
    <n v="1"/>
    <x v="1"/>
  </r>
  <r>
    <x v="1"/>
    <n v="54"/>
    <x v="3"/>
    <n v="1"/>
    <n v="1"/>
    <n v="1"/>
    <x v="22"/>
    <x v="0"/>
    <x v="2"/>
    <s v="Dhaka"/>
    <n v="1"/>
    <x v="1"/>
  </r>
  <r>
    <x v="1"/>
    <n v="18"/>
    <x v="1"/>
    <n v="1"/>
    <n v="1"/>
    <n v="1"/>
    <x v="0"/>
    <x v="1"/>
    <x v="0"/>
    <s v="Dhaka"/>
    <n v="1"/>
    <x v="1"/>
  </r>
  <r>
    <x v="0"/>
    <n v="19"/>
    <x v="1"/>
    <n v="1"/>
    <n v="1"/>
    <n v="1"/>
    <x v="25"/>
    <x v="0"/>
    <x v="2"/>
    <s v="Dhaka"/>
    <n v="1"/>
    <x v="1"/>
  </r>
  <r>
    <x v="0"/>
    <n v="47"/>
    <x v="0"/>
    <n v="0"/>
    <n v="0"/>
    <n v="1"/>
    <x v="6"/>
    <x v="1"/>
    <x v="2"/>
    <s v="Dhaka"/>
    <n v="0"/>
    <x v="0"/>
  </r>
  <r>
    <x v="0"/>
    <n v="38"/>
    <x v="4"/>
    <n v="0"/>
    <n v="0"/>
    <n v="1"/>
    <x v="6"/>
    <x v="0"/>
    <x v="1"/>
    <s v="Dhaka"/>
    <n v="0"/>
    <x v="0"/>
  </r>
  <r>
    <x v="1"/>
    <n v="20"/>
    <x v="1"/>
    <n v="0"/>
    <n v="0"/>
    <n v="0"/>
    <x v="20"/>
    <x v="1"/>
    <x v="0"/>
    <s v="Dhaka"/>
    <n v="0"/>
    <x v="0"/>
  </r>
  <r>
    <x v="1"/>
    <n v="65"/>
    <x v="3"/>
    <n v="1"/>
    <n v="1"/>
    <n v="0"/>
    <x v="10"/>
    <x v="0"/>
    <x v="2"/>
    <s v="Dhaka"/>
    <n v="1"/>
    <x v="1"/>
  </r>
  <r>
    <x v="0"/>
    <n v="29"/>
    <x v="2"/>
    <n v="1"/>
    <n v="1"/>
    <n v="0"/>
    <x v="21"/>
    <x v="1"/>
    <x v="0"/>
    <s v="Dhaka"/>
    <n v="1"/>
    <x v="1"/>
  </r>
  <r>
    <x v="0"/>
    <n v="8"/>
    <x v="5"/>
    <n v="0"/>
    <n v="0"/>
    <n v="0"/>
    <x v="27"/>
    <x v="0"/>
    <x v="0"/>
    <s v="Dhaka"/>
    <n v="0"/>
    <x v="0"/>
  </r>
  <r>
    <x v="0"/>
    <n v="45"/>
    <x v="0"/>
    <n v="1"/>
    <n v="1"/>
    <n v="1"/>
    <x v="5"/>
    <x v="1"/>
    <x v="0"/>
    <s v="Dhaka"/>
    <n v="1"/>
    <x v="1"/>
  </r>
  <r>
    <x v="0"/>
    <n v="9"/>
    <x v="5"/>
    <n v="1"/>
    <n v="1"/>
    <n v="0"/>
    <x v="23"/>
    <x v="0"/>
    <x v="0"/>
    <s v="Dhaka"/>
    <n v="1"/>
    <x v="1"/>
  </r>
  <r>
    <x v="1"/>
    <n v="27"/>
    <x v="2"/>
    <n v="0"/>
    <n v="0"/>
    <n v="0"/>
    <x v="28"/>
    <x v="1"/>
    <x v="0"/>
    <s v="Dhaka"/>
    <n v="0"/>
    <x v="0"/>
  </r>
  <r>
    <x v="1"/>
    <n v="59"/>
    <x v="3"/>
    <n v="1"/>
    <n v="1"/>
    <n v="1"/>
    <x v="31"/>
    <x v="0"/>
    <x v="1"/>
    <s v="Dhaka"/>
    <n v="1"/>
    <x v="1"/>
  </r>
  <r>
    <x v="0"/>
    <n v="16"/>
    <x v="1"/>
    <n v="1"/>
    <n v="1"/>
    <n v="0"/>
    <x v="2"/>
    <x v="1"/>
    <x v="2"/>
    <s v="Dhaka"/>
    <n v="1"/>
    <x v="1"/>
  </r>
  <r>
    <x v="0"/>
    <n v="8"/>
    <x v="5"/>
    <n v="0"/>
    <n v="0"/>
    <n v="0"/>
    <x v="34"/>
    <x v="0"/>
    <x v="1"/>
    <s v="Dhaka"/>
    <n v="0"/>
    <x v="0"/>
  </r>
  <r>
    <x v="0"/>
    <n v="36"/>
    <x v="4"/>
    <n v="1"/>
    <n v="1"/>
    <n v="0"/>
    <x v="28"/>
    <x v="1"/>
    <x v="2"/>
    <s v="Dhaka"/>
    <n v="1"/>
    <x v="1"/>
  </r>
  <r>
    <x v="1"/>
    <n v="38"/>
    <x v="4"/>
    <n v="0"/>
    <n v="0"/>
    <n v="1"/>
    <x v="19"/>
    <x v="0"/>
    <x v="0"/>
    <s v="Dhaka"/>
    <n v="0"/>
    <x v="0"/>
  </r>
  <r>
    <x v="0"/>
    <n v="56"/>
    <x v="3"/>
    <n v="1"/>
    <n v="1"/>
    <n v="1"/>
    <x v="17"/>
    <x v="1"/>
    <x v="0"/>
    <s v="Dhaka"/>
    <n v="1"/>
    <x v="1"/>
  </r>
  <r>
    <x v="1"/>
    <n v="35"/>
    <x v="4"/>
    <n v="1"/>
    <n v="1"/>
    <n v="0"/>
    <x v="0"/>
    <x v="0"/>
    <x v="1"/>
    <s v="Dhaka"/>
    <n v="1"/>
    <x v="1"/>
  </r>
  <r>
    <x v="0"/>
    <n v="18"/>
    <x v="1"/>
    <n v="1"/>
    <n v="1"/>
    <n v="0"/>
    <x v="30"/>
    <x v="1"/>
    <x v="2"/>
    <s v="Dhaka"/>
    <n v="1"/>
    <x v="1"/>
  </r>
  <r>
    <x v="0"/>
    <n v="13"/>
    <x v="1"/>
    <n v="1"/>
    <n v="1"/>
    <n v="0"/>
    <x v="24"/>
    <x v="0"/>
    <x v="1"/>
    <s v="Dhaka"/>
    <n v="1"/>
    <x v="1"/>
  </r>
  <r>
    <x v="1"/>
    <n v="23"/>
    <x v="2"/>
    <n v="0"/>
    <n v="1"/>
    <n v="0"/>
    <x v="10"/>
    <x v="1"/>
    <x v="0"/>
    <s v="Dhaka"/>
    <n v="1"/>
    <x v="1"/>
  </r>
  <r>
    <x v="0"/>
    <n v="14"/>
    <x v="1"/>
    <n v="1"/>
    <n v="1"/>
    <n v="1"/>
    <x v="29"/>
    <x v="0"/>
    <x v="0"/>
    <s v="Dhaka"/>
    <n v="1"/>
    <x v="1"/>
  </r>
  <r>
    <x v="0"/>
    <n v="21"/>
    <x v="2"/>
    <n v="1"/>
    <n v="1"/>
    <n v="0"/>
    <x v="13"/>
    <x v="1"/>
    <x v="1"/>
    <s v="Dhaka"/>
    <n v="1"/>
    <x v="1"/>
  </r>
  <r>
    <x v="1"/>
    <n v="39"/>
    <x v="4"/>
    <n v="1"/>
    <n v="1"/>
    <n v="1"/>
    <x v="26"/>
    <x v="0"/>
    <x v="1"/>
    <s v="Dhaka"/>
    <n v="1"/>
    <x v="1"/>
  </r>
  <r>
    <x v="0"/>
    <n v="39"/>
    <x v="4"/>
    <n v="1"/>
    <n v="1"/>
    <n v="1"/>
    <x v="0"/>
    <x v="1"/>
    <x v="0"/>
    <s v="Dhaka"/>
    <n v="1"/>
    <x v="1"/>
  </r>
  <r>
    <x v="1"/>
    <n v="34"/>
    <x v="4"/>
    <n v="0"/>
    <n v="0"/>
    <n v="0"/>
    <x v="2"/>
    <x v="0"/>
    <x v="1"/>
    <s v="Dhaka"/>
    <n v="0"/>
    <x v="0"/>
  </r>
  <r>
    <x v="0"/>
    <n v="36"/>
    <x v="4"/>
    <n v="1"/>
    <n v="1"/>
    <n v="1"/>
    <x v="19"/>
    <x v="1"/>
    <x v="0"/>
    <s v="Dhaka"/>
    <n v="1"/>
    <x v="1"/>
  </r>
  <r>
    <x v="0"/>
    <n v="43"/>
    <x v="0"/>
    <n v="0"/>
    <n v="1"/>
    <n v="0"/>
    <x v="22"/>
    <x v="0"/>
    <x v="2"/>
    <s v="Dhaka"/>
    <n v="1"/>
    <x v="1"/>
  </r>
  <r>
    <x v="1"/>
    <n v="39"/>
    <x v="4"/>
    <n v="1"/>
    <n v="1"/>
    <n v="1"/>
    <x v="18"/>
    <x v="1"/>
    <x v="0"/>
    <s v="Dhaka"/>
    <n v="1"/>
    <x v="1"/>
  </r>
  <r>
    <x v="0"/>
    <n v="53"/>
    <x v="3"/>
    <n v="1"/>
    <n v="1"/>
    <n v="1"/>
    <x v="26"/>
    <x v="0"/>
    <x v="1"/>
    <s v="Dhaka"/>
    <n v="1"/>
    <x v="1"/>
  </r>
  <r>
    <x v="1"/>
    <n v="45"/>
    <x v="0"/>
    <n v="1"/>
    <n v="1"/>
    <n v="1"/>
    <x v="21"/>
    <x v="1"/>
    <x v="2"/>
    <s v="Dhaka"/>
    <n v="1"/>
    <x v="1"/>
  </r>
  <r>
    <x v="0"/>
    <n v="12"/>
    <x v="1"/>
    <n v="0"/>
    <n v="0"/>
    <n v="1"/>
    <x v="18"/>
    <x v="0"/>
    <x v="0"/>
    <s v="Dhaka"/>
    <n v="0"/>
    <x v="0"/>
  </r>
  <r>
    <x v="0"/>
    <n v="28"/>
    <x v="2"/>
    <n v="1"/>
    <n v="1"/>
    <n v="0"/>
    <x v="3"/>
    <x v="1"/>
    <x v="1"/>
    <s v="Dhaka"/>
    <n v="1"/>
    <x v="1"/>
  </r>
  <r>
    <x v="1"/>
    <n v="14"/>
    <x v="1"/>
    <n v="1"/>
    <n v="1"/>
    <n v="0"/>
    <x v="23"/>
    <x v="0"/>
    <x v="0"/>
    <s v="Dhaka"/>
    <n v="1"/>
    <x v="1"/>
  </r>
  <r>
    <x v="1"/>
    <n v="10"/>
    <x v="5"/>
    <n v="0"/>
    <n v="0"/>
    <n v="0"/>
    <x v="34"/>
    <x v="1"/>
    <x v="0"/>
    <s v="Dhaka"/>
    <n v="0"/>
    <x v="0"/>
  </r>
  <r>
    <x v="1"/>
    <n v="64"/>
    <x v="3"/>
    <n v="1"/>
    <n v="1"/>
    <n v="0"/>
    <x v="15"/>
    <x v="0"/>
    <x v="1"/>
    <s v="Dhaka"/>
    <n v="1"/>
    <x v="1"/>
  </r>
  <r>
    <x v="1"/>
    <n v="8"/>
    <x v="5"/>
    <n v="1"/>
    <n v="1"/>
    <n v="0"/>
    <x v="15"/>
    <x v="1"/>
    <x v="2"/>
    <s v="Dhaka"/>
    <n v="1"/>
    <x v="1"/>
  </r>
  <r>
    <x v="0"/>
    <n v="43"/>
    <x v="0"/>
    <n v="0"/>
    <n v="0"/>
    <n v="1"/>
    <x v="23"/>
    <x v="0"/>
    <x v="1"/>
    <s v="Dhaka"/>
    <n v="0"/>
    <x v="0"/>
  </r>
  <r>
    <x v="1"/>
    <n v="16"/>
    <x v="1"/>
    <n v="0"/>
    <n v="0"/>
    <n v="0"/>
    <x v="25"/>
    <x v="1"/>
    <x v="0"/>
    <s v="Dhaka"/>
    <n v="0"/>
    <x v="0"/>
  </r>
  <r>
    <x v="0"/>
    <n v="62"/>
    <x v="3"/>
    <n v="1"/>
    <n v="1"/>
    <n v="1"/>
    <x v="13"/>
    <x v="0"/>
    <x v="2"/>
    <s v="Dhaka"/>
    <n v="1"/>
    <x v="1"/>
  </r>
  <r>
    <x v="0"/>
    <n v="35"/>
    <x v="4"/>
    <n v="0"/>
    <n v="0"/>
    <n v="0"/>
    <x v="16"/>
    <x v="1"/>
    <x v="0"/>
    <s v="Dhaka"/>
    <n v="0"/>
    <x v="0"/>
  </r>
  <r>
    <x v="1"/>
    <n v="36"/>
    <x v="4"/>
    <n v="0"/>
    <n v="0"/>
    <n v="0"/>
    <x v="1"/>
    <x v="0"/>
    <x v="1"/>
    <s v="Dhaka"/>
    <n v="0"/>
    <x v="0"/>
  </r>
  <r>
    <x v="0"/>
    <n v="15"/>
    <x v="1"/>
    <n v="1"/>
    <n v="1"/>
    <n v="0"/>
    <x v="11"/>
    <x v="1"/>
    <x v="0"/>
    <s v="Dhaka"/>
    <n v="1"/>
    <x v="1"/>
  </r>
  <r>
    <x v="0"/>
    <n v="11"/>
    <x v="1"/>
    <n v="1"/>
    <n v="1"/>
    <n v="0"/>
    <x v="15"/>
    <x v="0"/>
    <x v="0"/>
    <s v="Dhaka"/>
    <n v="1"/>
    <x v="1"/>
  </r>
  <r>
    <x v="1"/>
    <n v="27"/>
    <x v="2"/>
    <n v="1"/>
    <n v="1"/>
    <n v="0"/>
    <x v="23"/>
    <x v="1"/>
    <x v="1"/>
    <s v="Dhaka"/>
    <n v="1"/>
    <x v="1"/>
  </r>
  <r>
    <x v="1"/>
    <n v="20"/>
    <x v="1"/>
    <n v="0"/>
    <n v="0"/>
    <n v="0"/>
    <x v="11"/>
    <x v="0"/>
    <x v="1"/>
    <s v="Dhaka"/>
    <n v="0"/>
    <x v="0"/>
  </r>
  <r>
    <x v="1"/>
    <n v="28"/>
    <x v="2"/>
    <n v="1"/>
    <n v="1"/>
    <n v="0"/>
    <x v="12"/>
    <x v="1"/>
    <x v="2"/>
    <s v="Dhaka"/>
    <n v="1"/>
    <x v="1"/>
  </r>
  <r>
    <x v="1"/>
    <n v="60"/>
    <x v="3"/>
    <n v="1"/>
    <n v="1"/>
    <n v="0"/>
    <x v="1"/>
    <x v="0"/>
    <x v="1"/>
    <s v="Dhaka"/>
    <n v="1"/>
    <x v="1"/>
  </r>
  <r>
    <x v="1"/>
    <n v="10"/>
    <x v="5"/>
    <n v="1"/>
    <n v="1"/>
    <n v="1"/>
    <x v="30"/>
    <x v="1"/>
    <x v="1"/>
    <s v="Dhaka"/>
    <n v="1"/>
    <x v="1"/>
  </r>
  <r>
    <x v="0"/>
    <n v="39"/>
    <x v="4"/>
    <n v="0"/>
    <n v="0"/>
    <n v="1"/>
    <x v="29"/>
    <x v="0"/>
    <x v="2"/>
    <s v="Dhaka"/>
    <n v="0"/>
    <x v="0"/>
  </r>
  <r>
    <x v="1"/>
    <n v="52"/>
    <x v="3"/>
    <n v="0"/>
    <n v="0"/>
    <n v="1"/>
    <x v="34"/>
    <x v="1"/>
    <x v="2"/>
    <s v="Dhaka"/>
    <n v="0"/>
    <x v="0"/>
  </r>
  <r>
    <x v="0"/>
    <n v="36"/>
    <x v="4"/>
    <n v="1"/>
    <n v="1"/>
    <n v="0"/>
    <x v="30"/>
    <x v="0"/>
    <x v="2"/>
    <s v="Dhaka"/>
    <n v="1"/>
    <x v="1"/>
  </r>
  <r>
    <x v="0"/>
    <n v="39"/>
    <x v="4"/>
    <n v="0"/>
    <n v="0"/>
    <n v="0"/>
    <x v="33"/>
    <x v="1"/>
    <x v="0"/>
    <s v="Dhaka"/>
    <n v="0"/>
    <x v="0"/>
  </r>
  <r>
    <x v="1"/>
    <n v="13"/>
    <x v="1"/>
    <n v="0"/>
    <n v="0"/>
    <n v="1"/>
    <x v="27"/>
    <x v="0"/>
    <x v="1"/>
    <s v="Dhaka"/>
    <n v="0"/>
    <x v="0"/>
  </r>
  <r>
    <x v="0"/>
    <n v="42"/>
    <x v="0"/>
    <n v="0"/>
    <n v="0"/>
    <n v="0"/>
    <x v="0"/>
    <x v="1"/>
    <x v="2"/>
    <s v="Dhaka"/>
    <n v="0"/>
    <x v="0"/>
  </r>
  <r>
    <x v="1"/>
    <n v="30"/>
    <x v="2"/>
    <n v="1"/>
    <n v="1"/>
    <n v="1"/>
    <x v="26"/>
    <x v="0"/>
    <x v="0"/>
    <s v="Dhaka"/>
    <n v="1"/>
    <x v="1"/>
  </r>
  <r>
    <x v="1"/>
    <n v="33"/>
    <x v="4"/>
    <n v="0"/>
    <n v="0"/>
    <n v="0"/>
    <x v="23"/>
    <x v="1"/>
    <x v="2"/>
    <s v="Dhaka"/>
    <n v="0"/>
    <x v="0"/>
  </r>
  <r>
    <x v="0"/>
    <n v="61"/>
    <x v="3"/>
    <n v="1"/>
    <n v="1"/>
    <n v="1"/>
    <x v="18"/>
    <x v="0"/>
    <x v="0"/>
    <s v="Dhaka"/>
    <n v="1"/>
    <x v="1"/>
  </r>
  <r>
    <x v="0"/>
    <n v="47"/>
    <x v="0"/>
    <n v="1"/>
    <n v="1"/>
    <n v="1"/>
    <x v="6"/>
    <x v="1"/>
    <x v="0"/>
    <s v="Dhaka"/>
    <n v="1"/>
    <x v="1"/>
  </r>
  <r>
    <x v="0"/>
    <n v="52"/>
    <x v="3"/>
    <n v="0"/>
    <n v="0"/>
    <n v="1"/>
    <x v="29"/>
    <x v="0"/>
    <x v="1"/>
    <s v="Dhaka"/>
    <n v="0"/>
    <x v="0"/>
  </r>
  <r>
    <x v="1"/>
    <n v="59"/>
    <x v="3"/>
    <n v="0"/>
    <n v="0"/>
    <n v="1"/>
    <x v="35"/>
    <x v="1"/>
    <x v="0"/>
    <s v="Dhaka"/>
    <n v="0"/>
    <x v="0"/>
  </r>
  <r>
    <x v="0"/>
    <n v="29"/>
    <x v="2"/>
    <n v="0"/>
    <n v="0"/>
    <n v="0"/>
    <x v="27"/>
    <x v="0"/>
    <x v="0"/>
    <s v="Dhaka"/>
    <n v="0"/>
    <x v="0"/>
  </r>
  <r>
    <x v="0"/>
    <n v="50"/>
    <x v="0"/>
    <n v="1"/>
    <n v="1"/>
    <n v="1"/>
    <x v="21"/>
    <x v="1"/>
    <x v="2"/>
    <s v="Dhaka"/>
    <n v="1"/>
    <x v="1"/>
  </r>
  <r>
    <x v="0"/>
    <n v="56"/>
    <x v="3"/>
    <n v="1"/>
    <n v="1"/>
    <n v="0"/>
    <x v="27"/>
    <x v="0"/>
    <x v="0"/>
    <s v="Dhaka"/>
    <n v="1"/>
    <x v="1"/>
  </r>
  <r>
    <x v="1"/>
    <n v="55"/>
    <x v="3"/>
    <n v="1"/>
    <n v="1"/>
    <n v="0"/>
    <x v="24"/>
    <x v="1"/>
    <x v="0"/>
    <s v="Dhaka"/>
    <n v="1"/>
    <x v="1"/>
  </r>
  <r>
    <x v="0"/>
    <n v="44"/>
    <x v="0"/>
    <n v="1"/>
    <n v="1"/>
    <n v="1"/>
    <x v="16"/>
    <x v="0"/>
    <x v="0"/>
    <s v="Dhaka"/>
    <n v="1"/>
    <x v="1"/>
  </r>
  <r>
    <x v="1"/>
    <n v="37"/>
    <x v="4"/>
    <n v="0"/>
    <n v="0"/>
    <n v="0"/>
    <x v="16"/>
    <x v="1"/>
    <x v="2"/>
    <s v="Dhaka"/>
    <n v="0"/>
    <x v="0"/>
  </r>
  <r>
    <x v="0"/>
    <n v="42"/>
    <x v="0"/>
    <n v="0"/>
    <n v="0"/>
    <n v="1"/>
    <x v="27"/>
    <x v="0"/>
    <x v="2"/>
    <s v="Dhaka"/>
    <n v="0"/>
    <x v="0"/>
  </r>
  <r>
    <x v="1"/>
    <n v="8"/>
    <x v="5"/>
    <n v="0"/>
    <n v="0"/>
    <n v="1"/>
    <x v="6"/>
    <x v="1"/>
    <x v="0"/>
    <s v="Dhaka"/>
    <n v="0"/>
    <x v="0"/>
  </r>
  <r>
    <x v="1"/>
    <n v="40"/>
    <x v="4"/>
    <n v="0"/>
    <n v="0"/>
    <n v="0"/>
    <x v="17"/>
    <x v="0"/>
    <x v="2"/>
    <s v="Dhaka"/>
    <n v="0"/>
    <x v="0"/>
  </r>
  <r>
    <x v="1"/>
    <n v="56"/>
    <x v="3"/>
    <n v="0"/>
    <n v="0"/>
    <n v="1"/>
    <x v="5"/>
    <x v="1"/>
    <x v="2"/>
    <s v="Dhaka"/>
    <n v="0"/>
    <x v="0"/>
  </r>
  <r>
    <x v="1"/>
    <n v="60"/>
    <x v="3"/>
    <n v="0"/>
    <n v="0"/>
    <n v="1"/>
    <x v="15"/>
    <x v="0"/>
    <x v="0"/>
    <s v="Dhaka"/>
    <n v="0"/>
    <x v="0"/>
  </r>
  <r>
    <x v="1"/>
    <n v="26"/>
    <x v="2"/>
    <n v="0"/>
    <n v="0"/>
    <n v="0"/>
    <x v="3"/>
    <x v="1"/>
    <x v="2"/>
    <s v="Dhaka"/>
    <n v="0"/>
    <x v="0"/>
  </r>
  <r>
    <x v="0"/>
    <n v="65"/>
    <x v="3"/>
    <n v="1"/>
    <n v="1"/>
    <n v="0"/>
    <x v="10"/>
    <x v="0"/>
    <x v="0"/>
    <s v="Dhaka"/>
    <n v="1"/>
    <x v="1"/>
  </r>
  <r>
    <x v="0"/>
    <n v="33"/>
    <x v="4"/>
    <n v="1"/>
    <n v="1"/>
    <n v="1"/>
    <x v="30"/>
    <x v="1"/>
    <x v="0"/>
    <s v="Dhaka"/>
    <n v="1"/>
    <x v="1"/>
  </r>
  <r>
    <x v="0"/>
    <n v="20"/>
    <x v="1"/>
    <n v="0"/>
    <n v="0"/>
    <n v="0"/>
    <x v="34"/>
    <x v="0"/>
    <x v="1"/>
    <s v="Dhaka"/>
    <n v="0"/>
    <x v="0"/>
  </r>
  <r>
    <x v="1"/>
    <n v="20"/>
    <x v="1"/>
    <n v="0"/>
    <n v="0"/>
    <n v="0"/>
    <x v="28"/>
    <x v="1"/>
    <x v="1"/>
    <s v="Dhaka"/>
    <n v="0"/>
    <x v="0"/>
  </r>
  <r>
    <x v="0"/>
    <n v="54"/>
    <x v="3"/>
    <n v="1"/>
    <n v="1"/>
    <n v="0"/>
    <x v="32"/>
    <x v="0"/>
    <x v="0"/>
    <s v="Dhaka"/>
    <n v="1"/>
    <x v="1"/>
  </r>
  <r>
    <x v="1"/>
    <n v="22"/>
    <x v="2"/>
    <n v="1"/>
    <n v="1"/>
    <n v="1"/>
    <x v="27"/>
    <x v="1"/>
    <x v="2"/>
    <s v="Dhaka"/>
    <n v="1"/>
    <x v="1"/>
  </r>
  <r>
    <x v="0"/>
    <n v="16"/>
    <x v="1"/>
    <n v="0"/>
    <n v="0"/>
    <n v="0"/>
    <x v="2"/>
    <x v="0"/>
    <x v="2"/>
    <s v="Dhaka"/>
    <n v="0"/>
    <x v="0"/>
  </r>
  <r>
    <x v="0"/>
    <n v="37"/>
    <x v="4"/>
    <n v="0"/>
    <n v="0"/>
    <n v="0"/>
    <x v="34"/>
    <x v="1"/>
    <x v="0"/>
    <s v="Dhaka"/>
    <n v="0"/>
    <x v="0"/>
  </r>
  <r>
    <x v="0"/>
    <n v="26"/>
    <x v="2"/>
    <n v="0"/>
    <n v="0"/>
    <n v="1"/>
    <x v="26"/>
    <x v="0"/>
    <x v="2"/>
    <s v="Dhaka"/>
    <n v="0"/>
    <x v="0"/>
  </r>
  <r>
    <x v="0"/>
    <n v="27"/>
    <x v="2"/>
    <n v="0"/>
    <n v="0"/>
    <n v="0"/>
    <x v="23"/>
    <x v="1"/>
    <x v="2"/>
    <s v="Dhaka"/>
    <n v="0"/>
    <x v="0"/>
  </r>
  <r>
    <x v="0"/>
    <n v="10"/>
    <x v="5"/>
    <n v="0"/>
    <n v="0"/>
    <n v="0"/>
    <x v="32"/>
    <x v="0"/>
    <x v="0"/>
    <s v="Dhaka"/>
    <n v="0"/>
    <x v="0"/>
  </r>
  <r>
    <x v="0"/>
    <n v="15"/>
    <x v="1"/>
    <n v="0"/>
    <n v="0"/>
    <n v="0"/>
    <x v="19"/>
    <x v="1"/>
    <x v="0"/>
    <s v="Dhaka"/>
    <n v="0"/>
    <x v="0"/>
  </r>
  <r>
    <x v="0"/>
    <n v="17"/>
    <x v="1"/>
    <n v="0"/>
    <n v="0"/>
    <n v="0"/>
    <x v="18"/>
    <x v="0"/>
    <x v="2"/>
    <s v="Dhaka"/>
    <n v="0"/>
    <x v="0"/>
  </r>
  <r>
    <x v="0"/>
    <n v="61"/>
    <x v="3"/>
    <n v="1"/>
    <n v="1"/>
    <n v="1"/>
    <x v="0"/>
    <x v="1"/>
    <x v="0"/>
    <s v="Dhaka"/>
    <n v="1"/>
    <x v="1"/>
  </r>
  <r>
    <x v="1"/>
    <n v="35"/>
    <x v="4"/>
    <n v="1"/>
    <n v="1"/>
    <n v="1"/>
    <x v="11"/>
    <x v="0"/>
    <x v="1"/>
    <s v="Dhaka"/>
    <n v="1"/>
    <x v="1"/>
  </r>
  <r>
    <x v="0"/>
    <n v="55"/>
    <x v="3"/>
    <n v="1"/>
    <n v="1"/>
    <n v="1"/>
    <x v="34"/>
    <x v="1"/>
    <x v="1"/>
    <s v="Dhaka"/>
    <n v="1"/>
    <x v="1"/>
  </r>
  <r>
    <x v="0"/>
    <n v="16"/>
    <x v="1"/>
    <n v="1"/>
    <n v="1"/>
    <n v="1"/>
    <x v="25"/>
    <x v="0"/>
    <x v="1"/>
    <s v="Dhaka"/>
    <n v="1"/>
    <x v="1"/>
  </r>
  <r>
    <x v="1"/>
    <n v="52"/>
    <x v="3"/>
    <n v="0"/>
    <n v="0"/>
    <n v="0"/>
    <x v="32"/>
    <x v="1"/>
    <x v="0"/>
    <s v="Dhaka"/>
    <n v="0"/>
    <x v="0"/>
  </r>
  <r>
    <x v="0"/>
    <n v="50"/>
    <x v="0"/>
    <n v="0"/>
    <n v="0"/>
    <n v="0"/>
    <x v="3"/>
    <x v="0"/>
    <x v="1"/>
    <s v="Dhaka"/>
    <n v="0"/>
    <x v="0"/>
  </r>
  <r>
    <x v="0"/>
    <n v="23"/>
    <x v="2"/>
    <n v="1"/>
    <n v="1"/>
    <n v="1"/>
    <x v="8"/>
    <x v="1"/>
    <x v="2"/>
    <s v="Dhaka"/>
    <n v="1"/>
    <x v="1"/>
  </r>
  <r>
    <x v="1"/>
    <n v="64"/>
    <x v="3"/>
    <n v="1"/>
    <n v="1"/>
    <n v="0"/>
    <x v="26"/>
    <x v="0"/>
    <x v="0"/>
    <s v="Dhaka"/>
    <n v="1"/>
    <x v="1"/>
  </r>
  <r>
    <x v="0"/>
    <n v="50"/>
    <x v="0"/>
    <n v="0"/>
    <n v="0"/>
    <n v="0"/>
    <x v="34"/>
    <x v="1"/>
    <x v="2"/>
    <s v="Dhaka"/>
    <n v="0"/>
    <x v="0"/>
  </r>
  <r>
    <x v="0"/>
    <n v="8"/>
    <x v="5"/>
    <n v="0"/>
    <n v="1"/>
    <n v="0"/>
    <x v="28"/>
    <x v="1"/>
    <x v="1"/>
    <s v="Dhaka"/>
    <n v="1"/>
    <x v="1"/>
  </r>
  <r>
    <x v="0"/>
    <n v="37"/>
    <x v="4"/>
    <n v="0"/>
    <n v="0"/>
    <n v="1"/>
    <x v="12"/>
    <x v="1"/>
    <x v="2"/>
    <s v="Dhaka"/>
    <n v="0"/>
    <x v="0"/>
  </r>
  <r>
    <x v="0"/>
    <n v="63"/>
    <x v="3"/>
    <n v="0"/>
    <n v="0"/>
    <n v="0"/>
    <x v="34"/>
    <x v="0"/>
    <x v="1"/>
    <s v="Dhaka"/>
    <n v="0"/>
    <x v="0"/>
  </r>
  <r>
    <x v="0"/>
    <n v="45"/>
    <x v="0"/>
    <n v="0"/>
    <n v="0"/>
    <n v="0"/>
    <x v="18"/>
    <x v="1"/>
    <x v="1"/>
    <s v="Dhaka"/>
    <n v="0"/>
    <x v="0"/>
  </r>
  <r>
    <x v="0"/>
    <n v="26"/>
    <x v="2"/>
    <n v="0"/>
    <n v="0"/>
    <n v="0"/>
    <x v="35"/>
    <x v="0"/>
    <x v="0"/>
    <s v="Dhaka"/>
    <n v="0"/>
    <x v="0"/>
  </r>
  <r>
    <x v="0"/>
    <n v="24"/>
    <x v="2"/>
    <n v="0"/>
    <n v="0"/>
    <n v="0"/>
    <x v="27"/>
    <x v="1"/>
    <x v="1"/>
    <s v="Dhaka"/>
    <n v="0"/>
    <x v="0"/>
  </r>
  <r>
    <x v="1"/>
    <n v="31"/>
    <x v="4"/>
    <n v="1"/>
    <n v="1"/>
    <n v="0"/>
    <x v="29"/>
    <x v="0"/>
    <x v="2"/>
    <s v="Dhaka"/>
    <n v="1"/>
    <x v="1"/>
  </r>
  <r>
    <x v="0"/>
    <n v="54"/>
    <x v="3"/>
    <n v="0"/>
    <n v="0"/>
    <n v="1"/>
    <x v="7"/>
    <x v="1"/>
    <x v="2"/>
    <s v="Dhaka"/>
    <n v="0"/>
    <x v="0"/>
  </r>
  <r>
    <x v="1"/>
    <n v="60"/>
    <x v="3"/>
    <n v="1"/>
    <n v="1"/>
    <n v="1"/>
    <x v="17"/>
    <x v="0"/>
    <x v="0"/>
    <s v="Dhaka"/>
    <n v="1"/>
    <x v="1"/>
  </r>
  <r>
    <x v="1"/>
    <n v="61"/>
    <x v="3"/>
    <n v="1"/>
    <n v="1"/>
    <n v="1"/>
    <x v="4"/>
    <x v="1"/>
    <x v="0"/>
    <s v="Dhaka"/>
    <n v="1"/>
    <x v="1"/>
  </r>
  <r>
    <x v="1"/>
    <n v="58"/>
    <x v="3"/>
    <n v="0"/>
    <n v="1"/>
    <n v="0"/>
    <x v="22"/>
    <x v="0"/>
    <x v="2"/>
    <s v="Dhaka"/>
    <n v="1"/>
    <x v="1"/>
  </r>
  <r>
    <x v="0"/>
    <n v="39"/>
    <x v="4"/>
    <n v="0"/>
    <n v="0"/>
    <n v="1"/>
    <x v="24"/>
    <x v="1"/>
    <x v="2"/>
    <s v="Dhaka"/>
    <n v="0"/>
    <x v="0"/>
  </r>
  <r>
    <x v="0"/>
    <n v="30"/>
    <x v="2"/>
    <n v="0"/>
    <n v="0"/>
    <n v="1"/>
    <x v="25"/>
    <x v="0"/>
    <x v="1"/>
    <s v="Dhaka"/>
    <n v="0"/>
    <x v="0"/>
  </r>
  <r>
    <x v="1"/>
    <n v="57"/>
    <x v="3"/>
    <n v="1"/>
    <n v="1"/>
    <n v="0"/>
    <x v="20"/>
    <x v="1"/>
    <x v="1"/>
    <s v="Dhaka"/>
    <n v="1"/>
    <x v="1"/>
  </r>
  <r>
    <x v="0"/>
    <n v="40"/>
    <x v="4"/>
    <n v="1"/>
    <n v="1"/>
    <n v="0"/>
    <x v="2"/>
    <x v="0"/>
    <x v="2"/>
    <s v="Dhaka"/>
    <n v="1"/>
    <x v="1"/>
  </r>
  <r>
    <x v="1"/>
    <n v="39"/>
    <x v="4"/>
    <n v="0"/>
    <n v="0"/>
    <n v="0"/>
    <x v="33"/>
    <x v="1"/>
    <x v="0"/>
    <s v="Dhaka"/>
    <n v="0"/>
    <x v="0"/>
  </r>
  <r>
    <x v="0"/>
    <n v="9"/>
    <x v="5"/>
    <n v="1"/>
    <n v="1"/>
    <n v="1"/>
    <x v="33"/>
    <x v="0"/>
    <x v="1"/>
    <s v="Dhaka"/>
    <n v="1"/>
    <x v="1"/>
  </r>
  <r>
    <x v="1"/>
    <n v="26"/>
    <x v="2"/>
    <n v="0"/>
    <n v="1"/>
    <n v="0"/>
    <x v="17"/>
    <x v="1"/>
    <x v="1"/>
    <s v="Dhaka"/>
    <n v="1"/>
    <x v="1"/>
  </r>
  <r>
    <x v="0"/>
    <n v="40"/>
    <x v="4"/>
    <n v="1"/>
    <n v="1"/>
    <n v="0"/>
    <x v="30"/>
    <x v="0"/>
    <x v="0"/>
    <s v="Dhaka"/>
    <n v="1"/>
    <x v="1"/>
  </r>
  <r>
    <x v="1"/>
    <n v="49"/>
    <x v="0"/>
    <n v="1"/>
    <n v="1"/>
    <n v="1"/>
    <x v="6"/>
    <x v="1"/>
    <x v="1"/>
    <s v="Dhaka"/>
    <n v="1"/>
    <x v="1"/>
  </r>
  <r>
    <x v="0"/>
    <n v="29"/>
    <x v="2"/>
    <n v="0"/>
    <n v="0"/>
    <n v="1"/>
    <x v="15"/>
    <x v="0"/>
    <x v="2"/>
    <s v="Dhaka"/>
    <n v="0"/>
    <x v="0"/>
  </r>
  <r>
    <x v="0"/>
    <n v="38"/>
    <x v="4"/>
    <n v="1"/>
    <n v="1"/>
    <n v="0"/>
    <x v="27"/>
    <x v="1"/>
    <x v="1"/>
    <s v="Dhaka"/>
    <n v="1"/>
    <x v="1"/>
  </r>
  <r>
    <x v="1"/>
    <n v="52"/>
    <x v="3"/>
    <n v="0"/>
    <n v="0"/>
    <n v="1"/>
    <x v="1"/>
    <x v="0"/>
    <x v="0"/>
    <s v="Dhaka"/>
    <n v="0"/>
    <x v="0"/>
  </r>
  <r>
    <x v="1"/>
    <n v="64"/>
    <x v="3"/>
    <n v="0"/>
    <n v="0"/>
    <n v="0"/>
    <x v="23"/>
    <x v="1"/>
    <x v="0"/>
    <s v="Dhaka"/>
    <n v="0"/>
    <x v="0"/>
  </r>
  <r>
    <x v="1"/>
    <n v="11"/>
    <x v="1"/>
    <n v="0"/>
    <n v="0"/>
    <n v="0"/>
    <x v="27"/>
    <x v="0"/>
    <x v="1"/>
    <s v="Dhaka"/>
    <n v="0"/>
    <x v="0"/>
  </r>
  <r>
    <x v="1"/>
    <n v="39"/>
    <x v="4"/>
    <n v="1"/>
    <n v="1"/>
    <n v="0"/>
    <x v="15"/>
    <x v="1"/>
    <x v="1"/>
    <s v="Dhaka"/>
    <n v="1"/>
    <x v="1"/>
  </r>
  <r>
    <x v="1"/>
    <n v="39"/>
    <x v="4"/>
    <n v="1"/>
    <n v="1"/>
    <n v="0"/>
    <x v="18"/>
    <x v="0"/>
    <x v="2"/>
    <s v="Dhaka"/>
    <n v="1"/>
    <x v="1"/>
  </r>
  <r>
    <x v="0"/>
    <n v="25"/>
    <x v="2"/>
    <n v="1"/>
    <n v="1"/>
    <n v="0"/>
    <x v="34"/>
    <x v="1"/>
    <x v="2"/>
    <s v="Dhaka"/>
    <n v="1"/>
    <x v="1"/>
  </r>
  <r>
    <x v="1"/>
    <n v="9"/>
    <x v="5"/>
    <n v="0"/>
    <n v="0"/>
    <n v="1"/>
    <x v="0"/>
    <x v="0"/>
    <x v="0"/>
    <s v="Dhaka"/>
    <n v="0"/>
    <x v="0"/>
  </r>
  <r>
    <x v="0"/>
    <n v="61"/>
    <x v="3"/>
    <n v="1"/>
    <n v="1"/>
    <n v="0"/>
    <x v="4"/>
    <x v="1"/>
    <x v="0"/>
    <s v="Dhaka"/>
    <n v="1"/>
    <x v="1"/>
  </r>
  <r>
    <x v="0"/>
    <n v="18"/>
    <x v="1"/>
    <n v="0"/>
    <n v="0"/>
    <n v="1"/>
    <x v="33"/>
    <x v="0"/>
    <x v="0"/>
    <s v="Dhaka"/>
    <n v="0"/>
    <x v="0"/>
  </r>
  <r>
    <x v="0"/>
    <n v="55"/>
    <x v="3"/>
    <n v="1"/>
    <n v="1"/>
    <n v="0"/>
    <x v="28"/>
    <x v="1"/>
    <x v="2"/>
    <s v="Dhaka"/>
    <n v="1"/>
    <x v="1"/>
  </r>
  <r>
    <x v="1"/>
    <n v="11"/>
    <x v="1"/>
    <n v="0"/>
    <n v="0"/>
    <n v="0"/>
    <x v="27"/>
    <x v="0"/>
    <x v="0"/>
    <s v="Dhaka"/>
    <n v="0"/>
    <x v="0"/>
  </r>
  <r>
    <x v="1"/>
    <n v="23"/>
    <x v="2"/>
    <n v="1"/>
    <n v="1"/>
    <n v="0"/>
    <x v="25"/>
    <x v="1"/>
    <x v="0"/>
    <s v="Dhaka"/>
    <n v="1"/>
    <x v="1"/>
  </r>
  <r>
    <x v="0"/>
    <n v="37"/>
    <x v="4"/>
    <n v="1"/>
    <n v="1"/>
    <n v="1"/>
    <x v="15"/>
    <x v="0"/>
    <x v="1"/>
    <s v="Dhaka"/>
    <n v="1"/>
    <x v="1"/>
  </r>
  <r>
    <x v="0"/>
    <n v="33"/>
    <x v="4"/>
    <n v="0"/>
    <n v="0"/>
    <n v="1"/>
    <x v="23"/>
    <x v="1"/>
    <x v="1"/>
    <s v="Dhaka"/>
    <n v="0"/>
    <x v="0"/>
  </r>
  <r>
    <x v="1"/>
    <n v="18"/>
    <x v="1"/>
    <n v="1"/>
    <n v="1"/>
    <n v="0"/>
    <x v="8"/>
    <x v="0"/>
    <x v="0"/>
    <s v="Dhaka"/>
    <n v="1"/>
    <x v="1"/>
  </r>
  <r>
    <x v="0"/>
    <n v="15"/>
    <x v="1"/>
    <n v="0"/>
    <n v="0"/>
    <n v="0"/>
    <x v="32"/>
    <x v="1"/>
    <x v="1"/>
    <s v="Dhaka"/>
    <n v="0"/>
    <x v="0"/>
  </r>
  <r>
    <x v="1"/>
    <n v="44"/>
    <x v="0"/>
    <n v="0"/>
    <n v="0"/>
    <n v="1"/>
    <x v="21"/>
    <x v="0"/>
    <x v="1"/>
    <s v="Dhaka"/>
    <n v="0"/>
    <x v="0"/>
  </r>
  <r>
    <x v="0"/>
    <n v="16"/>
    <x v="1"/>
    <n v="1"/>
    <n v="1"/>
    <n v="0"/>
    <x v="6"/>
    <x v="1"/>
    <x v="0"/>
    <s v="Dhaka"/>
    <n v="1"/>
    <x v="1"/>
  </r>
  <r>
    <x v="1"/>
    <n v="41"/>
    <x v="0"/>
    <n v="1"/>
    <n v="1"/>
    <n v="0"/>
    <x v="2"/>
    <x v="0"/>
    <x v="1"/>
    <s v="Dhaka"/>
    <n v="1"/>
    <x v="1"/>
  </r>
  <r>
    <x v="1"/>
    <n v="45"/>
    <x v="0"/>
    <n v="0"/>
    <n v="0"/>
    <n v="1"/>
    <x v="3"/>
    <x v="1"/>
    <x v="0"/>
    <s v="Dhaka"/>
    <n v="0"/>
    <x v="0"/>
  </r>
  <r>
    <x v="0"/>
    <n v="19"/>
    <x v="1"/>
    <n v="1"/>
    <n v="1"/>
    <n v="1"/>
    <x v="2"/>
    <x v="0"/>
    <x v="0"/>
    <s v="Dhaka"/>
    <n v="1"/>
    <x v="1"/>
  </r>
  <r>
    <x v="0"/>
    <n v="28"/>
    <x v="2"/>
    <n v="0"/>
    <n v="0"/>
    <n v="1"/>
    <x v="16"/>
    <x v="1"/>
    <x v="0"/>
    <s v="Dhaka"/>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1CFBAF-AAB0-4DC5-A40E-1C5B2030FA57}"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7" firstHeaderRow="1" firstDataRow="1" firstDataCol="1"/>
  <pivotFields count="12">
    <pivotField showAll="0">
      <items count="3">
        <item x="0"/>
        <item x="1"/>
        <item t="default"/>
      </items>
    </pivotField>
    <pivotField showAll="0"/>
    <pivotField showAll="0"/>
    <pivotField showAll="0"/>
    <pivotField showAll="0"/>
    <pivotField showAll="0"/>
    <pivotField showAll="0"/>
    <pivotField showAll="0">
      <items count="3">
        <item x="1"/>
        <item x="0"/>
        <item t="default"/>
      </items>
    </pivotField>
    <pivotField axis="axisRow" showAll="0">
      <items count="4">
        <item x="0"/>
        <item x="1"/>
        <item x="2"/>
        <item t="default"/>
      </items>
    </pivotField>
    <pivotField showAll="0"/>
    <pivotField dataField="1" showAll="0"/>
    <pivotField showAll="0">
      <items count="3">
        <item x="1"/>
        <item x="0"/>
        <item t="default"/>
      </items>
    </pivotField>
  </pivotFields>
  <rowFields count="1">
    <field x="8"/>
  </rowFields>
  <rowItems count="4">
    <i>
      <x/>
    </i>
    <i>
      <x v="1"/>
    </i>
    <i>
      <x v="2"/>
    </i>
    <i t="grand">
      <x/>
    </i>
  </rowItems>
  <colItems count="1">
    <i/>
  </colItems>
  <dataFields count="1">
    <dataField name="Count of Outco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4B3CD7-848A-415E-B529-F77DB228F8E0}" name="Slicer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2">
    <pivotField showAll="0">
      <items count="3">
        <item x="0"/>
        <item x="1"/>
        <item t="default"/>
      </items>
    </pivotField>
    <pivotField showAll="0"/>
    <pivotField showAll="0"/>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items count="3">
        <item x="1"/>
        <item x="0"/>
        <item t="default"/>
      </items>
    </pivotField>
  </pivotFields>
  <rowItems count="1">
    <i/>
  </rowItems>
  <colItems count="1">
    <i/>
  </colItems>
  <dataFields count="1">
    <dataField name="Count of Outcome" fld="10" subtotal="count" baseField="0" baseItem="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85FEF-4673-4289-B21F-3841689470EC}" name="Gender"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6" firstHeaderRow="1" firstDataRow="1" firstDataCol="1"/>
  <pivotFields count="12">
    <pivotField axis="axisRow" showAll="0">
      <items count="3">
        <item x="0"/>
        <item x="1"/>
        <item t="default"/>
      </items>
    </pivotField>
    <pivotField showAll="0"/>
    <pivotField showAll="0"/>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items count="3">
        <item x="1"/>
        <item x="0"/>
        <item t="default"/>
      </items>
    </pivotField>
  </pivotFields>
  <rowFields count="1">
    <field x="0"/>
  </rowFields>
  <rowItems count="3">
    <i>
      <x/>
    </i>
    <i>
      <x v="1"/>
    </i>
    <i t="grand">
      <x/>
    </i>
  </rowItems>
  <colItems count="1">
    <i/>
  </colItems>
  <dataFields count="1">
    <dataField name="Count of Outcome"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461FCE-D49A-49AA-8350-138A167E8C8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6" firstHeaderRow="1" firstDataRow="1" firstDataCol="1"/>
  <pivotFields count="12">
    <pivotField showAll="0">
      <items count="3">
        <item x="0"/>
        <item x="1"/>
        <item t="default"/>
      </items>
    </pivotField>
    <pivotField showAll="0"/>
    <pivotField showAll="0"/>
    <pivotField showAll="0"/>
    <pivotField showAll="0"/>
    <pivotField showAll="0"/>
    <pivotField axis="axisRow" showAll="0" measureFilter="1" sortType="descending">
      <items count="37">
        <item x="16"/>
        <item x="20"/>
        <item x="27"/>
        <item x="21"/>
        <item x="18"/>
        <item x="14"/>
        <item x="28"/>
        <item x="1"/>
        <item x="26"/>
        <item x="5"/>
        <item x="4"/>
        <item x="33"/>
        <item x="23"/>
        <item x="15"/>
        <item x="32"/>
        <item x="8"/>
        <item x="13"/>
        <item x="17"/>
        <item x="29"/>
        <item x="35"/>
        <item x="31"/>
        <item x="25"/>
        <item x="0"/>
        <item x="10"/>
        <item x="3"/>
        <item x="6"/>
        <item x="9"/>
        <item x="2"/>
        <item x="19"/>
        <item x="34"/>
        <item x="22"/>
        <item x="11"/>
        <item x="7"/>
        <item x="12"/>
        <item x="24"/>
        <item x="3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4">
        <item x="0"/>
        <item x="1"/>
        <item x="2"/>
        <item t="default"/>
      </items>
    </pivotField>
    <pivotField showAll="0"/>
    <pivotField dataField="1" showAll="0"/>
    <pivotField showAll="0">
      <items count="3">
        <item x="1"/>
        <item x="0"/>
        <item t="default"/>
      </items>
    </pivotField>
  </pivotFields>
  <rowFields count="1">
    <field x="6"/>
  </rowFields>
  <rowItems count="13">
    <i>
      <x v="13"/>
    </i>
    <i>
      <x v="8"/>
    </i>
    <i>
      <x v="22"/>
    </i>
    <i>
      <x v="3"/>
    </i>
    <i>
      <x v="9"/>
    </i>
    <i>
      <x v="14"/>
    </i>
    <i>
      <x v="18"/>
    </i>
    <i>
      <x v="25"/>
    </i>
    <i>
      <x v="35"/>
    </i>
    <i>
      <x v="34"/>
    </i>
    <i>
      <x v="1"/>
    </i>
    <i>
      <x v="27"/>
    </i>
    <i t="grand">
      <x/>
    </i>
  </rowItems>
  <colItems count="1">
    <i/>
  </colItems>
  <dataFields count="1">
    <dataField name="Count of Outcome" fld="10" subtotal="count" baseField="5" baseItem="8"/>
  </dataField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98BB4D5-6F79-4AEA-A656-A4DCFAFCF1B0}" name="Age group"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10" firstHeaderRow="1" firstDataRow="1" firstDataCol="1"/>
  <pivotFields count="12">
    <pivotField showAll="0">
      <items count="3">
        <item x="0"/>
        <item x="1"/>
        <item t="default"/>
      </items>
    </pivotField>
    <pivotField showAll="0"/>
    <pivotField axis="axisRow" showAll="0" sortType="ascending">
      <items count="9">
        <item x="5"/>
        <item x="1"/>
        <item x="2"/>
        <item x="4"/>
        <item x="0"/>
        <item m="1" x="7"/>
        <item m="1" x="6"/>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items count="4">
        <item x="0"/>
        <item x="1"/>
        <item x="2"/>
        <item t="default"/>
      </items>
    </pivotField>
    <pivotField showAll="0"/>
    <pivotField dataField="1" showAll="0"/>
    <pivotField showAll="0">
      <items count="3">
        <item x="1"/>
        <item x="0"/>
        <item t="default"/>
      </items>
    </pivotField>
  </pivotFields>
  <rowFields count="1">
    <field x="2"/>
  </rowFields>
  <rowItems count="7">
    <i>
      <x/>
    </i>
    <i>
      <x v="2"/>
    </i>
    <i>
      <x v="1"/>
    </i>
    <i>
      <x v="3"/>
    </i>
    <i>
      <x v="4"/>
    </i>
    <i>
      <x v="7"/>
    </i>
    <i t="grand">
      <x/>
    </i>
  </rowItems>
  <colItems count="1">
    <i/>
  </colItems>
  <dataFields count="1">
    <dataField name="Count of Outcome" fld="1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C93236-C55A-4414-A9E9-79FE479C452D}"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12">
    <pivotField showAll="0">
      <items count="3">
        <item x="0"/>
        <item x="1"/>
        <item t="default"/>
      </items>
    </pivotField>
    <pivotField showAll="0"/>
    <pivotField showAll="0"/>
    <pivotField showAll="0"/>
    <pivotField showAll="0"/>
    <pivotField showAll="0"/>
    <pivotField showAll="0"/>
    <pivotField axis="axisRow" showAll="0">
      <items count="3">
        <item x="1"/>
        <item x="0"/>
        <item t="default"/>
      </items>
    </pivotField>
    <pivotField showAll="0">
      <items count="4">
        <item x="0"/>
        <item x="1"/>
        <item x="2"/>
        <item t="default"/>
      </items>
    </pivotField>
    <pivotField showAll="0"/>
    <pivotField dataField="1" showAll="0"/>
    <pivotField showAll="0">
      <items count="3">
        <item x="1"/>
        <item x="0"/>
        <item t="default"/>
      </items>
    </pivotField>
  </pivotFields>
  <rowFields count="1">
    <field x="7"/>
  </rowFields>
  <rowItems count="3">
    <i>
      <x/>
    </i>
    <i>
      <x v="1"/>
    </i>
    <i t="grand">
      <x/>
    </i>
  </rowItems>
  <colItems count="1">
    <i/>
  </colItems>
  <dataFields count="1">
    <dataField name="Count of Outcome" fld="1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641034-4F72-443D-AAB3-DCD73DEE08DF}" autoFormatId="16" applyNumberFormats="0" applyBorderFormats="0" applyFontFormats="0" applyPatternFormats="0" applyAlignmentFormats="0" applyWidthHeightFormats="0">
  <queryTableRefresh nextId="13" unboundColumnsRight="1">
    <queryTableFields count="12">
      <queryTableField id="1" name="Gender" tableColumnId="1"/>
      <queryTableField id="2" name="Age" tableColumnId="2"/>
      <queryTableField id="12" dataBound="0" tableColumnId="12"/>
      <queryTableField id="3" name="NS1" tableColumnId="3"/>
      <queryTableField id="4" name="IgG" tableColumnId="4"/>
      <queryTableField id="5" name="IgM" tableColumnId="5"/>
      <queryTableField id="6" name="Area" tableColumnId="6"/>
      <queryTableField id="7" name="AreaType" tableColumnId="7"/>
      <queryTableField id="8" name="HouseType" tableColumnId="8"/>
      <queryTableField id="9" name="District" tableColumnId="9"/>
      <queryTableField id="10" name="Outcome"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BB47535-3BAA-48D9-9BC9-4A5AE2A74F01}" sourceName="Gender">
  <pivotTables>
    <pivotTable tabId="5" name="Slicers"/>
    <pivotTable tabId="11" name="Age group"/>
    <pivotTable tabId="10" name="PivotTable5"/>
    <pivotTable tabId="12" name="PivotTable6"/>
    <pivotTable tabId="6" name="Gender"/>
    <pivotTable tabId="9" name="PivotTable1"/>
  </pivotTables>
  <data>
    <tabular pivotCacheId="165098652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Type" xr10:uid="{0A71AF0E-F642-42DE-A928-9140C192A1D6}" sourceName="AreaType">
  <pivotTables>
    <pivotTable tabId="5" name="Slicers"/>
    <pivotTable tabId="11" name="Age group"/>
    <pivotTable tabId="10" name="PivotTable5"/>
    <pivotTable tabId="12" name="PivotTable6"/>
    <pivotTable tabId="6" name="Gender"/>
    <pivotTable tabId="9" name="PivotTable1"/>
  </pivotTables>
  <data>
    <tabular pivotCacheId="165098652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Type" xr10:uid="{358A0203-7043-48C0-99D2-3F945CD06957}" sourceName="HouseType">
  <pivotTables>
    <pivotTable tabId="5" name="Slicers"/>
    <pivotTable tabId="11" name="Age group"/>
    <pivotTable tabId="10" name="PivotTable5"/>
    <pivotTable tabId="12" name="PivotTable6"/>
    <pivotTable tabId="6" name="Gender"/>
    <pivotTable tabId="9" name="PivotTable1"/>
  </pivotTables>
  <data>
    <tabular pivotCacheId="1650986525">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BDE946E9-8D56-46FB-B247-3F3D10737EA0}" sourceName="Status">
  <pivotTables>
    <pivotTable tabId="5" name="Slicers"/>
    <pivotTable tabId="11" name="Age group"/>
    <pivotTable tabId="10" name="PivotTable5"/>
    <pivotTable tabId="12" name="PivotTable6"/>
    <pivotTable tabId="6" name="Gender"/>
    <pivotTable tabId="9" name="PivotTable1"/>
  </pivotTables>
  <data>
    <tabular pivotCacheId="165098652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13598508-B13A-4A18-8ED0-EC1C9501F9A5}" cache="Slicer_Gender" caption="Gender" style="Slicer Style 1" rowHeight="241300"/>
  <slicer name="AreaType 1" xr10:uid="{5F77A0C5-BE06-441D-964A-BD02845F596E}" cache="Slicer_AreaType" caption="AreaType" style="Slicer Style 1" rowHeight="241300"/>
  <slicer name="HouseType 1" xr10:uid="{1BD84084-3DD1-41EA-8B32-6A29FFD20D88}" cache="Slicer_HouseType" caption="HouseType" style="Slicer Style 1" rowHeight="241300"/>
  <slicer name="Status 1" xr10:uid="{40540945-F1A6-43AA-BF5A-F7F43EE5FC1F}" cache="Slicer_Status" caption="Status" style="Slicer Style 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0C724A7-22B1-42D0-8501-C93B375333B8}" cache="Slicer_Gender" caption="Gender" rowHeight="241300"/>
  <slicer name="AreaType" xr10:uid="{3CA754FA-96D6-4296-82B5-7C664B1756FE}" cache="Slicer_AreaType" caption="AreaType" rowHeight="241300"/>
  <slicer name="HouseType" xr10:uid="{5FF33F72-2C83-4763-BAD8-1D2D9BB3297B}" cache="Slicer_HouseType" caption="HouseType" rowHeight="241300"/>
  <slicer name="Status" xr10:uid="{49756FC5-846D-46A3-9B56-703EB5396399}" cache="Slicer_Status" caption="Status"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6CC5431-A49D-4A2D-B481-104D32AE9E09}" cache="Slicer_Gender" caption="Gender"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Type 2" xr10:uid="{4E7D3D9D-1BDE-4731-A3A1-ED8FFC9FEFCA}" cache="Slicer_AreaType" caption="AreaTyp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FBA6C-11B6-48AA-AF63-42B4A82C6D6F}" name="Dataset" displayName="Dataset" ref="A1:L1001" tableType="queryTable" totalsRowShown="0">
  <autoFilter ref="A1:L1001" xr:uid="{74EFBA6C-11B6-48AA-AF63-42B4A82C6D6F}"/>
  <tableColumns count="12">
    <tableColumn id="1" xr3:uid="{074F16A0-A541-47E6-8074-62B9481F8924}" uniqueName="1" name="Gender" queryTableFieldId="1" dataDxfId="6"/>
    <tableColumn id="2" xr3:uid="{1F6541AB-648B-4D76-9F94-4B90671596D9}" uniqueName="2" name="Age" queryTableFieldId="2"/>
    <tableColumn id="12" xr3:uid="{87B8D024-83CE-4D48-97B2-CB50553325E0}" uniqueName="12" name="Age Group" queryTableFieldId="12" dataDxfId="5">
      <calculatedColumnFormula>IF(B2&lt;=10, "0-10",
IF(B2&lt;=20, "11-20",
IF(B2&lt;=30, "21-30",
IF(B2&lt;=40, "31-40",
IF(B2&lt;=50, "41-50","51+")))))</calculatedColumnFormula>
    </tableColumn>
    <tableColumn id="3" xr3:uid="{026B97AB-EE02-44A5-881C-BF295DF5477E}" uniqueName="3" name="NS1" queryTableFieldId="3"/>
    <tableColumn id="4" xr3:uid="{337C6E6B-9EF3-4B55-9946-1BE1F93B61AA}" uniqueName="4" name="IgG" queryTableFieldId="4"/>
    <tableColumn id="5" xr3:uid="{5308309E-9D23-4CA2-8F15-34C3435BA033}" uniqueName="5" name="IgM" queryTableFieldId="5"/>
    <tableColumn id="6" xr3:uid="{A590353F-D391-4DA2-B0FE-A1A66255050B}" uniqueName="6" name="Area" queryTableFieldId="6" dataDxfId="4"/>
    <tableColumn id="7" xr3:uid="{02DA0770-E34B-476C-8CA2-B18ACD5D64A1}" uniqueName="7" name="AreaType" queryTableFieldId="7" dataDxfId="3"/>
    <tableColumn id="8" xr3:uid="{53E430A5-F319-4F6D-BADC-B7E9ADFA2D27}" uniqueName="8" name="HouseType" queryTableFieldId="8" dataDxfId="2"/>
    <tableColumn id="9" xr3:uid="{385D5DFE-3F69-4949-B724-A084A0374691}" uniqueName="9" name="District" queryTableFieldId="9" dataDxfId="1"/>
    <tableColumn id="10" xr3:uid="{A2986B64-FDA8-4C62-982A-C41EBFF003D6}" uniqueName="10" name="Outcome" queryTableFieldId="10"/>
    <tableColumn id="11" xr3:uid="{499480EB-46B5-490C-BEB1-4DC3A6606523}" uniqueName="11" name="Status" queryTableFieldId="11" dataDxfId="0">
      <calculatedColumnFormula>IF(Dataset[[#This Row],[Outcome]]=1,"Affected","Not Affected")</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6B724-B286-477E-8BCC-7E7B77EB59A4}">
  <dimension ref="A1"/>
  <sheetViews>
    <sheetView tabSelected="1" zoomScale="70" zoomScaleNormal="70" workbookViewId="0">
      <selection sqref="A1:XFD1048576"/>
    </sheetView>
  </sheetViews>
  <sheetFormatPr defaultRowHeight="15" x14ac:dyDescent="0.25"/>
  <cols>
    <col min="1" max="16384" width="9.140625" style="20"/>
  </cols>
  <sheetData/>
  <mergeCells count="1">
    <mergeCell ref="A1:XFD104857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076F2-C3CD-49D2-9A05-882FC5CF1A05}">
  <dimension ref="A1:L1001"/>
  <sheetViews>
    <sheetView workbookViewId="0">
      <selection activeCell="L2" sqref="L2"/>
    </sheetView>
  </sheetViews>
  <sheetFormatPr defaultRowHeight="15" x14ac:dyDescent="0.25"/>
  <cols>
    <col min="1" max="1" width="10" bestFit="1" customWidth="1"/>
    <col min="2" max="2" width="6.7109375" bestFit="1" customWidth="1"/>
    <col min="3" max="3" width="12.7109375" bestFit="1" customWidth="1"/>
    <col min="4" max="4" width="6.7109375" bestFit="1" customWidth="1"/>
    <col min="5" max="5" width="6.28515625" bestFit="1" customWidth="1"/>
    <col min="6" max="6" width="6.7109375" bestFit="1" customWidth="1"/>
    <col min="7" max="7" width="19.28515625" bestFit="1" customWidth="1"/>
    <col min="8" max="9" width="13.140625" bestFit="1" customWidth="1"/>
    <col min="10" max="10" width="9.5703125" bestFit="1" customWidth="1"/>
    <col min="11" max="11" width="11.42578125" bestFit="1" customWidth="1"/>
    <col min="12" max="12" width="12.42578125" bestFit="1" customWidth="1"/>
  </cols>
  <sheetData>
    <row r="1" spans="1:12" x14ac:dyDescent="0.25">
      <c r="A1" t="s">
        <v>0</v>
      </c>
      <c r="B1" t="s">
        <v>1</v>
      </c>
      <c r="C1" t="s">
        <v>72</v>
      </c>
      <c r="D1" t="s">
        <v>2</v>
      </c>
      <c r="E1" t="s">
        <v>3</v>
      </c>
      <c r="F1" t="s">
        <v>4</v>
      </c>
      <c r="G1" t="s">
        <v>5</v>
      </c>
      <c r="H1" t="s">
        <v>6</v>
      </c>
      <c r="I1" t="s">
        <v>7</v>
      </c>
      <c r="J1" t="s">
        <v>8</v>
      </c>
      <c r="K1" t="s">
        <v>9</v>
      </c>
      <c r="L1" t="s">
        <v>80</v>
      </c>
    </row>
    <row r="2" spans="1:12" x14ac:dyDescent="0.25">
      <c r="A2" s="1" t="s">
        <v>10</v>
      </c>
      <c r="B2">
        <v>45</v>
      </c>
      <c r="C2" t="str">
        <f t="shared" ref="C2:C65" si="0">IF(B2&lt;=10, "0-10",
IF(B2&lt;=20, "11-20",
IF(B2&lt;=30, "21-30",
IF(B2&lt;=40, "31-40",
IF(B2&lt;=50, "41-50","51+")))))</f>
        <v>41-50</v>
      </c>
      <c r="D2">
        <v>0</v>
      </c>
      <c r="E2">
        <v>0</v>
      </c>
      <c r="F2">
        <v>0</v>
      </c>
      <c r="G2" s="1" t="s">
        <v>11</v>
      </c>
      <c r="H2" s="1" t="s">
        <v>12</v>
      </c>
      <c r="I2" s="1" t="s">
        <v>13</v>
      </c>
      <c r="J2" s="1" t="s">
        <v>14</v>
      </c>
      <c r="K2">
        <v>0</v>
      </c>
      <c r="L2" s="1" t="str">
        <f>IF(Dataset[[#This Row],[Outcome]]=1,"Affected","Not Affected")</f>
        <v>Not Affected</v>
      </c>
    </row>
    <row r="3" spans="1:12" x14ac:dyDescent="0.25">
      <c r="A3" s="1" t="s">
        <v>15</v>
      </c>
      <c r="B3">
        <v>17</v>
      </c>
      <c r="C3" t="str">
        <f t="shared" si="0"/>
        <v>11-20</v>
      </c>
      <c r="D3">
        <v>0</v>
      </c>
      <c r="E3">
        <v>0</v>
      </c>
      <c r="F3">
        <v>1</v>
      </c>
      <c r="G3" s="1" t="s">
        <v>16</v>
      </c>
      <c r="H3" s="1" t="s">
        <v>17</v>
      </c>
      <c r="I3" s="1" t="s">
        <v>13</v>
      </c>
      <c r="J3" s="1" t="s">
        <v>14</v>
      </c>
      <c r="K3">
        <v>0</v>
      </c>
      <c r="L3" s="1" t="str">
        <f>IF(Dataset[[#This Row],[Outcome]]=1,"Affected","Not Affected")</f>
        <v>Not Affected</v>
      </c>
    </row>
    <row r="4" spans="1:12" x14ac:dyDescent="0.25">
      <c r="A4" s="1" t="s">
        <v>10</v>
      </c>
      <c r="B4">
        <v>29</v>
      </c>
      <c r="C4" t="str">
        <f t="shared" si="0"/>
        <v>21-30</v>
      </c>
      <c r="D4">
        <v>0</v>
      </c>
      <c r="E4">
        <v>0</v>
      </c>
      <c r="F4">
        <v>0</v>
      </c>
      <c r="G4" s="1" t="s">
        <v>18</v>
      </c>
      <c r="H4" s="1" t="s">
        <v>12</v>
      </c>
      <c r="I4" s="1" t="s">
        <v>19</v>
      </c>
      <c r="J4" s="1" t="s">
        <v>14</v>
      </c>
      <c r="K4">
        <v>0</v>
      </c>
      <c r="L4" s="1" t="str">
        <f>IF(Dataset[[#This Row],[Outcome]]=1,"Affected","Not Affected")</f>
        <v>Not Affected</v>
      </c>
    </row>
    <row r="5" spans="1:12" x14ac:dyDescent="0.25">
      <c r="A5" s="1" t="s">
        <v>10</v>
      </c>
      <c r="B5">
        <v>63</v>
      </c>
      <c r="C5" t="str">
        <f t="shared" si="0"/>
        <v>51+</v>
      </c>
      <c r="D5">
        <v>1</v>
      </c>
      <c r="E5">
        <v>1</v>
      </c>
      <c r="F5">
        <v>0</v>
      </c>
      <c r="G5" s="1" t="s">
        <v>20</v>
      </c>
      <c r="H5" s="1" t="s">
        <v>17</v>
      </c>
      <c r="I5" s="1" t="s">
        <v>19</v>
      </c>
      <c r="J5" s="1" t="s">
        <v>14</v>
      </c>
      <c r="K5">
        <v>1</v>
      </c>
      <c r="L5" s="1" t="str">
        <f>IF(Dataset[[#This Row],[Outcome]]=1,"Affected","Not Affected")</f>
        <v>Affected</v>
      </c>
    </row>
    <row r="6" spans="1:12" x14ac:dyDescent="0.25">
      <c r="A6" s="1" t="s">
        <v>15</v>
      </c>
      <c r="B6">
        <v>22</v>
      </c>
      <c r="C6" t="str">
        <f t="shared" si="0"/>
        <v>21-30</v>
      </c>
      <c r="D6">
        <v>0</v>
      </c>
      <c r="E6">
        <v>0</v>
      </c>
      <c r="F6">
        <v>0</v>
      </c>
      <c r="G6" s="1" t="s">
        <v>21</v>
      </c>
      <c r="H6" s="1" t="s">
        <v>12</v>
      </c>
      <c r="I6" s="1" t="s">
        <v>13</v>
      </c>
      <c r="J6" s="1" t="s">
        <v>14</v>
      </c>
      <c r="K6">
        <v>0</v>
      </c>
      <c r="L6" s="1" t="str">
        <f>IF(Dataset[[#This Row],[Outcome]]=1,"Affected","Not Affected")</f>
        <v>Not Affected</v>
      </c>
    </row>
    <row r="7" spans="1:12" x14ac:dyDescent="0.25">
      <c r="A7" s="1" t="s">
        <v>10</v>
      </c>
      <c r="B7">
        <v>36</v>
      </c>
      <c r="C7" t="str">
        <f t="shared" si="0"/>
        <v>31-40</v>
      </c>
      <c r="D7">
        <v>0</v>
      </c>
      <c r="E7">
        <v>0</v>
      </c>
      <c r="F7">
        <v>1</v>
      </c>
      <c r="G7" s="1" t="s">
        <v>22</v>
      </c>
      <c r="H7" s="1" t="s">
        <v>17</v>
      </c>
      <c r="I7" s="1" t="s">
        <v>19</v>
      </c>
      <c r="J7" s="1" t="s">
        <v>14</v>
      </c>
      <c r="K7">
        <v>0</v>
      </c>
      <c r="L7" s="1" t="str">
        <f>IF(Dataset[[#This Row],[Outcome]]=1,"Affected","Not Affected")</f>
        <v>Not Affected</v>
      </c>
    </row>
    <row r="8" spans="1:12" x14ac:dyDescent="0.25">
      <c r="A8" s="1" t="s">
        <v>10</v>
      </c>
      <c r="B8">
        <v>15</v>
      </c>
      <c r="C8" t="str">
        <f t="shared" si="0"/>
        <v>11-20</v>
      </c>
      <c r="D8">
        <v>0</v>
      </c>
      <c r="E8">
        <v>0</v>
      </c>
      <c r="F8">
        <v>1</v>
      </c>
      <c r="G8" s="1" t="s">
        <v>23</v>
      </c>
      <c r="H8" s="1" t="s">
        <v>12</v>
      </c>
      <c r="I8" s="1" t="s">
        <v>13</v>
      </c>
      <c r="J8" s="1" t="s">
        <v>14</v>
      </c>
      <c r="K8">
        <v>0</v>
      </c>
      <c r="L8" s="1" t="str">
        <f>IF(Dataset[[#This Row],[Outcome]]=1,"Affected","Not Affected")</f>
        <v>Not Affected</v>
      </c>
    </row>
    <row r="9" spans="1:12" x14ac:dyDescent="0.25">
      <c r="A9" s="1" t="s">
        <v>15</v>
      </c>
      <c r="B9">
        <v>26</v>
      </c>
      <c r="C9" t="str">
        <f t="shared" si="0"/>
        <v>21-30</v>
      </c>
      <c r="D9">
        <v>0</v>
      </c>
      <c r="E9">
        <v>0</v>
      </c>
      <c r="F9">
        <v>0</v>
      </c>
      <c r="G9" s="1" t="s">
        <v>23</v>
      </c>
      <c r="H9" s="1" t="s">
        <v>17</v>
      </c>
      <c r="I9" s="1" t="s">
        <v>19</v>
      </c>
      <c r="J9" s="1" t="s">
        <v>14</v>
      </c>
      <c r="K9">
        <v>0</v>
      </c>
      <c r="L9" s="1" t="str">
        <f>IF(Dataset[[#This Row],[Outcome]]=1,"Affected","Not Affected")</f>
        <v>Not Affected</v>
      </c>
    </row>
    <row r="10" spans="1:12" x14ac:dyDescent="0.25">
      <c r="A10" s="1" t="s">
        <v>10</v>
      </c>
      <c r="B10">
        <v>31</v>
      </c>
      <c r="C10" t="str">
        <f t="shared" si="0"/>
        <v>31-40</v>
      </c>
      <c r="D10">
        <v>0</v>
      </c>
      <c r="E10">
        <v>0</v>
      </c>
      <c r="F10">
        <v>1</v>
      </c>
      <c r="G10" s="1" t="s">
        <v>22</v>
      </c>
      <c r="H10" s="1" t="s">
        <v>12</v>
      </c>
      <c r="I10" s="1" t="s">
        <v>24</v>
      </c>
      <c r="J10" s="1" t="s">
        <v>14</v>
      </c>
      <c r="K10">
        <v>0</v>
      </c>
      <c r="L10" s="1" t="str">
        <f>IF(Dataset[[#This Row],[Outcome]]=1,"Affected","Not Affected")</f>
        <v>Not Affected</v>
      </c>
    </row>
    <row r="11" spans="1:12" x14ac:dyDescent="0.25">
      <c r="A11" s="1" t="s">
        <v>10</v>
      </c>
      <c r="B11">
        <v>10</v>
      </c>
      <c r="C11" t="str">
        <f t="shared" si="0"/>
        <v>0-10</v>
      </c>
      <c r="D11">
        <v>0</v>
      </c>
      <c r="E11">
        <v>0</v>
      </c>
      <c r="F11">
        <v>1</v>
      </c>
      <c r="G11" s="1" t="s">
        <v>25</v>
      </c>
      <c r="H11" s="1" t="s">
        <v>17</v>
      </c>
      <c r="I11" s="1" t="s">
        <v>24</v>
      </c>
      <c r="J11" s="1" t="s">
        <v>14</v>
      </c>
      <c r="K11">
        <v>0</v>
      </c>
      <c r="L11" s="1" t="str">
        <f>IF(Dataset[[#This Row],[Outcome]]=1,"Affected","Not Affected")</f>
        <v>Not Affected</v>
      </c>
    </row>
    <row r="12" spans="1:12" x14ac:dyDescent="0.25">
      <c r="A12" s="1" t="s">
        <v>10</v>
      </c>
      <c r="B12">
        <v>31</v>
      </c>
      <c r="C12" t="str">
        <f t="shared" si="0"/>
        <v>31-40</v>
      </c>
      <c r="D12">
        <v>1</v>
      </c>
      <c r="E12">
        <v>1</v>
      </c>
      <c r="F12">
        <v>0</v>
      </c>
      <c r="G12" s="1" t="s">
        <v>26</v>
      </c>
      <c r="H12" s="1" t="s">
        <v>12</v>
      </c>
      <c r="I12" s="1" t="s">
        <v>13</v>
      </c>
      <c r="J12" s="1" t="s">
        <v>14</v>
      </c>
      <c r="K12">
        <v>1</v>
      </c>
      <c r="L12" s="1" t="str">
        <f>IF(Dataset[[#This Row],[Outcome]]=1,"Affected","Not Affected")</f>
        <v>Affected</v>
      </c>
    </row>
    <row r="13" spans="1:12" x14ac:dyDescent="0.25">
      <c r="A13" s="1" t="s">
        <v>15</v>
      </c>
      <c r="B13">
        <v>10</v>
      </c>
      <c r="C13" t="str">
        <f t="shared" si="0"/>
        <v>0-10</v>
      </c>
      <c r="D13">
        <v>0</v>
      </c>
      <c r="E13">
        <v>0</v>
      </c>
      <c r="F13">
        <v>0</v>
      </c>
      <c r="G13" s="1" t="s">
        <v>22</v>
      </c>
      <c r="H13" s="1" t="s">
        <v>17</v>
      </c>
      <c r="I13" s="1" t="s">
        <v>24</v>
      </c>
      <c r="J13" s="1" t="s">
        <v>14</v>
      </c>
      <c r="K13">
        <v>0</v>
      </c>
      <c r="L13" s="1" t="str">
        <f>IF(Dataset[[#This Row],[Outcome]]=1,"Affected","Not Affected")</f>
        <v>Not Affected</v>
      </c>
    </row>
    <row r="14" spans="1:12" x14ac:dyDescent="0.25">
      <c r="A14" s="1" t="s">
        <v>10</v>
      </c>
      <c r="B14">
        <v>13</v>
      </c>
      <c r="C14" t="str">
        <f t="shared" si="0"/>
        <v>11-20</v>
      </c>
      <c r="D14">
        <v>1</v>
      </c>
      <c r="E14">
        <v>1</v>
      </c>
      <c r="F14">
        <v>0</v>
      </c>
      <c r="G14" s="1" t="s">
        <v>27</v>
      </c>
      <c r="H14" s="1" t="s">
        <v>12</v>
      </c>
      <c r="I14" s="1" t="s">
        <v>13</v>
      </c>
      <c r="J14" s="1" t="s">
        <v>14</v>
      </c>
      <c r="K14">
        <v>1</v>
      </c>
      <c r="L14" s="1" t="str">
        <f>IF(Dataset[[#This Row],[Outcome]]=1,"Affected","Not Affected")</f>
        <v>Affected</v>
      </c>
    </row>
    <row r="15" spans="1:12" x14ac:dyDescent="0.25">
      <c r="A15" s="1" t="s">
        <v>10</v>
      </c>
      <c r="B15">
        <v>43</v>
      </c>
      <c r="C15" t="str">
        <f t="shared" si="0"/>
        <v>41-50</v>
      </c>
      <c r="D15">
        <v>1</v>
      </c>
      <c r="E15">
        <v>1</v>
      </c>
      <c r="F15">
        <v>0</v>
      </c>
      <c r="G15" s="1" t="s">
        <v>28</v>
      </c>
      <c r="H15" s="1" t="s">
        <v>17</v>
      </c>
      <c r="I15" s="1" t="s">
        <v>13</v>
      </c>
      <c r="J15" s="1" t="s">
        <v>14</v>
      </c>
      <c r="K15">
        <v>1</v>
      </c>
      <c r="L15" s="1" t="str">
        <f>IF(Dataset[[#This Row],[Outcome]]=1,"Affected","Not Affected")</f>
        <v>Affected</v>
      </c>
    </row>
    <row r="16" spans="1:12" x14ac:dyDescent="0.25">
      <c r="A16" s="1" t="s">
        <v>15</v>
      </c>
      <c r="B16">
        <v>52</v>
      </c>
      <c r="C16" t="str">
        <f t="shared" si="0"/>
        <v>51+</v>
      </c>
      <c r="D16">
        <v>0</v>
      </c>
      <c r="E16">
        <v>0</v>
      </c>
      <c r="F16">
        <v>0</v>
      </c>
      <c r="G16" s="1" t="s">
        <v>29</v>
      </c>
      <c r="H16" s="1" t="s">
        <v>12</v>
      </c>
      <c r="I16" s="1" t="s">
        <v>19</v>
      </c>
      <c r="J16" s="1" t="s">
        <v>14</v>
      </c>
      <c r="K16">
        <v>0</v>
      </c>
      <c r="L16" s="1" t="str">
        <f>IF(Dataset[[#This Row],[Outcome]]=1,"Affected","Not Affected")</f>
        <v>Not Affected</v>
      </c>
    </row>
    <row r="17" spans="1:12" x14ac:dyDescent="0.25">
      <c r="A17" s="1" t="s">
        <v>10</v>
      </c>
      <c r="B17">
        <v>12</v>
      </c>
      <c r="C17" t="str">
        <f t="shared" si="0"/>
        <v>11-20</v>
      </c>
      <c r="D17">
        <v>1</v>
      </c>
      <c r="E17">
        <v>1</v>
      </c>
      <c r="F17">
        <v>1</v>
      </c>
      <c r="G17" s="1" t="s">
        <v>30</v>
      </c>
      <c r="H17" s="1" t="s">
        <v>17</v>
      </c>
      <c r="I17" s="1" t="s">
        <v>24</v>
      </c>
      <c r="J17" s="1" t="s">
        <v>14</v>
      </c>
      <c r="K17">
        <v>1</v>
      </c>
      <c r="L17" s="1" t="str">
        <f>IF(Dataset[[#This Row],[Outcome]]=1,"Affected","Not Affected")</f>
        <v>Affected</v>
      </c>
    </row>
    <row r="18" spans="1:12" x14ac:dyDescent="0.25">
      <c r="A18" s="1" t="s">
        <v>15</v>
      </c>
      <c r="B18">
        <v>18</v>
      </c>
      <c r="C18" t="str">
        <f t="shared" si="0"/>
        <v>11-20</v>
      </c>
      <c r="D18">
        <v>0</v>
      </c>
      <c r="E18">
        <v>0</v>
      </c>
      <c r="F18">
        <v>1</v>
      </c>
      <c r="G18" s="1" t="s">
        <v>31</v>
      </c>
      <c r="H18" s="1" t="s">
        <v>12</v>
      </c>
      <c r="I18" s="1" t="s">
        <v>24</v>
      </c>
      <c r="J18" s="1" t="s">
        <v>14</v>
      </c>
      <c r="K18">
        <v>0</v>
      </c>
      <c r="L18" s="1" t="str">
        <f>IF(Dataset[[#This Row],[Outcome]]=1,"Affected","Not Affected")</f>
        <v>Not Affected</v>
      </c>
    </row>
    <row r="19" spans="1:12" x14ac:dyDescent="0.25">
      <c r="A19" s="1" t="s">
        <v>15</v>
      </c>
      <c r="B19">
        <v>56</v>
      </c>
      <c r="C19" t="str">
        <f t="shared" si="0"/>
        <v>51+</v>
      </c>
      <c r="D19">
        <v>0</v>
      </c>
      <c r="E19">
        <v>0</v>
      </c>
      <c r="F19">
        <v>1</v>
      </c>
      <c r="G19" s="1" t="s">
        <v>32</v>
      </c>
      <c r="H19" s="1" t="s">
        <v>17</v>
      </c>
      <c r="I19" s="1" t="s">
        <v>13</v>
      </c>
      <c r="J19" s="1" t="s">
        <v>14</v>
      </c>
      <c r="K19">
        <v>0</v>
      </c>
      <c r="L19" s="1" t="str">
        <f>IF(Dataset[[#This Row],[Outcome]]=1,"Affected","Not Affected")</f>
        <v>Not Affected</v>
      </c>
    </row>
    <row r="20" spans="1:12" x14ac:dyDescent="0.25">
      <c r="A20" s="1" t="s">
        <v>15</v>
      </c>
      <c r="B20">
        <v>9</v>
      </c>
      <c r="C20" t="str">
        <f t="shared" si="0"/>
        <v>0-10</v>
      </c>
      <c r="D20">
        <v>1</v>
      </c>
      <c r="E20">
        <v>1</v>
      </c>
      <c r="F20">
        <v>1</v>
      </c>
      <c r="G20" s="1" t="s">
        <v>11</v>
      </c>
      <c r="H20" s="1" t="s">
        <v>12</v>
      </c>
      <c r="I20" s="1" t="s">
        <v>24</v>
      </c>
      <c r="J20" s="1" t="s">
        <v>14</v>
      </c>
      <c r="K20">
        <v>1</v>
      </c>
      <c r="L20" s="1" t="str">
        <f>IF(Dataset[[#This Row],[Outcome]]=1,"Affected","Not Affected")</f>
        <v>Affected</v>
      </c>
    </row>
    <row r="21" spans="1:12" x14ac:dyDescent="0.25">
      <c r="A21" s="1" t="s">
        <v>15</v>
      </c>
      <c r="B21">
        <v>27</v>
      </c>
      <c r="C21" t="str">
        <f t="shared" si="0"/>
        <v>21-30</v>
      </c>
      <c r="D21">
        <v>1</v>
      </c>
      <c r="E21">
        <v>1</v>
      </c>
      <c r="F21">
        <v>0</v>
      </c>
      <c r="G21" s="1" t="s">
        <v>11</v>
      </c>
      <c r="H21" s="1" t="s">
        <v>17</v>
      </c>
      <c r="I21" s="1" t="s">
        <v>24</v>
      </c>
      <c r="J21" s="1" t="s">
        <v>14</v>
      </c>
      <c r="K21">
        <v>1</v>
      </c>
      <c r="L21" s="1" t="str">
        <f>IF(Dataset[[#This Row],[Outcome]]=1,"Affected","Not Affected")</f>
        <v>Affected</v>
      </c>
    </row>
    <row r="22" spans="1:12" x14ac:dyDescent="0.25">
      <c r="A22" s="1" t="s">
        <v>10</v>
      </c>
      <c r="B22">
        <v>31</v>
      </c>
      <c r="C22" t="str">
        <f t="shared" si="0"/>
        <v>31-40</v>
      </c>
      <c r="D22">
        <v>0</v>
      </c>
      <c r="E22">
        <v>1</v>
      </c>
      <c r="F22">
        <v>0</v>
      </c>
      <c r="G22" s="1" t="s">
        <v>33</v>
      </c>
      <c r="H22" s="1" t="s">
        <v>12</v>
      </c>
      <c r="I22" s="1" t="s">
        <v>24</v>
      </c>
      <c r="J22" s="1" t="s">
        <v>14</v>
      </c>
      <c r="K22">
        <v>1</v>
      </c>
      <c r="L22" s="1" t="str">
        <f>IF(Dataset[[#This Row],[Outcome]]=1,"Affected","Not Affected")</f>
        <v>Affected</v>
      </c>
    </row>
    <row r="23" spans="1:12" x14ac:dyDescent="0.25">
      <c r="A23" s="1" t="s">
        <v>10</v>
      </c>
      <c r="B23">
        <v>23</v>
      </c>
      <c r="C23" t="str">
        <f t="shared" si="0"/>
        <v>21-30</v>
      </c>
      <c r="D23">
        <v>0</v>
      </c>
      <c r="E23">
        <v>0</v>
      </c>
      <c r="F23">
        <v>0</v>
      </c>
      <c r="G23" s="1" t="s">
        <v>34</v>
      </c>
      <c r="H23" s="1" t="s">
        <v>17</v>
      </c>
      <c r="I23" s="1" t="s">
        <v>19</v>
      </c>
      <c r="J23" s="1" t="s">
        <v>14</v>
      </c>
      <c r="K23">
        <v>0</v>
      </c>
      <c r="L23" s="1" t="str">
        <f>IF(Dataset[[#This Row],[Outcome]]=1,"Affected","Not Affected")</f>
        <v>Not Affected</v>
      </c>
    </row>
    <row r="24" spans="1:12" x14ac:dyDescent="0.25">
      <c r="A24" s="1" t="s">
        <v>10</v>
      </c>
      <c r="B24">
        <v>37</v>
      </c>
      <c r="C24" t="str">
        <f t="shared" si="0"/>
        <v>31-40</v>
      </c>
      <c r="D24">
        <v>0</v>
      </c>
      <c r="E24">
        <v>0</v>
      </c>
      <c r="F24">
        <v>1</v>
      </c>
      <c r="G24" s="1" t="s">
        <v>35</v>
      </c>
      <c r="H24" s="1" t="s">
        <v>12</v>
      </c>
      <c r="I24" s="1" t="s">
        <v>24</v>
      </c>
      <c r="J24" s="1" t="s">
        <v>14</v>
      </c>
      <c r="K24">
        <v>0</v>
      </c>
      <c r="L24" s="1" t="str">
        <f>IF(Dataset[[#This Row],[Outcome]]=1,"Affected","Not Affected")</f>
        <v>Not Affected</v>
      </c>
    </row>
    <row r="25" spans="1:12" x14ac:dyDescent="0.25">
      <c r="A25" s="1" t="s">
        <v>15</v>
      </c>
      <c r="B25">
        <v>44</v>
      </c>
      <c r="C25" t="str">
        <f t="shared" si="0"/>
        <v>41-50</v>
      </c>
      <c r="D25">
        <v>0</v>
      </c>
      <c r="E25">
        <v>0</v>
      </c>
      <c r="F25">
        <v>1</v>
      </c>
      <c r="G25" s="1" t="s">
        <v>36</v>
      </c>
      <c r="H25" s="1" t="s">
        <v>17</v>
      </c>
      <c r="I25" s="1" t="s">
        <v>19</v>
      </c>
      <c r="J25" s="1" t="s">
        <v>14</v>
      </c>
      <c r="K25">
        <v>0</v>
      </c>
      <c r="L25" s="1" t="str">
        <f>IF(Dataset[[#This Row],[Outcome]]=1,"Affected","Not Affected")</f>
        <v>Not Affected</v>
      </c>
    </row>
    <row r="26" spans="1:12" x14ac:dyDescent="0.25">
      <c r="A26" s="1" t="s">
        <v>10</v>
      </c>
      <c r="B26">
        <v>17</v>
      </c>
      <c r="C26" t="str">
        <f t="shared" si="0"/>
        <v>11-20</v>
      </c>
      <c r="D26">
        <v>1</v>
      </c>
      <c r="E26">
        <v>1</v>
      </c>
      <c r="F26">
        <v>0</v>
      </c>
      <c r="G26" s="1" t="s">
        <v>27</v>
      </c>
      <c r="H26" s="1" t="s">
        <v>12</v>
      </c>
      <c r="I26" s="1" t="s">
        <v>13</v>
      </c>
      <c r="J26" s="1" t="s">
        <v>14</v>
      </c>
      <c r="K26">
        <v>1</v>
      </c>
      <c r="L26" s="1" t="str">
        <f>IF(Dataset[[#This Row],[Outcome]]=1,"Affected","Not Affected")</f>
        <v>Affected</v>
      </c>
    </row>
    <row r="27" spans="1:12" x14ac:dyDescent="0.25">
      <c r="A27" s="1" t="s">
        <v>10</v>
      </c>
      <c r="B27">
        <v>64</v>
      </c>
      <c r="C27" t="str">
        <f t="shared" si="0"/>
        <v>51+</v>
      </c>
      <c r="D27">
        <v>1</v>
      </c>
      <c r="E27">
        <v>1</v>
      </c>
      <c r="F27">
        <v>1</v>
      </c>
      <c r="G27" s="1" t="s">
        <v>33</v>
      </c>
      <c r="H27" s="1" t="s">
        <v>17</v>
      </c>
      <c r="I27" s="1" t="s">
        <v>19</v>
      </c>
      <c r="J27" s="1" t="s">
        <v>14</v>
      </c>
      <c r="K27">
        <v>1</v>
      </c>
      <c r="L27" s="1" t="str">
        <f>IF(Dataset[[#This Row],[Outcome]]=1,"Affected","Not Affected")</f>
        <v>Affected</v>
      </c>
    </row>
    <row r="28" spans="1:12" x14ac:dyDescent="0.25">
      <c r="A28" s="1" t="s">
        <v>10</v>
      </c>
      <c r="B28">
        <v>65</v>
      </c>
      <c r="C28" t="str">
        <f t="shared" si="0"/>
        <v>51+</v>
      </c>
      <c r="D28">
        <v>0</v>
      </c>
      <c r="E28">
        <v>0</v>
      </c>
      <c r="F28">
        <v>0</v>
      </c>
      <c r="G28" s="1" t="s">
        <v>21</v>
      </c>
      <c r="H28" s="1" t="s">
        <v>12</v>
      </c>
      <c r="I28" s="1" t="s">
        <v>24</v>
      </c>
      <c r="J28" s="1" t="s">
        <v>14</v>
      </c>
      <c r="K28">
        <v>0</v>
      </c>
      <c r="L28" s="1" t="str">
        <f>IF(Dataset[[#This Row],[Outcome]]=1,"Affected","Not Affected")</f>
        <v>Not Affected</v>
      </c>
    </row>
    <row r="29" spans="1:12" x14ac:dyDescent="0.25">
      <c r="A29" s="1" t="s">
        <v>10</v>
      </c>
      <c r="B29">
        <v>60</v>
      </c>
      <c r="C29" t="str">
        <f t="shared" si="0"/>
        <v>51+</v>
      </c>
      <c r="D29">
        <v>0</v>
      </c>
      <c r="E29">
        <v>0</v>
      </c>
      <c r="F29">
        <v>0</v>
      </c>
      <c r="G29" s="1" t="s">
        <v>27</v>
      </c>
      <c r="H29" s="1" t="s">
        <v>17</v>
      </c>
      <c r="I29" s="1" t="s">
        <v>19</v>
      </c>
      <c r="J29" s="1" t="s">
        <v>14</v>
      </c>
      <c r="K29">
        <v>0</v>
      </c>
      <c r="L29" s="1" t="str">
        <f>IF(Dataset[[#This Row],[Outcome]]=1,"Affected","Not Affected")</f>
        <v>Not Affected</v>
      </c>
    </row>
    <row r="30" spans="1:12" x14ac:dyDescent="0.25">
      <c r="A30" s="1" t="s">
        <v>10</v>
      </c>
      <c r="B30">
        <v>44</v>
      </c>
      <c r="C30" t="str">
        <f t="shared" si="0"/>
        <v>41-50</v>
      </c>
      <c r="D30">
        <v>1</v>
      </c>
      <c r="E30">
        <v>1</v>
      </c>
      <c r="F30">
        <v>1</v>
      </c>
      <c r="G30" s="1" t="s">
        <v>26</v>
      </c>
      <c r="H30" s="1" t="s">
        <v>12</v>
      </c>
      <c r="I30" s="1" t="s">
        <v>24</v>
      </c>
      <c r="J30" s="1" t="s">
        <v>14</v>
      </c>
      <c r="K30">
        <v>1</v>
      </c>
      <c r="L30" s="1" t="str">
        <f>IF(Dataset[[#This Row],[Outcome]]=1,"Affected","Not Affected")</f>
        <v>Affected</v>
      </c>
    </row>
    <row r="31" spans="1:12" x14ac:dyDescent="0.25">
      <c r="A31" s="1" t="s">
        <v>10</v>
      </c>
      <c r="B31">
        <v>13</v>
      </c>
      <c r="C31" t="str">
        <f t="shared" si="0"/>
        <v>11-20</v>
      </c>
      <c r="D31">
        <v>0</v>
      </c>
      <c r="E31">
        <v>1</v>
      </c>
      <c r="F31">
        <v>0</v>
      </c>
      <c r="G31" s="1" t="s">
        <v>28</v>
      </c>
      <c r="H31" s="1" t="s">
        <v>17</v>
      </c>
      <c r="I31" s="1" t="s">
        <v>13</v>
      </c>
      <c r="J31" s="1" t="s">
        <v>14</v>
      </c>
      <c r="K31">
        <v>1</v>
      </c>
      <c r="L31" s="1" t="str">
        <f>IF(Dataset[[#This Row],[Outcome]]=1,"Affected","Not Affected")</f>
        <v>Affected</v>
      </c>
    </row>
    <row r="32" spans="1:12" x14ac:dyDescent="0.25">
      <c r="A32" s="1" t="s">
        <v>10</v>
      </c>
      <c r="B32">
        <v>35</v>
      </c>
      <c r="C32" t="str">
        <f t="shared" si="0"/>
        <v>31-40</v>
      </c>
      <c r="D32">
        <v>0</v>
      </c>
      <c r="E32">
        <v>0</v>
      </c>
      <c r="F32">
        <v>0</v>
      </c>
      <c r="G32" s="1" t="s">
        <v>37</v>
      </c>
      <c r="H32" s="1" t="s">
        <v>12</v>
      </c>
      <c r="I32" s="1" t="s">
        <v>13</v>
      </c>
      <c r="J32" s="1" t="s">
        <v>14</v>
      </c>
      <c r="K32">
        <v>0</v>
      </c>
      <c r="L32" s="1" t="str">
        <f>IF(Dataset[[#This Row],[Outcome]]=1,"Affected","Not Affected")</f>
        <v>Not Affected</v>
      </c>
    </row>
    <row r="33" spans="1:12" x14ac:dyDescent="0.25">
      <c r="A33" s="1" t="s">
        <v>15</v>
      </c>
      <c r="B33">
        <v>13</v>
      </c>
      <c r="C33" t="str">
        <f t="shared" si="0"/>
        <v>11-20</v>
      </c>
      <c r="D33">
        <v>1</v>
      </c>
      <c r="E33">
        <v>1</v>
      </c>
      <c r="F33">
        <v>1</v>
      </c>
      <c r="G33" s="1" t="s">
        <v>33</v>
      </c>
      <c r="H33" s="1" t="s">
        <v>17</v>
      </c>
      <c r="I33" s="1" t="s">
        <v>24</v>
      </c>
      <c r="J33" s="1" t="s">
        <v>14</v>
      </c>
      <c r="K33">
        <v>1</v>
      </c>
      <c r="L33" s="1" t="str">
        <f>IF(Dataset[[#This Row],[Outcome]]=1,"Affected","Not Affected")</f>
        <v>Affected</v>
      </c>
    </row>
    <row r="34" spans="1:12" x14ac:dyDescent="0.25">
      <c r="A34" s="1" t="s">
        <v>10</v>
      </c>
      <c r="B34">
        <v>39</v>
      </c>
      <c r="C34" t="str">
        <f t="shared" si="0"/>
        <v>31-40</v>
      </c>
      <c r="D34">
        <v>0</v>
      </c>
      <c r="E34">
        <v>0</v>
      </c>
      <c r="F34">
        <v>1</v>
      </c>
      <c r="G34" s="1" t="s">
        <v>38</v>
      </c>
      <c r="H34" s="1" t="s">
        <v>12</v>
      </c>
      <c r="I34" s="1" t="s">
        <v>13</v>
      </c>
      <c r="J34" s="1" t="s">
        <v>14</v>
      </c>
      <c r="K34">
        <v>0</v>
      </c>
      <c r="L34" s="1" t="str">
        <f>IF(Dataset[[#This Row],[Outcome]]=1,"Affected","Not Affected")</f>
        <v>Not Affected</v>
      </c>
    </row>
    <row r="35" spans="1:12" x14ac:dyDescent="0.25">
      <c r="A35" s="1" t="s">
        <v>10</v>
      </c>
      <c r="B35">
        <v>27</v>
      </c>
      <c r="C35" t="str">
        <f t="shared" si="0"/>
        <v>21-30</v>
      </c>
      <c r="D35">
        <v>0</v>
      </c>
      <c r="E35">
        <v>0</v>
      </c>
      <c r="F35">
        <v>1</v>
      </c>
      <c r="G35" s="1" t="s">
        <v>39</v>
      </c>
      <c r="H35" s="1" t="s">
        <v>17</v>
      </c>
      <c r="I35" s="1" t="s">
        <v>19</v>
      </c>
      <c r="J35" s="1" t="s">
        <v>14</v>
      </c>
      <c r="K35">
        <v>0</v>
      </c>
      <c r="L35" s="1" t="str">
        <f>IF(Dataset[[#This Row],[Outcome]]=1,"Affected","Not Affected")</f>
        <v>Not Affected</v>
      </c>
    </row>
    <row r="36" spans="1:12" x14ac:dyDescent="0.25">
      <c r="A36" s="1" t="s">
        <v>15</v>
      </c>
      <c r="B36">
        <v>11</v>
      </c>
      <c r="C36" t="str">
        <f t="shared" si="0"/>
        <v>11-20</v>
      </c>
      <c r="D36">
        <v>1</v>
      </c>
      <c r="E36">
        <v>1</v>
      </c>
      <c r="F36">
        <v>1</v>
      </c>
      <c r="G36" s="1" t="s">
        <v>40</v>
      </c>
      <c r="H36" s="1" t="s">
        <v>12</v>
      </c>
      <c r="I36" s="1" t="s">
        <v>24</v>
      </c>
      <c r="J36" s="1" t="s">
        <v>14</v>
      </c>
      <c r="K36">
        <v>1</v>
      </c>
      <c r="L36" s="1" t="str">
        <f>IF(Dataset[[#This Row],[Outcome]]=1,"Affected","Not Affected")</f>
        <v>Affected</v>
      </c>
    </row>
    <row r="37" spans="1:12" x14ac:dyDescent="0.25">
      <c r="A37" s="1" t="s">
        <v>10</v>
      </c>
      <c r="B37">
        <v>46</v>
      </c>
      <c r="C37" t="str">
        <f t="shared" si="0"/>
        <v>41-50</v>
      </c>
      <c r="D37">
        <v>1</v>
      </c>
      <c r="E37">
        <v>1</v>
      </c>
      <c r="F37">
        <v>1</v>
      </c>
      <c r="G37" s="1" t="s">
        <v>37</v>
      </c>
      <c r="H37" s="1" t="s">
        <v>17</v>
      </c>
      <c r="I37" s="1" t="s">
        <v>19</v>
      </c>
      <c r="J37" s="1" t="s">
        <v>14</v>
      </c>
      <c r="K37">
        <v>1</v>
      </c>
      <c r="L37" s="1" t="str">
        <f>IF(Dataset[[#This Row],[Outcome]]=1,"Affected","Not Affected")</f>
        <v>Affected</v>
      </c>
    </row>
    <row r="38" spans="1:12" x14ac:dyDescent="0.25">
      <c r="A38" s="1" t="s">
        <v>15</v>
      </c>
      <c r="B38">
        <v>10</v>
      </c>
      <c r="C38" t="str">
        <f t="shared" si="0"/>
        <v>0-10</v>
      </c>
      <c r="D38">
        <v>1</v>
      </c>
      <c r="E38">
        <v>1</v>
      </c>
      <c r="F38">
        <v>0</v>
      </c>
      <c r="G38" s="1" t="s">
        <v>41</v>
      </c>
      <c r="H38" s="1" t="s">
        <v>12</v>
      </c>
      <c r="I38" s="1" t="s">
        <v>24</v>
      </c>
      <c r="J38" s="1" t="s">
        <v>14</v>
      </c>
      <c r="K38">
        <v>1</v>
      </c>
      <c r="L38" s="1" t="str">
        <f>IF(Dataset[[#This Row],[Outcome]]=1,"Affected","Not Affected")</f>
        <v>Affected</v>
      </c>
    </row>
    <row r="39" spans="1:12" x14ac:dyDescent="0.25">
      <c r="A39" s="1" t="s">
        <v>10</v>
      </c>
      <c r="B39">
        <v>13</v>
      </c>
      <c r="C39" t="str">
        <f t="shared" si="0"/>
        <v>11-20</v>
      </c>
      <c r="D39">
        <v>0</v>
      </c>
      <c r="E39">
        <v>0</v>
      </c>
      <c r="F39">
        <v>1</v>
      </c>
      <c r="G39" s="1" t="s">
        <v>42</v>
      </c>
      <c r="H39" s="1" t="s">
        <v>17</v>
      </c>
      <c r="I39" s="1" t="s">
        <v>13</v>
      </c>
      <c r="J39" s="1" t="s">
        <v>14</v>
      </c>
      <c r="K39">
        <v>0</v>
      </c>
      <c r="L39" s="1" t="str">
        <f>IF(Dataset[[#This Row],[Outcome]]=1,"Affected","Not Affected")</f>
        <v>Not Affected</v>
      </c>
    </row>
    <row r="40" spans="1:12" x14ac:dyDescent="0.25">
      <c r="A40" s="1" t="s">
        <v>15</v>
      </c>
      <c r="B40">
        <v>50</v>
      </c>
      <c r="C40" t="str">
        <f t="shared" si="0"/>
        <v>41-50</v>
      </c>
      <c r="D40">
        <v>0</v>
      </c>
      <c r="E40">
        <v>1</v>
      </c>
      <c r="F40">
        <v>0</v>
      </c>
      <c r="G40" s="1" t="s">
        <v>40</v>
      </c>
      <c r="H40" s="1" t="s">
        <v>12</v>
      </c>
      <c r="I40" s="1" t="s">
        <v>19</v>
      </c>
      <c r="J40" s="1" t="s">
        <v>14</v>
      </c>
      <c r="K40">
        <v>1</v>
      </c>
      <c r="L40" s="1" t="str">
        <f>IF(Dataset[[#This Row],[Outcome]]=1,"Affected","Not Affected")</f>
        <v>Affected</v>
      </c>
    </row>
    <row r="41" spans="1:12" x14ac:dyDescent="0.25">
      <c r="A41" s="1" t="s">
        <v>15</v>
      </c>
      <c r="B41">
        <v>34</v>
      </c>
      <c r="C41" t="str">
        <f t="shared" si="0"/>
        <v>31-40</v>
      </c>
      <c r="D41">
        <v>1</v>
      </c>
      <c r="E41">
        <v>1</v>
      </c>
      <c r="F41">
        <v>0</v>
      </c>
      <c r="G41" s="1" t="s">
        <v>11</v>
      </c>
      <c r="H41" s="1" t="s">
        <v>17</v>
      </c>
      <c r="I41" s="1" t="s">
        <v>19</v>
      </c>
      <c r="J41" s="1" t="s">
        <v>14</v>
      </c>
      <c r="K41">
        <v>1</v>
      </c>
      <c r="L41" s="1" t="str">
        <f>IF(Dataset[[#This Row],[Outcome]]=1,"Affected","Not Affected")</f>
        <v>Affected</v>
      </c>
    </row>
    <row r="42" spans="1:12" x14ac:dyDescent="0.25">
      <c r="A42" s="1" t="s">
        <v>10</v>
      </c>
      <c r="B42">
        <v>54</v>
      </c>
      <c r="C42" t="str">
        <f t="shared" si="0"/>
        <v>51+</v>
      </c>
      <c r="D42">
        <v>0</v>
      </c>
      <c r="E42">
        <v>0</v>
      </c>
      <c r="F42">
        <v>1</v>
      </c>
      <c r="G42" s="1" t="s">
        <v>31</v>
      </c>
      <c r="H42" s="1" t="s">
        <v>12</v>
      </c>
      <c r="I42" s="1" t="s">
        <v>24</v>
      </c>
      <c r="J42" s="1" t="s">
        <v>14</v>
      </c>
      <c r="K42">
        <v>0</v>
      </c>
      <c r="L42" s="1" t="str">
        <f>IF(Dataset[[#This Row],[Outcome]]=1,"Affected","Not Affected")</f>
        <v>Not Affected</v>
      </c>
    </row>
    <row r="43" spans="1:12" x14ac:dyDescent="0.25">
      <c r="A43" s="1" t="s">
        <v>10</v>
      </c>
      <c r="B43">
        <v>16</v>
      </c>
      <c r="C43" t="str">
        <f t="shared" si="0"/>
        <v>11-20</v>
      </c>
      <c r="D43">
        <v>0</v>
      </c>
      <c r="E43">
        <v>0</v>
      </c>
      <c r="F43">
        <v>1</v>
      </c>
      <c r="G43" s="1" t="s">
        <v>37</v>
      </c>
      <c r="H43" s="1" t="s">
        <v>17</v>
      </c>
      <c r="I43" s="1" t="s">
        <v>19</v>
      </c>
      <c r="J43" s="1" t="s">
        <v>14</v>
      </c>
      <c r="K43">
        <v>0</v>
      </c>
      <c r="L43" s="1" t="str">
        <f>IF(Dataset[[#This Row],[Outcome]]=1,"Affected","Not Affected")</f>
        <v>Not Affected</v>
      </c>
    </row>
    <row r="44" spans="1:12" x14ac:dyDescent="0.25">
      <c r="A44" s="1" t="s">
        <v>15</v>
      </c>
      <c r="B44">
        <v>51</v>
      </c>
      <c r="C44" t="str">
        <f t="shared" si="0"/>
        <v>51+</v>
      </c>
      <c r="D44">
        <v>1</v>
      </c>
      <c r="E44">
        <v>1</v>
      </c>
      <c r="F44">
        <v>0</v>
      </c>
      <c r="G44" s="1" t="s">
        <v>39</v>
      </c>
      <c r="H44" s="1" t="s">
        <v>12</v>
      </c>
      <c r="I44" s="1" t="s">
        <v>24</v>
      </c>
      <c r="J44" s="1" t="s">
        <v>14</v>
      </c>
      <c r="K44">
        <v>1</v>
      </c>
      <c r="L44" s="1" t="str">
        <f>IF(Dataset[[#This Row],[Outcome]]=1,"Affected","Not Affected")</f>
        <v>Affected</v>
      </c>
    </row>
    <row r="45" spans="1:12" x14ac:dyDescent="0.25">
      <c r="A45" s="1" t="s">
        <v>10</v>
      </c>
      <c r="B45">
        <v>9</v>
      </c>
      <c r="C45" t="str">
        <f t="shared" si="0"/>
        <v>0-10</v>
      </c>
      <c r="D45">
        <v>1</v>
      </c>
      <c r="E45">
        <v>1</v>
      </c>
      <c r="F45">
        <v>1</v>
      </c>
      <c r="G45" s="1" t="s">
        <v>43</v>
      </c>
      <c r="H45" s="1" t="s">
        <v>17</v>
      </c>
      <c r="I45" s="1" t="s">
        <v>24</v>
      </c>
      <c r="J45" s="1" t="s">
        <v>14</v>
      </c>
      <c r="K45">
        <v>1</v>
      </c>
      <c r="L45" s="1" t="str">
        <f>IF(Dataset[[#This Row],[Outcome]]=1,"Affected","Not Affected")</f>
        <v>Affected</v>
      </c>
    </row>
    <row r="46" spans="1:12" x14ac:dyDescent="0.25">
      <c r="A46" s="1" t="s">
        <v>10</v>
      </c>
      <c r="B46">
        <v>37</v>
      </c>
      <c r="C46" t="str">
        <f t="shared" si="0"/>
        <v>31-40</v>
      </c>
      <c r="D46">
        <v>0</v>
      </c>
      <c r="E46">
        <v>0</v>
      </c>
      <c r="F46">
        <v>0</v>
      </c>
      <c r="G46" s="1" t="s">
        <v>44</v>
      </c>
      <c r="H46" s="1" t="s">
        <v>12</v>
      </c>
      <c r="I46" s="1" t="s">
        <v>13</v>
      </c>
      <c r="J46" s="1" t="s">
        <v>14</v>
      </c>
      <c r="K46">
        <v>0</v>
      </c>
      <c r="L46" s="1" t="str">
        <f>IF(Dataset[[#This Row],[Outcome]]=1,"Affected","Not Affected")</f>
        <v>Not Affected</v>
      </c>
    </row>
    <row r="47" spans="1:12" x14ac:dyDescent="0.25">
      <c r="A47" s="1" t="s">
        <v>10</v>
      </c>
      <c r="B47">
        <v>13</v>
      </c>
      <c r="C47" t="str">
        <f t="shared" si="0"/>
        <v>11-20</v>
      </c>
      <c r="D47">
        <v>0</v>
      </c>
      <c r="E47">
        <v>0</v>
      </c>
      <c r="F47">
        <v>0</v>
      </c>
      <c r="G47" s="1" t="s">
        <v>45</v>
      </c>
      <c r="H47" s="1" t="s">
        <v>17</v>
      </c>
      <c r="I47" s="1" t="s">
        <v>24</v>
      </c>
      <c r="J47" s="1" t="s">
        <v>14</v>
      </c>
      <c r="K47">
        <v>0</v>
      </c>
      <c r="L47" s="1" t="str">
        <f>IF(Dataset[[#This Row],[Outcome]]=1,"Affected","Not Affected")</f>
        <v>Not Affected</v>
      </c>
    </row>
    <row r="48" spans="1:12" x14ac:dyDescent="0.25">
      <c r="A48" s="1" t="s">
        <v>15</v>
      </c>
      <c r="B48">
        <v>62</v>
      </c>
      <c r="C48" t="str">
        <f t="shared" si="0"/>
        <v>51+</v>
      </c>
      <c r="D48">
        <v>0</v>
      </c>
      <c r="E48">
        <v>1</v>
      </c>
      <c r="F48">
        <v>0</v>
      </c>
      <c r="G48" s="1" t="s">
        <v>40</v>
      </c>
      <c r="H48" s="1" t="s">
        <v>12</v>
      </c>
      <c r="I48" s="1" t="s">
        <v>24</v>
      </c>
      <c r="J48" s="1" t="s">
        <v>14</v>
      </c>
      <c r="K48">
        <v>1</v>
      </c>
      <c r="L48" s="1" t="str">
        <f>IF(Dataset[[#This Row],[Outcome]]=1,"Affected","Not Affected")</f>
        <v>Affected</v>
      </c>
    </row>
    <row r="49" spans="1:12" x14ac:dyDescent="0.25">
      <c r="A49" s="1" t="s">
        <v>15</v>
      </c>
      <c r="B49">
        <v>17</v>
      </c>
      <c r="C49" t="str">
        <f t="shared" si="0"/>
        <v>11-20</v>
      </c>
      <c r="D49">
        <v>0</v>
      </c>
      <c r="E49">
        <v>0</v>
      </c>
      <c r="F49">
        <v>1</v>
      </c>
      <c r="G49" s="1" t="s">
        <v>37</v>
      </c>
      <c r="H49" s="1" t="s">
        <v>17</v>
      </c>
      <c r="I49" s="1" t="s">
        <v>13</v>
      </c>
      <c r="J49" s="1" t="s">
        <v>14</v>
      </c>
      <c r="K49">
        <v>0</v>
      </c>
      <c r="L49" s="1" t="str">
        <f>IF(Dataset[[#This Row],[Outcome]]=1,"Affected","Not Affected")</f>
        <v>Not Affected</v>
      </c>
    </row>
    <row r="50" spans="1:12" x14ac:dyDescent="0.25">
      <c r="A50" s="1" t="s">
        <v>10</v>
      </c>
      <c r="B50">
        <v>35</v>
      </c>
      <c r="C50" t="str">
        <f t="shared" si="0"/>
        <v>31-40</v>
      </c>
      <c r="D50">
        <v>0</v>
      </c>
      <c r="E50">
        <v>0</v>
      </c>
      <c r="F50">
        <v>1</v>
      </c>
      <c r="G50" s="1" t="s">
        <v>32</v>
      </c>
      <c r="H50" s="1" t="s">
        <v>12</v>
      </c>
      <c r="I50" s="1" t="s">
        <v>24</v>
      </c>
      <c r="J50" s="1" t="s">
        <v>14</v>
      </c>
      <c r="K50">
        <v>0</v>
      </c>
      <c r="L50" s="1" t="str">
        <f>IF(Dataset[[#This Row],[Outcome]]=1,"Affected","Not Affected")</f>
        <v>Not Affected</v>
      </c>
    </row>
    <row r="51" spans="1:12" x14ac:dyDescent="0.25">
      <c r="A51" s="1" t="s">
        <v>15</v>
      </c>
      <c r="B51">
        <v>9</v>
      </c>
      <c r="C51" t="str">
        <f t="shared" si="0"/>
        <v>0-10</v>
      </c>
      <c r="D51">
        <v>1</v>
      </c>
      <c r="E51">
        <v>1</v>
      </c>
      <c r="F51">
        <v>0</v>
      </c>
      <c r="G51" s="1" t="s">
        <v>46</v>
      </c>
      <c r="H51" s="1" t="s">
        <v>17</v>
      </c>
      <c r="I51" s="1" t="s">
        <v>24</v>
      </c>
      <c r="J51" s="1" t="s">
        <v>14</v>
      </c>
      <c r="K51">
        <v>1</v>
      </c>
      <c r="L51" s="1" t="str">
        <f>IF(Dataset[[#This Row],[Outcome]]=1,"Affected","Not Affected")</f>
        <v>Affected</v>
      </c>
    </row>
    <row r="52" spans="1:12" x14ac:dyDescent="0.25">
      <c r="A52" s="1" t="s">
        <v>15</v>
      </c>
      <c r="B52">
        <v>14</v>
      </c>
      <c r="C52" t="str">
        <f t="shared" si="0"/>
        <v>11-20</v>
      </c>
      <c r="D52">
        <v>1</v>
      </c>
      <c r="E52">
        <v>1</v>
      </c>
      <c r="F52">
        <v>0</v>
      </c>
      <c r="G52" s="1" t="s">
        <v>33</v>
      </c>
      <c r="H52" s="1" t="s">
        <v>12</v>
      </c>
      <c r="I52" s="1" t="s">
        <v>24</v>
      </c>
      <c r="J52" s="1" t="s">
        <v>14</v>
      </c>
      <c r="K52">
        <v>1</v>
      </c>
      <c r="L52" s="1" t="str">
        <f>IF(Dataset[[#This Row],[Outcome]]=1,"Affected","Not Affected")</f>
        <v>Affected</v>
      </c>
    </row>
    <row r="53" spans="1:12" x14ac:dyDescent="0.25">
      <c r="A53" s="1" t="s">
        <v>15</v>
      </c>
      <c r="B53">
        <v>37</v>
      </c>
      <c r="C53" t="str">
        <f t="shared" si="0"/>
        <v>31-40</v>
      </c>
      <c r="D53">
        <v>0</v>
      </c>
      <c r="E53">
        <v>0</v>
      </c>
      <c r="F53">
        <v>0</v>
      </c>
      <c r="G53" s="1" t="s">
        <v>31</v>
      </c>
      <c r="H53" s="1" t="s">
        <v>17</v>
      </c>
      <c r="I53" s="1" t="s">
        <v>24</v>
      </c>
      <c r="J53" s="1" t="s">
        <v>14</v>
      </c>
      <c r="K53">
        <v>0</v>
      </c>
      <c r="L53" s="1" t="str">
        <f>IF(Dataset[[#This Row],[Outcome]]=1,"Affected","Not Affected")</f>
        <v>Not Affected</v>
      </c>
    </row>
    <row r="54" spans="1:12" x14ac:dyDescent="0.25">
      <c r="A54" s="1" t="s">
        <v>15</v>
      </c>
      <c r="B54">
        <v>13</v>
      </c>
      <c r="C54" t="str">
        <f t="shared" si="0"/>
        <v>11-20</v>
      </c>
      <c r="D54">
        <v>0</v>
      </c>
      <c r="E54">
        <v>0</v>
      </c>
      <c r="F54">
        <v>0</v>
      </c>
      <c r="G54" s="1" t="s">
        <v>47</v>
      </c>
      <c r="H54" s="1" t="s">
        <v>12</v>
      </c>
      <c r="I54" s="1" t="s">
        <v>19</v>
      </c>
      <c r="J54" s="1" t="s">
        <v>14</v>
      </c>
      <c r="K54">
        <v>0</v>
      </c>
      <c r="L54" s="1" t="str">
        <f>IF(Dataset[[#This Row],[Outcome]]=1,"Affected","Not Affected")</f>
        <v>Not Affected</v>
      </c>
    </row>
    <row r="55" spans="1:12" x14ac:dyDescent="0.25">
      <c r="A55" s="1" t="s">
        <v>15</v>
      </c>
      <c r="B55">
        <v>57</v>
      </c>
      <c r="C55" t="str">
        <f t="shared" si="0"/>
        <v>51+</v>
      </c>
      <c r="D55">
        <v>0</v>
      </c>
      <c r="E55">
        <v>0</v>
      </c>
      <c r="F55">
        <v>0</v>
      </c>
      <c r="G55" s="1" t="s">
        <v>30</v>
      </c>
      <c r="H55" s="1" t="s">
        <v>17</v>
      </c>
      <c r="I55" s="1" t="s">
        <v>13</v>
      </c>
      <c r="J55" s="1" t="s">
        <v>14</v>
      </c>
      <c r="K55">
        <v>0</v>
      </c>
      <c r="L55" s="1" t="str">
        <f>IF(Dataset[[#This Row],[Outcome]]=1,"Affected","Not Affected")</f>
        <v>Not Affected</v>
      </c>
    </row>
    <row r="56" spans="1:12" x14ac:dyDescent="0.25">
      <c r="A56" s="1" t="s">
        <v>10</v>
      </c>
      <c r="B56">
        <v>41</v>
      </c>
      <c r="C56" t="str">
        <f t="shared" si="0"/>
        <v>41-50</v>
      </c>
      <c r="D56">
        <v>0</v>
      </c>
      <c r="E56">
        <v>0</v>
      </c>
      <c r="F56">
        <v>0</v>
      </c>
      <c r="G56" s="1" t="s">
        <v>20</v>
      </c>
      <c r="H56" s="1" t="s">
        <v>12</v>
      </c>
      <c r="I56" s="1" t="s">
        <v>13</v>
      </c>
      <c r="J56" s="1" t="s">
        <v>14</v>
      </c>
      <c r="K56">
        <v>0</v>
      </c>
      <c r="L56" s="1" t="str">
        <f>IF(Dataset[[#This Row],[Outcome]]=1,"Affected","Not Affected")</f>
        <v>Not Affected</v>
      </c>
    </row>
    <row r="57" spans="1:12" x14ac:dyDescent="0.25">
      <c r="A57" s="1" t="s">
        <v>15</v>
      </c>
      <c r="B57">
        <v>24</v>
      </c>
      <c r="C57" t="str">
        <f t="shared" si="0"/>
        <v>21-30</v>
      </c>
      <c r="D57">
        <v>1</v>
      </c>
      <c r="E57">
        <v>1</v>
      </c>
      <c r="F57">
        <v>1</v>
      </c>
      <c r="G57" s="1" t="s">
        <v>32</v>
      </c>
      <c r="H57" s="1" t="s">
        <v>17</v>
      </c>
      <c r="I57" s="1" t="s">
        <v>13</v>
      </c>
      <c r="J57" s="1" t="s">
        <v>14</v>
      </c>
      <c r="K57">
        <v>1</v>
      </c>
      <c r="L57" s="1" t="str">
        <f>IF(Dataset[[#This Row],[Outcome]]=1,"Affected","Not Affected")</f>
        <v>Affected</v>
      </c>
    </row>
    <row r="58" spans="1:12" x14ac:dyDescent="0.25">
      <c r="A58" s="1" t="s">
        <v>15</v>
      </c>
      <c r="B58">
        <v>28</v>
      </c>
      <c r="C58" t="str">
        <f t="shared" si="0"/>
        <v>21-30</v>
      </c>
      <c r="D58">
        <v>0</v>
      </c>
      <c r="E58">
        <v>0</v>
      </c>
      <c r="F58">
        <v>0</v>
      </c>
      <c r="G58" s="1" t="s">
        <v>21</v>
      </c>
      <c r="H58" s="1" t="s">
        <v>12</v>
      </c>
      <c r="I58" s="1" t="s">
        <v>19</v>
      </c>
      <c r="J58" s="1" t="s">
        <v>14</v>
      </c>
      <c r="K58">
        <v>0</v>
      </c>
      <c r="L58" s="1" t="str">
        <f>IF(Dataset[[#This Row],[Outcome]]=1,"Affected","Not Affected")</f>
        <v>Not Affected</v>
      </c>
    </row>
    <row r="59" spans="1:12" x14ac:dyDescent="0.25">
      <c r="A59" s="1" t="s">
        <v>15</v>
      </c>
      <c r="B59">
        <v>25</v>
      </c>
      <c r="C59" t="str">
        <f t="shared" si="0"/>
        <v>21-30</v>
      </c>
      <c r="D59">
        <v>0</v>
      </c>
      <c r="E59">
        <v>0</v>
      </c>
      <c r="F59">
        <v>1</v>
      </c>
      <c r="G59" s="1" t="s">
        <v>27</v>
      </c>
      <c r="H59" s="1" t="s">
        <v>17</v>
      </c>
      <c r="I59" s="1" t="s">
        <v>19</v>
      </c>
      <c r="J59" s="1" t="s">
        <v>14</v>
      </c>
      <c r="K59">
        <v>0</v>
      </c>
      <c r="L59" s="1" t="str">
        <f>IF(Dataset[[#This Row],[Outcome]]=1,"Affected","Not Affected")</f>
        <v>Not Affected</v>
      </c>
    </row>
    <row r="60" spans="1:12" x14ac:dyDescent="0.25">
      <c r="A60" s="1" t="s">
        <v>15</v>
      </c>
      <c r="B60">
        <v>44</v>
      </c>
      <c r="C60" t="str">
        <f t="shared" si="0"/>
        <v>41-50</v>
      </c>
      <c r="D60">
        <v>0</v>
      </c>
      <c r="E60">
        <v>0</v>
      </c>
      <c r="F60">
        <v>1</v>
      </c>
      <c r="G60" s="1" t="s">
        <v>42</v>
      </c>
      <c r="H60" s="1" t="s">
        <v>12</v>
      </c>
      <c r="I60" s="1" t="s">
        <v>24</v>
      </c>
      <c r="J60" s="1" t="s">
        <v>14</v>
      </c>
      <c r="K60">
        <v>0</v>
      </c>
      <c r="L60" s="1" t="str">
        <f>IF(Dataset[[#This Row],[Outcome]]=1,"Affected","Not Affected")</f>
        <v>Not Affected</v>
      </c>
    </row>
    <row r="61" spans="1:12" x14ac:dyDescent="0.25">
      <c r="A61" s="1" t="s">
        <v>15</v>
      </c>
      <c r="B61">
        <v>10</v>
      </c>
      <c r="C61" t="str">
        <f t="shared" si="0"/>
        <v>0-10</v>
      </c>
      <c r="D61">
        <v>1</v>
      </c>
      <c r="E61">
        <v>1</v>
      </c>
      <c r="F61">
        <v>1</v>
      </c>
      <c r="G61" s="1" t="s">
        <v>39</v>
      </c>
      <c r="H61" s="1" t="s">
        <v>17</v>
      </c>
      <c r="I61" s="1" t="s">
        <v>24</v>
      </c>
      <c r="J61" s="1" t="s">
        <v>14</v>
      </c>
      <c r="K61">
        <v>1</v>
      </c>
      <c r="L61" s="1" t="str">
        <f>IF(Dataset[[#This Row],[Outcome]]=1,"Affected","Not Affected")</f>
        <v>Affected</v>
      </c>
    </row>
    <row r="62" spans="1:12" x14ac:dyDescent="0.25">
      <c r="A62" s="1" t="s">
        <v>10</v>
      </c>
      <c r="B62">
        <v>13</v>
      </c>
      <c r="C62" t="str">
        <f t="shared" si="0"/>
        <v>11-20</v>
      </c>
      <c r="D62">
        <v>1</v>
      </c>
      <c r="E62">
        <v>1</v>
      </c>
      <c r="F62">
        <v>1</v>
      </c>
      <c r="G62" s="1" t="s">
        <v>22</v>
      </c>
      <c r="H62" s="1" t="s">
        <v>12</v>
      </c>
      <c r="I62" s="1" t="s">
        <v>19</v>
      </c>
      <c r="J62" s="1" t="s">
        <v>14</v>
      </c>
      <c r="K62">
        <v>1</v>
      </c>
      <c r="L62" s="1" t="str">
        <f>IF(Dataset[[#This Row],[Outcome]]=1,"Affected","Not Affected")</f>
        <v>Affected</v>
      </c>
    </row>
    <row r="63" spans="1:12" x14ac:dyDescent="0.25">
      <c r="A63" s="1" t="s">
        <v>10</v>
      </c>
      <c r="B63">
        <v>65</v>
      </c>
      <c r="C63" t="str">
        <f t="shared" si="0"/>
        <v>51+</v>
      </c>
      <c r="D63">
        <v>1</v>
      </c>
      <c r="E63">
        <v>1</v>
      </c>
      <c r="F63">
        <v>0</v>
      </c>
      <c r="G63" s="1" t="s">
        <v>48</v>
      </c>
      <c r="H63" s="1" t="s">
        <v>17</v>
      </c>
      <c r="I63" s="1" t="s">
        <v>13</v>
      </c>
      <c r="J63" s="1" t="s">
        <v>14</v>
      </c>
      <c r="K63">
        <v>1</v>
      </c>
      <c r="L63" s="1" t="str">
        <f>IF(Dataset[[#This Row],[Outcome]]=1,"Affected","Not Affected")</f>
        <v>Affected</v>
      </c>
    </row>
    <row r="64" spans="1:12" x14ac:dyDescent="0.25">
      <c r="A64" s="1" t="s">
        <v>15</v>
      </c>
      <c r="B64">
        <v>53</v>
      </c>
      <c r="C64" t="str">
        <f t="shared" si="0"/>
        <v>51+</v>
      </c>
      <c r="D64">
        <v>0</v>
      </c>
      <c r="E64">
        <v>0</v>
      </c>
      <c r="F64">
        <v>0</v>
      </c>
      <c r="G64" s="1" t="s">
        <v>38</v>
      </c>
      <c r="H64" s="1" t="s">
        <v>12</v>
      </c>
      <c r="I64" s="1" t="s">
        <v>19</v>
      </c>
      <c r="J64" s="1" t="s">
        <v>14</v>
      </c>
      <c r="K64">
        <v>0</v>
      </c>
      <c r="L64" s="1" t="str">
        <f>IF(Dataset[[#This Row],[Outcome]]=1,"Affected","Not Affected")</f>
        <v>Not Affected</v>
      </c>
    </row>
    <row r="65" spans="1:12" x14ac:dyDescent="0.25">
      <c r="A65" s="1" t="s">
        <v>15</v>
      </c>
      <c r="B65">
        <v>54</v>
      </c>
      <c r="C65" t="str">
        <f t="shared" si="0"/>
        <v>51+</v>
      </c>
      <c r="D65">
        <v>0</v>
      </c>
      <c r="E65">
        <v>0</v>
      </c>
      <c r="F65">
        <v>1</v>
      </c>
      <c r="G65" s="1" t="s">
        <v>44</v>
      </c>
      <c r="H65" s="1" t="s">
        <v>17</v>
      </c>
      <c r="I65" s="1" t="s">
        <v>19</v>
      </c>
      <c r="J65" s="1" t="s">
        <v>14</v>
      </c>
      <c r="K65">
        <v>0</v>
      </c>
      <c r="L65" s="1" t="str">
        <f>IF(Dataset[[#This Row],[Outcome]]=1,"Affected","Not Affected")</f>
        <v>Not Affected</v>
      </c>
    </row>
    <row r="66" spans="1:12" x14ac:dyDescent="0.25">
      <c r="A66" s="1" t="s">
        <v>10</v>
      </c>
      <c r="B66">
        <v>59</v>
      </c>
      <c r="C66" t="str">
        <f t="shared" ref="C66:C129" si="1">IF(B66&lt;=10, "0-10",
IF(B66&lt;=20, "11-20",
IF(B66&lt;=30, "21-30",
IF(B66&lt;=40, "31-40",
IF(B66&lt;=50, "41-50","51+")))))</f>
        <v>51+</v>
      </c>
      <c r="D66">
        <v>0</v>
      </c>
      <c r="E66">
        <v>0</v>
      </c>
      <c r="F66">
        <v>1</v>
      </c>
      <c r="G66" s="1" t="s">
        <v>49</v>
      </c>
      <c r="H66" s="1" t="s">
        <v>12</v>
      </c>
      <c r="I66" s="1" t="s">
        <v>13</v>
      </c>
      <c r="J66" s="1" t="s">
        <v>14</v>
      </c>
      <c r="K66">
        <v>0</v>
      </c>
      <c r="L66" s="1" t="str">
        <f>IF(Dataset[[#This Row],[Outcome]]=1,"Affected","Not Affected")</f>
        <v>Not Affected</v>
      </c>
    </row>
    <row r="67" spans="1:12" x14ac:dyDescent="0.25">
      <c r="A67" s="1" t="s">
        <v>15</v>
      </c>
      <c r="B67">
        <v>47</v>
      </c>
      <c r="C67" t="str">
        <f t="shared" si="1"/>
        <v>41-50</v>
      </c>
      <c r="D67">
        <v>1</v>
      </c>
      <c r="E67">
        <v>1</v>
      </c>
      <c r="F67">
        <v>1</v>
      </c>
      <c r="G67" s="1" t="s">
        <v>50</v>
      </c>
      <c r="H67" s="1" t="s">
        <v>17</v>
      </c>
      <c r="I67" s="1" t="s">
        <v>13</v>
      </c>
      <c r="J67" s="1" t="s">
        <v>14</v>
      </c>
      <c r="K67">
        <v>1</v>
      </c>
      <c r="L67" s="1" t="str">
        <f>IF(Dataset[[#This Row],[Outcome]]=1,"Affected","Not Affected")</f>
        <v>Affected</v>
      </c>
    </row>
    <row r="68" spans="1:12" x14ac:dyDescent="0.25">
      <c r="A68" s="1" t="s">
        <v>10</v>
      </c>
      <c r="B68">
        <v>28</v>
      </c>
      <c r="C68" t="str">
        <f t="shared" si="1"/>
        <v>21-30</v>
      </c>
      <c r="D68">
        <v>1</v>
      </c>
      <c r="E68">
        <v>1</v>
      </c>
      <c r="F68">
        <v>1</v>
      </c>
      <c r="G68" s="1" t="s">
        <v>39</v>
      </c>
      <c r="H68" s="1" t="s">
        <v>12</v>
      </c>
      <c r="I68" s="1" t="s">
        <v>19</v>
      </c>
      <c r="J68" s="1" t="s">
        <v>14</v>
      </c>
      <c r="K68">
        <v>1</v>
      </c>
      <c r="L68" s="1" t="str">
        <f>IF(Dataset[[#This Row],[Outcome]]=1,"Affected","Not Affected")</f>
        <v>Affected</v>
      </c>
    </row>
    <row r="69" spans="1:12" x14ac:dyDescent="0.25">
      <c r="A69" s="1" t="s">
        <v>10</v>
      </c>
      <c r="B69">
        <v>38</v>
      </c>
      <c r="C69" t="str">
        <f t="shared" si="1"/>
        <v>31-40</v>
      </c>
      <c r="D69">
        <v>1</v>
      </c>
      <c r="E69">
        <v>1</v>
      </c>
      <c r="F69">
        <v>0</v>
      </c>
      <c r="G69" s="1" t="s">
        <v>50</v>
      </c>
      <c r="H69" s="1" t="s">
        <v>17</v>
      </c>
      <c r="I69" s="1" t="s">
        <v>24</v>
      </c>
      <c r="J69" s="1" t="s">
        <v>14</v>
      </c>
      <c r="K69">
        <v>1</v>
      </c>
      <c r="L69" s="1" t="str">
        <f>IF(Dataset[[#This Row],[Outcome]]=1,"Affected","Not Affected")</f>
        <v>Affected</v>
      </c>
    </row>
    <row r="70" spans="1:12" x14ac:dyDescent="0.25">
      <c r="A70" s="1" t="s">
        <v>10</v>
      </c>
      <c r="B70">
        <v>11</v>
      </c>
      <c r="C70" t="str">
        <f t="shared" si="1"/>
        <v>11-20</v>
      </c>
      <c r="D70">
        <v>1</v>
      </c>
      <c r="E70">
        <v>1</v>
      </c>
      <c r="F70">
        <v>0</v>
      </c>
      <c r="G70" s="1" t="s">
        <v>26</v>
      </c>
      <c r="H70" s="1" t="s">
        <v>12</v>
      </c>
      <c r="I70" s="1" t="s">
        <v>24</v>
      </c>
      <c r="J70" s="1" t="s">
        <v>14</v>
      </c>
      <c r="K70">
        <v>1</v>
      </c>
      <c r="L70" s="1" t="str">
        <f>IF(Dataset[[#This Row],[Outcome]]=1,"Affected","Not Affected")</f>
        <v>Affected</v>
      </c>
    </row>
    <row r="71" spans="1:12" x14ac:dyDescent="0.25">
      <c r="A71" s="1" t="s">
        <v>10</v>
      </c>
      <c r="B71">
        <v>65</v>
      </c>
      <c r="C71" t="str">
        <f t="shared" si="1"/>
        <v>51+</v>
      </c>
      <c r="D71">
        <v>0</v>
      </c>
      <c r="E71">
        <v>0</v>
      </c>
      <c r="F71">
        <v>0</v>
      </c>
      <c r="G71" s="1" t="s">
        <v>29</v>
      </c>
      <c r="H71" s="1" t="s">
        <v>17</v>
      </c>
      <c r="I71" s="1" t="s">
        <v>24</v>
      </c>
      <c r="J71" s="1" t="s">
        <v>14</v>
      </c>
      <c r="K71">
        <v>0</v>
      </c>
      <c r="L71" s="1" t="str">
        <f>IF(Dataset[[#This Row],[Outcome]]=1,"Affected","Not Affected")</f>
        <v>Not Affected</v>
      </c>
    </row>
    <row r="72" spans="1:12" x14ac:dyDescent="0.25">
      <c r="A72" s="1" t="s">
        <v>15</v>
      </c>
      <c r="B72">
        <v>17</v>
      </c>
      <c r="C72" t="str">
        <f t="shared" si="1"/>
        <v>11-20</v>
      </c>
      <c r="D72">
        <v>1</v>
      </c>
      <c r="E72">
        <v>1</v>
      </c>
      <c r="F72">
        <v>0</v>
      </c>
      <c r="G72" s="1" t="s">
        <v>20</v>
      </c>
      <c r="H72" s="1" t="s">
        <v>12</v>
      </c>
      <c r="I72" s="1" t="s">
        <v>19</v>
      </c>
      <c r="J72" s="1" t="s">
        <v>14</v>
      </c>
      <c r="K72">
        <v>1</v>
      </c>
      <c r="L72" s="1" t="str">
        <f>IF(Dataset[[#This Row],[Outcome]]=1,"Affected","Not Affected")</f>
        <v>Affected</v>
      </c>
    </row>
    <row r="73" spans="1:12" x14ac:dyDescent="0.25">
      <c r="A73" s="1" t="s">
        <v>15</v>
      </c>
      <c r="B73">
        <v>64</v>
      </c>
      <c r="C73" t="str">
        <f t="shared" si="1"/>
        <v>51+</v>
      </c>
      <c r="D73">
        <v>0</v>
      </c>
      <c r="E73">
        <v>0</v>
      </c>
      <c r="F73">
        <v>0</v>
      </c>
      <c r="G73" s="1" t="s">
        <v>51</v>
      </c>
      <c r="H73" s="1" t="s">
        <v>17</v>
      </c>
      <c r="I73" s="1" t="s">
        <v>24</v>
      </c>
      <c r="J73" s="1" t="s">
        <v>14</v>
      </c>
      <c r="K73">
        <v>0</v>
      </c>
      <c r="L73" s="1" t="str">
        <f>IF(Dataset[[#This Row],[Outcome]]=1,"Affected","Not Affected")</f>
        <v>Not Affected</v>
      </c>
    </row>
    <row r="74" spans="1:12" x14ac:dyDescent="0.25">
      <c r="A74" s="1" t="s">
        <v>10</v>
      </c>
      <c r="B74">
        <v>45</v>
      </c>
      <c r="C74" t="str">
        <f t="shared" si="1"/>
        <v>41-50</v>
      </c>
      <c r="D74">
        <v>1</v>
      </c>
      <c r="E74">
        <v>1</v>
      </c>
      <c r="F74">
        <v>1</v>
      </c>
      <c r="G74" s="1" t="s">
        <v>35</v>
      </c>
      <c r="H74" s="1" t="s">
        <v>12</v>
      </c>
      <c r="I74" s="1" t="s">
        <v>24</v>
      </c>
      <c r="J74" s="1" t="s">
        <v>14</v>
      </c>
      <c r="K74">
        <v>1</v>
      </c>
      <c r="L74" s="1" t="str">
        <f>IF(Dataset[[#This Row],[Outcome]]=1,"Affected","Not Affected")</f>
        <v>Affected</v>
      </c>
    </row>
    <row r="75" spans="1:12" x14ac:dyDescent="0.25">
      <c r="A75" s="1" t="s">
        <v>10</v>
      </c>
      <c r="B75">
        <v>10</v>
      </c>
      <c r="C75" t="str">
        <f t="shared" si="1"/>
        <v>0-10</v>
      </c>
      <c r="D75">
        <v>1</v>
      </c>
      <c r="E75">
        <v>1</v>
      </c>
      <c r="F75">
        <v>0</v>
      </c>
      <c r="G75" s="1" t="s">
        <v>49</v>
      </c>
      <c r="H75" s="1" t="s">
        <v>17</v>
      </c>
      <c r="I75" s="1" t="s">
        <v>13</v>
      </c>
      <c r="J75" s="1" t="s">
        <v>14</v>
      </c>
      <c r="K75">
        <v>1</v>
      </c>
      <c r="L75" s="1" t="str">
        <f>IF(Dataset[[#This Row],[Outcome]]=1,"Affected","Not Affected")</f>
        <v>Affected</v>
      </c>
    </row>
    <row r="76" spans="1:12" x14ac:dyDescent="0.25">
      <c r="A76" s="1" t="s">
        <v>15</v>
      </c>
      <c r="B76">
        <v>49</v>
      </c>
      <c r="C76" t="str">
        <f t="shared" si="1"/>
        <v>41-50</v>
      </c>
      <c r="D76">
        <v>1</v>
      </c>
      <c r="E76">
        <v>1</v>
      </c>
      <c r="F76">
        <v>1</v>
      </c>
      <c r="G76" s="1" t="s">
        <v>44</v>
      </c>
      <c r="H76" s="1" t="s">
        <v>12</v>
      </c>
      <c r="I76" s="1" t="s">
        <v>19</v>
      </c>
      <c r="J76" s="1" t="s">
        <v>14</v>
      </c>
      <c r="K76">
        <v>1</v>
      </c>
      <c r="L76" s="1" t="str">
        <f>IF(Dataset[[#This Row],[Outcome]]=1,"Affected","Not Affected")</f>
        <v>Affected</v>
      </c>
    </row>
    <row r="77" spans="1:12" x14ac:dyDescent="0.25">
      <c r="A77" s="1" t="s">
        <v>15</v>
      </c>
      <c r="B77">
        <v>61</v>
      </c>
      <c r="C77" t="str">
        <f t="shared" si="1"/>
        <v>51+</v>
      </c>
      <c r="D77">
        <v>0</v>
      </c>
      <c r="E77">
        <v>0</v>
      </c>
      <c r="F77">
        <v>1</v>
      </c>
      <c r="G77" s="1" t="s">
        <v>37</v>
      </c>
      <c r="H77" s="1" t="s">
        <v>17</v>
      </c>
      <c r="I77" s="1" t="s">
        <v>24</v>
      </c>
      <c r="J77" s="1" t="s">
        <v>14</v>
      </c>
      <c r="K77">
        <v>0</v>
      </c>
      <c r="L77" s="1" t="str">
        <f>IF(Dataset[[#This Row],[Outcome]]=1,"Affected","Not Affected")</f>
        <v>Not Affected</v>
      </c>
    </row>
    <row r="78" spans="1:12" x14ac:dyDescent="0.25">
      <c r="A78" s="1" t="s">
        <v>10</v>
      </c>
      <c r="B78">
        <v>61</v>
      </c>
      <c r="C78" t="str">
        <f t="shared" si="1"/>
        <v>51+</v>
      </c>
      <c r="D78">
        <v>1</v>
      </c>
      <c r="E78">
        <v>1</v>
      </c>
      <c r="F78">
        <v>1</v>
      </c>
      <c r="G78" s="1" t="s">
        <v>39</v>
      </c>
      <c r="H78" s="1" t="s">
        <v>12</v>
      </c>
      <c r="I78" s="1" t="s">
        <v>19</v>
      </c>
      <c r="J78" s="1" t="s">
        <v>14</v>
      </c>
      <c r="K78">
        <v>1</v>
      </c>
      <c r="L78" s="1" t="str">
        <f>IF(Dataset[[#This Row],[Outcome]]=1,"Affected","Not Affected")</f>
        <v>Affected</v>
      </c>
    </row>
    <row r="79" spans="1:12" x14ac:dyDescent="0.25">
      <c r="A79" s="1" t="s">
        <v>15</v>
      </c>
      <c r="B79">
        <v>21</v>
      </c>
      <c r="C79" t="str">
        <f t="shared" si="1"/>
        <v>21-30</v>
      </c>
      <c r="D79">
        <v>0</v>
      </c>
      <c r="E79">
        <v>0</v>
      </c>
      <c r="F79">
        <v>1</v>
      </c>
      <c r="G79" s="1" t="s">
        <v>22</v>
      </c>
      <c r="H79" s="1" t="s">
        <v>17</v>
      </c>
      <c r="I79" s="1" t="s">
        <v>13</v>
      </c>
      <c r="J79" s="1" t="s">
        <v>14</v>
      </c>
      <c r="K79">
        <v>0</v>
      </c>
      <c r="L79" s="1" t="str">
        <f>IF(Dataset[[#This Row],[Outcome]]=1,"Affected","Not Affected")</f>
        <v>Not Affected</v>
      </c>
    </row>
    <row r="80" spans="1:12" x14ac:dyDescent="0.25">
      <c r="A80" s="1" t="s">
        <v>15</v>
      </c>
      <c r="B80">
        <v>64</v>
      </c>
      <c r="C80" t="str">
        <f t="shared" si="1"/>
        <v>51+</v>
      </c>
      <c r="D80">
        <v>1</v>
      </c>
      <c r="E80">
        <v>1</v>
      </c>
      <c r="F80">
        <v>1</v>
      </c>
      <c r="G80" s="1" t="s">
        <v>33</v>
      </c>
      <c r="H80" s="1" t="s">
        <v>12</v>
      </c>
      <c r="I80" s="1" t="s">
        <v>19</v>
      </c>
      <c r="J80" s="1" t="s">
        <v>14</v>
      </c>
      <c r="K80">
        <v>1</v>
      </c>
      <c r="L80" s="1" t="str">
        <f>IF(Dataset[[#This Row],[Outcome]]=1,"Affected","Not Affected")</f>
        <v>Affected</v>
      </c>
    </row>
    <row r="81" spans="1:12" x14ac:dyDescent="0.25">
      <c r="A81" s="1" t="s">
        <v>10</v>
      </c>
      <c r="B81">
        <v>24</v>
      </c>
      <c r="C81" t="str">
        <f t="shared" si="1"/>
        <v>21-30</v>
      </c>
      <c r="D81">
        <v>0</v>
      </c>
      <c r="E81">
        <v>0</v>
      </c>
      <c r="F81">
        <v>0</v>
      </c>
      <c r="G81" s="1" t="s">
        <v>32</v>
      </c>
      <c r="H81" s="1" t="s">
        <v>17</v>
      </c>
      <c r="I81" s="1" t="s">
        <v>24</v>
      </c>
      <c r="J81" s="1" t="s">
        <v>14</v>
      </c>
      <c r="K81">
        <v>0</v>
      </c>
      <c r="L81" s="1" t="str">
        <f>IF(Dataset[[#This Row],[Outcome]]=1,"Affected","Not Affected")</f>
        <v>Not Affected</v>
      </c>
    </row>
    <row r="82" spans="1:12" x14ac:dyDescent="0.25">
      <c r="A82" s="1" t="s">
        <v>10</v>
      </c>
      <c r="B82">
        <v>62</v>
      </c>
      <c r="C82" t="str">
        <f t="shared" si="1"/>
        <v>51+</v>
      </c>
      <c r="D82">
        <v>1</v>
      </c>
      <c r="E82">
        <v>1</v>
      </c>
      <c r="F82">
        <v>0</v>
      </c>
      <c r="G82" s="1" t="s">
        <v>32</v>
      </c>
      <c r="H82" s="1" t="s">
        <v>12</v>
      </c>
      <c r="I82" s="1" t="s">
        <v>13</v>
      </c>
      <c r="J82" s="1" t="s">
        <v>14</v>
      </c>
      <c r="K82">
        <v>1</v>
      </c>
      <c r="L82" s="1" t="str">
        <f>IF(Dataset[[#This Row],[Outcome]]=1,"Affected","Not Affected")</f>
        <v>Affected</v>
      </c>
    </row>
    <row r="83" spans="1:12" x14ac:dyDescent="0.25">
      <c r="A83" s="1" t="s">
        <v>15</v>
      </c>
      <c r="B83">
        <v>59</v>
      </c>
      <c r="C83" t="str">
        <f t="shared" si="1"/>
        <v>51+</v>
      </c>
      <c r="D83">
        <v>1</v>
      </c>
      <c r="E83">
        <v>1</v>
      </c>
      <c r="F83">
        <v>1</v>
      </c>
      <c r="G83" s="1" t="s">
        <v>29</v>
      </c>
      <c r="H83" s="1" t="s">
        <v>17</v>
      </c>
      <c r="I83" s="1" t="s">
        <v>19</v>
      </c>
      <c r="J83" s="1" t="s">
        <v>14</v>
      </c>
      <c r="K83">
        <v>1</v>
      </c>
      <c r="L83" s="1" t="str">
        <f>IF(Dataset[[#This Row],[Outcome]]=1,"Affected","Not Affected")</f>
        <v>Affected</v>
      </c>
    </row>
    <row r="84" spans="1:12" x14ac:dyDescent="0.25">
      <c r="A84" s="1" t="s">
        <v>15</v>
      </c>
      <c r="B84">
        <v>44</v>
      </c>
      <c r="C84" t="str">
        <f t="shared" si="1"/>
        <v>41-50</v>
      </c>
      <c r="D84">
        <v>0</v>
      </c>
      <c r="E84">
        <v>0</v>
      </c>
      <c r="F84">
        <v>0</v>
      </c>
      <c r="G84" s="1" t="s">
        <v>23</v>
      </c>
      <c r="H84" s="1" t="s">
        <v>12</v>
      </c>
      <c r="I84" s="1" t="s">
        <v>24</v>
      </c>
      <c r="J84" s="1" t="s">
        <v>14</v>
      </c>
      <c r="K84">
        <v>0</v>
      </c>
      <c r="L84" s="1" t="str">
        <f>IF(Dataset[[#This Row],[Outcome]]=1,"Affected","Not Affected")</f>
        <v>Not Affected</v>
      </c>
    </row>
    <row r="85" spans="1:12" x14ac:dyDescent="0.25">
      <c r="A85" s="1" t="s">
        <v>10</v>
      </c>
      <c r="B85">
        <v>12</v>
      </c>
      <c r="C85" t="str">
        <f t="shared" si="1"/>
        <v>11-20</v>
      </c>
      <c r="D85">
        <v>1</v>
      </c>
      <c r="E85">
        <v>1</v>
      </c>
      <c r="F85">
        <v>0</v>
      </c>
      <c r="G85" s="1" t="s">
        <v>48</v>
      </c>
      <c r="H85" s="1" t="s">
        <v>17</v>
      </c>
      <c r="I85" s="1" t="s">
        <v>19</v>
      </c>
      <c r="J85" s="1" t="s">
        <v>14</v>
      </c>
      <c r="K85">
        <v>1</v>
      </c>
      <c r="L85" s="1" t="str">
        <f>IF(Dataset[[#This Row],[Outcome]]=1,"Affected","Not Affected")</f>
        <v>Affected</v>
      </c>
    </row>
    <row r="86" spans="1:12" x14ac:dyDescent="0.25">
      <c r="A86" s="1" t="s">
        <v>10</v>
      </c>
      <c r="B86">
        <v>29</v>
      </c>
      <c r="C86" t="str">
        <f t="shared" si="1"/>
        <v>21-30</v>
      </c>
      <c r="D86">
        <v>1</v>
      </c>
      <c r="E86">
        <v>1</v>
      </c>
      <c r="F86">
        <v>1</v>
      </c>
      <c r="G86" s="1" t="s">
        <v>31</v>
      </c>
      <c r="H86" s="1" t="s">
        <v>12</v>
      </c>
      <c r="I86" s="1" t="s">
        <v>24</v>
      </c>
      <c r="J86" s="1" t="s">
        <v>14</v>
      </c>
      <c r="K86">
        <v>1</v>
      </c>
      <c r="L86" s="1" t="str">
        <f>IF(Dataset[[#This Row],[Outcome]]=1,"Affected","Not Affected")</f>
        <v>Affected</v>
      </c>
    </row>
    <row r="87" spans="1:12" x14ac:dyDescent="0.25">
      <c r="A87" s="1" t="s">
        <v>15</v>
      </c>
      <c r="B87">
        <v>38</v>
      </c>
      <c r="C87" t="str">
        <f t="shared" si="1"/>
        <v>31-40</v>
      </c>
      <c r="D87">
        <v>0</v>
      </c>
      <c r="E87">
        <v>0</v>
      </c>
      <c r="F87">
        <v>0</v>
      </c>
      <c r="G87" s="1" t="s">
        <v>36</v>
      </c>
      <c r="H87" s="1" t="s">
        <v>17</v>
      </c>
      <c r="I87" s="1" t="s">
        <v>13</v>
      </c>
      <c r="J87" s="1" t="s">
        <v>14</v>
      </c>
      <c r="K87">
        <v>0</v>
      </c>
      <c r="L87" s="1" t="str">
        <f>IF(Dataset[[#This Row],[Outcome]]=1,"Affected","Not Affected")</f>
        <v>Not Affected</v>
      </c>
    </row>
    <row r="88" spans="1:12" x14ac:dyDescent="0.25">
      <c r="A88" s="1" t="s">
        <v>10</v>
      </c>
      <c r="B88">
        <v>45</v>
      </c>
      <c r="C88" t="str">
        <f t="shared" si="1"/>
        <v>41-50</v>
      </c>
      <c r="D88">
        <v>1</v>
      </c>
      <c r="E88">
        <v>1</v>
      </c>
      <c r="F88">
        <v>0</v>
      </c>
      <c r="G88" s="1" t="s">
        <v>45</v>
      </c>
      <c r="H88" s="1" t="s">
        <v>12</v>
      </c>
      <c r="I88" s="1" t="s">
        <v>13</v>
      </c>
      <c r="J88" s="1" t="s">
        <v>14</v>
      </c>
      <c r="K88">
        <v>1</v>
      </c>
      <c r="L88" s="1" t="str">
        <f>IF(Dataset[[#This Row],[Outcome]]=1,"Affected","Not Affected")</f>
        <v>Affected</v>
      </c>
    </row>
    <row r="89" spans="1:12" x14ac:dyDescent="0.25">
      <c r="A89" s="1" t="s">
        <v>10</v>
      </c>
      <c r="B89">
        <v>54</v>
      </c>
      <c r="C89" t="str">
        <f t="shared" si="1"/>
        <v>51+</v>
      </c>
      <c r="D89">
        <v>1</v>
      </c>
      <c r="E89">
        <v>1</v>
      </c>
      <c r="F89">
        <v>1</v>
      </c>
      <c r="G89" s="1" t="s">
        <v>44</v>
      </c>
      <c r="H89" s="1" t="s">
        <v>17</v>
      </c>
      <c r="I89" s="1" t="s">
        <v>13</v>
      </c>
      <c r="J89" s="1" t="s">
        <v>14</v>
      </c>
      <c r="K89">
        <v>1</v>
      </c>
      <c r="L89" s="1" t="str">
        <f>IF(Dataset[[#This Row],[Outcome]]=1,"Affected","Not Affected")</f>
        <v>Affected</v>
      </c>
    </row>
    <row r="90" spans="1:12" x14ac:dyDescent="0.25">
      <c r="A90" s="1" t="s">
        <v>10</v>
      </c>
      <c r="B90">
        <v>50</v>
      </c>
      <c r="C90" t="str">
        <f t="shared" si="1"/>
        <v>41-50</v>
      </c>
      <c r="D90">
        <v>1</v>
      </c>
      <c r="E90">
        <v>1</v>
      </c>
      <c r="F90">
        <v>1</v>
      </c>
      <c r="G90" s="1" t="s">
        <v>47</v>
      </c>
      <c r="H90" s="1" t="s">
        <v>12</v>
      </c>
      <c r="I90" s="1" t="s">
        <v>24</v>
      </c>
      <c r="J90" s="1" t="s">
        <v>14</v>
      </c>
      <c r="K90">
        <v>1</v>
      </c>
      <c r="L90" s="1" t="str">
        <f>IF(Dataset[[#This Row],[Outcome]]=1,"Affected","Not Affected")</f>
        <v>Affected</v>
      </c>
    </row>
    <row r="91" spans="1:12" x14ac:dyDescent="0.25">
      <c r="A91" s="1" t="s">
        <v>10</v>
      </c>
      <c r="B91">
        <v>39</v>
      </c>
      <c r="C91" t="str">
        <f t="shared" si="1"/>
        <v>31-40</v>
      </c>
      <c r="D91">
        <v>1</v>
      </c>
      <c r="E91">
        <v>1</v>
      </c>
      <c r="F91">
        <v>0</v>
      </c>
      <c r="G91" s="1" t="s">
        <v>40</v>
      </c>
      <c r="H91" s="1" t="s">
        <v>17</v>
      </c>
      <c r="I91" s="1" t="s">
        <v>13</v>
      </c>
      <c r="J91" s="1" t="s">
        <v>14</v>
      </c>
      <c r="K91">
        <v>1</v>
      </c>
      <c r="L91" s="1" t="str">
        <f>IF(Dataset[[#This Row],[Outcome]]=1,"Affected","Not Affected")</f>
        <v>Affected</v>
      </c>
    </row>
    <row r="92" spans="1:12" x14ac:dyDescent="0.25">
      <c r="A92" s="1" t="s">
        <v>10</v>
      </c>
      <c r="B92">
        <v>53</v>
      </c>
      <c r="C92" t="str">
        <f t="shared" si="1"/>
        <v>51+</v>
      </c>
      <c r="D92">
        <v>0</v>
      </c>
      <c r="E92">
        <v>0</v>
      </c>
      <c r="F92">
        <v>0</v>
      </c>
      <c r="G92" s="1" t="s">
        <v>47</v>
      </c>
      <c r="H92" s="1" t="s">
        <v>12</v>
      </c>
      <c r="I92" s="1" t="s">
        <v>19</v>
      </c>
      <c r="J92" s="1" t="s">
        <v>14</v>
      </c>
      <c r="K92">
        <v>0</v>
      </c>
      <c r="L92" s="1" t="str">
        <f>IF(Dataset[[#This Row],[Outcome]]=1,"Affected","Not Affected")</f>
        <v>Not Affected</v>
      </c>
    </row>
    <row r="93" spans="1:12" x14ac:dyDescent="0.25">
      <c r="A93" s="1" t="s">
        <v>15</v>
      </c>
      <c r="B93">
        <v>64</v>
      </c>
      <c r="C93" t="str">
        <f t="shared" si="1"/>
        <v>51+</v>
      </c>
      <c r="D93">
        <v>1</v>
      </c>
      <c r="E93">
        <v>1</v>
      </c>
      <c r="F93">
        <v>1</v>
      </c>
      <c r="G93" s="1" t="s">
        <v>11</v>
      </c>
      <c r="H93" s="1" t="s">
        <v>17</v>
      </c>
      <c r="I93" s="1" t="s">
        <v>13</v>
      </c>
      <c r="J93" s="1" t="s">
        <v>14</v>
      </c>
      <c r="K93">
        <v>1</v>
      </c>
      <c r="L93" s="1" t="str">
        <f>IF(Dataset[[#This Row],[Outcome]]=1,"Affected","Not Affected")</f>
        <v>Affected</v>
      </c>
    </row>
    <row r="94" spans="1:12" x14ac:dyDescent="0.25">
      <c r="A94" s="1" t="s">
        <v>10</v>
      </c>
      <c r="B94">
        <v>60</v>
      </c>
      <c r="C94" t="str">
        <f t="shared" si="1"/>
        <v>51+</v>
      </c>
      <c r="D94">
        <v>1</v>
      </c>
      <c r="E94">
        <v>1</v>
      </c>
      <c r="F94">
        <v>1</v>
      </c>
      <c r="G94" s="1" t="s">
        <v>51</v>
      </c>
      <c r="H94" s="1" t="s">
        <v>12</v>
      </c>
      <c r="I94" s="1" t="s">
        <v>19</v>
      </c>
      <c r="J94" s="1" t="s">
        <v>14</v>
      </c>
      <c r="K94">
        <v>1</v>
      </c>
      <c r="L94" s="1" t="str">
        <f>IF(Dataset[[#This Row],[Outcome]]=1,"Affected","Not Affected")</f>
        <v>Affected</v>
      </c>
    </row>
    <row r="95" spans="1:12" x14ac:dyDescent="0.25">
      <c r="A95" s="1" t="s">
        <v>10</v>
      </c>
      <c r="B95">
        <v>45</v>
      </c>
      <c r="C95" t="str">
        <f t="shared" si="1"/>
        <v>41-50</v>
      </c>
      <c r="D95">
        <v>0</v>
      </c>
      <c r="E95">
        <v>0</v>
      </c>
      <c r="F95">
        <v>1</v>
      </c>
      <c r="G95" s="1" t="s">
        <v>41</v>
      </c>
      <c r="H95" s="1" t="s">
        <v>17</v>
      </c>
      <c r="I95" s="1" t="s">
        <v>19</v>
      </c>
      <c r="J95" s="1" t="s">
        <v>14</v>
      </c>
      <c r="K95">
        <v>0</v>
      </c>
      <c r="L95" s="1" t="str">
        <f>IF(Dataset[[#This Row],[Outcome]]=1,"Affected","Not Affected")</f>
        <v>Not Affected</v>
      </c>
    </row>
    <row r="96" spans="1:12" x14ac:dyDescent="0.25">
      <c r="A96" s="1" t="s">
        <v>15</v>
      </c>
      <c r="B96">
        <v>32</v>
      </c>
      <c r="C96" t="str">
        <f t="shared" si="1"/>
        <v>31-40</v>
      </c>
      <c r="D96">
        <v>0</v>
      </c>
      <c r="E96">
        <v>0</v>
      </c>
      <c r="F96">
        <v>0</v>
      </c>
      <c r="G96" s="1" t="s">
        <v>45</v>
      </c>
      <c r="H96" s="1" t="s">
        <v>12</v>
      </c>
      <c r="I96" s="1" t="s">
        <v>19</v>
      </c>
      <c r="J96" s="1" t="s">
        <v>14</v>
      </c>
      <c r="K96">
        <v>0</v>
      </c>
      <c r="L96" s="1" t="str">
        <f>IF(Dataset[[#This Row],[Outcome]]=1,"Affected","Not Affected")</f>
        <v>Not Affected</v>
      </c>
    </row>
    <row r="97" spans="1:12" x14ac:dyDescent="0.25">
      <c r="A97" s="1" t="s">
        <v>10</v>
      </c>
      <c r="B97">
        <v>26</v>
      </c>
      <c r="C97" t="str">
        <f t="shared" si="1"/>
        <v>21-30</v>
      </c>
      <c r="D97">
        <v>0</v>
      </c>
      <c r="E97">
        <v>0</v>
      </c>
      <c r="F97">
        <v>0</v>
      </c>
      <c r="G97" s="1" t="s">
        <v>40</v>
      </c>
      <c r="H97" s="1" t="s">
        <v>17</v>
      </c>
      <c r="I97" s="1" t="s">
        <v>13</v>
      </c>
      <c r="J97" s="1" t="s">
        <v>14</v>
      </c>
      <c r="K97">
        <v>0</v>
      </c>
      <c r="L97" s="1" t="str">
        <f>IF(Dataset[[#This Row],[Outcome]]=1,"Affected","Not Affected")</f>
        <v>Not Affected</v>
      </c>
    </row>
    <row r="98" spans="1:12" x14ac:dyDescent="0.25">
      <c r="A98" s="1" t="s">
        <v>10</v>
      </c>
      <c r="B98">
        <v>58</v>
      </c>
      <c r="C98" t="str">
        <f t="shared" si="1"/>
        <v>51+</v>
      </c>
      <c r="D98">
        <v>1</v>
      </c>
      <c r="E98">
        <v>1</v>
      </c>
      <c r="F98">
        <v>1</v>
      </c>
      <c r="G98" s="1" t="s">
        <v>52</v>
      </c>
      <c r="H98" s="1" t="s">
        <v>12</v>
      </c>
      <c r="I98" s="1" t="s">
        <v>13</v>
      </c>
      <c r="J98" s="1" t="s">
        <v>14</v>
      </c>
      <c r="K98">
        <v>1</v>
      </c>
      <c r="L98" s="1" t="str">
        <f>IF(Dataset[[#This Row],[Outcome]]=1,"Affected","Not Affected")</f>
        <v>Affected</v>
      </c>
    </row>
    <row r="99" spans="1:12" x14ac:dyDescent="0.25">
      <c r="A99" s="1" t="s">
        <v>10</v>
      </c>
      <c r="B99">
        <v>23</v>
      </c>
      <c r="C99" t="str">
        <f t="shared" si="1"/>
        <v>21-30</v>
      </c>
      <c r="D99">
        <v>1</v>
      </c>
      <c r="E99">
        <v>1</v>
      </c>
      <c r="F99">
        <v>0</v>
      </c>
      <c r="G99" s="1" t="s">
        <v>38</v>
      </c>
      <c r="H99" s="1" t="s">
        <v>17</v>
      </c>
      <c r="I99" s="1" t="s">
        <v>24</v>
      </c>
      <c r="J99" s="1" t="s">
        <v>14</v>
      </c>
      <c r="K99">
        <v>1</v>
      </c>
      <c r="L99" s="1" t="str">
        <f>IF(Dataset[[#This Row],[Outcome]]=1,"Affected","Not Affected")</f>
        <v>Affected</v>
      </c>
    </row>
    <row r="100" spans="1:12" x14ac:dyDescent="0.25">
      <c r="A100" s="1" t="s">
        <v>15</v>
      </c>
      <c r="B100">
        <v>30</v>
      </c>
      <c r="C100" t="str">
        <f t="shared" si="1"/>
        <v>21-30</v>
      </c>
      <c r="D100">
        <v>0</v>
      </c>
      <c r="E100">
        <v>0</v>
      </c>
      <c r="F100">
        <v>1</v>
      </c>
      <c r="G100" s="1" t="s">
        <v>29</v>
      </c>
      <c r="H100" s="1" t="s">
        <v>12</v>
      </c>
      <c r="I100" s="1" t="s">
        <v>24</v>
      </c>
      <c r="J100" s="1" t="s">
        <v>14</v>
      </c>
      <c r="K100">
        <v>0</v>
      </c>
      <c r="L100" s="1" t="str">
        <f>IF(Dataset[[#This Row],[Outcome]]=1,"Affected","Not Affected")</f>
        <v>Not Affected</v>
      </c>
    </row>
    <row r="101" spans="1:12" x14ac:dyDescent="0.25">
      <c r="A101" s="1" t="s">
        <v>10</v>
      </c>
      <c r="B101">
        <v>62</v>
      </c>
      <c r="C101" t="str">
        <f t="shared" si="1"/>
        <v>51+</v>
      </c>
      <c r="D101">
        <v>0</v>
      </c>
      <c r="E101">
        <v>0</v>
      </c>
      <c r="F101">
        <v>0</v>
      </c>
      <c r="G101" s="1" t="s">
        <v>52</v>
      </c>
      <c r="H101" s="1" t="s">
        <v>17</v>
      </c>
      <c r="I101" s="1" t="s">
        <v>24</v>
      </c>
      <c r="J101" s="1" t="s">
        <v>14</v>
      </c>
      <c r="K101">
        <v>0</v>
      </c>
      <c r="L101" s="1" t="str">
        <f>IF(Dataset[[#This Row],[Outcome]]=1,"Affected","Not Affected")</f>
        <v>Not Affected</v>
      </c>
    </row>
    <row r="102" spans="1:12" x14ac:dyDescent="0.25">
      <c r="A102" s="1" t="s">
        <v>10</v>
      </c>
      <c r="B102">
        <v>34</v>
      </c>
      <c r="C102" t="str">
        <f t="shared" si="1"/>
        <v>31-40</v>
      </c>
      <c r="D102">
        <v>0</v>
      </c>
      <c r="E102">
        <v>0</v>
      </c>
      <c r="F102">
        <v>0</v>
      </c>
      <c r="G102" s="1" t="s">
        <v>42</v>
      </c>
      <c r="H102" s="1" t="s">
        <v>12</v>
      </c>
      <c r="I102" s="1" t="s">
        <v>19</v>
      </c>
      <c r="J102" s="1" t="s">
        <v>14</v>
      </c>
      <c r="K102">
        <v>0</v>
      </c>
      <c r="L102" s="1" t="str">
        <f>IF(Dataset[[#This Row],[Outcome]]=1,"Affected","Not Affected")</f>
        <v>Not Affected</v>
      </c>
    </row>
    <row r="103" spans="1:12" x14ac:dyDescent="0.25">
      <c r="A103" s="1" t="s">
        <v>10</v>
      </c>
      <c r="B103">
        <v>58</v>
      </c>
      <c r="C103" t="str">
        <f t="shared" si="1"/>
        <v>51+</v>
      </c>
      <c r="D103">
        <v>0</v>
      </c>
      <c r="E103">
        <v>0</v>
      </c>
      <c r="F103">
        <v>0</v>
      </c>
      <c r="G103" s="1" t="s">
        <v>22</v>
      </c>
      <c r="H103" s="1" t="s">
        <v>17</v>
      </c>
      <c r="I103" s="1" t="s">
        <v>19</v>
      </c>
      <c r="J103" s="1" t="s">
        <v>14</v>
      </c>
      <c r="K103">
        <v>0</v>
      </c>
      <c r="L103" s="1" t="str">
        <f>IF(Dataset[[#This Row],[Outcome]]=1,"Affected","Not Affected")</f>
        <v>Not Affected</v>
      </c>
    </row>
    <row r="104" spans="1:12" x14ac:dyDescent="0.25">
      <c r="A104" s="1" t="s">
        <v>10</v>
      </c>
      <c r="B104">
        <v>51</v>
      </c>
      <c r="C104" t="str">
        <f t="shared" si="1"/>
        <v>51+</v>
      </c>
      <c r="D104">
        <v>0</v>
      </c>
      <c r="E104">
        <v>0</v>
      </c>
      <c r="F104">
        <v>1</v>
      </c>
      <c r="G104" s="1" t="s">
        <v>30</v>
      </c>
      <c r="H104" s="1" t="s">
        <v>12</v>
      </c>
      <c r="I104" s="1" t="s">
        <v>13</v>
      </c>
      <c r="J104" s="1" t="s">
        <v>14</v>
      </c>
      <c r="K104">
        <v>0</v>
      </c>
      <c r="L104" s="1" t="str">
        <f>IF(Dataset[[#This Row],[Outcome]]=1,"Affected","Not Affected")</f>
        <v>Not Affected</v>
      </c>
    </row>
    <row r="105" spans="1:12" x14ac:dyDescent="0.25">
      <c r="A105" s="1" t="s">
        <v>10</v>
      </c>
      <c r="B105">
        <v>50</v>
      </c>
      <c r="C105" t="str">
        <f t="shared" si="1"/>
        <v>41-50</v>
      </c>
      <c r="D105">
        <v>1</v>
      </c>
      <c r="E105">
        <v>1</v>
      </c>
      <c r="F105">
        <v>0</v>
      </c>
      <c r="G105" s="1" t="s">
        <v>39</v>
      </c>
      <c r="H105" s="1" t="s">
        <v>17</v>
      </c>
      <c r="I105" s="1" t="s">
        <v>24</v>
      </c>
      <c r="J105" s="1" t="s">
        <v>14</v>
      </c>
      <c r="K105">
        <v>1</v>
      </c>
      <c r="L105" s="1" t="str">
        <f>IF(Dataset[[#This Row],[Outcome]]=1,"Affected","Not Affected")</f>
        <v>Affected</v>
      </c>
    </row>
    <row r="106" spans="1:12" x14ac:dyDescent="0.25">
      <c r="A106" s="1" t="s">
        <v>10</v>
      </c>
      <c r="B106">
        <v>9</v>
      </c>
      <c r="C106" t="str">
        <f t="shared" si="1"/>
        <v>0-10</v>
      </c>
      <c r="D106">
        <v>0</v>
      </c>
      <c r="E106">
        <v>0</v>
      </c>
      <c r="F106">
        <v>0</v>
      </c>
      <c r="G106" s="1" t="s">
        <v>16</v>
      </c>
      <c r="H106" s="1" t="s">
        <v>12</v>
      </c>
      <c r="I106" s="1" t="s">
        <v>24</v>
      </c>
      <c r="J106" s="1" t="s">
        <v>14</v>
      </c>
      <c r="K106">
        <v>0</v>
      </c>
      <c r="L106" s="1" t="str">
        <f>IF(Dataset[[#This Row],[Outcome]]=1,"Affected","Not Affected")</f>
        <v>Not Affected</v>
      </c>
    </row>
    <row r="107" spans="1:12" x14ac:dyDescent="0.25">
      <c r="A107" s="1" t="s">
        <v>10</v>
      </c>
      <c r="B107">
        <v>8</v>
      </c>
      <c r="C107" t="str">
        <f t="shared" si="1"/>
        <v>0-10</v>
      </c>
      <c r="D107">
        <v>0</v>
      </c>
      <c r="E107">
        <v>0</v>
      </c>
      <c r="F107">
        <v>1</v>
      </c>
      <c r="G107" s="1" t="s">
        <v>49</v>
      </c>
      <c r="H107" s="1" t="s">
        <v>17</v>
      </c>
      <c r="I107" s="1" t="s">
        <v>19</v>
      </c>
      <c r="J107" s="1" t="s">
        <v>14</v>
      </c>
      <c r="K107">
        <v>0</v>
      </c>
      <c r="L107" s="1" t="str">
        <f>IF(Dataset[[#This Row],[Outcome]]=1,"Affected","Not Affected")</f>
        <v>Not Affected</v>
      </c>
    </row>
    <row r="108" spans="1:12" x14ac:dyDescent="0.25">
      <c r="A108" s="1" t="s">
        <v>15</v>
      </c>
      <c r="B108">
        <v>45</v>
      </c>
      <c r="C108" t="str">
        <f t="shared" si="1"/>
        <v>41-50</v>
      </c>
      <c r="D108">
        <v>1</v>
      </c>
      <c r="E108">
        <v>1</v>
      </c>
      <c r="F108">
        <v>1</v>
      </c>
      <c r="G108" s="1" t="s">
        <v>33</v>
      </c>
      <c r="H108" s="1" t="s">
        <v>12</v>
      </c>
      <c r="I108" s="1" t="s">
        <v>13</v>
      </c>
      <c r="J108" s="1" t="s">
        <v>14</v>
      </c>
      <c r="K108">
        <v>1</v>
      </c>
      <c r="L108" s="1" t="str">
        <f>IF(Dataset[[#This Row],[Outcome]]=1,"Affected","Not Affected")</f>
        <v>Affected</v>
      </c>
    </row>
    <row r="109" spans="1:12" x14ac:dyDescent="0.25">
      <c r="A109" s="1" t="s">
        <v>15</v>
      </c>
      <c r="B109">
        <v>27</v>
      </c>
      <c r="C109" t="str">
        <f t="shared" si="1"/>
        <v>21-30</v>
      </c>
      <c r="D109">
        <v>1</v>
      </c>
      <c r="E109">
        <v>1</v>
      </c>
      <c r="F109">
        <v>1</v>
      </c>
      <c r="G109" s="1" t="s">
        <v>26</v>
      </c>
      <c r="H109" s="1" t="s">
        <v>17</v>
      </c>
      <c r="I109" s="1" t="s">
        <v>19</v>
      </c>
      <c r="J109" s="1" t="s">
        <v>14</v>
      </c>
      <c r="K109">
        <v>1</v>
      </c>
      <c r="L109" s="1" t="str">
        <f>IF(Dataset[[#This Row],[Outcome]]=1,"Affected","Not Affected")</f>
        <v>Affected</v>
      </c>
    </row>
    <row r="110" spans="1:12" x14ac:dyDescent="0.25">
      <c r="A110" s="1" t="s">
        <v>10</v>
      </c>
      <c r="B110">
        <v>31</v>
      </c>
      <c r="C110" t="str">
        <f t="shared" si="1"/>
        <v>31-40</v>
      </c>
      <c r="D110">
        <v>1</v>
      </c>
      <c r="E110">
        <v>1</v>
      </c>
      <c r="F110">
        <v>1</v>
      </c>
      <c r="G110" s="1" t="s">
        <v>44</v>
      </c>
      <c r="H110" s="1" t="s">
        <v>12</v>
      </c>
      <c r="I110" s="1" t="s">
        <v>13</v>
      </c>
      <c r="J110" s="1" t="s">
        <v>14</v>
      </c>
      <c r="K110">
        <v>1</v>
      </c>
      <c r="L110" s="1" t="str">
        <f>IF(Dataset[[#This Row],[Outcome]]=1,"Affected","Not Affected")</f>
        <v>Affected</v>
      </c>
    </row>
    <row r="111" spans="1:12" x14ac:dyDescent="0.25">
      <c r="A111" s="1" t="s">
        <v>10</v>
      </c>
      <c r="B111">
        <v>44</v>
      </c>
      <c r="C111" t="str">
        <f t="shared" si="1"/>
        <v>41-50</v>
      </c>
      <c r="D111">
        <v>0</v>
      </c>
      <c r="E111">
        <v>0</v>
      </c>
      <c r="F111">
        <v>0</v>
      </c>
      <c r="G111" s="1" t="s">
        <v>21</v>
      </c>
      <c r="H111" s="1" t="s">
        <v>17</v>
      </c>
      <c r="I111" s="1" t="s">
        <v>19</v>
      </c>
      <c r="J111" s="1" t="s">
        <v>14</v>
      </c>
      <c r="K111">
        <v>0</v>
      </c>
      <c r="L111" s="1" t="str">
        <f>IF(Dataset[[#This Row],[Outcome]]=1,"Affected","Not Affected")</f>
        <v>Not Affected</v>
      </c>
    </row>
    <row r="112" spans="1:12" x14ac:dyDescent="0.25">
      <c r="A112" s="1" t="s">
        <v>10</v>
      </c>
      <c r="B112">
        <v>39</v>
      </c>
      <c r="C112" t="str">
        <f t="shared" si="1"/>
        <v>31-40</v>
      </c>
      <c r="D112">
        <v>1</v>
      </c>
      <c r="E112">
        <v>1</v>
      </c>
      <c r="F112">
        <v>0</v>
      </c>
      <c r="G112" s="1" t="s">
        <v>48</v>
      </c>
      <c r="H112" s="1" t="s">
        <v>12</v>
      </c>
      <c r="I112" s="1" t="s">
        <v>24</v>
      </c>
      <c r="J112" s="1" t="s">
        <v>14</v>
      </c>
      <c r="K112">
        <v>1</v>
      </c>
      <c r="L112" s="1" t="str">
        <f>IF(Dataset[[#This Row],[Outcome]]=1,"Affected","Not Affected")</f>
        <v>Affected</v>
      </c>
    </row>
    <row r="113" spans="1:12" x14ac:dyDescent="0.25">
      <c r="A113" s="1" t="s">
        <v>10</v>
      </c>
      <c r="B113">
        <v>9</v>
      </c>
      <c r="C113" t="str">
        <f t="shared" si="1"/>
        <v>0-10</v>
      </c>
      <c r="D113">
        <v>1</v>
      </c>
      <c r="E113">
        <v>1</v>
      </c>
      <c r="F113">
        <v>0</v>
      </c>
      <c r="G113" s="1" t="s">
        <v>53</v>
      </c>
      <c r="H113" s="1" t="s">
        <v>17</v>
      </c>
      <c r="I113" s="1" t="s">
        <v>24</v>
      </c>
      <c r="J113" s="1" t="s">
        <v>14</v>
      </c>
      <c r="K113">
        <v>1</v>
      </c>
      <c r="L113" s="1" t="str">
        <f>IF(Dataset[[#This Row],[Outcome]]=1,"Affected","Not Affected")</f>
        <v>Affected</v>
      </c>
    </row>
    <row r="114" spans="1:12" x14ac:dyDescent="0.25">
      <c r="A114" s="1" t="s">
        <v>15</v>
      </c>
      <c r="B114">
        <v>51</v>
      </c>
      <c r="C114" t="str">
        <f t="shared" si="1"/>
        <v>51+</v>
      </c>
      <c r="D114">
        <v>1</v>
      </c>
      <c r="E114">
        <v>1</v>
      </c>
      <c r="F114">
        <v>0</v>
      </c>
      <c r="G114" s="1" t="s">
        <v>38</v>
      </c>
      <c r="H114" s="1" t="s">
        <v>12</v>
      </c>
      <c r="I114" s="1" t="s">
        <v>19</v>
      </c>
      <c r="J114" s="1" t="s">
        <v>14</v>
      </c>
      <c r="K114">
        <v>1</v>
      </c>
      <c r="L114" s="1" t="str">
        <f>IF(Dataset[[#This Row],[Outcome]]=1,"Affected","Not Affected")</f>
        <v>Affected</v>
      </c>
    </row>
    <row r="115" spans="1:12" x14ac:dyDescent="0.25">
      <c r="A115" s="1" t="s">
        <v>15</v>
      </c>
      <c r="B115">
        <v>24</v>
      </c>
      <c r="C115" t="str">
        <f t="shared" si="1"/>
        <v>21-30</v>
      </c>
      <c r="D115">
        <v>0</v>
      </c>
      <c r="E115">
        <v>0</v>
      </c>
      <c r="F115">
        <v>0</v>
      </c>
      <c r="G115" s="1" t="s">
        <v>21</v>
      </c>
      <c r="H115" s="1" t="s">
        <v>17</v>
      </c>
      <c r="I115" s="1" t="s">
        <v>19</v>
      </c>
      <c r="J115" s="1" t="s">
        <v>14</v>
      </c>
      <c r="K115">
        <v>0</v>
      </c>
      <c r="L115" s="1" t="str">
        <f>IF(Dataset[[#This Row],[Outcome]]=1,"Affected","Not Affected")</f>
        <v>Not Affected</v>
      </c>
    </row>
    <row r="116" spans="1:12" x14ac:dyDescent="0.25">
      <c r="A116" s="1" t="s">
        <v>15</v>
      </c>
      <c r="B116">
        <v>46</v>
      </c>
      <c r="C116" t="str">
        <f t="shared" si="1"/>
        <v>41-50</v>
      </c>
      <c r="D116">
        <v>1</v>
      </c>
      <c r="E116">
        <v>1</v>
      </c>
      <c r="F116">
        <v>0</v>
      </c>
      <c r="G116" s="1" t="s">
        <v>39</v>
      </c>
      <c r="H116" s="1" t="s">
        <v>12</v>
      </c>
      <c r="I116" s="1" t="s">
        <v>24</v>
      </c>
      <c r="J116" s="1" t="s">
        <v>14</v>
      </c>
      <c r="K116">
        <v>1</v>
      </c>
      <c r="L116" s="1" t="str">
        <f>IF(Dataset[[#This Row],[Outcome]]=1,"Affected","Not Affected")</f>
        <v>Affected</v>
      </c>
    </row>
    <row r="117" spans="1:12" x14ac:dyDescent="0.25">
      <c r="A117" s="1" t="s">
        <v>15</v>
      </c>
      <c r="B117">
        <v>39</v>
      </c>
      <c r="C117" t="str">
        <f t="shared" si="1"/>
        <v>31-40</v>
      </c>
      <c r="D117">
        <v>1</v>
      </c>
      <c r="E117">
        <v>1</v>
      </c>
      <c r="F117">
        <v>0</v>
      </c>
      <c r="G117" s="1" t="s">
        <v>18</v>
      </c>
      <c r="H117" s="1" t="s">
        <v>17</v>
      </c>
      <c r="I117" s="1" t="s">
        <v>13</v>
      </c>
      <c r="J117" s="1" t="s">
        <v>14</v>
      </c>
      <c r="K117">
        <v>1</v>
      </c>
      <c r="L117" s="1" t="str">
        <f>IF(Dataset[[#This Row],[Outcome]]=1,"Affected","Not Affected")</f>
        <v>Affected</v>
      </c>
    </row>
    <row r="118" spans="1:12" x14ac:dyDescent="0.25">
      <c r="A118" s="1" t="s">
        <v>10</v>
      </c>
      <c r="B118">
        <v>14</v>
      </c>
      <c r="C118" t="str">
        <f t="shared" si="1"/>
        <v>11-20</v>
      </c>
      <c r="D118">
        <v>1</v>
      </c>
      <c r="E118">
        <v>1</v>
      </c>
      <c r="F118">
        <v>0</v>
      </c>
      <c r="G118" s="1" t="s">
        <v>35</v>
      </c>
      <c r="H118" s="1" t="s">
        <v>12</v>
      </c>
      <c r="I118" s="1" t="s">
        <v>13</v>
      </c>
      <c r="J118" s="1" t="s">
        <v>14</v>
      </c>
      <c r="K118">
        <v>1</v>
      </c>
      <c r="L118" s="1" t="str">
        <f>IF(Dataset[[#This Row],[Outcome]]=1,"Affected","Not Affected")</f>
        <v>Affected</v>
      </c>
    </row>
    <row r="119" spans="1:12" x14ac:dyDescent="0.25">
      <c r="A119" s="1" t="s">
        <v>15</v>
      </c>
      <c r="B119">
        <v>42</v>
      </c>
      <c r="C119" t="str">
        <f t="shared" si="1"/>
        <v>41-50</v>
      </c>
      <c r="D119">
        <v>1</v>
      </c>
      <c r="E119">
        <v>1</v>
      </c>
      <c r="F119">
        <v>0</v>
      </c>
      <c r="G119" s="1" t="s">
        <v>53</v>
      </c>
      <c r="H119" s="1" t="s">
        <v>17</v>
      </c>
      <c r="I119" s="1" t="s">
        <v>19</v>
      </c>
      <c r="J119" s="1" t="s">
        <v>14</v>
      </c>
      <c r="K119">
        <v>1</v>
      </c>
      <c r="L119" s="1" t="str">
        <f>IF(Dataset[[#This Row],[Outcome]]=1,"Affected","Not Affected")</f>
        <v>Affected</v>
      </c>
    </row>
    <row r="120" spans="1:12" x14ac:dyDescent="0.25">
      <c r="A120" s="1" t="s">
        <v>15</v>
      </c>
      <c r="B120">
        <v>37</v>
      </c>
      <c r="C120" t="str">
        <f t="shared" si="1"/>
        <v>31-40</v>
      </c>
      <c r="D120">
        <v>1</v>
      </c>
      <c r="E120">
        <v>1</v>
      </c>
      <c r="F120">
        <v>0</v>
      </c>
      <c r="G120" s="1" t="s">
        <v>33</v>
      </c>
      <c r="H120" s="1" t="s">
        <v>12</v>
      </c>
      <c r="I120" s="1" t="s">
        <v>24</v>
      </c>
      <c r="J120" s="1" t="s">
        <v>14</v>
      </c>
      <c r="K120">
        <v>1</v>
      </c>
      <c r="L120" s="1" t="str">
        <f>IF(Dataset[[#This Row],[Outcome]]=1,"Affected","Not Affected")</f>
        <v>Affected</v>
      </c>
    </row>
    <row r="121" spans="1:12" x14ac:dyDescent="0.25">
      <c r="A121" s="1" t="s">
        <v>15</v>
      </c>
      <c r="B121">
        <v>31</v>
      </c>
      <c r="C121" t="str">
        <f t="shared" si="1"/>
        <v>31-40</v>
      </c>
      <c r="D121">
        <v>1</v>
      </c>
      <c r="E121">
        <v>1</v>
      </c>
      <c r="F121">
        <v>0</v>
      </c>
      <c r="G121" s="1" t="s">
        <v>34</v>
      </c>
      <c r="H121" s="1" t="s">
        <v>17</v>
      </c>
      <c r="I121" s="1" t="s">
        <v>13</v>
      </c>
      <c r="J121" s="1" t="s">
        <v>14</v>
      </c>
      <c r="K121">
        <v>1</v>
      </c>
      <c r="L121" s="1" t="str">
        <f>IF(Dataset[[#This Row],[Outcome]]=1,"Affected","Not Affected")</f>
        <v>Affected</v>
      </c>
    </row>
    <row r="122" spans="1:12" x14ac:dyDescent="0.25">
      <c r="A122" s="1" t="s">
        <v>15</v>
      </c>
      <c r="B122">
        <v>57</v>
      </c>
      <c r="C122" t="str">
        <f t="shared" si="1"/>
        <v>51+</v>
      </c>
      <c r="D122">
        <v>0</v>
      </c>
      <c r="E122">
        <v>0</v>
      </c>
      <c r="F122">
        <v>0</v>
      </c>
      <c r="G122" s="1" t="s">
        <v>32</v>
      </c>
      <c r="H122" s="1" t="s">
        <v>12</v>
      </c>
      <c r="I122" s="1" t="s">
        <v>24</v>
      </c>
      <c r="J122" s="1" t="s">
        <v>14</v>
      </c>
      <c r="K122">
        <v>0</v>
      </c>
      <c r="L122" s="1" t="str">
        <f>IF(Dataset[[#This Row],[Outcome]]=1,"Affected","Not Affected")</f>
        <v>Not Affected</v>
      </c>
    </row>
    <row r="123" spans="1:12" x14ac:dyDescent="0.25">
      <c r="A123" s="1" t="s">
        <v>10</v>
      </c>
      <c r="B123">
        <v>30</v>
      </c>
      <c r="C123" t="str">
        <f t="shared" si="1"/>
        <v>21-30</v>
      </c>
      <c r="D123">
        <v>0</v>
      </c>
      <c r="E123">
        <v>0</v>
      </c>
      <c r="F123">
        <v>1</v>
      </c>
      <c r="G123" s="1" t="s">
        <v>46</v>
      </c>
      <c r="H123" s="1" t="s">
        <v>17</v>
      </c>
      <c r="I123" s="1" t="s">
        <v>13</v>
      </c>
      <c r="J123" s="1" t="s">
        <v>14</v>
      </c>
      <c r="K123">
        <v>0</v>
      </c>
      <c r="L123" s="1" t="str">
        <f>IF(Dataset[[#This Row],[Outcome]]=1,"Affected","Not Affected")</f>
        <v>Not Affected</v>
      </c>
    </row>
    <row r="124" spans="1:12" x14ac:dyDescent="0.25">
      <c r="A124" s="1" t="s">
        <v>10</v>
      </c>
      <c r="B124">
        <v>57</v>
      </c>
      <c r="C124" t="str">
        <f t="shared" si="1"/>
        <v>51+</v>
      </c>
      <c r="D124">
        <v>1</v>
      </c>
      <c r="E124">
        <v>1</v>
      </c>
      <c r="F124">
        <v>1</v>
      </c>
      <c r="G124" s="1" t="s">
        <v>20</v>
      </c>
      <c r="H124" s="1" t="s">
        <v>12</v>
      </c>
      <c r="I124" s="1" t="s">
        <v>24</v>
      </c>
      <c r="J124" s="1" t="s">
        <v>14</v>
      </c>
      <c r="K124">
        <v>1</v>
      </c>
      <c r="L124" s="1" t="str">
        <f>IF(Dataset[[#This Row],[Outcome]]=1,"Affected","Not Affected")</f>
        <v>Affected</v>
      </c>
    </row>
    <row r="125" spans="1:12" x14ac:dyDescent="0.25">
      <c r="A125" s="1" t="s">
        <v>15</v>
      </c>
      <c r="B125">
        <v>17</v>
      </c>
      <c r="C125" t="str">
        <f t="shared" si="1"/>
        <v>11-20</v>
      </c>
      <c r="D125">
        <v>0</v>
      </c>
      <c r="E125">
        <v>0</v>
      </c>
      <c r="F125">
        <v>0</v>
      </c>
      <c r="G125" s="1" t="s">
        <v>28</v>
      </c>
      <c r="H125" s="1" t="s">
        <v>17</v>
      </c>
      <c r="I125" s="1" t="s">
        <v>19</v>
      </c>
      <c r="J125" s="1" t="s">
        <v>14</v>
      </c>
      <c r="K125">
        <v>0</v>
      </c>
      <c r="L125" s="1" t="str">
        <f>IF(Dataset[[#This Row],[Outcome]]=1,"Affected","Not Affected")</f>
        <v>Not Affected</v>
      </c>
    </row>
    <row r="126" spans="1:12" x14ac:dyDescent="0.25">
      <c r="A126" s="1" t="s">
        <v>10</v>
      </c>
      <c r="B126">
        <v>56</v>
      </c>
      <c r="C126" t="str">
        <f t="shared" si="1"/>
        <v>51+</v>
      </c>
      <c r="D126">
        <v>0</v>
      </c>
      <c r="E126">
        <v>0</v>
      </c>
      <c r="F126">
        <v>0</v>
      </c>
      <c r="G126" s="1" t="s">
        <v>50</v>
      </c>
      <c r="H126" s="1" t="s">
        <v>12</v>
      </c>
      <c r="I126" s="1" t="s">
        <v>24</v>
      </c>
      <c r="J126" s="1" t="s">
        <v>14</v>
      </c>
      <c r="K126">
        <v>0</v>
      </c>
      <c r="L126" s="1" t="str">
        <f>IF(Dataset[[#This Row],[Outcome]]=1,"Affected","Not Affected")</f>
        <v>Not Affected</v>
      </c>
    </row>
    <row r="127" spans="1:12" x14ac:dyDescent="0.25">
      <c r="A127" s="1" t="s">
        <v>15</v>
      </c>
      <c r="B127">
        <v>54</v>
      </c>
      <c r="C127" t="str">
        <f t="shared" si="1"/>
        <v>51+</v>
      </c>
      <c r="D127">
        <v>0</v>
      </c>
      <c r="E127">
        <v>0</v>
      </c>
      <c r="F127">
        <v>0</v>
      </c>
      <c r="G127" s="1" t="s">
        <v>37</v>
      </c>
      <c r="H127" s="1" t="s">
        <v>17</v>
      </c>
      <c r="I127" s="1" t="s">
        <v>19</v>
      </c>
      <c r="J127" s="1" t="s">
        <v>14</v>
      </c>
      <c r="K127">
        <v>0</v>
      </c>
      <c r="L127" s="1" t="str">
        <f>IF(Dataset[[#This Row],[Outcome]]=1,"Affected","Not Affected")</f>
        <v>Not Affected</v>
      </c>
    </row>
    <row r="128" spans="1:12" x14ac:dyDescent="0.25">
      <c r="A128" s="1" t="s">
        <v>10</v>
      </c>
      <c r="B128">
        <v>22</v>
      </c>
      <c r="C128" t="str">
        <f t="shared" si="1"/>
        <v>21-30</v>
      </c>
      <c r="D128">
        <v>0</v>
      </c>
      <c r="E128">
        <v>0</v>
      </c>
      <c r="F128">
        <v>1</v>
      </c>
      <c r="G128" s="1" t="s">
        <v>42</v>
      </c>
      <c r="H128" s="1" t="s">
        <v>12</v>
      </c>
      <c r="I128" s="1" t="s">
        <v>19</v>
      </c>
      <c r="J128" s="1" t="s">
        <v>14</v>
      </c>
      <c r="K128">
        <v>0</v>
      </c>
      <c r="L128" s="1" t="str">
        <f>IF(Dataset[[#This Row],[Outcome]]=1,"Affected","Not Affected")</f>
        <v>Not Affected</v>
      </c>
    </row>
    <row r="129" spans="1:12" x14ac:dyDescent="0.25">
      <c r="A129" s="1" t="s">
        <v>10</v>
      </c>
      <c r="B129">
        <v>63</v>
      </c>
      <c r="C129" t="str">
        <f t="shared" si="1"/>
        <v>51+</v>
      </c>
      <c r="D129">
        <v>1</v>
      </c>
      <c r="E129">
        <v>1</v>
      </c>
      <c r="F129">
        <v>1</v>
      </c>
      <c r="G129" s="1" t="s">
        <v>44</v>
      </c>
      <c r="H129" s="1" t="s">
        <v>17</v>
      </c>
      <c r="I129" s="1" t="s">
        <v>19</v>
      </c>
      <c r="J129" s="1" t="s">
        <v>14</v>
      </c>
      <c r="K129">
        <v>1</v>
      </c>
      <c r="L129" s="1" t="str">
        <f>IF(Dataset[[#This Row],[Outcome]]=1,"Affected","Not Affected")</f>
        <v>Affected</v>
      </c>
    </row>
    <row r="130" spans="1:12" x14ac:dyDescent="0.25">
      <c r="A130" s="1" t="s">
        <v>15</v>
      </c>
      <c r="B130">
        <v>54</v>
      </c>
      <c r="C130" t="str">
        <f t="shared" ref="C130:C193" si="2">IF(B130&lt;=10, "0-10",
IF(B130&lt;=20, "11-20",
IF(B130&lt;=30, "21-30",
IF(B130&lt;=40, "31-40",
IF(B130&lt;=50, "41-50","51+")))))</f>
        <v>51+</v>
      </c>
      <c r="D130">
        <v>0</v>
      </c>
      <c r="E130">
        <v>0</v>
      </c>
      <c r="F130">
        <v>1</v>
      </c>
      <c r="G130" s="1" t="s">
        <v>11</v>
      </c>
      <c r="H130" s="1" t="s">
        <v>12</v>
      </c>
      <c r="I130" s="1" t="s">
        <v>24</v>
      </c>
      <c r="J130" s="1" t="s">
        <v>14</v>
      </c>
      <c r="K130">
        <v>0</v>
      </c>
      <c r="L130" s="1" t="str">
        <f>IF(Dataset[[#This Row],[Outcome]]=1,"Affected","Not Affected")</f>
        <v>Not Affected</v>
      </c>
    </row>
    <row r="131" spans="1:12" x14ac:dyDescent="0.25">
      <c r="A131" s="1" t="s">
        <v>15</v>
      </c>
      <c r="B131">
        <v>61</v>
      </c>
      <c r="C131" t="str">
        <f t="shared" si="2"/>
        <v>51+</v>
      </c>
      <c r="D131">
        <v>1</v>
      </c>
      <c r="E131">
        <v>1</v>
      </c>
      <c r="F131">
        <v>1</v>
      </c>
      <c r="G131" s="1" t="s">
        <v>36</v>
      </c>
      <c r="H131" s="1" t="s">
        <v>17</v>
      </c>
      <c r="I131" s="1" t="s">
        <v>24</v>
      </c>
      <c r="J131" s="1" t="s">
        <v>14</v>
      </c>
      <c r="K131">
        <v>1</v>
      </c>
      <c r="L131" s="1" t="str">
        <f>IF(Dataset[[#This Row],[Outcome]]=1,"Affected","Not Affected")</f>
        <v>Affected</v>
      </c>
    </row>
    <row r="132" spans="1:12" x14ac:dyDescent="0.25">
      <c r="A132" s="1" t="s">
        <v>10</v>
      </c>
      <c r="B132">
        <v>47</v>
      </c>
      <c r="C132" t="str">
        <f t="shared" si="2"/>
        <v>41-50</v>
      </c>
      <c r="D132">
        <v>1</v>
      </c>
      <c r="E132">
        <v>1</v>
      </c>
      <c r="F132">
        <v>1</v>
      </c>
      <c r="G132" s="1" t="s">
        <v>33</v>
      </c>
      <c r="H132" s="1" t="s">
        <v>12</v>
      </c>
      <c r="I132" s="1" t="s">
        <v>24</v>
      </c>
      <c r="J132" s="1" t="s">
        <v>14</v>
      </c>
      <c r="K132">
        <v>1</v>
      </c>
      <c r="L132" s="1" t="str">
        <f>IF(Dataset[[#This Row],[Outcome]]=1,"Affected","Not Affected")</f>
        <v>Affected</v>
      </c>
    </row>
    <row r="133" spans="1:12" x14ac:dyDescent="0.25">
      <c r="A133" s="1" t="s">
        <v>15</v>
      </c>
      <c r="B133">
        <v>18</v>
      </c>
      <c r="C133" t="str">
        <f t="shared" si="2"/>
        <v>11-20</v>
      </c>
      <c r="D133">
        <v>0</v>
      </c>
      <c r="E133">
        <v>0</v>
      </c>
      <c r="F133">
        <v>1</v>
      </c>
      <c r="G133" s="1" t="s">
        <v>20</v>
      </c>
      <c r="H133" s="1" t="s">
        <v>17</v>
      </c>
      <c r="I133" s="1" t="s">
        <v>19</v>
      </c>
      <c r="J133" s="1" t="s">
        <v>14</v>
      </c>
      <c r="K133">
        <v>0</v>
      </c>
      <c r="L133" s="1" t="str">
        <f>IF(Dataset[[#This Row],[Outcome]]=1,"Affected","Not Affected")</f>
        <v>Not Affected</v>
      </c>
    </row>
    <row r="134" spans="1:12" x14ac:dyDescent="0.25">
      <c r="A134" s="1" t="s">
        <v>10</v>
      </c>
      <c r="B134">
        <v>24</v>
      </c>
      <c r="C134" t="str">
        <f t="shared" si="2"/>
        <v>21-30</v>
      </c>
      <c r="D134">
        <v>1</v>
      </c>
      <c r="E134">
        <v>1</v>
      </c>
      <c r="F134">
        <v>0</v>
      </c>
      <c r="G134" s="1" t="s">
        <v>39</v>
      </c>
      <c r="H134" s="1" t="s">
        <v>12</v>
      </c>
      <c r="I134" s="1" t="s">
        <v>19</v>
      </c>
      <c r="J134" s="1" t="s">
        <v>14</v>
      </c>
      <c r="K134">
        <v>1</v>
      </c>
      <c r="L134" s="1" t="str">
        <f>IF(Dataset[[#This Row],[Outcome]]=1,"Affected","Not Affected")</f>
        <v>Affected</v>
      </c>
    </row>
    <row r="135" spans="1:12" x14ac:dyDescent="0.25">
      <c r="A135" s="1" t="s">
        <v>10</v>
      </c>
      <c r="B135">
        <v>60</v>
      </c>
      <c r="C135" t="str">
        <f t="shared" si="2"/>
        <v>51+</v>
      </c>
      <c r="D135">
        <v>0</v>
      </c>
      <c r="E135">
        <v>0</v>
      </c>
      <c r="F135">
        <v>1</v>
      </c>
      <c r="G135" s="1" t="s">
        <v>40</v>
      </c>
      <c r="H135" s="1" t="s">
        <v>17</v>
      </c>
      <c r="I135" s="1" t="s">
        <v>19</v>
      </c>
      <c r="J135" s="1" t="s">
        <v>14</v>
      </c>
      <c r="K135">
        <v>0</v>
      </c>
      <c r="L135" s="1" t="str">
        <f>IF(Dataset[[#This Row],[Outcome]]=1,"Affected","Not Affected")</f>
        <v>Not Affected</v>
      </c>
    </row>
    <row r="136" spans="1:12" x14ac:dyDescent="0.25">
      <c r="A136" s="1" t="s">
        <v>10</v>
      </c>
      <c r="B136">
        <v>47</v>
      </c>
      <c r="C136" t="str">
        <f t="shared" si="2"/>
        <v>41-50</v>
      </c>
      <c r="D136">
        <v>1</v>
      </c>
      <c r="E136">
        <v>1</v>
      </c>
      <c r="F136">
        <v>1</v>
      </c>
      <c r="G136" s="1" t="s">
        <v>31</v>
      </c>
      <c r="H136" s="1" t="s">
        <v>12</v>
      </c>
      <c r="I136" s="1" t="s">
        <v>19</v>
      </c>
      <c r="J136" s="1" t="s">
        <v>14</v>
      </c>
      <c r="K136">
        <v>1</v>
      </c>
      <c r="L136" s="1" t="str">
        <f>IF(Dataset[[#This Row],[Outcome]]=1,"Affected","Not Affected")</f>
        <v>Affected</v>
      </c>
    </row>
    <row r="137" spans="1:12" x14ac:dyDescent="0.25">
      <c r="A137" s="1" t="s">
        <v>10</v>
      </c>
      <c r="B137">
        <v>19</v>
      </c>
      <c r="C137" t="str">
        <f t="shared" si="2"/>
        <v>11-20</v>
      </c>
      <c r="D137">
        <v>1</v>
      </c>
      <c r="E137">
        <v>1</v>
      </c>
      <c r="F137">
        <v>0</v>
      </c>
      <c r="G137" s="1" t="s">
        <v>18</v>
      </c>
      <c r="H137" s="1" t="s">
        <v>17</v>
      </c>
      <c r="I137" s="1" t="s">
        <v>13</v>
      </c>
      <c r="J137" s="1" t="s">
        <v>14</v>
      </c>
      <c r="K137">
        <v>1</v>
      </c>
      <c r="L137" s="1" t="str">
        <f>IF(Dataset[[#This Row],[Outcome]]=1,"Affected","Not Affected")</f>
        <v>Affected</v>
      </c>
    </row>
    <row r="138" spans="1:12" x14ac:dyDescent="0.25">
      <c r="A138" s="1" t="s">
        <v>15</v>
      </c>
      <c r="B138">
        <v>55</v>
      </c>
      <c r="C138" t="str">
        <f t="shared" si="2"/>
        <v>51+</v>
      </c>
      <c r="D138">
        <v>1</v>
      </c>
      <c r="E138">
        <v>1</v>
      </c>
      <c r="F138">
        <v>0</v>
      </c>
      <c r="G138" s="1" t="s">
        <v>34</v>
      </c>
      <c r="H138" s="1" t="s">
        <v>12</v>
      </c>
      <c r="I138" s="1" t="s">
        <v>24</v>
      </c>
      <c r="J138" s="1" t="s">
        <v>14</v>
      </c>
      <c r="K138">
        <v>1</v>
      </c>
      <c r="L138" s="1" t="str">
        <f>IF(Dataset[[#This Row],[Outcome]]=1,"Affected","Not Affected")</f>
        <v>Affected</v>
      </c>
    </row>
    <row r="139" spans="1:12" x14ac:dyDescent="0.25">
      <c r="A139" s="1" t="s">
        <v>10</v>
      </c>
      <c r="B139">
        <v>49</v>
      </c>
      <c r="C139" t="str">
        <f t="shared" si="2"/>
        <v>41-50</v>
      </c>
      <c r="D139">
        <v>1</v>
      </c>
      <c r="E139">
        <v>1</v>
      </c>
      <c r="F139">
        <v>0</v>
      </c>
      <c r="G139" s="1" t="s">
        <v>18</v>
      </c>
      <c r="H139" s="1" t="s">
        <v>17</v>
      </c>
      <c r="I139" s="1" t="s">
        <v>13</v>
      </c>
      <c r="J139" s="1" t="s">
        <v>14</v>
      </c>
      <c r="K139">
        <v>1</v>
      </c>
      <c r="L139" s="1" t="str">
        <f>IF(Dataset[[#This Row],[Outcome]]=1,"Affected","Not Affected")</f>
        <v>Affected</v>
      </c>
    </row>
    <row r="140" spans="1:12" x14ac:dyDescent="0.25">
      <c r="A140" s="1" t="s">
        <v>15</v>
      </c>
      <c r="B140">
        <v>32</v>
      </c>
      <c r="C140" t="str">
        <f t="shared" si="2"/>
        <v>31-40</v>
      </c>
      <c r="D140">
        <v>0</v>
      </c>
      <c r="E140">
        <v>1</v>
      </c>
      <c r="F140">
        <v>0</v>
      </c>
      <c r="G140" s="1" t="s">
        <v>53</v>
      </c>
      <c r="H140" s="1" t="s">
        <v>12</v>
      </c>
      <c r="I140" s="1" t="s">
        <v>24</v>
      </c>
      <c r="J140" s="1" t="s">
        <v>14</v>
      </c>
      <c r="K140">
        <v>1</v>
      </c>
      <c r="L140" s="1" t="str">
        <f>IF(Dataset[[#This Row],[Outcome]]=1,"Affected","Not Affected")</f>
        <v>Affected</v>
      </c>
    </row>
    <row r="141" spans="1:12" x14ac:dyDescent="0.25">
      <c r="A141" s="1" t="s">
        <v>10</v>
      </c>
      <c r="B141">
        <v>8</v>
      </c>
      <c r="C141" t="str">
        <f t="shared" si="2"/>
        <v>0-10</v>
      </c>
      <c r="D141">
        <v>1</v>
      </c>
      <c r="E141">
        <v>1</v>
      </c>
      <c r="F141">
        <v>0</v>
      </c>
      <c r="G141" s="1" t="s">
        <v>44</v>
      </c>
      <c r="H141" s="1" t="s">
        <v>17</v>
      </c>
      <c r="I141" s="1" t="s">
        <v>24</v>
      </c>
      <c r="J141" s="1" t="s">
        <v>14</v>
      </c>
      <c r="K141">
        <v>1</v>
      </c>
      <c r="L141" s="1" t="str">
        <f>IF(Dataset[[#This Row],[Outcome]]=1,"Affected","Not Affected")</f>
        <v>Affected</v>
      </c>
    </row>
    <row r="142" spans="1:12" x14ac:dyDescent="0.25">
      <c r="A142" s="1" t="s">
        <v>10</v>
      </c>
      <c r="B142">
        <v>14</v>
      </c>
      <c r="C142" t="str">
        <f t="shared" si="2"/>
        <v>11-20</v>
      </c>
      <c r="D142">
        <v>0</v>
      </c>
      <c r="E142">
        <v>0</v>
      </c>
      <c r="F142">
        <v>0</v>
      </c>
      <c r="G142" s="1" t="s">
        <v>47</v>
      </c>
      <c r="H142" s="1" t="s">
        <v>12</v>
      </c>
      <c r="I142" s="1" t="s">
        <v>24</v>
      </c>
      <c r="J142" s="1" t="s">
        <v>14</v>
      </c>
      <c r="K142">
        <v>0</v>
      </c>
      <c r="L142" s="1" t="str">
        <f>IF(Dataset[[#This Row],[Outcome]]=1,"Affected","Not Affected")</f>
        <v>Not Affected</v>
      </c>
    </row>
    <row r="143" spans="1:12" x14ac:dyDescent="0.25">
      <c r="A143" s="1" t="s">
        <v>15</v>
      </c>
      <c r="B143">
        <v>28</v>
      </c>
      <c r="C143" t="str">
        <f t="shared" si="2"/>
        <v>21-30</v>
      </c>
      <c r="D143">
        <v>0</v>
      </c>
      <c r="E143">
        <v>0</v>
      </c>
      <c r="F143">
        <v>1</v>
      </c>
      <c r="G143" s="1" t="s">
        <v>46</v>
      </c>
      <c r="H143" s="1" t="s">
        <v>17</v>
      </c>
      <c r="I143" s="1" t="s">
        <v>19</v>
      </c>
      <c r="J143" s="1" t="s">
        <v>14</v>
      </c>
      <c r="K143">
        <v>0</v>
      </c>
      <c r="L143" s="1" t="str">
        <f>IF(Dataset[[#This Row],[Outcome]]=1,"Affected","Not Affected")</f>
        <v>Not Affected</v>
      </c>
    </row>
    <row r="144" spans="1:12" x14ac:dyDescent="0.25">
      <c r="A144" s="1" t="s">
        <v>10</v>
      </c>
      <c r="B144">
        <v>11</v>
      </c>
      <c r="C144" t="str">
        <f t="shared" si="2"/>
        <v>11-20</v>
      </c>
      <c r="D144">
        <v>1</v>
      </c>
      <c r="E144">
        <v>1</v>
      </c>
      <c r="F144">
        <v>1</v>
      </c>
      <c r="G144" s="1" t="s">
        <v>38</v>
      </c>
      <c r="H144" s="1" t="s">
        <v>12</v>
      </c>
      <c r="I144" s="1" t="s">
        <v>19</v>
      </c>
      <c r="J144" s="1" t="s">
        <v>14</v>
      </c>
      <c r="K144">
        <v>1</v>
      </c>
      <c r="L144" s="1" t="str">
        <f>IF(Dataset[[#This Row],[Outcome]]=1,"Affected","Not Affected")</f>
        <v>Affected</v>
      </c>
    </row>
    <row r="145" spans="1:12" x14ac:dyDescent="0.25">
      <c r="A145" s="1" t="s">
        <v>15</v>
      </c>
      <c r="B145">
        <v>29</v>
      </c>
      <c r="C145" t="str">
        <f t="shared" si="2"/>
        <v>21-30</v>
      </c>
      <c r="D145">
        <v>0</v>
      </c>
      <c r="E145">
        <v>0</v>
      </c>
      <c r="F145">
        <v>0</v>
      </c>
      <c r="G145" s="1" t="s">
        <v>53</v>
      </c>
      <c r="H145" s="1" t="s">
        <v>17</v>
      </c>
      <c r="I145" s="1" t="s">
        <v>13</v>
      </c>
      <c r="J145" s="1" t="s">
        <v>14</v>
      </c>
      <c r="K145">
        <v>0</v>
      </c>
      <c r="L145" s="1" t="str">
        <f>IF(Dataset[[#This Row],[Outcome]]=1,"Affected","Not Affected")</f>
        <v>Not Affected</v>
      </c>
    </row>
    <row r="146" spans="1:12" x14ac:dyDescent="0.25">
      <c r="A146" s="1" t="s">
        <v>10</v>
      </c>
      <c r="B146">
        <v>62</v>
      </c>
      <c r="C146" t="str">
        <f t="shared" si="2"/>
        <v>51+</v>
      </c>
      <c r="D146">
        <v>0</v>
      </c>
      <c r="E146">
        <v>0</v>
      </c>
      <c r="F146">
        <v>1</v>
      </c>
      <c r="G146" s="1" t="s">
        <v>29</v>
      </c>
      <c r="H146" s="1" t="s">
        <v>12</v>
      </c>
      <c r="I146" s="1" t="s">
        <v>19</v>
      </c>
      <c r="J146" s="1" t="s">
        <v>14</v>
      </c>
      <c r="K146">
        <v>0</v>
      </c>
      <c r="L146" s="1" t="str">
        <f>IF(Dataset[[#This Row],[Outcome]]=1,"Affected","Not Affected")</f>
        <v>Not Affected</v>
      </c>
    </row>
    <row r="147" spans="1:12" x14ac:dyDescent="0.25">
      <c r="A147" s="1" t="s">
        <v>10</v>
      </c>
      <c r="B147">
        <v>65</v>
      </c>
      <c r="C147" t="str">
        <f t="shared" si="2"/>
        <v>51+</v>
      </c>
      <c r="D147">
        <v>1</v>
      </c>
      <c r="E147">
        <v>1</v>
      </c>
      <c r="F147">
        <v>1</v>
      </c>
      <c r="G147" s="1" t="s">
        <v>18</v>
      </c>
      <c r="H147" s="1" t="s">
        <v>17</v>
      </c>
      <c r="I147" s="1" t="s">
        <v>19</v>
      </c>
      <c r="J147" s="1" t="s">
        <v>14</v>
      </c>
      <c r="K147">
        <v>1</v>
      </c>
      <c r="L147" s="1" t="str">
        <f>IF(Dataset[[#This Row],[Outcome]]=1,"Affected","Not Affected")</f>
        <v>Affected</v>
      </c>
    </row>
    <row r="148" spans="1:12" x14ac:dyDescent="0.25">
      <c r="A148" s="1" t="s">
        <v>10</v>
      </c>
      <c r="B148">
        <v>43</v>
      </c>
      <c r="C148" t="str">
        <f t="shared" si="2"/>
        <v>41-50</v>
      </c>
      <c r="D148">
        <v>1</v>
      </c>
      <c r="E148">
        <v>1</v>
      </c>
      <c r="F148">
        <v>1</v>
      </c>
      <c r="G148" s="1" t="s">
        <v>37</v>
      </c>
      <c r="H148" s="1" t="s">
        <v>12</v>
      </c>
      <c r="I148" s="1" t="s">
        <v>19</v>
      </c>
      <c r="J148" s="1" t="s">
        <v>14</v>
      </c>
      <c r="K148">
        <v>1</v>
      </c>
      <c r="L148" s="1" t="str">
        <f>IF(Dataset[[#This Row],[Outcome]]=1,"Affected","Not Affected")</f>
        <v>Affected</v>
      </c>
    </row>
    <row r="149" spans="1:12" x14ac:dyDescent="0.25">
      <c r="A149" s="1" t="s">
        <v>10</v>
      </c>
      <c r="B149">
        <v>59</v>
      </c>
      <c r="C149" t="str">
        <f t="shared" si="2"/>
        <v>51+</v>
      </c>
      <c r="D149">
        <v>1</v>
      </c>
      <c r="E149">
        <v>1</v>
      </c>
      <c r="F149">
        <v>0</v>
      </c>
      <c r="G149" s="1" t="s">
        <v>43</v>
      </c>
      <c r="H149" s="1" t="s">
        <v>17</v>
      </c>
      <c r="I149" s="1" t="s">
        <v>24</v>
      </c>
      <c r="J149" s="1" t="s">
        <v>14</v>
      </c>
      <c r="K149">
        <v>1</v>
      </c>
      <c r="L149" s="1" t="str">
        <f>IF(Dataset[[#This Row],[Outcome]]=1,"Affected","Not Affected")</f>
        <v>Affected</v>
      </c>
    </row>
    <row r="150" spans="1:12" x14ac:dyDescent="0.25">
      <c r="A150" s="1" t="s">
        <v>10</v>
      </c>
      <c r="B150">
        <v>29</v>
      </c>
      <c r="C150" t="str">
        <f t="shared" si="2"/>
        <v>21-30</v>
      </c>
      <c r="D150">
        <v>1</v>
      </c>
      <c r="E150">
        <v>1</v>
      </c>
      <c r="F150">
        <v>1</v>
      </c>
      <c r="G150" s="1" t="s">
        <v>16</v>
      </c>
      <c r="H150" s="1" t="s">
        <v>12</v>
      </c>
      <c r="I150" s="1" t="s">
        <v>24</v>
      </c>
      <c r="J150" s="1" t="s">
        <v>14</v>
      </c>
      <c r="K150">
        <v>1</v>
      </c>
      <c r="L150" s="1" t="str">
        <f>IF(Dataset[[#This Row],[Outcome]]=1,"Affected","Not Affected")</f>
        <v>Affected</v>
      </c>
    </row>
    <row r="151" spans="1:12" x14ac:dyDescent="0.25">
      <c r="A151" s="1" t="s">
        <v>15</v>
      </c>
      <c r="B151">
        <v>17</v>
      </c>
      <c r="C151" t="str">
        <f t="shared" si="2"/>
        <v>11-20</v>
      </c>
      <c r="D151">
        <v>0</v>
      </c>
      <c r="E151">
        <v>0</v>
      </c>
      <c r="F151">
        <v>0</v>
      </c>
      <c r="G151" s="1" t="s">
        <v>49</v>
      </c>
      <c r="H151" s="1" t="s">
        <v>17</v>
      </c>
      <c r="I151" s="1" t="s">
        <v>13</v>
      </c>
      <c r="J151" s="1" t="s">
        <v>14</v>
      </c>
      <c r="K151">
        <v>0</v>
      </c>
      <c r="L151" s="1" t="str">
        <f>IF(Dataset[[#This Row],[Outcome]]=1,"Affected","Not Affected")</f>
        <v>Not Affected</v>
      </c>
    </row>
    <row r="152" spans="1:12" x14ac:dyDescent="0.25">
      <c r="A152" s="1" t="s">
        <v>10</v>
      </c>
      <c r="B152">
        <v>41</v>
      </c>
      <c r="C152" t="str">
        <f t="shared" si="2"/>
        <v>41-50</v>
      </c>
      <c r="D152">
        <v>1</v>
      </c>
      <c r="E152">
        <v>1</v>
      </c>
      <c r="F152">
        <v>1</v>
      </c>
      <c r="G152" s="1" t="s">
        <v>29</v>
      </c>
      <c r="H152" s="1" t="s">
        <v>12</v>
      </c>
      <c r="I152" s="1" t="s">
        <v>19</v>
      </c>
      <c r="J152" s="1" t="s">
        <v>14</v>
      </c>
      <c r="K152">
        <v>1</v>
      </c>
      <c r="L152" s="1" t="str">
        <f>IF(Dataset[[#This Row],[Outcome]]=1,"Affected","Not Affected")</f>
        <v>Affected</v>
      </c>
    </row>
    <row r="153" spans="1:12" x14ac:dyDescent="0.25">
      <c r="A153" s="1" t="s">
        <v>10</v>
      </c>
      <c r="B153">
        <v>8</v>
      </c>
      <c r="C153" t="str">
        <f t="shared" si="2"/>
        <v>0-10</v>
      </c>
      <c r="D153">
        <v>1</v>
      </c>
      <c r="E153">
        <v>1</v>
      </c>
      <c r="F153">
        <v>1</v>
      </c>
      <c r="G153" s="1" t="s">
        <v>47</v>
      </c>
      <c r="H153" s="1" t="s">
        <v>17</v>
      </c>
      <c r="I153" s="1" t="s">
        <v>13</v>
      </c>
      <c r="J153" s="1" t="s">
        <v>14</v>
      </c>
      <c r="K153">
        <v>1</v>
      </c>
      <c r="L153" s="1" t="str">
        <f>IF(Dataset[[#This Row],[Outcome]]=1,"Affected","Not Affected")</f>
        <v>Affected</v>
      </c>
    </row>
    <row r="154" spans="1:12" x14ac:dyDescent="0.25">
      <c r="A154" s="1" t="s">
        <v>10</v>
      </c>
      <c r="B154">
        <v>29</v>
      </c>
      <c r="C154" t="str">
        <f t="shared" si="2"/>
        <v>21-30</v>
      </c>
      <c r="D154">
        <v>1</v>
      </c>
      <c r="E154">
        <v>1</v>
      </c>
      <c r="F154">
        <v>0</v>
      </c>
      <c r="G154" s="1" t="s">
        <v>31</v>
      </c>
      <c r="H154" s="1" t="s">
        <v>12</v>
      </c>
      <c r="I154" s="1" t="s">
        <v>24</v>
      </c>
      <c r="J154" s="1" t="s">
        <v>14</v>
      </c>
      <c r="K154">
        <v>1</v>
      </c>
      <c r="L154" s="1" t="str">
        <f>IF(Dataset[[#This Row],[Outcome]]=1,"Affected","Not Affected")</f>
        <v>Affected</v>
      </c>
    </row>
    <row r="155" spans="1:12" x14ac:dyDescent="0.25">
      <c r="A155" s="1" t="s">
        <v>10</v>
      </c>
      <c r="B155">
        <v>54</v>
      </c>
      <c r="C155" t="str">
        <f t="shared" si="2"/>
        <v>51+</v>
      </c>
      <c r="D155">
        <v>1</v>
      </c>
      <c r="E155">
        <v>1</v>
      </c>
      <c r="F155">
        <v>0</v>
      </c>
      <c r="G155" s="1" t="s">
        <v>50</v>
      </c>
      <c r="H155" s="1" t="s">
        <v>17</v>
      </c>
      <c r="I155" s="1" t="s">
        <v>24</v>
      </c>
      <c r="J155" s="1" t="s">
        <v>14</v>
      </c>
      <c r="K155">
        <v>1</v>
      </c>
      <c r="L155" s="1" t="str">
        <f>IF(Dataset[[#This Row],[Outcome]]=1,"Affected","Not Affected")</f>
        <v>Affected</v>
      </c>
    </row>
    <row r="156" spans="1:12" x14ac:dyDescent="0.25">
      <c r="A156" s="1" t="s">
        <v>10</v>
      </c>
      <c r="B156">
        <v>53</v>
      </c>
      <c r="C156" t="str">
        <f t="shared" si="2"/>
        <v>51+</v>
      </c>
      <c r="D156">
        <v>0</v>
      </c>
      <c r="E156">
        <v>0</v>
      </c>
      <c r="F156">
        <v>1</v>
      </c>
      <c r="G156" s="1" t="s">
        <v>16</v>
      </c>
      <c r="H156" s="1" t="s">
        <v>12</v>
      </c>
      <c r="I156" s="1" t="s">
        <v>13</v>
      </c>
      <c r="J156" s="1" t="s">
        <v>14</v>
      </c>
      <c r="K156">
        <v>0</v>
      </c>
      <c r="L156" s="1" t="str">
        <f>IF(Dataset[[#This Row],[Outcome]]=1,"Affected","Not Affected")</f>
        <v>Not Affected</v>
      </c>
    </row>
    <row r="157" spans="1:12" x14ac:dyDescent="0.25">
      <c r="A157" s="1" t="s">
        <v>15</v>
      </c>
      <c r="B157">
        <v>16</v>
      </c>
      <c r="C157" t="str">
        <f t="shared" si="2"/>
        <v>11-20</v>
      </c>
      <c r="D157">
        <v>1</v>
      </c>
      <c r="E157">
        <v>1</v>
      </c>
      <c r="F157">
        <v>1</v>
      </c>
      <c r="G157" s="1" t="s">
        <v>45</v>
      </c>
      <c r="H157" s="1" t="s">
        <v>17</v>
      </c>
      <c r="I157" s="1" t="s">
        <v>13</v>
      </c>
      <c r="J157" s="1" t="s">
        <v>14</v>
      </c>
      <c r="K157">
        <v>1</v>
      </c>
      <c r="L157" s="1" t="str">
        <f>IF(Dataset[[#This Row],[Outcome]]=1,"Affected","Not Affected")</f>
        <v>Affected</v>
      </c>
    </row>
    <row r="158" spans="1:12" x14ac:dyDescent="0.25">
      <c r="A158" s="1" t="s">
        <v>15</v>
      </c>
      <c r="B158">
        <v>43</v>
      </c>
      <c r="C158" t="str">
        <f t="shared" si="2"/>
        <v>41-50</v>
      </c>
      <c r="D158">
        <v>0</v>
      </c>
      <c r="E158">
        <v>0</v>
      </c>
      <c r="F158">
        <v>1</v>
      </c>
      <c r="G158" s="1" t="s">
        <v>31</v>
      </c>
      <c r="H158" s="1" t="s">
        <v>12</v>
      </c>
      <c r="I158" s="1" t="s">
        <v>13</v>
      </c>
      <c r="J158" s="1" t="s">
        <v>14</v>
      </c>
      <c r="K158">
        <v>0</v>
      </c>
      <c r="L158" s="1" t="str">
        <f>IF(Dataset[[#This Row],[Outcome]]=1,"Affected","Not Affected")</f>
        <v>Not Affected</v>
      </c>
    </row>
    <row r="159" spans="1:12" x14ac:dyDescent="0.25">
      <c r="A159" s="1" t="s">
        <v>15</v>
      </c>
      <c r="B159">
        <v>54</v>
      </c>
      <c r="C159" t="str">
        <f t="shared" si="2"/>
        <v>51+</v>
      </c>
      <c r="D159">
        <v>0</v>
      </c>
      <c r="E159">
        <v>0</v>
      </c>
      <c r="F159">
        <v>0</v>
      </c>
      <c r="G159" s="1" t="s">
        <v>36</v>
      </c>
      <c r="H159" s="1" t="s">
        <v>17</v>
      </c>
      <c r="I159" s="1" t="s">
        <v>19</v>
      </c>
      <c r="J159" s="1" t="s">
        <v>14</v>
      </c>
      <c r="K159">
        <v>0</v>
      </c>
      <c r="L159" s="1" t="str">
        <f>IF(Dataset[[#This Row],[Outcome]]=1,"Affected","Not Affected")</f>
        <v>Not Affected</v>
      </c>
    </row>
    <row r="160" spans="1:12" x14ac:dyDescent="0.25">
      <c r="A160" s="1" t="s">
        <v>15</v>
      </c>
      <c r="B160">
        <v>41</v>
      </c>
      <c r="C160" t="str">
        <f t="shared" si="2"/>
        <v>41-50</v>
      </c>
      <c r="D160">
        <v>0</v>
      </c>
      <c r="E160">
        <v>0</v>
      </c>
      <c r="F160">
        <v>0</v>
      </c>
      <c r="G160" s="1" t="s">
        <v>39</v>
      </c>
      <c r="H160" s="1" t="s">
        <v>12</v>
      </c>
      <c r="I160" s="1" t="s">
        <v>24</v>
      </c>
      <c r="J160" s="1" t="s">
        <v>14</v>
      </c>
      <c r="K160">
        <v>0</v>
      </c>
      <c r="L160" s="1" t="str">
        <f>IF(Dataset[[#This Row],[Outcome]]=1,"Affected","Not Affected")</f>
        <v>Not Affected</v>
      </c>
    </row>
    <row r="161" spans="1:12" x14ac:dyDescent="0.25">
      <c r="A161" s="1" t="s">
        <v>15</v>
      </c>
      <c r="B161">
        <v>42</v>
      </c>
      <c r="C161" t="str">
        <f t="shared" si="2"/>
        <v>41-50</v>
      </c>
      <c r="D161">
        <v>0</v>
      </c>
      <c r="E161">
        <v>0</v>
      </c>
      <c r="F161">
        <v>0</v>
      </c>
      <c r="G161" s="1" t="s">
        <v>51</v>
      </c>
      <c r="H161" s="1" t="s">
        <v>17</v>
      </c>
      <c r="I161" s="1" t="s">
        <v>19</v>
      </c>
      <c r="J161" s="1" t="s">
        <v>14</v>
      </c>
      <c r="K161">
        <v>0</v>
      </c>
      <c r="L161" s="1" t="str">
        <f>IF(Dataset[[#This Row],[Outcome]]=1,"Affected","Not Affected")</f>
        <v>Not Affected</v>
      </c>
    </row>
    <row r="162" spans="1:12" x14ac:dyDescent="0.25">
      <c r="A162" s="1" t="s">
        <v>10</v>
      </c>
      <c r="B162">
        <v>45</v>
      </c>
      <c r="C162" t="str">
        <f t="shared" si="2"/>
        <v>41-50</v>
      </c>
      <c r="D162">
        <v>1</v>
      </c>
      <c r="E162">
        <v>1</v>
      </c>
      <c r="F162">
        <v>1</v>
      </c>
      <c r="G162" s="1" t="s">
        <v>25</v>
      </c>
      <c r="H162" s="1" t="s">
        <v>12</v>
      </c>
      <c r="I162" s="1" t="s">
        <v>19</v>
      </c>
      <c r="J162" s="1" t="s">
        <v>14</v>
      </c>
      <c r="K162">
        <v>1</v>
      </c>
      <c r="L162" s="1" t="str">
        <f>IF(Dataset[[#This Row],[Outcome]]=1,"Affected","Not Affected")</f>
        <v>Affected</v>
      </c>
    </row>
    <row r="163" spans="1:12" x14ac:dyDescent="0.25">
      <c r="A163" s="1" t="s">
        <v>15</v>
      </c>
      <c r="B163">
        <v>13</v>
      </c>
      <c r="C163" t="str">
        <f t="shared" si="2"/>
        <v>11-20</v>
      </c>
      <c r="D163">
        <v>1</v>
      </c>
      <c r="E163">
        <v>1</v>
      </c>
      <c r="F163">
        <v>1</v>
      </c>
      <c r="G163" s="1" t="s">
        <v>50</v>
      </c>
      <c r="H163" s="1" t="s">
        <v>17</v>
      </c>
      <c r="I163" s="1" t="s">
        <v>19</v>
      </c>
      <c r="J163" s="1" t="s">
        <v>14</v>
      </c>
      <c r="K163">
        <v>1</v>
      </c>
      <c r="L163" s="1" t="str">
        <f>IF(Dataset[[#This Row],[Outcome]]=1,"Affected","Not Affected")</f>
        <v>Affected</v>
      </c>
    </row>
    <row r="164" spans="1:12" x14ac:dyDescent="0.25">
      <c r="A164" s="1" t="s">
        <v>10</v>
      </c>
      <c r="B164">
        <v>10</v>
      </c>
      <c r="C164" t="str">
        <f t="shared" si="2"/>
        <v>0-10</v>
      </c>
      <c r="D164">
        <v>1</v>
      </c>
      <c r="E164">
        <v>1</v>
      </c>
      <c r="F164">
        <v>0</v>
      </c>
      <c r="G164" s="1" t="s">
        <v>45</v>
      </c>
      <c r="H164" s="1" t="s">
        <v>12</v>
      </c>
      <c r="I164" s="1" t="s">
        <v>13</v>
      </c>
      <c r="J164" s="1" t="s">
        <v>14</v>
      </c>
      <c r="K164">
        <v>1</v>
      </c>
      <c r="L164" s="1" t="str">
        <f>IF(Dataset[[#This Row],[Outcome]]=1,"Affected","Not Affected")</f>
        <v>Affected</v>
      </c>
    </row>
    <row r="165" spans="1:12" x14ac:dyDescent="0.25">
      <c r="A165" s="1" t="s">
        <v>15</v>
      </c>
      <c r="B165">
        <v>18</v>
      </c>
      <c r="C165" t="str">
        <f t="shared" si="2"/>
        <v>11-20</v>
      </c>
      <c r="D165">
        <v>1</v>
      </c>
      <c r="E165">
        <v>1</v>
      </c>
      <c r="F165">
        <v>0</v>
      </c>
      <c r="G165" s="1" t="s">
        <v>31</v>
      </c>
      <c r="H165" s="1" t="s">
        <v>17</v>
      </c>
      <c r="I165" s="1" t="s">
        <v>13</v>
      </c>
      <c r="J165" s="1" t="s">
        <v>14</v>
      </c>
      <c r="K165">
        <v>1</v>
      </c>
      <c r="L165" s="1" t="str">
        <f>IF(Dataset[[#This Row],[Outcome]]=1,"Affected","Not Affected")</f>
        <v>Affected</v>
      </c>
    </row>
    <row r="166" spans="1:12" x14ac:dyDescent="0.25">
      <c r="A166" s="1" t="s">
        <v>10</v>
      </c>
      <c r="B166">
        <v>9</v>
      </c>
      <c r="C166" t="str">
        <f t="shared" si="2"/>
        <v>0-10</v>
      </c>
      <c r="D166">
        <v>1</v>
      </c>
      <c r="E166">
        <v>1</v>
      </c>
      <c r="F166">
        <v>0</v>
      </c>
      <c r="G166" s="1" t="s">
        <v>32</v>
      </c>
      <c r="H166" s="1" t="s">
        <v>12</v>
      </c>
      <c r="I166" s="1" t="s">
        <v>24</v>
      </c>
      <c r="J166" s="1" t="s">
        <v>14</v>
      </c>
      <c r="K166">
        <v>1</v>
      </c>
      <c r="L166" s="1" t="str">
        <f>IF(Dataset[[#This Row],[Outcome]]=1,"Affected","Not Affected")</f>
        <v>Affected</v>
      </c>
    </row>
    <row r="167" spans="1:12" x14ac:dyDescent="0.25">
      <c r="A167" s="1" t="s">
        <v>10</v>
      </c>
      <c r="B167">
        <v>63</v>
      </c>
      <c r="C167" t="str">
        <f t="shared" si="2"/>
        <v>51+</v>
      </c>
      <c r="D167">
        <v>0</v>
      </c>
      <c r="E167">
        <v>0</v>
      </c>
      <c r="F167">
        <v>1</v>
      </c>
      <c r="G167" s="1" t="s">
        <v>43</v>
      </c>
      <c r="H167" s="1" t="s">
        <v>17</v>
      </c>
      <c r="I167" s="1" t="s">
        <v>24</v>
      </c>
      <c r="J167" s="1" t="s">
        <v>14</v>
      </c>
      <c r="K167">
        <v>0</v>
      </c>
      <c r="L167" s="1" t="str">
        <f>IF(Dataset[[#This Row],[Outcome]]=1,"Affected","Not Affected")</f>
        <v>Not Affected</v>
      </c>
    </row>
    <row r="168" spans="1:12" x14ac:dyDescent="0.25">
      <c r="A168" s="1" t="s">
        <v>15</v>
      </c>
      <c r="B168">
        <v>36</v>
      </c>
      <c r="C168" t="str">
        <f t="shared" si="2"/>
        <v>31-40</v>
      </c>
      <c r="D168">
        <v>1</v>
      </c>
      <c r="E168">
        <v>1</v>
      </c>
      <c r="F168">
        <v>0</v>
      </c>
      <c r="G168" s="1" t="s">
        <v>22</v>
      </c>
      <c r="H168" s="1" t="s">
        <v>12</v>
      </c>
      <c r="I168" s="1" t="s">
        <v>13</v>
      </c>
      <c r="J168" s="1" t="s">
        <v>14</v>
      </c>
      <c r="K168">
        <v>1</v>
      </c>
      <c r="L168" s="1" t="str">
        <f>IF(Dataset[[#This Row],[Outcome]]=1,"Affected","Not Affected")</f>
        <v>Affected</v>
      </c>
    </row>
    <row r="169" spans="1:12" x14ac:dyDescent="0.25">
      <c r="A169" s="1" t="s">
        <v>15</v>
      </c>
      <c r="B169">
        <v>15</v>
      </c>
      <c r="C169" t="str">
        <f t="shared" si="2"/>
        <v>11-20</v>
      </c>
      <c r="D169">
        <v>0</v>
      </c>
      <c r="E169">
        <v>0</v>
      </c>
      <c r="F169">
        <v>1</v>
      </c>
      <c r="G169" s="1" t="s">
        <v>32</v>
      </c>
      <c r="H169" s="1" t="s">
        <v>17</v>
      </c>
      <c r="I169" s="1" t="s">
        <v>13</v>
      </c>
      <c r="J169" s="1" t="s">
        <v>14</v>
      </c>
      <c r="K169">
        <v>0</v>
      </c>
      <c r="L169" s="1" t="str">
        <f>IF(Dataset[[#This Row],[Outcome]]=1,"Affected","Not Affected")</f>
        <v>Not Affected</v>
      </c>
    </row>
    <row r="170" spans="1:12" x14ac:dyDescent="0.25">
      <c r="A170" s="1" t="s">
        <v>15</v>
      </c>
      <c r="B170">
        <v>30</v>
      </c>
      <c r="C170" t="str">
        <f t="shared" si="2"/>
        <v>21-30</v>
      </c>
      <c r="D170">
        <v>0</v>
      </c>
      <c r="E170">
        <v>0</v>
      </c>
      <c r="F170">
        <v>0</v>
      </c>
      <c r="G170" s="1" t="s">
        <v>18</v>
      </c>
      <c r="H170" s="1" t="s">
        <v>12</v>
      </c>
      <c r="I170" s="1" t="s">
        <v>19</v>
      </c>
      <c r="J170" s="1" t="s">
        <v>14</v>
      </c>
      <c r="K170">
        <v>0</v>
      </c>
      <c r="L170" s="1" t="str">
        <f>IF(Dataset[[#This Row],[Outcome]]=1,"Affected","Not Affected")</f>
        <v>Not Affected</v>
      </c>
    </row>
    <row r="171" spans="1:12" x14ac:dyDescent="0.25">
      <c r="A171" s="1" t="s">
        <v>10</v>
      </c>
      <c r="B171">
        <v>40</v>
      </c>
      <c r="C171" t="str">
        <f t="shared" si="2"/>
        <v>31-40</v>
      </c>
      <c r="D171">
        <v>1</v>
      </c>
      <c r="E171">
        <v>1</v>
      </c>
      <c r="F171">
        <v>0</v>
      </c>
      <c r="G171" s="1" t="s">
        <v>34</v>
      </c>
      <c r="H171" s="1" t="s">
        <v>17</v>
      </c>
      <c r="I171" s="1" t="s">
        <v>13</v>
      </c>
      <c r="J171" s="1" t="s">
        <v>14</v>
      </c>
      <c r="K171">
        <v>1</v>
      </c>
      <c r="L171" s="1" t="str">
        <f>IF(Dataset[[#This Row],[Outcome]]=1,"Affected","Not Affected")</f>
        <v>Affected</v>
      </c>
    </row>
    <row r="172" spans="1:12" x14ac:dyDescent="0.25">
      <c r="A172" s="1" t="s">
        <v>15</v>
      </c>
      <c r="B172">
        <v>45</v>
      </c>
      <c r="C172" t="str">
        <f t="shared" si="2"/>
        <v>41-50</v>
      </c>
      <c r="D172">
        <v>1</v>
      </c>
      <c r="E172">
        <v>1</v>
      </c>
      <c r="F172">
        <v>0</v>
      </c>
      <c r="G172" s="1" t="s">
        <v>18</v>
      </c>
      <c r="H172" s="1" t="s">
        <v>12</v>
      </c>
      <c r="I172" s="1" t="s">
        <v>24</v>
      </c>
      <c r="J172" s="1" t="s">
        <v>14</v>
      </c>
      <c r="K172">
        <v>1</v>
      </c>
      <c r="L172" s="1" t="str">
        <f>IF(Dataset[[#This Row],[Outcome]]=1,"Affected","Not Affected")</f>
        <v>Affected</v>
      </c>
    </row>
    <row r="173" spans="1:12" x14ac:dyDescent="0.25">
      <c r="A173" s="1" t="s">
        <v>10</v>
      </c>
      <c r="B173">
        <v>14</v>
      </c>
      <c r="C173" t="str">
        <f t="shared" si="2"/>
        <v>11-20</v>
      </c>
      <c r="D173">
        <v>0</v>
      </c>
      <c r="E173">
        <v>0</v>
      </c>
      <c r="F173">
        <v>1</v>
      </c>
      <c r="G173" s="1" t="s">
        <v>31</v>
      </c>
      <c r="H173" s="1" t="s">
        <v>17</v>
      </c>
      <c r="I173" s="1" t="s">
        <v>19</v>
      </c>
      <c r="J173" s="1" t="s">
        <v>14</v>
      </c>
      <c r="K173">
        <v>0</v>
      </c>
      <c r="L173" s="1" t="str">
        <f>IF(Dataset[[#This Row],[Outcome]]=1,"Affected","Not Affected")</f>
        <v>Not Affected</v>
      </c>
    </row>
    <row r="174" spans="1:12" x14ac:dyDescent="0.25">
      <c r="A174" s="1" t="s">
        <v>10</v>
      </c>
      <c r="B174">
        <v>9</v>
      </c>
      <c r="C174" t="str">
        <f t="shared" si="2"/>
        <v>0-10</v>
      </c>
      <c r="D174">
        <v>1</v>
      </c>
      <c r="E174">
        <v>1</v>
      </c>
      <c r="F174">
        <v>0</v>
      </c>
      <c r="G174" s="1" t="s">
        <v>22</v>
      </c>
      <c r="H174" s="1" t="s">
        <v>12</v>
      </c>
      <c r="I174" s="1" t="s">
        <v>24</v>
      </c>
      <c r="J174" s="1" t="s">
        <v>14</v>
      </c>
      <c r="K174">
        <v>1</v>
      </c>
      <c r="L174" s="1" t="str">
        <f>IF(Dataset[[#This Row],[Outcome]]=1,"Affected","Not Affected")</f>
        <v>Affected</v>
      </c>
    </row>
    <row r="175" spans="1:12" x14ac:dyDescent="0.25">
      <c r="A175" s="1" t="s">
        <v>10</v>
      </c>
      <c r="B175">
        <v>42</v>
      </c>
      <c r="C175" t="str">
        <f t="shared" si="2"/>
        <v>41-50</v>
      </c>
      <c r="D175">
        <v>0</v>
      </c>
      <c r="E175">
        <v>0</v>
      </c>
      <c r="F175">
        <v>1</v>
      </c>
      <c r="G175" s="1" t="s">
        <v>51</v>
      </c>
      <c r="H175" s="1" t="s">
        <v>17</v>
      </c>
      <c r="I175" s="1" t="s">
        <v>19</v>
      </c>
      <c r="J175" s="1" t="s">
        <v>14</v>
      </c>
      <c r="K175">
        <v>0</v>
      </c>
      <c r="L175" s="1" t="str">
        <f>IF(Dataset[[#This Row],[Outcome]]=1,"Affected","Not Affected")</f>
        <v>Not Affected</v>
      </c>
    </row>
    <row r="176" spans="1:12" x14ac:dyDescent="0.25">
      <c r="A176" s="1" t="s">
        <v>10</v>
      </c>
      <c r="B176">
        <v>17</v>
      </c>
      <c r="C176" t="str">
        <f t="shared" si="2"/>
        <v>11-20</v>
      </c>
      <c r="D176">
        <v>0</v>
      </c>
      <c r="E176">
        <v>0</v>
      </c>
      <c r="F176">
        <v>0</v>
      </c>
      <c r="G176" s="1" t="s">
        <v>25</v>
      </c>
      <c r="H176" s="1" t="s">
        <v>12</v>
      </c>
      <c r="I176" s="1" t="s">
        <v>13</v>
      </c>
      <c r="J176" s="1" t="s">
        <v>14</v>
      </c>
      <c r="K176">
        <v>0</v>
      </c>
      <c r="L176" s="1" t="str">
        <f>IF(Dataset[[#This Row],[Outcome]]=1,"Affected","Not Affected")</f>
        <v>Not Affected</v>
      </c>
    </row>
    <row r="177" spans="1:12" x14ac:dyDescent="0.25">
      <c r="A177" s="1" t="s">
        <v>10</v>
      </c>
      <c r="B177">
        <v>49</v>
      </c>
      <c r="C177" t="str">
        <f t="shared" si="2"/>
        <v>41-50</v>
      </c>
      <c r="D177">
        <v>0</v>
      </c>
      <c r="E177">
        <v>0</v>
      </c>
      <c r="F177">
        <v>0</v>
      </c>
      <c r="G177" s="1" t="s">
        <v>37</v>
      </c>
      <c r="H177" s="1" t="s">
        <v>17</v>
      </c>
      <c r="I177" s="1" t="s">
        <v>13</v>
      </c>
      <c r="J177" s="1" t="s">
        <v>14</v>
      </c>
      <c r="K177">
        <v>0</v>
      </c>
      <c r="L177" s="1" t="str">
        <f>IF(Dataset[[#This Row],[Outcome]]=1,"Affected","Not Affected")</f>
        <v>Not Affected</v>
      </c>
    </row>
    <row r="178" spans="1:12" x14ac:dyDescent="0.25">
      <c r="A178" s="1" t="s">
        <v>15</v>
      </c>
      <c r="B178">
        <v>14</v>
      </c>
      <c r="C178" t="str">
        <f t="shared" si="2"/>
        <v>11-20</v>
      </c>
      <c r="D178">
        <v>0</v>
      </c>
      <c r="E178">
        <v>0</v>
      </c>
      <c r="F178">
        <v>0</v>
      </c>
      <c r="G178" s="1" t="s">
        <v>50</v>
      </c>
      <c r="H178" s="1" t="s">
        <v>12</v>
      </c>
      <c r="I178" s="1" t="s">
        <v>19</v>
      </c>
      <c r="J178" s="1" t="s">
        <v>14</v>
      </c>
      <c r="K178">
        <v>0</v>
      </c>
      <c r="L178" s="1" t="str">
        <f>IF(Dataset[[#This Row],[Outcome]]=1,"Affected","Not Affected")</f>
        <v>Not Affected</v>
      </c>
    </row>
    <row r="179" spans="1:12" x14ac:dyDescent="0.25">
      <c r="A179" s="1" t="s">
        <v>10</v>
      </c>
      <c r="B179">
        <v>41</v>
      </c>
      <c r="C179" t="str">
        <f t="shared" si="2"/>
        <v>41-50</v>
      </c>
      <c r="D179">
        <v>0</v>
      </c>
      <c r="E179">
        <v>0</v>
      </c>
      <c r="F179">
        <v>0</v>
      </c>
      <c r="G179" s="1" t="s">
        <v>35</v>
      </c>
      <c r="H179" s="1" t="s">
        <v>17</v>
      </c>
      <c r="I179" s="1" t="s">
        <v>13</v>
      </c>
      <c r="J179" s="1" t="s">
        <v>14</v>
      </c>
      <c r="K179">
        <v>0</v>
      </c>
      <c r="L179" s="1" t="str">
        <f>IF(Dataset[[#This Row],[Outcome]]=1,"Affected","Not Affected")</f>
        <v>Not Affected</v>
      </c>
    </row>
    <row r="180" spans="1:12" x14ac:dyDescent="0.25">
      <c r="A180" s="1" t="s">
        <v>10</v>
      </c>
      <c r="B180">
        <v>27</v>
      </c>
      <c r="C180" t="str">
        <f t="shared" si="2"/>
        <v>21-30</v>
      </c>
      <c r="D180">
        <v>1</v>
      </c>
      <c r="E180">
        <v>1</v>
      </c>
      <c r="F180">
        <v>1</v>
      </c>
      <c r="G180" s="1" t="s">
        <v>53</v>
      </c>
      <c r="H180" s="1" t="s">
        <v>12</v>
      </c>
      <c r="I180" s="1" t="s">
        <v>19</v>
      </c>
      <c r="J180" s="1" t="s">
        <v>14</v>
      </c>
      <c r="K180">
        <v>1</v>
      </c>
      <c r="L180" s="1" t="str">
        <f>IF(Dataset[[#This Row],[Outcome]]=1,"Affected","Not Affected")</f>
        <v>Affected</v>
      </c>
    </row>
    <row r="181" spans="1:12" x14ac:dyDescent="0.25">
      <c r="A181" s="1" t="s">
        <v>15</v>
      </c>
      <c r="B181">
        <v>38</v>
      </c>
      <c r="C181" t="str">
        <f t="shared" si="2"/>
        <v>31-40</v>
      </c>
      <c r="D181">
        <v>1</v>
      </c>
      <c r="E181">
        <v>1</v>
      </c>
      <c r="F181">
        <v>0</v>
      </c>
      <c r="G181" s="1" t="s">
        <v>50</v>
      </c>
      <c r="H181" s="1" t="s">
        <v>17</v>
      </c>
      <c r="I181" s="1" t="s">
        <v>13</v>
      </c>
      <c r="J181" s="1" t="s">
        <v>14</v>
      </c>
      <c r="K181">
        <v>1</v>
      </c>
      <c r="L181" s="1" t="str">
        <f>IF(Dataset[[#This Row],[Outcome]]=1,"Affected","Not Affected")</f>
        <v>Affected</v>
      </c>
    </row>
    <row r="182" spans="1:12" x14ac:dyDescent="0.25">
      <c r="A182" s="1" t="s">
        <v>10</v>
      </c>
      <c r="B182">
        <v>14</v>
      </c>
      <c r="C182" t="str">
        <f t="shared" si="2"/>
        <v>11-20</v>
      </c>
      <c r="D182">
        <v>1</v>
      </c>
      <c r="E182">
        <v>1</v>
      </c>
      <c r="F182">
        <v>0</v>
      </c>
      <c r="G182" s="1" t="s">
        <v>52</v>
      </c>
      <c r="H182" s="1" t="s">
        <v>12</v>
      </c>
      <c r="I182" s="1" t="s">
        <v>19</v>
      </c>
      <c r="J182" s="1" t="s">
        <v>14</v>
      </c>
      <c r="K182">
        <v>1</v>
      </c>
      <c r="L182" s="1" t="str">
        <f>IF(Dataset[[#This Row],[Outcome]]=1,"Affected","Not Affected")</f>
        <v>Affected</v>
      </c>
    </row>
    <row r="183" spans="1:12" x14ac:dyDescent="0.25">
      <c r="A183" s="1" t="s">
        <v>15</v>
      </c>
      <c r="B183">
        <v>28</v>
      </c>
      <c r="C183" t="str">
        <f t="shared" si="2"/>
        <v>21-30</v>
      </c>
      <c r="D183">
        <v>0</v>
      </c>
      <c r="E183">
        <v>0</v>
      </c>
      <c r="F183">
        <v>1</v>
      </c>
      <c r="G183" s="1" t="s">
        <v>50</v>
      </c>
      <c r="H183" s="1" t="s">
        <v>17</v>
      </c>
      <c r="I183" s="1" t="s">
        <v>24</v>
      </c>
      <c r="J183" s="1" t="s">
        <v>14</v>
      </c>
      <c r="K183">
        <v>0</v>
      </c>
      <c r="L183" s="1" t="str">
        <f>IF(Dataset[[#This Row],[Outcome]]=1,"Affected","Not Affected")</f>
        <v>Not Affected</v>
      </c>
    </row>
    <row r="184" spans="1:12" x14ac:dyDescent="0.25">
      <c r="A184" s="1" t="s">
        <v>15</v>
      </c>
      <c r="B184">
        <v>35</v>
      </c>
      <c r="C184" t="str">
        <f t="shared" si="2"/>
        <v>31-40</v>
      </c>
      <c r="D184">
        <v>1</v>
      </c>
      <c r="E184">
        <v>1</v>
      </c>
      <c r="F184">
        <v>1</v>
      </c>
      <c r="G184" s="1" t="s">
        <v>53</v>
      </c>
      <c r="H184" s="1" t="s">
        <v>12</v>
      </c>
      <c r="I184" s="1" t="s">
        <v>13</v>
      </c>
      <c r="J184" s="1" t="s">
        <v>14</v>
      </c>
      <c r="K184">
        <v>1</v>
      </c>
      <c r="L184" s="1" t="str">
        <f>IF(Dataset[[#This Row],[Outcome]]=1,"Affected","Not Affected")</f>
        <v>Affected</v>
      </c>
    </row>
    <row r="185" spans="1:12" x14ac:dyDescent="0.25">
      <c r="A185" s="1" t="s">
        <v>15</v>
      </c>
      <c r="B185">
        <v>59</v>
      </c>
      <c r="C185" t="str">
        <f t="shared" si="2"/>
        <v>51+</v>
      </c>
      <c r="D185">
        <v>0</v>
      </c>
      <c r="E185">
        <v>0</v>
      </c>
      <c r="F185">
        <v>1</v>
      </c>
      <c r="G185" s="1" t="s">
        <v>53</v>
      </c>
      <c r="H185" s="1" t="s">
        <v>17</v>
      </c>
      <c r="I185" s="1" t="s">
        <v>13</v>
      </c>
      <c r="J185" s="1" t="s">
        <v>14</v>
      </c>
      <c r="K185">
        <v>0</v>
      </c>
      <c r="L185" s="1" t="str">
        <f>IF(Dataset[[#This Row],[Outcome]]=1,"Affected","Not Affected")</f>
        <v>Not Affected</v>
      </c>
    </row>
    <row r="186" spans="1:12" x14ac:dyDescent="0.25">
      <c r="A186" s="1" t="s">
        <v>10</v>
      </c>
      <c r="B186">
        <v>58</v>
      </c>
      <c r="C186" t="str">
        <f t="shared" si="2"/>
        <v>51+</v>
      </c>
      <c r="D186">
        <v>1</v>
      </c>
      <c r="E186">
        <v>1</v>
      </c>
      <c r="F186">
        <v>1</v>
      </c>
      <c r="G186" s="1" t="s">
        <v>43</v>
      </c>
      <c r="H186" s="1" t="s">
        <v>12</v>
      </c>
      <c r="I186" s="1" t="s">
        <v>13</v>
      </c>
      <c r="J186" s="1" t="s">
        <v>14</v>
      </c>
      <c r="K186">
        <v>1</v>
      </c>
      <c r="L186" s="1" t="str">
        <f>IF(Dataset[[#This Row],[Outcome]]=1,"Affected","Not Affected")</f>
        <v>Affected</v>
      </c>
    </row>
    <row r="187" spans="1:12" x14ac:dyDescent="0.25">
      <c r="A187" s="1" t="s">
        <v>15</v>
      </c>
      <c r="B187">
        <v>40</v>
      </c>
      <c r="C187" t="str">
        <f t="shared" si="2"/>
        <v>31-40</v>
      </c>
      <c r="D187">
        <v>0</v>
      </c>
      <c r="E187">
        <v>0</v>
      </c>
      <c r="F187">
        <v>1</v>
      </c>
      <c r="G187" s="1" t="s">
        <v>48</v>
      </c>
      <c r="H187" s="1" t="s">
        <v>17</v>
      </c>
      <c r="I187" s="1" t="s">
        <v>13</v>
      </c>
      <c r="J187" s="1" t="s">
        <v>14</v>
      </c>
      <c r="K187">
        <v>0</v>
      </c>
      <c r="L187" s="1" t="str">
        <f>IF(Dataset[[#This Row],[Outcome]]=1,"Affected","Not Affected")</f>
        <v>Not Affected</v>
      </c>
    </row>
    <row r="188" spans="1:12" x14ac:dyDescent="0.25">
      <c r="A188" s="1" t="s">
        <v>15</v>
      </c>
      <c r="B188">
        <v>25</v>
      </c>
      <c r="C188" t="str">
        <f t="shared" si="2"/>
        <v>21-30</v>
      </c>
      <c r="D188">
        <v>0</v>
      </c>
      <c r="E188">
        <v>0</v>
      </c>
      <c r="F188">
        <v>1</v>
      </c>
      <c r="G188" s="1" t="s">
        <v>18</v>
      </c>
      <c r="H188" s="1" t="s">
        <v>12</v>
      </c>
      <c r="I188" s="1" t="s">
        <v>24</v>
      </c>
      <c r="J188" s="1" t="s">
        <v>14</v>
      </c>
      <c r="K188">
        <v>0</v>
      </c>
      <c r="L188" s="1" t="str">
        <f>IF(Dataset[[#This Row],[Outcome]]=1,"Affected","Not Affected")</f>
        <v>Not Affected</v>
      </c>
    </row>
    <row r="189" spans="1:12" x14ac:dyDescent="0.25">
      <c r="A189" s="1" t="s">
        <v>15</v>
      </c>
      <c r="B189">
        <v>63</v>
      </c>
      <c r="C189" t="str">
        <f t="shared" si="2"/>
        <v>51+</v>
      </c>
      <c r="D189">
        <v>0</v>
      </c>
      <c r="E189">
        <v>0</v>
      </c>
      <c r="F189">
        <v>1</v>
      </c>
      <c r="G189" s="1" t="s">
        <v>40</v>
      </c>
      <c r="H189" s="1" t="s">
        <v>17</v>
      </c>
      <c r="I189" s="1" t="s">
        <v>19</v>
      </c>
      <c r="J189" s="1" t="s">
        <v>14</v>
      </c>
      <c r="K189">
        <v>0</v>
      </c>
      <c r="L189" s="1" t="str">
        <f>IF(Dataset[[#This Row],[Outcome]]=1,"Affected","Not Affected")</f>
        <v>Not Affected</v>
      </c>
    </row>
    <row r="190" spans="1:12" x14ac:dyDescent="0.25">
      <c r="A190" s="1" t="s">
        <v>10</v>
      </c>
      <c r="B190">
        <v>48</v>
      </c>
      <c r="C190" t="str">
        <f t="shared" si="2"/>
        <v>41-50</v>
      </c>
      <c r="D190">
        <v>1</v>
      </c>
      <c r="E190">
        <v>1</v>
      </c>
      <c r="F190">
        <v>0</v>
      </c>
      <c r="G190" s="1" t="s">
        <v>42</v>
      </c>
      <c r="H190" s="1" t="s">
        <v>12</v>
      </c>
      <c r="I190" s="1" t="s">
        <v>13</v>
      </c>
      <c r="J190" s="1" t="s">
        <v>14</v>
      </c>
      <c r="K190">
        <v>1</v>
      </c>
      <c r="L190" s="1" t="str">
        <f>IF(Dataset[[#This Row],[Outcome]]=1,"Affected","Not Affected")</f>
        <v>Affected</v>
      </c>
    </row>
    <row r="191" spans="1:12" x14ac:dyDescent="0.25">
      <c r="A191" s="1" t="s">
        <v>15</v>
      </c>
      <c r="B191">
        <v>15</v>
      </c>
      <c r="C191" t="str">
        <f t="shared" si="2"/>
        <v>11-20</v>
      </c>
      <c r="D191">
        <v>1</v>
      </c>
      <c r="E191">
        <v>1</v>
      </c>
      <c r="F191">
        <v>1</v>
      </c>
      <c r="G191" s="1" t="s">
        <v>27</v>
      </c>
      <c r="H191" s="1" t="s">
        <v>17</v>
      </c>
      <c r="I191" s="1" t="s">
        <v>24</v>
      </c>
      <c r="J191" s="1" t="s">
        <v>14</v>
      </c>
      <c r="K191">
        <v>1</v>
      </c>
      <c r="L191" s="1" t="str">
        <f>IF(Dataset[[#This Row],[Outcome]]=1,"Affected","Not Affected")</f>
        <v>Affected</v>
      </c>
    </row>
    <row r="192" spans="1:12" x14ac:dyDescent="0.25">
      <c r="A192" s="1" t="s">
        <v>15</v>
      </c>
      <c r="B192">
        <v>60</v>
      </c>
      <c r="C192" t="str">
        <f t="shared" si="2"/>
        <v>51+</v>
      </c>
      <c r="D192">
        <v>0</v>
      </c>
      <c r="E192">
        <v>0</v>
      </c>
      <c r="F192">
        <v>1</v>
      </c>
      <c r="G192" s="1" t="s">
        <v>49</v>
      </c>
      <c r="H192" s="1" t="s">
        <v>12</v>
      </c>
      <c r="I192" s="1" t="s">
        <v>19</v>
      </c>
      <c r="J192" s="1" t="s">
        <v>14</v>
      </c>
      <c r="K192">
        <v>0</v>
      </c>
      <c r="L192" s="1" t="str">
        <f>IF(Dataset[[#This Row],[Outcome]]=1,"Affected","Not Affected")</f>
        <v>Not Affected</v>
      </c>
    </row>
    <row r="193" spans="1:12" x14ac:dyDescent="0.25">
      <c r="A193" s="1" t="s">
        <v>10</v>
      </c>
      <c r="B193">
        <v>13</v>
      </c>
      <c r="C193" t="str">
        <f t="shared" si="2"/>
        <v>11-20</v>
      </c>
      <c r="D193">
        <v>0</v>
      </c>
      <c r="E193">
        <v>0</v>
      </c>
      <c r="F193">
        <v>1</v>
      </c>
      <c r="G193" s="1" t="s">
        <v>44</v>
      </c>
      <c r="H193" s="1" t="s">
        <v>17</v>
      </c>
      <c r="I193" s="1" t="s">
        <v>24</v>
      </c>
      <c r="J193" s="1" t="s">
        <v>14</v>
      </c>
      <c r="K193">
        <v>0</v>
      </c>
      <c r="L193" s="1" t="str">
        <f>IF(Dataset[[#This Row],[Outcome]]=1,"Affected","Not Affected")</f>
        <v>Not Affected</v>
      </c>
    </row>
    <row r="194" spans="1:12" x14ac:dyDescent="0.25">
      <c r="A194" s="1" t="s">
        <v>10</v>
      </c>
      <c r="B194">
        <v>58</v>
      </c>
      <c r="C194" t="str">
        <f t="shared" ref="C194:C257" si="3">IF(B194&lt;=10, "0-10",
IF(B194&lt;=20, "11-20",
IF(B194&lt;=30, "21-30",
IF(B194&lt;=40, "31-40",
IF(B194&lt;=50, "41-50","51+")))))</f>
        <v>51+</v>
      </c>
      <c r="D194">
        <v>0</v>
      </c>
      <c r="E194">
        <v>0</v>
      </c>
      <c r="F194">
        <v>1</v>
      </c>
      <c r="G194" s="1" t="s">
        <v>34</v>
      </c>
      <c r="H194" s="1" t="s">
        <v>12</v>
      </c>
      <c r="I194" s="1" t="s">
        <v>24</v>
      </c>
      <c r="J194" s="1" t="s">
        <v>14</v>
      </c>
      <c r="K194">
        <v>0</v>
      </c>
      <c r="L194" s="1" t="str">
        <f>IF(Dataset[[#This Row],[Outcome]]=1,"Affected","Not Affected")</f>
        <v>Not Affected</v>
      </c>
    </row>
    <row r="195" spans="1:12" x14ac:dyDescent="0.25">
      <c r="A195" s="1" t="s">
        <v>15</v>
      </c>
      <c r="B195">
        <v>53</v>
      </c>
      <c r="C195" t="str">
        <f t="shared" si="3"/>
        <v>51+</v>
      </c>
      <c r="D195">
        <v>1</v>
      </c>
      <c r="E195">
        <v>1</v>
      </c>
      <c r="F195">
        <v>1</v>
      </c>
      <c r="G195" s="1" t="s">
        <v>22</v>
      </c>
      <c r="H195" s="1" t="s">
        <v>17</v>
      </c>
      <c r="I195" s="1" t="s">
        <v>19</v>
      </c>
      <c r="J195" s="1" t="s">
        <v>14</v>
      </c>
      <c r="K195">
        <v>1</v>
      </c>
      <c r="L195" s="1" t="str">
        <f>IF(Dataset[[#This Row],[Outcome]]=1,"Affected","Not Affected")</f>
        <v>Affected</v>
      </c>
    </row>
    <row r="196" spans="1:12" x14ac:dyDescent="0.25">
      <c r="A196" s="1" t="s">
        <v>15</v>
      </c>
      <c r="B196">
        <v>61</v>
      </c>
      <c r="C196" t="str">
        <f t="shared" si="3"/>
        <v>51+</v>
      </c>
      <c r="D196">
        <v>1</v>
      </c>
      <c r="E196">
        <v>1</v>
      </c>
      <c r="F196">
        <v>1</v>
      </c>
      <c r="G196" s="1" t="s">
        <v>49</v>
      </c>
      <c r="H196" s="1" t="s">
        <v>12</v>
      </c>
      <c r="I196" s="1" t="s">
        <v>24</v>
      </c>
      <c r="J196" s="1" t="s">
        <v>14</v>
      </c>
      <c r="K196">
        <v>1</v>
      </c>
      <c r="L196" s="1" t="str">
        <f>IF(Dataset[[#This Row],[Outcome]]=1,"Affected","Not Affected")</f>
        <v>Affected</v>
      </c>
    </row>
    <row r="197" spans="1:12" x14ac:dyDescent="0.25">
      <c r="A197" s="1" t="s">
        <v>10</v>
      </c>
      <c r="B197">
        <v>44</v>
      </c>
      <c r="C197" t="str">
        <f t="shared" si="3"/>
        <v>41-50</v>
      </c>
      <c r="D197">
        <v>0</v>
      </c>
      <c r="E197">
        <v>0</v>
      </c>
      <c r="F197">
        <v>1</v>
      </c>
      <c r="G197" s="1" t="s">
        <v>49</v>
      </c>
      <c r="H197" s="1" t="s">
        <v>17</v>
      </c>
      <c r="I197" s="1" t="s">
        <v>19</v>
      </c>
      <c r="J197" s="1" t="s">
        <v>14</v>
      </c>
      <c r="K197">
        <v>0</v>
      </c>
      <c r="L197" s="1" t="str">
        <f>IF(Dataset[[#This Row],[Outcome]]=1,"Affected","Not Affected")</f>
        <v>Not Affected</v>
      </c>
    </row>
    <row r="198" spans="1:12" x14ac:dyDescent="0.25">
      <c r="A198" s="1" t="s">
        <v>10</v>
      </c>
      <c r="B198">
        <v>40</v>
      </c>
      <c r="C198" t="str">
        <f t="shared" si="3"/>
        <v>31-40</v>
      </c>
      <c r="D198">
        <v>0</v>
      </c>
      <c r="E198">
        <v>0</v>
      </c>
      <c r="F198">
        <v>0</v>
      </c>
      <c r="G198" s="1" t="s">
        <v>48</v>
      </c>
      <c r="H198" s="1" t="s">
        <v>12</v>
      </c>
      <c r="I198" s="1" t="s">
        <v>24</v>
      </c>
      <c r="J198" s="1" t="s">
        <v>14</v>
      </c>
      <c r="K198">
        <v>0</v>
      </c>
      <c r="L198" s="1" t="str">
        <f>IF(Dataset[[#This Row],[Outcome]]=1,"Affected","Not Affected")</f>
        <v>Not Affected</v>
      </c>
    </row>
    <row r="199" spans="1:12" x14ac:dyDescent="0.25">
      <c r="A199" s="1" t="s">
        <v>15</v>
      </c>
      <c r="B199">
        <v>49</v>
      </c>
      <c r="C199" t="str">
        <f t="shared" si="3"/>
        <v>41-50</v>
      </c>
      <c r="D199">
        <v>0</v>
      </c>
      <c r="E199">
        <v>0</v>
      </c>
      <c r="F199">
        <v>0</v>
      </c>
      <c r="G199" s="1" t="s">
        <v>22</v>
      </c>
      <c r="H199" s="1" t="s">
        <v>17</v>
      </c>
      <c r="I199" s="1" t="s">
        <v>24</v>
      </c>
      <c r="J199" s="1" t="s">
        <v>14</v>
      </c>
      <c r="K199">
        <v>0</v>
      </c>
      <c r="L199" s="1" t="str">
        <f>IF(Dataset[[#This Row],[Outcome]]=1,"Affected","Not Affected")</f>
        <v>Not Affected</v>
      </c>
    </row>
    <row r="200" spans="1:12" x14ac:dyDescent="0.25">
      <c r="A200" s="1" t="s">
        <v>15</v>
      </c>
      <c r="B200">
        <v>56</v>
      </c>
      <c r="C200" t="str">
        <f t="shared" si="3"/>
        <v>51+</v>
      </c>
      <c r="D200">
        <v>1</v>
      </c>
      <c r="E200">
        <v>1</v>
      </c>
      <c r="F200">
        <v>0</v>
      </c>
      <c r="G200" s="1" t="s">
        <v>28</v>
      </c>
      <c r="H200" s="1" t="s">
        <v>12</v>
      </c>
      <c r="I200" s="1" t="s">
        <v>13</v>
      </c>
      <c r="J200" s="1" t="s">
        <v>14</v>
      </c>
      <c r="K200">
        <v>1</v>
      </c>
      <c r="L200" s="1" t="str">
        <f>IF(Dataset[[#This Row],[Outcome]]=1,"Affected","Not Affected")</f>
        <v>Affected</v>
      </c>
    </row>
    <row r="201" spans="1:12" x14ac:dyDescent="0.25">
      <c r="A201" s="1" t="s">
        <v>10</v>
      </c>
      <c r="B201">
        <v>28</v>
      </c>
      <c r="C201" t="str">
        <f t="shared" si="3"/>
        <v>21-30</v>
      </c>
      <c r="D201">
        <v>0</v>
      </c>
      <c r="E201">
        <v>0</v>
      </c>
      <c r="F201">
        <v>1</v>
      </c>
      <c r="G201" s="1" t="s">
        <v>50</v>
      </c>
      <c r="H201" s="1" t="s">
        <v>17</v>
      </c>
      <c r="I201" s="1" t="s">
        <v>13</v>
      </c>
      <c r="J201" s="1" t="s">
        <v>14</v>
      </c>
      <c r="K201">
        <v>0</v>
      </c>
      <c r="L201" s="1" t="str">
        <f>IF(Dataset[[#This Row],[Outcome]]=1,"Affected","Not Affected")</f>
        <v>Not Affected</v>
      </c>
    </row>
    <row r="202" spans="1:12" x14ac:dyDescent="0.25">
      <c r="A202" s="1" t="s">
        <v>15</v>
      </c>
      <c r="B202">
        <v>40</v>
      </c>
      <c r="C202" t="str">
        <f t="shared" si="3"/>
        <v>31-40</v>
      </c>
      <c r="D202">
        <v>0</v>
      </c>
      <c r="E202">
        <v>0</v>
      </c>
      <c r="F202">
        <v>0</v>
      </c>
      <c r="G202" s="1" t="s">
        <v>51</v>
      </c>
      <c r="H202" s="1" t="s">
        <v>12</v>
      </c>
      <c r="I202" s="1" t="s">
        <v>24</v>
      </c>
      <c r="J202" s="1" t="s">
        <v>14</v>
      </c>
      <c r="K202">
        <v>0</v>
      </c>
      <c r="L202" s="1" t="str">
        <f>IF(Dataset[[#This Row],[Outcome]]=1,"Affected","Not Affected")</f>
        <v>Not Affected</v>
      </c>
    </row>
    <row r="203" spans="1:12" x14ac:dyDescent="0.25">
      <c r="A203" s="1" t="s">
        <v>15</v>
      </c>
      <c r="B203">
        <v>25</v>
      </c>
      <c r="C203" t="str">
        <f t="shared" si="3"/>
        <v>21-30</v>
      </c>
      <c r="D203">
        <v>1</v>
      </c>
      <c r="E203">
        <v>1</v>
      </c>
      <c r="F203">
        <v>0</v>
      </c>
      <c r="G203" s="1" t="s">
        <v>53</v>
      </c>
      <c r="H203" s="1" t="s">
        <v>17</v>
      </c>
      <c r="I203" s="1" t="s">
        <v>24</v>
      </c>
      <c r="J203" s="1" t="s">
        <v>14</v>
      </c>
      <c r="K203">
        <v>1</v>
      </c>
      <c r="L203" s="1" t="str">
        <f>IF(Dataset[[#This Row],[Outcome]]=1,"Affected","Not Affected")</f>
        <v>Affected</v>
      </c>
    </row>
    <row r="204" spans="1:12" x14ac:dyDescent="0.25">
      <c r="A204" s="1" t="s">
        <v>10</v>
      </c>
      <c r="B204">
        <v>52</v>
      </c>
      <c r="C204" t="str">
        <f t="shared" si="3"/>
        <v>51+</v>
      </c>
      <c r="D204">
        <v>0</v>
      </c>
      <c r="E204">
        <v>0</v>
      </c>
      <c r="F204">
        <v>0</v>
      </c>
      <c r="G204" s="1" t="s">
        <v>18</v>
      </c>
      <c r="H204" s="1" t="s">
        <v>12</v>
      </c>
      <c r="I204" s="1" t="s">
        <v>13</v>
      </c>
      <c r="J204" s="1" t="s">
        <v>14</v>
      </c>
      <c r="K204">
        <v>0</v>
      </c>
      <c r="L204" s="1" t="str">
        <f>IF(Dataset[[#This Row],[Outcome]]=1,"Affected","Not Affected")</f>
        <v>Not Affected</v>
      </c>
    </row>
    <row r="205" spans="1:12" x14ac:dyDescent="0.25">
      <c r="A205" s="1" t="s">
        <v>10</v>
      </c>
      <c r="B205">
        <v>60</v>
      </c>
      <c r="C205" t="str">
        <f t="shared" si="3"/>
        <v>51+</v>
      </c>
      <c r="D205">
        <v>0</v>
      </c>
      <c r="E205">
        <v>0</v>
      </c>
      <c r="F205">
        <v>0</v>
      </c>
      <c r="G205" s="1" t="s">
        <v>44</v>
      </c>
      <c r="H205" s="1" t="s">
        <v>17</v>
      </c>
      <c r="I205" s="1" t="s">
        <v>19</v>
      </c>
      <c r="J205" s="1" t="s">
        <v>14</v>
      </c>
      <c r="K205">
        <v>0</v>
      </c>
      <c r="L205" s="1" t="str">
        <f>IF(Dataset[[#This Row],[Outcome]]=1,"Affected","Not Affected")</f>
        <v>Not Affected</v>
      </c>
    </row>
    <row r="206" spans="1:12" x14ac:dyDescent="0.25">
      <c r="A206" s="1" t="s">
        <v>10</v>
      </c>
      <c r="B206">
        <v>59</v>
      </c>
      <c r="C206" t="str">
        <f t="shared" si="3"/>
        <v>51+</v>
      </c>
      <c r="D206">
        <v>0</v>
      </c>
      <c r="E206">
        <v>0</v>
      </c>
      <c r="F206">
        <v>1</v>
      </c>
      <c r="G206" s="1" t="s">
        <v>31</v>
      </c>
      <c r="H206" s="1" t="s">
        <v>12</v>
      </c>
      <c r="I206" s="1" t="s">
        <v>13</v>
      </c>
      <c r="J206" s="1" t="s">
        <v>14</v>
      </c>
      <c r="K206">
        <v>0</v>
      </c>
      <c r="L206" s="1" t="str">
        <f>IF(Dataset[[#This Row],[Outcome]]=1,"Affected","Not Affected")</f>
        <v>Not Affected</v>
      </c>
    </row>
    <row r="207" spans="1:12" x14ac:dyDescent="0.25">
      <c r="A207" s="1" t="s">
        <v>10</v>
      </c>
      <c r="B207">
        <v>35</v>
      </c>
      <c r="C207" t="str">
        <f t="shared" si="3"/>
        <v>31-40</v>
      </c>
      <c r="D207">
        <v>1</v>
      </c>
      <c r="E207">
        <v>1</v>
      </c>
      <c r="F207">
        <v>0</v>
      </c>
      <c r="G207" s="1" t="s">
        <v>36</v>
      </c>
      <c r="H207" s="1" t="s">
        <v>17</v>
      </c>
      <c r="I207" s="1" t="s">
        <v>13</v>
      </c>
      <c r="J207" s="1" t="s">
        <v>14</v>
      </c>
      <c r="K207">
        <v>1</v>
      </c>
      <c r="L207" s="1" t="str">
        <f>IF(Dataset[[#This Row],[Outcome]]=1,"Affected","Not Affected")</f>
        <v>Affected</v>
      </c>
    </row>
    <row r="208" spans="1:12" x14ac:dyDescent="0.25">
      <c r="A208" s="1" t="s">
        <v>10</v>
      </c>
      <c r="B208">
        <v>48</v>
      </c>
      <c r="C208" t="str">
        <f t="shared" si="3"/>
        <v>41-50</v>
      </c>
      <c r="D208">
        <v>1</v>
      </c>
      <c r="E208">
        <v>1</v>
      </c>
      <c r="F208">
        <v>1</v>
      </c>
      <c r="G208" s="1" t="s">
        <v>48</v>
      </c>
      <c r="H208" s="1" t="s">
        <v>12</v>
      </c>
      <c r="I208" s="1" t="s">
        <v>19</v>
      </c>
      <c r="J208" s="1" t="s">
        <v>14</v>
      </c>
      <c r="K208">
        <v>1</v>
      </c>
      <c r="L208" s="1" t="str">
        <f>IF(Dataset[[#This Row],[Outcome]]=1,"Affected","Not Affected")</f>
        <v>Affected</v>
      </c>
    </row>
    <row r="209" spans="1:12" x14ac:dyDescent="0.25">
      <c r="A209" s="1" t="s">
        <v>15</v>
      </c>
      <c r="B209">
        <v>31</v>
      </c>
      <c r="C209" t="str">
        <f t="shared" si="3"/>
        <v>31-40</v>
      </c>
      <c r="D209">
        <v>1</v>
      </c>
      <c r="E209">
        <v>1</v>
      </c>
      <c r="F209">
        <v>1</v>
      </c>
      <c r="G209" s="1" t="s">
        <v>18</v>
      </c>
      <c r="H209" s="1" t="s">
        <v>17</v>
      </c>
      <c r="I209" s="1" t="s">
        <v>19</v>
      </c>
      <c r="J209" s="1" t="s">
        <v>14</v>
      </c>
      <c r="K209">
        <v>1</v>
      </c>
      <c r="L209" s="1" t="str">
        <f>IF(Dataset[[#This Row],[Outcome]]=1,"Affected","Not Affected")</f>
        <v>Affected</v>
      </c>
    </row>
    <row r="210" spans="1:12" x14ac:dyDescent="0.25">
      <c r="A210" s="1" t="s">
        <v>15</v>
      </c>
      <c r="B210">
        <v>33</v>
      </c>
      <c r="C210" t="str">
        <f t="shared" si="3"/>
        <v>31-40</v>
      </c>
      <c r="D210">
        <v>1</v>
      </c>
      <c r="E210">
        <v>1</v>
      </c>
      <c r="F210">
        <v>0</v>
      </c>
      <c r="G210" s="1" t="s">
        <v>41</v>
      </c>
      <c r="H210" s="1" t="s">
        <v>12</v>
      </c>
      <c r="I210" s="1" t="s">
        <v>24</v>
      </c>
      <c r="J210" s="1" t="s">
        <v>14</v>
      </c>
      <c r="K210">
        <v>1</v>
      </c>
      <c r="L210" s="1" t="str">
        <f>IF(Dataset[[#This Row],[Outcome]]=1,"Affected","Not Affected")</f>
        <v>Affected</v>
      </c>
    </row>
    <row r="211" spans="1:12" x14ac:dyDescent="0.25">
      <c r="A211" s="1" t="s">
        <v>10</v>
      </c>
      <c r="B211">
        <v>39</v>
      </c>
      <c r="C211" t="str">
        <f t="shared" si="3"/>
        <v>31-40</v>
      </c>
      <c r="D211">
        <v>1</v>
      </c>
      <c r="E211">
        <v>1</v>
      </c>
      <c r="F211">
        <v>1</v>
      </c>
      <c r="G211" s="1" t="s">
        <v>23</v>
      </c>
      <c r="H211" s="1" t="s">
        <v>17</v>
      </c>
      <c r="I211" s="1" t="s">
        <v>13</v>
      </c>
      <c r="J211" s="1" t="s">
        <v>14</v>
      </c>
      <c r="K211">
        <v>1</v>
      </c>
      <c r="L211" s="1" t="str">
        <f>IF(Dataset[[#This Row],[Outcome]]=1,"Affected","Not Affected")</f>
        <v>Affected</v>
      </c>
    </row>
    <row r="212" spans="1:12" x14ac:dyDescent="0.25">
      <c r="A212" s="1" t="s">
        <v>15</v>
      </c>
      <c r="B212">
        <v>34</v>
      </c>
      <c r="C212" t="str">
        <f t="shared" si="3"/>
        <v>31-40</v>
      </c>
      <c r="D212">
        <v>0</v>
      </c>
      <c r="E212">
        <v>0</v>
      </c>
      <c r="F212">
        <v>0</v>
      </c>
      <c r="G212" s="1" t="s">
        <v>38</v>
      </c>
      <c r="H212" s="1" t="s">
        <v>12</v>
      </c>
      <c r="I212" s="1" t="s">
        <v>19</v>
      </c>
      <c r="J212" s="1" t="s">
        <v>14</v>
      </c>
      <c r="K212">
        <v>0</v>
      </c>
      <c r="L212" s="1" t="str">
        <f>IF(Dataset[[#This Row],[Outcome]]=1,"Affected","Not Affected")</f>
        <v>Not Affected</v>
      </c>
    </row>
    <row r="213" spans="1:12" x14ac:dyDescent="0.25">
      <c r="A213" s="1" t="s">
        <v>10</v>
      </c>
      <c r="B213">
        <v>33</v>
      </c>
      <c r="C213" t="str">
        <f t="shared" si="3"/>
        <v>31-40</v>
      </c>
      <c r="D213">
        <v>1</v>
      </c>
      <c r="E213">
        <v>1</v>
      </c>
      <c r="F213">
        <v>1</v>
      </c>
      <c r="G213" s="1" t="s">
        <v>50</v>
      </c>
      <c r="H213" s="1" t="s">
        <v>17</v>
      </c>
      <c r="I213" s="1" t="s">
        <v>19</v>
      </c>
      <c r="J213" s="1" t="s">
        <v>14</v>
      </c>
      <c r="K213">
        <v>1</v>
      </c>
      <c r="L213" s="1" t="str">
        <f>IF(Dataset[[#This Row],[Outcome]]=1,"Affected","Not Affected")</f>
        <v>Affected</v>
      </c>
    </row>
    <row r="214" spans="1:12" x14ac:dyDescent="0.25">
      <c r="A214" s="1" t="s">
        <v>10</v>
      </c>
      <c r="B214">
        <v>18</v>
      </c>
      <c r="C214" t="str">
        <f t="shared" si="3"/>
        <v>11-20</v>
      </c>
      <c r="D214">
        <v>0</v>
      </c>
      <c r="E214">
        <v>1</v>
      </c>
      <c r="F214">
        <v>1</v>
      </c>
      <c r="G214" s="1" t="s">
        <v>50</v>
      </c>
      <c r="H214" s="1" t="s">
        <v>12</v>
      </c>
      <c r="I214" s="1" t="s">
        <v>24</v>
      </c>
      <c r="J214" s="1" t="s">
        <v>14</v>
      </c>
      <c r="K214">
        <v>1</v>
      </c>
      <c r="L214" s="1" t="str">
        <f>IF(Dataset[[#This Row],[Outcome]]=1,"Affected","Not Affected")</f>
        <v>Affected</v>
      </c>
    </row>
    <row r="215" spans="1:12" x14ac:dyDescent="0.25">
      <c r="A215" s="1" t="s">
        <v>10</v>
      </c>
      <c r="B215">
        <v>43</v>
      </c>
      <c r="C215" t="str">
        <f t="shared" si="3"/>
        <v>41-50</v>
      </c>
      <c r="D215">
        <v>1</v>
      </c>
      <c r="E215">
        <v>1</v>
      </c>
      <c r="F215">
        <v>1</v>
      </c>
      <c r="G215" s="1" t="s">
        <v>33</v>
      </c>
      <c r="H215" s="1" t="s">
        <v>17</v>
      </c>
      <c r="I215" s="1" t="s">
        <v>19</v>
      </c>
      <c r="J215" s="1" t="s">
        <v>14</v>
      </c>
      <c r="K215">
        <v>1</v>
      </c>
      <c r="L215" s="1" t="str">
        <f>IF(Dataset[[#This Row],[Outcome]]=1,"Affected","Not Affected")</f>
        <v>Affected</v>
      </c>
    </row>
    <row r="216" spans="1:12" x14ac:dyDescent="0.25">
      <c r="A216" s="1" t="s">
        <v>15</v>
      </c>
      <c r="B216">
        <v>61</v>
      </c>
      <c r="C216" t="str">
        <f t="shared" si="3"/>
        <v>51+</v>
      </c>
      <c r="D216">
        <v>0</v>
      </c>
      <c r="E216">
        <v>0</v>
      </c>
      <c r="F216">
        <v>1</v>
      </c>
      <c r="G216" s="1" t="s">
        <v>26</v>
      </c>
      <c r="H216" s="1" t="s">
        <v>12</v>
      </c>
      <c r="I216" s="1" t="s">
        <v>13</v>
      </c>
      <c r="J216" s="1" t="s">
        <v>14</v>
      </c>
      <c r="K216">
        <v>0</v>
      </c>
      <c r="L216" s="1" t="str">
        <f>IF(Dataset[[#This Row],[Outcome]]=1,"Affected","Not Affected")</f>
        <v>Not Affected</v>
      </c>
    </row>
    <row r="217" spans="1:12" x14ac:dyDescent="0.25">
      <c r="A217" s="1" t="s">
        <v>10</v>
      </c>
      <c r="B217">
        <v>46</v>
      </c>
      <c r="C217" t="str">
        <f t="shared" si="3"/>
        <v>41-50</v>
      </c>
      <c r="D217">
        <v>0</v>
      </c>
      <c r="E217">
        <v>0</v>
      </c>
      <c r="F217">
        <v>0</v>
      </c>
      <c r="G217" s="1" t="s">
        <v>21</v>
      </c>
      <c r="H217" s="1" t="s">
        <v>17</v>
      </c>
      <c r="I217" s="1" t="s">
        <v>19</v>
      </c>
      <c r="J217" s="1" t="s">
        <v>14</v>
      </c>
      <c r="K217">
        <v>0</v>
      </c>
      <c r="L217" s="1" t="str">
        <f>IF(Dataset[[#This Row],[Outcome]]=1,"Affected","Not Affected")</f>
        <v>Not Affected</v>
      </c>
    </row>
    <row r="218" spans="1:12" x14ac:dyDescent="0.25">
      <c r="A218" s="1" t="s">
        <v>15</v>
      </c>
      <c r="B218">
        <v>59</v>
      </c>
      <c r="C218" t="str">
        <f t="shared" si="3"/>
        <v>51+</v>
      </c>
      <c r="D218">
        <v>1</v>
      </c>
      <c r="E218">
        <v>1</v>
      </c>
      <c r="F218">
        <v>1</v>
      </c>
      <c r="G218" s="1" t="s">
        <v>30</v>
      </c>
      <c r="H218" s="1" t="s">
        <v>12</v>
      </c>
      <c r="I218" s="1" t="s">
        <v>19</v>
      </c>
      <c r="J218" s="1" t="s">
        <v>14</v>
      </c>
      <c r="K218">
        <v>1</v>
      </c>
      <c r="L218" s="1" t="str">
        <f>IF(Dataset[[#This Row],[Outcome]]=1,"Affected","Not Affected")</f>
        <v>Affected</v>
      </c>
    </row>
    <row r="219" spans="1:12" x14ac:dyDescent="0.25">
      <c r="A219" s="1" t="s">
        <v>10</v>
      </c>
      <c r="B219">
        <v>55</v>
      </c>
      <c r="C219" t="str">
        <f t="shared" si="3"/>
        <v>51+</v>
      </c>
      <c r="D219">
        <v>1</v>
      </c>
      <c r="E219">
        <v>1</v>
      </c>
      <c r="F219">
        <v>1</v>
      </c>
      <c r="G219" s="1" t="s">
        <v>29</v>
      </c>
      <c r="H219" s="1" t="s">
        <v>17</v>
      </c>
      <c r="I219" s="1" t="s">
        <v>13</v>
      </c>
      <c r="J219" s="1" t="s">
        <v>14</v>
      </c>
      <c r="K219">
        <v>1</v>
      </c>
      <c r="L219" s="1" t="str">
        <f>IF(Dataset[[#This Row],[Outcome]]=1,"Affected","Not Affected")</f>
        <v>Affected</v>
      </c>
    </row>
    <row r="220" spans="1:12" x14ac:dyDescent="0.25">
      <c r="A220" s="1" t="s">
        <v>15</v>
      </c>
      <c r="B220">
        <v>25</v>
      </c>
      <c r="C220" t="str">
        <f t="shared" si="3"/>
        <v>21-30</v>
      </c>
      <c r="D220">
        <v>0</v>
      </c>
      <c r="E220">
        <v>0</v>
      </c>
      <c r="F220">
        <v>1</v>
      </c>
      <c r="G220" s="1" t="s">
        <v>11</v>
      </c>
      <c r="H220" s="1" t="s">
        <v>12</v>
      </c>
      <c r="I220" s="1" t="s">
        <v>24</v>
      </c>
      <c r="J220" s="1" t="s">
        <v>14</v>
      </c>
      <c r="K220">
        <v>0</v>
      </c>
      <c r="L220" s="1" t="str">
        <f>IF(Dataset[[#This Row],[Outcome]]=1,"Affected","Not Affected")</f>
        <v>Not Affected</v>
      </c>
    </row>
    <row r="221" spans="1:12" x14ac:dyDescent="0.25">
      <c r="A221" s="1" t="s">
        <v>10</v>
      </c>
      <c r="B221">
        <v>53</v>
      </c>
      <c r="C221" t="str">
        <f t="shared" si="3"/>
        <v>51+</v>
      </c>
      <c r="D221">
        <v>0</v>
      </c>
      <c r="E221">
        <v>0</v>
      </c>
      <c r="F221">
        <v>1</v>
      </c>
      <c r="G221" s="1" t="s">
        <v>33</v>
      </c>
      <c r="H221" s="1" t="s">
        <v>17</v>
      </c>
      <c r="I221" s="1" t="s">
        <v>24</v>
      </c>
      <c r="J221" s="1" t="s">
        <v>14</v>
      </c>
      <c r="K221">
        <v>0</v>
      </c>
      <c r="L221" s="1" t="str">
        <f>IF(Dataset[[#This Row],[Outcome]]=1,"Affected","Not Affected")</f>
        <v>Not Affected</v>
      </c>
    </row>
    <row r="222" spans="1:12" x14ac:dyDescent="0.25">
      <c r="A222" s="1" t="s">
        <v>10</v>
      </c>
      <c r="B222">
        <v>32</v>
      </c>
      <c r="C222" t="str">
        <f t="shared" si="3"/>
        <v>31-40</v>
      </c>
      <c r="D222">
        <v>1</v>
      </c>
      <c r="E222">
        <v>1</v>
      </c>
      <c r="F222">
        <v>0</v>
      </c>
      <c r="G222" s="1" t="s">
        <v>51</v>
      </c>
      <c r="H222" s="1" t="s">
        <v>12</v>
      </c>
      <c r="I222" s="1" t="s">
        <v>13</v>
      </c>
      <c r="J222" s="1" t="s">
        <v>14</v>
      </c>
      <c r="K222">
        <v>1</v>
      </c>
      <c r="L222" s="1" t="str">
        <f>IF(Dataset[[#This Row],[Outcome]]=1,"Affected","Not Affected")</f>
        <v>Affected</v>
      </c>
    </row>
    <row r="223" spans="1:12" x14ac:dyDescent="0.25">
      <c r="A223" s="1" t="s">
        <v>15</v>
      </c>
      <c r="B223">
        <v>40</v>
      </c>
      <c r="C223" t="str">
        <f t="shared" si="3"/>
        <v>31-40</v>
      </c>
      <c r="D223">
        <v>1</v>
      </c>
      <c r="E223">
        <v>1</v>
      </c>
      <c r="F223">
        <v>1</v>
      </c>
      <c r="G223" s="1" t="s">
        <v>44</v>
      </c>
      <c r="H223" s="1" t="s">
        <v>17</v>
      </c>
      <c r="I223" s="1" t="s">
        <v>19</v>
      </c>
      <c r="J223" s="1" t="s">
        <v>14</v>
      </c>
      <c r="K223">
        <v>1</v>
      </c>
      <c r="L223" s="1" t="str">
        <f>IF(Dataset[[#This Row],[Outcome]]=1,"Affected","Not Affected")</f>
        <v>Affected</v>
      </c>
    </row>
    <row r="224" spans="1:12" x14ac:dyDescent="0.25">
      <c r="A224" s="1" t="s">
        <v>15</v>
      </c>
      <c r="B224">
        <v>57</v>
      </c>
      <c r="C224" t="str">
        <f t="shared" si="3"/>
        <v>51+</v>
      </c>
      <c r="D224">
        <v>1</v>
      </c>
      <c r="E224">
        <v>1</v>
      </c>
      <c r="F224">
        <v>1</v>
      </c>
      <c r="G224" s="1" t="s">
        <v>36</v>
      </c>
      <c r="H224" s="1" t="s">
        <v>12</v>
      </c>
      <c r="I224" s="1" t="s">
        <v>13</v>
      </c>
      <c r="J224" s="1" t="s">
        <v>14</v>
      </c>
      <c r="K224">
        <v>1</v>
      </c>
      <c r="L224" s="1" t="str">
        <f>IF(Dataset[[#This Row],[Outcome]]=1,"Affected","Not Affected")</f>
        <v>Affected</v>
      </c>
    </row>
    <row r="225" spans="1:12" x14ac:dyDescent="0.25">
      <c r="A225" s="1" t="s">
        <v>15</v>
      </c>
      <c r="B225">
        <v>43</v>
      </c>
      <c r="C225" t="str">
        <f t="shared" si="3"/>
        <v>41-50</v>
      </c>
      <c r="D225">
        <v>0</v>
      </c>
      <c r="E225">
        <v>0</v>
      </c>
      <c r="F225">
        <v>1</v>
      </c>
      <c r="G225" s="1" t="s">
        <v>30</v>
      </c>
      <c r="H225" s="1" t="s">
        <v>17</v>
      </c>
      <c r="I225" s="1" t="s">
        <v>19</v>
      </c>
      <c r="J225" s="1" t="s">
        <v>14</v>
      </c>
      <c r="K225">
        <v>0</v>
      </c>
      <c r="L225" s="1" t="str">
        <f>IF(Dataset[[#This Row],[Outcome]]=1,"Affected","Not Affected")</f>
        <v>Not Affected</v>
      </c>
    </row>
    <row r="226" spans="1:12" x14ac:dyDescent="0.25">
      <c r="A226" s="1" t="s">
        <v>15</v>
      </c>
      <c r="B226">
        <v>43</v>
      </c>
      <c r="C226" t="str">
        <f t="shared" si="3"/>
        <v>41-50</v>
      </c>
      <c r="D226">
        <v>0</v>
      </c>
      <c r="E226">
        <v>0</v>
      </c>
      <c r="F226">
        <v>1</v>
      </c>
      <c r="G226" s="1" t="s">
        <v>41</v>
      </c>
      <c r="H226" s="1" t="s">
        <v>12</v>
      </c>
      <c r="I226" s="1" t="s">
        <v>13</v>
      </c>
      <c r="J226" s="1" t="s">
        <v>14</v>
      </c>
      <c r="K226">
        <v>0</v>
      </c>
      <c r="L226" s="1" t="str">
        <f>IF(Dataset[[#This Row],[Outcome]]=1,"Affected","Not Affected")</f>
        <v>Not Affected</v>
      </c>
    </row>
    <row r="227" spans="1:12" x14ac:dyDescent="0.25">
      <c r="A227" s="1" t="s">
        <v>15</v>
      </c>
      <c r="B227">
        <v>57</v>
      </c>
      <c r="C227" t="str">
        <f t="shared" si="3"/>
        <v>51+</v>
      </c>
      <c r="D227">
        <v>0</v>
      </c>
      <c r="E227">
        <v>0</v>
      </c>
      <c r="F227">
        <v>0</v>
      </c>
      <c r="G227" s="1" t="s">
        <v>45</v>
      </c>
      <c r="H227" s="1" t="s">
        <v>17</v>
      </c>
      <c r="I227" s="1" t="s">
        <v>13</v>
      </c>
      <c r="J227" s="1" t="s">
        <v>14</v>
      </c>
      <c r="K227">
        <v>0</v>
      </c>
      <c r="L227" s="1" t="str">
        <f>IF(Dataset[[#This Row],[Outcome]]=1,"Affected","Not Affected")</f>
        <v>Not Affected</v>
      </c>
    </row>
    <row r="228" spans="1:12" x14ac:dyDescent="0.25">
      <c r="A228" s="1" t="s">
        <v>10</v>
      </c>
      <c r="B228">
        <v>55</v>
      </c>
      <c r="C228" t="str">
        <f t="shared" si="3"/>
        <v>51+</v>
      </c>
      <c r="D228">
        <v>1</v>
      </c>
      <c r="E228">
        <v>1</v>
      </c>
      <c r="F228">
        <v>1</v>
      </c>
      <c r="G228" s="1" t="s">
        <v>16</v>
      </c>
      <c r="H228" s="1" t="s">
        <v>12</v>
      </c>
      <c r="I228" s="1" t="s">
        <v>19</v>
      </c>
      <c r="J228" s="1" t="s">
        <v>14</v>
      </c>
      <c r="K228">
        <v>1</v>
      </c>
      <c r="L228" s="1" t="str">
        <f>IF(Dataset[[#This Row],[Outcome]]=1,"Affected","Not Affected")</f>
        <v>Affected</v>
      </c>
    </row>
    <row r="229" spans="1:12" x14ac:dyDescent="0.25">
      <c r="A229" s="1" t="s">
        <v>10</v>
      </c>
      <c r="B229">
        <v>16</v>
      </c>
      <c r="C229" t="str">
        <f t="shared" si="3"/>
        <v>11-20</v>
      </c>
      <c r="D229">
        <v>1</v>
      </c>
      <c r="E229">
        <v>1</v>
      </c>
      <c r="F229">
        <v>0</v>
      </c>
      <c r="G229" s="1" t="s">
        <v>53</v>
      </c>
      <c r="H229" s="1" t="s">
        <v>17</v>
      </c>
      <c r="I229" s="1" t="s">
        <v>13</v>
      </c>
      <c r="J229" s="1" t="s">
        <v>14</v>
      </c>
      <c r="K229">
        <v>1</v>
      </c>
      <c r="L229" s="1" t="str">
        <f>IF(Dataset[[#This Row],[Outcome]]=1,"Affected","Not Affected")</f>
        <v>Affected</v>
      </c>
    </row>
    <row r="230" spans="1:12" x14ac:dyDescent="0.25">
      <c r="A230" s="1" t="s">
        <v>15</v>
      </c>
      <c r="B230">
        <v>25</v>
      </c>
      <c r="C230" t="str">
        <f t="shared" si="3"/>
        <v>21-30</v>
      </c>
      <c r="D230">
        <v>0</v>
      </c>
      <c r="E230">
        <v>0</v>
      </c>
      <c r="F230">
        <v>1</v>
      </c>
      <c r="G230" s="1" t="s">
        <v>32</v>
      </c>
      <c r="H230" s="1" t="s">
        <v>12</v>
      </c>
      <c r="I230" s="1" t="s">
        <v>19</v>
      </c>
      <c r="J230" s="1" t="s">
        <v>14</v>
      </c>
      <c r="K230">
        <v>0</v>
      </c>
      <c r="L230" s="1" t="str">
        <f>IF(Dataset[[#This Row],[Outcome]]=1,"Affected","Not Affected")</f>
        <v>Not Affected</v>
      </c>
    </row>
    <row r="231" spans="1:12" x14ac:dyDescent="0.25">
      <c r="A231" s="1" t="s">
        <v>10</v>
      </c>
      <c r="B231">
        <v>28</v>
      </c>
      <c r="C231" t="str">
        <f t="shared" si="3"/>
        <v>21-30</v>
      </c>
      <c r="D231">
        <v>1</v>
      </c>
      <c r="E231">
        <v>1</v>
      </c>
      <c r="F231">
        <v>0</v>
      </c>
      <c r="G231" s="1" t="s">
        <v>53</v>
      </c>
      <c r="H231" s="1" t="s">
        <v>17</v>
      </c>
      <c r="I231" s="1" t="s">
        <v>19</v>
      </c>
      <c r="J231" s="1" t="s">
        <v>14</v>
      </c>
      <c r="K231">
        <v>1</v>
      </c>
      <c r="L231" s="1" t="str">
        <f>IF(Dataset[[#This Row],[Outcome]]=1,"Affected","Not Affected")</f>
        <v>Affected</v>
      </c>
    </row>
    <row r="232" spans="1:12" x14ac:dyDescent="0.25">
      <c r="A232" s="1" t="s">
        <v>10</v>
      </c>
      <c r="B232">
        <v>41</v>
      </c>
      <c r="C232" t="str">
        <f t="shared" si="3"/>
        <v>41-50</v>
      </c>
      <c r="D232">
        <v>0</v>
      </c>
      <c r="E232">
        <v>0</v>
      </c>
      <c r="F232">
        <v>0</v>
      </c>
      <c r="G232" s="1" t="s">
        <v>52</v>
      </c>
      <c r="H232" s="1" t="s">
        <v>12</v>
      </c>
      <c r="I232" s="1" t="s">
        <v>19</v>
      </c>
      <c r="J232" s="1" t="s">
        <v>14</v>
      </c>
      <c r="K232">
        <v>0</v>
      </c>
      <c r="L232" s="1" t="str">
        <f>IF(Dataset[[#This Row],[Outcome]]=1,"Affected","Not Affected")</f>
        <v>Not Affected</v>
      </c>
    </row>
    <row r="233" spans="1:12" x14ac:dyDescent="0.25">
      <c r="A233" s="1" t="s">
        <v>15</v>
      </c>
      <c r="B233">
        <v>52</v>
      </c>
      <c r="C233" t="str">
        <f t="shared" si="3"/>
        <v>51+</v>
      </c>
      <c r="D233">
        <v>1</v>
      </c>
      <c r="E233">
        <v>1</v>
      </c>
      <c r="F233">
        <v>1</v>
      </c>
      <c r="G233" s="1" t="s">
        <v>39</v>
      </c>
      <c r="H233" s="1" t="s">
        <v>17</v>
      </c>
      <c r="I233" s="1" t="s">
        <v>19</v>
      </c>
      <c r="J233" s="1" t="s">
        <v>14</v>
      </c>
      <c r="K233">
        <v>1</v>
      </c>
      <c r="L233" s="1" t="str">
        <f>IF(Dataset[[#This Row],[Outcome]]=1,"Affected","Not Affected")</f>
        <v>Affected</v>
      </c>
    </row>
    <row r="234" spans="1:12" x14ac:dyDescent="0.25">
      <c r="A234" s="1" t="s">
        <v>15</v>
      </c>
      <c r="B234">
        <v>46</v>
      </c>
      <c r="C234" t="str">
        <f t="shared" si="3"/>
        <v>41-50</v>
      </c>
      <c r="D234">
        <v>1</v>
      </c>
      <c r="E234">
        <v>1</v>
      </c>
      <c r="F234">
        <v>0</v>
      </c>
      <c r="G234" s="1" t="s">
        <v>34</v>
      </c>
      <c r="H234" s="1" t="s">
        <v>12</v>
      </c>
      <c r="I234" s="1" t="s">
        <v>24</v>
      </c>
      <c r="J234" s="1" t="s">
        <v>14</v>
      </c>
      <c r="K234">
        <v>1</v>
      </c>
      <c r="L234" s="1" t="str">
        <f>IF(Dataset[[#This Row],[Outcome]]=1,"Affected","Not Affected")</f>
        <v>Affected</v>
      </c>
    </row>
    <row r="235" spans="1:12" x14ac:dyDescent="0.25">
      <c r="A235" s="1" t="s">
        <v>10</v>
      </c>
      <c r="B235">
        <v>55</v>
      </c>
      <c r="C235" t="str">
        <f t="shared" si="3"/>
        <v>51+</v>
      </c>
      <c r="D235">
        <v>0</v>
      </c>
      <c r="E235">
        <v>0</v>
      </c>
      <c r="F235">
        <v>1</v>
      </c>
      <c r="G235" s="1" t="s">
        <v>37</v>
      </c>
      <c r="H235" s="1" t="s">
        <v>17</v>
      </c>
      <c r="I235" s="1" t="s">
        <v>13</v>
      </c>
      <c r="J235" s="1" t="s">
        <v>14</v>
      </c>
      <c r="K235">
        <v>0</v>
      </c>
      <c r="L235" s="1" t="str">
        <f>IF(Dataset[[#This Row],[Outcome]]=1,"Affected","Not Affected")</f>
        <v>Not Affected</v>
      </c>
    </row>
    <row r="236" spans="1:12" x14ac:dyDescent="0.25">
      <c r="A236" s="1" t="s">
        <v>10</v>
      </c>
      <c r="B236">
        <v>53</v>
      </c>
      <c r="C236" t="str">
        <f t="shared" si="3"/>
        <v>51+</v>
      </c>
      <c r="D236">
        <v>1</v>
      </c>
      <c r="E236">
        <v>1</v>
      </c>
      <c r="F236">
        <v>1</v>
      </c>
      <c r="G236" s="1" t="s">
        <v>25</v>
      </c>
      <c r="H236" s="1" t="s">
        <v>12</v>
      </c>
      <c r="I236" s="1" t="s">
        <v>24</v>
      </c>
      <c r="J236" s="1" t="s">
        <v>14</v>
      </c>
      <c r="K236">
        <v>1</v>
      </c>
      <c r="L236" s="1" t="str">
        <f>IF(Dataset[[#This Row],[Outcome]]=1,"Affected","Not Affected")</f>
        <v>Affected</v>
      </c>
    </row>
    <row r="237" spans="1:12" x14ac:dyDescent="0.25">
      <c r="A237" s="1" t="s">
        <v>10</v>
      </c>
      <c r="B237">
        <v>42</v>
      </c>
      <c r="C237" t="str">
        <f t="shared" si="3"/>
        <v>41-50</v>
      </c>
      <c r="D237">
        <v>1</v>
      </c>
      <c r="E237">
        <v>1</v>
      </c>
      <c r="F237">
        <v>0</v>
      </c>
      <c r="G237" s="1" t="s">
        <v>49</v>
      </c>
      <c r="H237" s="1" t="s">
        <v>17</v>
      </c>
      <c r="I237" s="1" t="s">
        <v>19</v>
      </c>
      <c r="J237" s="1" t="s">
        <v>14</v>
      </c>
      <c r="K237">
        <v>1</v>
      </c>
      <c r="L237" s="1" t="str">
        <f>IF(Dataset[[#This Row],[Outcome]]=1,"Affected","Not Affected")</f>
        <v>Affected</v>
      </c>
    </row>
    <row r="238" spans="1:12" x14ac:dyDescent="0.25">
      <c r="A238" s="1" t="s">
        <v>10</v>
      </c>
      <c r="B238">
        <v>30</v>
      </c>
      <c r="C238" t="str">
        <f t="shared" si="3"/>
        <v>21-30</v>
      </c>
      <c r="D238">
        <v>0</v>
      </c>
      <c r="E238">
        <v>0</v>
      </c>
      <c r="F238">
        <v>0</v>
      </c>
      <c r="G238" s="1" t="s">
        <v>50</v>
      </c>
      <c r="H238" s="1" t="s">
        <v>12</v>
      </c>
      <c r="I238" s="1" t="s">
        <v>13</v>
      </c>
      <c r="J238" s="1" t="s">
        <v>14</v>
      </c>
      <c r="K238">
        <v>0</v>
      </c>
      <c r="L238" s="1" t="str">
        <f>IF(Dataset[[#This Row],[Outcome]]=1,"Affected","Not Affected")</f>
        <v>Not Affected</v>
      </c>
    </row>
    <row r="239" spans="1:12" x14ac:dyDescent="0.25">
      <c r="A239" s="1" t="s">
        <v>10</v>
      </c>
      <c r="B239">
        <v>18</v>
      </c>
      <c r="C239" t="str">
        <f t="shared" si="3"/>
        <v>11-20</v>
      </c>
      <c r="D239">
        <v>1</v>
      </c>
      <c r="E239">
        <v>1</v>
      </c>
      <c r="F239">
        <v>0</v>
      </c>
      <c r="G239" s="1" t="s">
        <v>50</v>
      </c>
      <c r="H239" s="1" t="s">
        <v>17</v>
      </c>
      <c r="I239" s="1" t="s">
        <v>24</v>
      </c>
      <c r="J239" s="1" t="s">
        <v>14</v>
      </c>
      <c r="K239">
        <v>1</v>
      </c>
      <c r="L239" s="1" t="str">
        <f>IF(Dataset[[#This Row],[Outcome]]=1,"Affected","Not Affected")</f>
        <v>Affected</v>
      </c>
    </row>
    <row r="240" spans="1:12" x14ac:dyDescent="0.25">
      <c r="A240" s="1" t="s">
        <v>10</v>
      </c>
      <c r="B240">
        <v>44</v>
      </c>
      <c r="C240" t="str">
        <f t="shared" si="3"/>
        <v>41-50</v>
      </c>
      <c r="D240">
        <v>0</v>
      </c>
      <c r="E240">
        <v>0</v>
      </c>
      <c r="F240">
        <v>1</v>
      </c>
      <c r="G240" s="1" t="s">
        <v>47</v>
      </c>
      <c r="H240" s="1" t="s">
        <v>12</v>
      </c>
      <c r="I240" s="1" t="s">
        <v>13</v>
      </c>
      <c r="J240" s="1" t="s">
        <v>14</v>
      </c>
      <c r="K240">
        <v>0</v>
      </c>
      <c r="L240" s="1" t="str">
        <f>IF(Dataset[[#This Row],[Outcome]]=1,"Affected","Not Affected")</f>
        <v>Not Affected</v>
      </c>
    </row>
    <row r="241" spans="1:12" x14ac:dyDescent="0.25">
      <c r="A241" s="1" t="s">
        <v>10</v>
      </c>
      <c r="B241">
        <v>21</v>
      </c>
      <c r="C241" t="str">
        <f t="shared" si="3"/>
        <v>21-30</v>
      </c>
      <c r="D241">
        <v>1</v>
      </c>
      <c r="E241">
        <v>1</v>
      </c>
      <c r="F241">
        <v>1</v>
      </c>
      <c r="G241" s="1" t="s">
        <v>51</v>
      </c>
      <c r="H241" s="1" t="s">
        <v>17</v>
      </c>
      <c r="I241" s="1" t="s">
        <v>24</v>
      </c>
      <c r="J241" s="1" t="s">
        <v>14</v>
      </c>
      <c r="K241">
        <v>1</v>
      </c>
      <c r="L241" s="1" t="str">
        <f>IF(Dataset[[#This Row],[Outcome]]=1,"Affected","Not Affected")</f>
        <v>Affected</v>
      </c>
    </row>
    <row r="242" spans="1:12" x14ac:dyDescent="0.25">
      <c r="A242" s="1" t="s">
        <v>15</v>
      </c>
      <c r="B242">
        <v>56</v>
      </c>
      <c r="C242" t="str">
        <f t="shared" si="3"/>
        <v>51+</v>
      </c>
      <c r="D242">
        <v>0</v>
      </c>
      <c r="E242">
        <v>0</v>
      </c>
      <c r="F242">
        <v>0</v>
      </c>
      <c r="G242" s="1" t="s">
        <v>28</v>
      </c>
      <c r="H242" s="1" t="s">
        <v>12</v>
      </c>
      <c r="I242" s="1" t="s">
        <v>13</v>
      </c>
      <c r="J242" s="1" t="s">
        <v>14</v>
      </c>
      <c r="K242">
        <v>0</v>
      </c>
      <c r="L242" s="1" t="str">
        <f>IF(Dataset[[#This Row],[Outcome]]=1,"Affected","Not Affected")</f>
        <v>Not Affected</v>
      </c>
    </row>
    <row r="243" spans="1:12" x14ac:dyDescent="0.25">
      <c r="A243" s="1" t="s">
        <v>15</v>
      </c>
      <c r="B243">
        <v>50</v>
      </c>
      <c r="C243" t="str">
        <f t="shared" si="3"/>
        <v>41-50</v>
      </c>
      <c r="D243">
        <v>1</v>
      </c>
      <c r="E243">
        <v>1</v>
      </c>
      <c r="F243">
        <v>0</v>
      </c>
      <c r="G243" s="1" t="s">
        <v>48</v>
      </c>
      <c r="H243" s="1" t="s">
        <v>17</v>
      </c>
      <c r="I243" s="1" t="s">
        <v>13</v>
      </c>
      <c r="J243" s="1" t="s">
        <v>14</v>
      </c>
      <c r="K243">
        <v>1</v>
      </c>
      <c r="L243" s="1" t="str">
        <f>IF(Dataset[[#This Row],[Outcome]]=1,"Affected","Not Affected")</f>
        <v>Affected</v>
      </c>
    </row>
    <row r="244" spans="1:12" x14ac:dyDescent="0.25">
      <c r="A244" s="1" t="s">
        <v>10</v>
      </c>
      <c r="B244">
        <v>12</v>
      </c>
      <c r="C244" t="str">
        <f t="shared" si="3"/>
        <v>11-20</v>
      </c>
      <c r="D244">
        <v>1</v>
      </c>
      <c r="E244">
        <v>1</v>
      </c>
      <c r="F244">
        <v>0</v>
      </c>
      <c r="G244" s="1" t="s">
        <v>38</v>
      </c>
      <c r="H244" s="1" t="s">
        <v>12</v>
      </c>
      <c r="I244" s="1" t="s">
        <v>24</v>
      </c>
      <c r="J244" s="1" t="s">
        <v>14</v>
      </c>
      <c r="K244">
        <v>1</v>
      </c>
      <c r="L244" s="1" t="str">
        <f>IF(Dataset[[#This Row],[Outcome]]=1,"Affected","Not Affected")</f>
        <v>Affected</v>
      </c>
    </row>
    <row r="245" spans="1:12" x14ac:dyDescent="0.25">
      <c r="A245" s="1" t="s">
        <v>15</v>
      </c>
      <c r="B245">
        <v>43</v>
      </c>
      <c r="C245" t="str">
        <f t="shared" si="3"/>
        <v>41-50</v>
      </c>
      <c r="D245">
        <v>0</v>
      </c>
      <c r="E245">
        <v>0</v>
      </c>
      <c r="F245">
        <v>0</v>
      </c>
      <c r="G245" s="1" t="s">
        <v>22</v>
      </c>
      <c r="H245" s="1" t="s">
        <v>17</v>
      </c>
      <c r="I245" s="1" t="s">
        <v>19</v>
      </c>
      <c r="J245" s="1" t="s">
        <v>14</v>
      </c>
      <c r="K245">
        <v>0</v>
      </c>
      <c r="L245" s="1" t="str">
        <f>IF(Dataset[[#This Row],[Outcome]]=1,"Affected","Not Affected")</f>
        <v>Not Affected</v>
      </c>
    </row>
    <row r="246" spans="1:12" x14ac:dyDescent="0.25">
      <c r="A246" s="1" t="s">
        <v>10</v>
      </c>
      <c r="B246">
        <v>42</v>
      </c>
      <c r="C246" t="str">
        <f t="shared" si="3"/>
        <v>41-50</v>
      </c>
      <c r="D246">
        <v>1</v>
      </c>
      <c r="E246">
        <v>1</v>
      </c>
      <c r="F246">
        <v>0</v>
      </c>
      <c r="G246" s="1" t="s">
        <v>28</v>
      </c>
      <c r="H246" s="1" t="s">
        <v>12</v>
      </c>
      <c r="I246" s="1" t="s">
        <v>13</v>
      </c>
      <c r="J246" s="1" t="s">
        <v>14</v>
      </c>
      <c r="K246">
        <v>1</v>
      </c>
      <c r="L246" s="1" t="str">
        <f>IF(Dataset[[#This Row],[Outcome]]=1,"Affected","Not Affected")</f>
        <v>Affected</v>
      </c>
    </row>
    <row r="247" spans="1:12" x14ac:dyDescent="0.25">
      <c r="A247" s="1" t="s">
        <v>10</v>
      </c>
      <c r="B247">
        <v>38</v>
      </c>
      <c r="C247" t="str">
        <f t="shared" si="3"/>
        <v>31-40</v>
      </c>
      <c r="D247">
        <v>0</v>
      </c>
      <c r="E247">
        <v>1</v>
      </c>
      <c r="F247">
        <v>0</v>
      </c>
      <c r="G247" s="1" t="s">
        <v>33</v>
      </c>
      <c r="H247" s="1" t="s">
        <v>17</v>
      </c>
      <c r="I247" s="1" t="s">
        <v>19</v>
      </c>
      <c r="J247" s="1" t="s">
        <v>14</v>
      </c>
      <c r="K247">
        <v>1</v>
      </c>
      <c r="L247" s="1" t="str">
        <f>IF(Dataset[[#This Row],[Outcome]]=1,"Affected","Not Affected")</f>
        <v>Affected</v>
      </c>
    </row>
    <row r="248" spans="1:12" x14ac:dyDescent="0.25">
      <c r="A248" s="1" t="s">
        <v>15</v>
      </c>
      <c r="B248">
        <v>62</v>
      </c>
      <c r="C248" t="str">
        <f t="shared" si="3"/>
        <v>51+</v>
      </c>
      <c r="D248">
        <v>1</v>
      </c>
      <c r="E248">
        <v>1</v>
      </c>
      <c r="F248">
        <v>0</v>
      </c>
      <c r="G248" s="1" t="s">
        <v>44</v>
      </c>
      <c r="H248" s="1" t="s">
        <v>12</v>
      </c>
      <c r="I248" s="1" t="s">
        <v>24</v>
      </c>
      <c r="J248" s="1" t="s">
        <v>14</v>
      </c>
      <c r="K248">
        <v>1</v>
      </c>
      <c r="L248" s="1" t="str">
        <f>IF(Dataset[[#This Row],[Outcome]]=1,"Affected","Not Affected")</f>
        <v>Affected</v>
      </c>
    </row>
    <row r="249" spans="1:12" x14ac:dyDescent="0.25">
      <c r="A249" s="1" t="s">
        <v>10</v>
      </c>
      <c r="B249">
        <v>32</v>
      </c>
      <c r="C249" t="str">
        <f t="shared" si="3"/>
        <v>31-40</v>
      </c>
      <c r="D249">
        <v>0</v>
      </c>
      <c r="E249">
        <v>0</v>
      </c>
      <c r="F249">
        <v>0</v>
      </c>
      <c r="G249" s="1" t="s">
        <v>49</v>
      </c>
      <c r="H249" s="1" t="s">
        <v>17</v>
      </c>
      <c r="I249" s="1" t="s">
        <v>24</v>
      </c>
      <c r="J249" s="1" t="s">
        <v>14</v>
      </c>
      <c r="K249">
        <v>0</v>
      </c>
      <c r="L249" s="1" t="str">
        <f>IF(Dataset[[#This Row],[Outcome]]=1,"Affected","Not Affected")</f>
        <v>Not Affected</v>
      </c>
    </row>
    <row r="250" spans="1:12" x14ac:dyDescent="0.25">
      <c r="A250" s="1" t="s">
        <v>15</v>
      </c>
      <c r="B250">
        <v>19</v>
      </c>
      <c r="C250" t="str">
        <f t="shared" si="3"/>
        <v>11-20</v>
      </c>
      <c r="D250">
        <v>1</v>
      </c>
      <c r="E250">
        <v>1</v>
      </c>
      <c r="F250">
        <v>0</v>
      </c>
      <c r="G250" s="1" t="s">
        <v>50</v>
      </c>
      <c r="H250" s="1" t="s">
        <v>12</v>
      </c>
      <c r="I250" s="1" t="s">
        <v>13</v>
      </c>
      <c r="J250" s="1" t="s">
        <v>14</v>
      </c>
      <c r="K250">
        <v>1</v>
      </c>
      <c r="L250" s="1" t="str">
        <f>IF(Dataset[[#This Row],[Outcome]]=1,"Affected","Not Affected")</f>
        <v>Affected</v>
      </c>
    </row>
    <row r="251" spans="1:12" x14ac:dyDescent="0.25">
      <c r="A251" s="1" t="s">
        <v>10</v>
      </c>
      <c r="B251">
        <v>19</v>
      </c>
      <c r="C251" t="str">
        <f t="shared" si="3"/>
        <v>11-20</v>
      </c>
      <c r="D251">
        <v>1</v>
      </c>
      <c r="E251">
        <v>1</v>
      </c>
      <c r="F251">
        <v>1</v>
      </c>
      <c r="G251" s="1" t="s">
        <v>26</v>
      </c>
      <c r="H251" s="1" t="s">
        <v>17</v>
      </c>
      <c r="I251" s="1" t="s">
        <v>19</v>
      </c>
      <c r="J251" s="1" t="s">
        <v>14</v>
      </c>
      <c r="K251">
        <v>1</v>
      </c>
      <c r="L251" s="1" t="str">
        <f>IF(Dataset[[#This Row],[Outcome]]=1,"Affected","Not Affected")</f>
        <v>Affected</v>
      </c>
    </row>
    <row r="252" spans="1:12" x14ac:dyDescent="0.25">
      <c r="A252" s="1" t="s">
        <v>15</v>
      </c>
      <c r="B252">
        <v>40</v>
      </c>
      <c r="C252" t="str">
        <f t="shared" si="3"/>
        <v>31-40</v>
      </c>
      <c r="D252">
        <v>1</v>
      </c>
      <c r="E252">
        <v>1</v>
      </c>
      <c r="F252">
        <v>1</v>
      </c>
      <c r="G252" s="1" t="s">
        <v>40</v>
      </c>
      <c r="H252" s="1" t="s">
        <v>12</v>
      </c>
      <c r="I252" s="1" t="s">
        <v>19</v>
      </c>
      <c r="J252" s="1" t="s">
        <v>14</v>
      </c>
      <c r="K252">
        <v>1</v>
      </c>
      <c r="L252" s="1" t="str">
        <f>IF(Dataset[[#This Row],[Outcome]]=1,"Affected","Not Affected")</f>
        <v>Affected</v>
      </c>
    </row>
    <row r="253" spans="1:12" x14ac:dyDescent="0.25">
      <c r="A253" s="1" t="s">
        <v>10</v>
      </c>
      <c r="B253">
        <v>10</v>
      </c>
      <c r="C253" t="str">
        <f t="shared" si="3"/>
        <v>0-10</v>
      </c>
      <c r="D253">
        <v>0</v>
      </c>
      <c r="E253">
        <v>0</v>
      </c>
      <c r="F253">
        <v>1</v>
      </c>
      <c r="G253" s="1" t="s">
        <v>28</v>
      </c>
      <c r="H253" s="1" t="s">
        <v>17</v>
      </c>
      <c r="I253" s="1" t="s">
        <v>24</v>
      </c>
      <c r="J253" s="1" t="s">
        <v>14</v>
      </c>
      <c r="K253">
        <v>0</v>
      </c>
      <c r="L253" s="1" t="str">
        <f>IF(Dataset[[#This Row],[Outcome]]=1,"Affected","Not Affected")</f>
        <v>Not Affected</v>
      </c>
    </row>
    <row r="254" spans="1:12" x14ac:dyDescent="0.25">
      <c r="A254" s="1" t="s">
        <v>10</v>
      </c>
      <c r="B254">
        <v>20</v>
      </c>
      <c r="C254" t="str">
        <f t="shared" si="3"/>
        <v>11-20</v>
      </c>
      <c r="D254">
        <v>0</v>
      </c>
      <c r="E254">
        <v>0</v>
      </c>
      <c r="F254">
        <v>0</v>
      </c>
      <c r="G254" s="1" t="s">
        <v>23</v>
      </c>
      <c r="H254" s="1" t="s">
        <v>12</v>
      </c>
      <c r="I254" s="1" t="s">
        <v>24</v>
      </c>
      <c r="J254" s="1" t="s">
        <v>14</v>
      </c>
      <c r="K254">
        <v>0</v>
      </c>
      <c r="L254" s="1" t="str">
        <f>IF(Dataset[[#This Row],[Outcome]]=1,"Affected","Not Affected")</f>
        <v>Not Affected</v>
      </c>
    </row>
    <row r="255" spans="1:12" x14ac:dyDescent="0.25">
      <c r="A255" s="1" t="s">
        <v>15</v>
      </c>
      <c r="B255">
        <v>26</v>
      </c>
      <c r="C255" t="str">
        <f t="shared" si="3"/>
        <v>21-30</v>
      </c>
      <c r="D255">
        <v>0</v>
      </c>
      <c r="E255">
        <v>0</v>
      </c>
      <c r="F255">
        <v>0</v>
      </c>
      <c r="G255" s="1" t="s">
        <v>25</v>
      </c>
      <c r="H255" s="1" t="s">
        <v>17</v>
      </c>
      <c r="I255" s="1" t="s">
        <v>19</v>
      </c>
      <c r="J255" s="1" t="s">
        <v>14</v>
      </c>
      <c r="K255">
        <v>0</v>
      </c>
      <c r="L255" s="1" t="str">
        <f>IF(Dataset[[#This Row],[Outcome]]=1,"Affected","Not Affected")</f>
        <v>Not Affected</v>
      </c>
    </row>
    <row r="256" spans="1:12" x14ac:dyDescent="0.25">
      <c r="A256" s="1" t="s">
        <v>15</v>
      </c>
      <c r="B256">
        <v>29</v>
      </c>
      <c r="C256" t="str">
        <f t="shared" si="3"/>
        <v>21-30</v>
      </c>
      <c r="D256">
        <v>0</v>
      </c>
      <c r="E256">
        <v>0</v>
      </c>
      <c r="F256">
        <v>0</v>
      </c>
      <c r="G256" s="1" t="s">
        <v>41</v>
      </c>
      <c r="H256" s="1" t="s">
        <v>12</v>
      </c>
      <c r="I256" s="1" t="s">
        <v>24</v>
      </c>
      <c r="J256" s="1" t="s">
        <v>14</v>
      </c>
      <c r="K256">
        <v>0</v>
      </c>
      <c r="L256" s="1" t="str">
        <f>IF(Dataset[[#This Row],[Outcome]]=1,"Affected","Not Affected")</f>
        <v>Not Affected</v>
      </c>
    </row>
    <row r="257" spans="1:12" x14ac:dyDescent="0.25">
      <c r="A257" s="1" t="s">
        <v>15</v>
      </c>
      <c r="B257">
        <v>39</v>
      </c>
      <c r="C257" t="str">
        <f t="shared" si="3"/>
        <v>31-40</v>
      </c>
      <c r="D257">
        <v>1</v>
      </c>
      <c r="E257">
        <v>1</v>
      </c>
      <c r="F257">
        <v>1</v>
      </c>
      <c r="G257" s="1" t="s">
        <v>29</v>
      </c>
      <c r="H257" s="1" t="s">
        <v>17</v>
      </c>
      <c r="I257" s="1" t="s">
        <v>19</v>
      </c>
      <c r="J257" s="1" t="s">
        <v>14</v>
      </c>
      <c r="K257">
        <v>1</v>
      </c>
      <c r="L257" s="1" t="str">
        <f>IF(Dataset[[#This Row],[Outcome]]=1,"Affected","Not Affected")</f>
        <v>Affected</v>
      </c>
    </row>
    <row r="258" spans="1:12" x14ac:dyDescent="0.25">
      <c r="A258" s="1" t="s">
        <v>10</v>
      </c>
      <c r="B258">
        <v>65</v>
      </c>
      <c r="C258" t="str">
        <f t="shared" ref="C258:C321" si="4">IF(B258&lt;=10, "0-10",
IF(B258&lt;=20, "11-20",
IF(B258&lt;=30, "21-30",
IF(B258&lt;=40, "31-40",
IF(B258&lt;=50, "41-50","51+")))))</f>
        <v>51+</v>
      </c>
      <c r="D258">
        <v>1</v>
      </c>
      <c r="E258">
        <v>1</v>
      </c>
      <c r="F258">
        <v>1</v>
      </c>
      <c r="G258" s="1" t="s">
        <v>42</v>
      </c>
      <c r="H258" s="1" t="s">
        <v>12</v>
      </c>
      <c r="I258" s="1" t="s">
        <v>19</v>
      </c>
      <c r="J258" s="1" t="s">
        <v>14</v>
      </c>
      <c r="K258">
        <v>1</v>
      </c>
      <c r="L258" s="1" t="str">
        <f>IF(Dataset[[#This Row],[Outcome]]=1,"Affected","Not Affected")</f>
        <v>Affected</v>
      </c>
    </row>
    <row r="259" spans="1:12" x14ac:dyDescent="0.25">
      <c r="A259" s="1" t="s">
        <v>10</v>
      </c>
      <c r="B259">
        <v>38</v>
      </c>
      <c r="C259" t="str">
        <f t="shared" si="4"/>
        <v>31-40</v>
      </c>
      <c r="D259">
        <v>0</v>
      </c>
      <c r="E259">
        <v>0</v>
      </c>
      <c r="F259">
        <v>1</v>
      </c>
      <c r="G259" s="1" t="s">
        <v>49</v>
      </c>
      <c r="H259" s="1" t="s">
        <v>17</v>
      </c>
      <c r="I259" s="1" t="s">
        <v>19</v>
      </c>
      <c r="J259" s="1" t="s">
        <v>14</v>
      </c>
      <c r="K259">
        <v>0</v>
      </c>
      <c r="L259" s="1" t="str">
        <f>IF(Dataset[[#This Row],[Outcome]]=1,"Affected","Not Affected")</f>
        <v>Not Affected</v>
      </c>
    </row>
    <row r="260" spans="1:12" x14ac:dyDescent="0.25">
      <c r="A260" s="1" t="s">
        <v>15</v>
      </c>
      <c r="B260">
        <v>14</v>
      </c>
      <c r="C260" t="str">
        <f t="shared" si="4"/>
        <v>11-20</v>
      </c>
      <c r="D260">
        <v>0</v>
      </c>
      <c r="E260">
        <v>0</v>
      </c>
      <c r="F260">
        <v>0</v>
      </c>
      <c r="G260" s="1" t="s">
        <v>49</v>
      </c>
      <c r="H260" s="1" t="s">
        <v>12</v>
      </c>
      <c r="I260" s="1" t="s">
        <v>24</v>
      </c>
      <c r="J260" s="1" t="s">
        <v>14</v>
      </c>
      <c r="K260">
        <v>0</v>
      </c>
      <c r="L260" s="1" t="str">
        <f>IF(Dataset[[#This Row],[Outcome]]=1,"Affected","Not Affected")</f>
        <v>Not Affected</v>
      </c>
    </row>
    <row r="261" spans="1:12" x14ac:dyDescent="0.25">
      <c r="A261" s="1" t="s">
        <v>10</v>
      </c>
      <c r="B261">
        <v>62</v>
      </c>
      <c r="C261" t="str">
        <f t="shared" si="4"/>
        <v>51+</v>
      </c>
      <c r="D261">
        <v>0</v>
      </c>
      <c r="E261">
        <v>0</v>
      </c>
      <c r="F261">
        <v>0</v>
      </c>
      <c r="G261" s="1" t="s">
        <v>26</v>
      </c>
      <c r="H261" s="1" t="s">
        <v>17</v>
      </c>
      <c r="I261" s="1" t="s">
        <v>24</v>
      </c>
      <c r="J261" s="1" t="s">
        <v>14</v>
      </c>
      <c r="K261">
        <v>0</v>
      </c>
      <c r="L261" s="1" t="str">
        <f>IF(Dataset[[#This Row],[Outcome]]=1,"Affected","Not Affected")</f>
        <v>Not Affected</v>
      </c>
    </row>
    <row r="262" spans="1:12" x14ac:dyDescent="0.25">
      <c r="A262" s="1" t="s">
        <v>10</v>
      </c>
      <c r="B262">
        <v>37</v>
      </c>
      <c r="C262" t="str">
        <f t="shared" si="4"/>
        <v>31-40</v>
      </c>
      <c r="D262">
        <v>0</v>
      </c>
      <c r="E262">
        <v>0</v>
      </c>
      <c r="F262">
        <v>1</v>
      </c>
      <c r="G262" s="1" t="s">
        <v>40</v>
      </c>
      <c r="H262" s="1" t="s">
        <v>12</v>
      </c>
      <c r="I262" s="1" t="s">
        <v>19</v>
      </c>
      <c r="J262" s="1" t="s">
        <v>14</v>
      </c>
      <c r="K262">
        <v>0</v>
      </c>
      <c r="L262" s="1" t="str">
        <f>IF(Dataset[[#This Row],[Outcome]]=1,"Affected","Not Affected")</f>
        <v>Not Affected</v>
      </c>
    </row>
    <row r="263" spans="1:12" x14ac:dyDescent="0.25">
      <c r="A263" s="1" t="s">
        <v>10</v>
      </c>
      <c r="B263">
        <v>25</v>
      </c>
      <c r="C263" t="str">
        <f t="shared" si="4"/>
        <v>21-30</v>
      </c>
      <c r="D263">
        <v>1</v>
      </c>
      <c r="E263">
        <v>1</v>
      </c>
      <c r="F263">
        <v>1</v>
      </c>
      <c r="G263" s="1" t="s">
        <v>45</v>
      </c>
      <c r="H263" s="1" t="s">
        <v>17</v>
      </c>
      <c r="I263" s="1" t="s">
        <v>24</v>
      </c>
      <c r="J263" s="1" t="s">
        <v>14</v>
      </c>
      <c r="K263">
        <v>1</v>
      </c>
      <c r="L263" s="1" t="str">
        <f>IF(Dataset[[#This Row],[Outcome]]=1,"Affected","Not Affected")</f>
        <v>Affected</v>
      </c>
    </row>
    <row r="264" spans="1:12" x14ac:dyDescent="0.25">
      <c r="A264" s="1" t="s">
        <v>10</v>
      </c>
      <c r="B264">
        <v>64</v>
      </c>
      <c r="C264" t="str">
        <f t="shared" si="4"/>
        <v>51+</v>
      </c>
      <c r="D264">
        <v>1</v>
      </c>
      <c r="E264">
        <v>1</v>
      </c>
      <c r="F264">
        <v>0</v>
      </c>
      <c r="G264" s="1" t="s">
        <v>50</v>
      </c>
      <c r="H264" s="1" t="s">
        <v>12</v>
      </c>
      <c r="I264" s="1" t="s">
        <v>24</v>
      </c>
      <c r="J264" s="1" t="s">
        <v>14</v>
      </c>
      <c r="K264">
        <v>1</v>
      </c>
      <c r="L264" s="1" t="str">
        <f>IF(Dataset[[#This Row],[Outcome]]=1,"Affected","Not Affected")</f>
        <v>Affected</v>
      </c>
    </row>
    <row r="265" spans="1:12" x14ac:dyDescent="0.25">
      <c r="A265" s="1" t="s">
        <v>10</v>
      </c>
      <c r="B265">
        <v>51</v>
      </c>
      <c r="C265" t="str">
        <f t="shared" si="4"/>
        <v>51+</v>
      </c>
      <c r="D265">
        <v>1</v>
      </c>
      <c r="E265">
        <v>1</v>
      </c>
      <c r="F265">
        <v>1</v>
      </c>
      <c r="G265" s="1" t="s">
        <v>33</v>
      </c>
      <c r="H265" s="1" t="s">
        <v>17</v>
      </c>
      <c r="I265" s="1" t="s">
        <v>19</v>
      </c>
      <c r="J265" s="1" t="s">
        <v>14</v>
      </c>
      <c r="K265">
        <v>1</v>
      </c>
      <c r="L265" s="1" t="str">
        <f>IF(Dataset[[#This Row],[Outcome]]=1,"Affected","Not Affected")</f>
        <v>Affected</v>
      </c>
    </row>
    <row r="266" spans="1:12" x14ac:dyDescent="0.25">
      <c r="A266" s="1" t="s">
        <v>10</v>
      </c>
      <c r="B266">
        <v>11</v>
      </c>
      <c r="C266" t="str">
        <f t="shared" si="4"/>
        <v>11-20</v>
      </c>
      <c r="D266">
        <v>0</v>
      </c>
      <c r="E266">
        <v>0</v>
      </c>
      <c r="F266">
        <v>1</v>
      </c>
      <c r="G266" s="1" t="s">
        <v>11</v>
      </c>
      <c r="H266" s="1" t="s">
        <v>12</v>
      </c>
      <c r="I266" s="1" t="s">
        <v>13</v>
      </c>
      <c r="J266" s="1" t="s">
        <v>14</v>
      </c>
      <c r="K266">
        <v>0</v>
      </c>
      <c r="L266" s="1" t="str">
        <f>IF(Dataset[[#This Row],[Outcome]]=1,"Affected","Not Affected")</f>
        <v>Not Affected</v>
      </c>
    </row>
    <row r="267" spans="1:12" x14ac:dyDescent="0.25">
      <c r="A267" s="1" t="s">
        <v>15</v>
      </c>
      <c r="B267">
        <v>20</v>
      </c>
      <c r="C267" t="str">
        <f t="shared" si="4"/>
        <v>11-20</v>
      </c>
      <c r="D267">
        <v>1</v>
      </c>
      <c r="E267">
        <v>1</v>
      </c>
      <c r="F267">
        <v>1</v>
      </c>
      <c r="G267" s="1" t="s">
        <v>41</v>
      </c>
      <c r="H267" s="1" t="s">
        <v>17</v>
      </c>
      <c r="I267" s="1" t="s">
        <v>13</v>
      </c>
      <c r="J267" s="1" t="s">
        <v>14</v>
      </c>
      <c r="K267">
        <v>1</v>
      </c>
      <c r="L267" s="1" t="str">
        <f>IF(Dataset[[#This Row],[Outcome]]=1,"Affected","Not Affected")</f>
        <v>Affected</v>
      </c>
    </row>
    <row r="268" spans="1:12" x14ac:dyDescent="0.25">
      <c r="A268" s="1" t="s">
        <v>15</v>
      </c>
      <c r="B268">
        <v>8</v>
      </c>
      <c r="C268" t="str">
        <f t="shared" si="4"/>
        <v>0-10</v>
      </c>
      <c r="D268">
        <v>0</v>
      </c>
      <c r="E268">
        <v>0</v>
      </c>
      <c r="F268">
        <v>0</v>
      </c>
      <c r="G268" s="1" t="s">
        <v>47</v>
      </c>
      <c r="H268" s="1" t="s">
        <v>12</v>
      </c>
      <c r="I268" s="1" t="s">
        <v>24</v>
      </c>
      <c r="J268" s="1" t="s">
        <v>14</v>
      </c>
      <c r="K268">
        <v>0</v>
      </c>
      <c r="L268" s="1" t="str">
        <f>IF(Dataset[[#This Row],[Outcome]]=1,"Affected","Not Affected")</f>
        <v>Not Affected</v>
      </c>
    </row>
    <row r="269" spans="1:12" x14ac:dyDescent="0.25">
      <c r="A269" s="1" t="s">
        <v>15</v>
      </c>
      <c r="B269">
        <v>27</v>
      </c>
      <c r="C269" t="str">
        <f t="shared" si="4"/>
        <v>21-30</v>
      </c>
      <c r="D269">
        <v>1</v>
      </c>
      <c r="E269">
        <v>1</v>
      </c>
      <c r="F269">
        <v>1</v>
      </c>
      <c r="G269" s="1" t="s">
        <v>44</v>
      </c>
      <c r="H269" s="1" t="s">
        <v>17</v>
      </c>
      <c r="I269" s="1" t="s">
        <v>24</v>
      </c>
      <c r="J269" s="1" t="s">
        <v>14</v>
      </c>
      <c r="K269">
        <v>1</v>
      </c>
      <c r="L269" s="1" t="str">
        <f>IF(Dataset[[#This Row],[Outcome]]=1,"Affected","Not Affected")</f>
        <v>Affected</v>
      </c>
    </row>
    <row r="270" spans="1:12" x14ac:dyDescent="0.25">
      <c r="A270" s="1" t="s">
        <v>10</v>
      </c>
      <c r="B270">
        <v>44</v>
      </c>
      <c r="C270" t="str">
        <f t="shared" si="4"/>
        <v>41-50</v>
      </c>
      <c r="D270">
        <v>1</v>
      </c>
      <c r="E270">
        <v>1</v>
      </c>
      <c r="F270">
        <v>1</v>
      </c>
      <c r="G270" s="1" t="s">
        <v>20</v>
      </c>
      <c r="H270" s="1" t="s">
        <v>12</v>
      </c>
      <c r="I270" s="1" t="s">
        <v>13</v>
      </c>
      <c r="J270" s="1" t="s">
        <v>14</v>
      </c>
      <c r="K270">
        <v>1</v>
      </c>
      <c r="L270" s="1" t="str">
        <f>IF(Dataset[[#This Row],[Outcome]]=1,"Affected","Not Affected")</f>
        <v>Affected</v>
      </c>
    </row>
    <row r="271" spans="1:12" x14ac:dyDescent="0.25">
      <c r="A271" s="1" t="s">
        <v>10</v>
      </c>
      <c r="B271">
        <v>28</v>
      </c>
      <c r="C271" t="str">
        <f t="shared" si="4"/>
        <v>21-30</v>
      </c>
      <c r="D271">
        <v>1</v>
      </c>
      <c r="E271">
        <v>1</v>
      </c>
      <c r="F271">
        <v>0</v>
      </c>
      <c r="G271" s="1" t="s">
        <v>22</v>
      </c>
      <c r="H271" s="1" t="s">
        <v>17</v>
      </c>
      <c r="I271" s="1" t="s">
        <v>24</v>
      </c>
      <c r="J271" s="1" t="s">
        <v>14</v>
      </c>
      <c r="K271">
        <v>1</v>
      </c>
      <c r="L271" s="1" t="str">
        <f>IF(Dataset[[#This Row],[Outcome]]=1,"Affected","Not Affected")</f>
        <v>Affected</v>
      </c>
    </row>
    <row r="272" spans="1:12" x14ac:dyDescent="0.25">
      <c r="A272" s="1" t="s">
        <v>15</v>
      </c>
      <c r="B272">
        <v>38</v>
      </c>
      <c r="C272" t="str">
        <f t="shared" si="4"/>
        <v>31-40</v>
      </c>
      <c r="D272">
        <v>0</v>
      </c>
      <c r="E272">
        <v>0</v>
      </c>
      <c r="F272">
        <v>0</v>
      </c>
      <c r="G272" s="1" t="s">
        <v>36</v>
      </c>
      <c r="H272" s="1" t="s">
        <v>12</v>
      </c>
      <c r="I272" s="1" t="s">
        <v>24</v>
      </c>
      <c r="J272" s="1" t="s">
        <v>14</v>
      </c>
      <c r="K272">
        <v>0</v>
      </c>
      <c r="L272" s="1" t="str">
        <f>IF(Dataset[[#This Row],[Outcome]]=1,"Affected","Not Affected")</f>
        <v>Not Affected</v>
      </c>
    </row>
    <row r="273" spans="1:12" x14ac:dyDescent="0.25">
      <c r="A273" s="1" t="s">
        <v>15</v>
      </c>
      <c r="B273">
        <v>27</v>
      </c>
      <c r="C273" t="str">
        <f t="shared" si="4"/>
        <v>21-30</v>
      </c>
      <c r="D273">
        <v>0</v>
      </c>
      <c r="E273">
        <v>0</v>
      </c>
      <c r="F273">
        <v>0</v>
      </c>
      <c r="G273" s="1" t="s">
        <v>50</v>
      </c>
      <c r="H273" s="1" t="s">
        <v>17</v>
      </c>
      <c r="I273" s="1" t="s">
        <v>24</v>
      </c>
      <c r="J273" s="1" t="s">
        <v>14</v>
      </c>
      <c r="K273">
        <v>0</v>
      </c>
      <c r="L273" s="1" t="str">
        <f>IF(Dataset[[#This Row],[Outcome]]=1,"Affected","Not Affected")</f>
        <v>Not Affected</v>
      </c>
    </row>
    <row r="274" spans="1:12" x14ac:dyDescent="0.25">
      <c r="A274" s="1" t="s">
        <v>15</v>
      </c>
      <c r="B274">
        <v>36</v>
      </c>
      <c r="C274" t="str">
        <f t="shared" si="4"/>
        <v>31-40</v>
      </c>
      <c r="D274">
        <v>1</v>
      </c>
      <c r="E274">
        <v>1</v>
      </c>
      <c r="F274">
        <v>0</v>
      </c>
      <c r="G274" s="1" t="s">
        <v>49</v>
      </c>
      <c r="H274" s="1" t="s">
        <v>12</v>
      </c>
      <c r="I274" s="1" t="s">
        <v>13</v>
      </c>
      <c r="J274" s="1" t="s">
        <v>14</v>
      </c>
      <c r="K274">
        <v>1</v>
      </c>
      <c r="L274" s="1" t="str">
        <f>IF(Dataset[[#This Row],[Outcome]]=1,"Affected","Not Affected")</f>
        <v>Affected</v>
      </c>
    </row>
    <row r="275" spans="1:12" x14ac:dyDescent="0.25">
      <c r="A275" s="1" t="s">
        <v>10</v>
      </c>
      <c r="B275">
        <v>65</v>
      </c>
      <c r="C275" t="str">
        <f t="shared" si="4"/>
        <v>51+</v>
      </c>
      <c r="D275">
        <v>0</v>
      </c>
      <c r="E275">
        <v>0</v>
      </c>
      <c r="F275">
        <v>1</v>
      </c>
      <c r="G275" s="1" t="s">
        <v>18</v>
      </c>
      <c r="H275" s="1" t="s">
        <v>17</v>
      </c>
      <c r="I275" s="1" t="s">
        <v>13</v>
      </c>
      <c r="J275" s="1" t="s">
        <v>14</v>
      </c>
      <c r="K275">
        <v>0</v>
      </c>
      <c r="L275" s="1" t="str">
        <f>IF(Dataset[[#This Row],[Outcome]]=1,"Affected","Not Affected")</f>
        <v>Not Affected</v>
      </c>
    </row>
    <row r="276" spans="1:12" x14ac:dyDescent="0.25">
      <c r="A276" s="1" t="s">
        <v>10</v>
      </c>
      <c r="B276">
        <v>38</v>
      </c>
      <c r="C276" t="str">
        <f t="shared" si="4"/>
        <v>31-40</v>
      </c>
      <c r="D276">
        <v>1</v>
      </c>
      <c r="E276">
        <v>1</v>
      </c>
      <c r="F276">
        <v>0</v>
      </c>
      <c r="G276" s="1" t="s">
        <v>35</v>
      </c>
      <c r="H276" s="1" t="s">
        <v>12</v>
      </c>
      <c r="I276" s="1" t="s">
        <v>19</v>
      </c>
      <c r="J276" s="1" t="s">
        <v>14</v>
      </c>
      <c r="K276">
        <v>1</v>
      </c>
      <c r="L276" s="1" t="str">
        <f>IF(Dataset[[#This Row],[Outcome]]=1,"Affected","Not Affected")</f>
        <v>Affected</v>
      </c>
    </row>
    <row r="277" spans="1:12" x14ac:dyDescent="0.25">
      <c r="A277" s="1" t="s">
        <v>10</v>
      </c>
      <c r="B277">
        <v>42</v>
      </c>
      <c r="C277" t="str">
        <f t="shared" si="4"/>
        <v>41-50</v>
      </c>
      <c r="D277">
        <v>1</v>
      </c>
      <c r="E277">
        <v>1</v>
      </c>
      <c r="F277">
        <v>0</v>
      </c>
      <c r="G277" s="1" t="s">
        <v>25</v>
      </c>
      <c r="H277" s="1" t="s">
        <v>17</v>
      </c>
      <c r="I277" s="1" t="s">
        <v>13</v>
      </c>
      <c r="J277" s="1" t="s">
        <v>14</v>
      </c>
      <c r="K277">
        <v>1</v>
      </c>
      <c r="L277" s="1" t="str">
        <f>IF(Dataset[[#This Row],[Outcome]]=1,"Affected","Not Affected")</f>
        <v>Affected</v>
      </c>
    </row>
    <row r="278" spans="1:12" x14ac:dyDescent="0.25">
      <c r="A278" s="1" t="s">
        <v>15</v>
      </c>
      <c r="B278">
        <v>10</v>
      </c>
      <c r="C278" t="str">
        <f t="shared" si="4"/>
        <v>0-10</v>
      </c>
      <c r="D278">
        <v>1</v>
      </c>
      <c r="E278">
        <v>1</v>
      </c>
      <c r="F278">
        <v>1</v>
      </c>
      <c r="G278" s="1" t="s">
        <v>48</v>
      </c>
      <c r="H278" s="1" t="s">
        <v>12</v>
      </c>
      <c r="I278" s="1" t="s">
        <v>13</v>
      </c>
      <c r="J278" s="1" t="s">
        <v>14</v>
      </c>
      <c r="K278">
        <v>1</v>
      </c>
      <c r="L278" s="1" t="str">
        <f>IF(Dataset[[#This Row],[Outcome]]=1,"Affected","Not Affected")</f>
        <v>Affected</v>
      </c>
    </row>
    <row r="279" spans="1:12" x14ac:dyDescent="0.25">
      <c r="A279" s="1" t="s">
        <v>15</v>
      </c>
      <c r="B279">
        <v>44</v>
      </c>
      <c r="C279" t="str">
        <f t="shared" si="4"/>
        <v>41-50</v>
      </c>
      <c r="D279">
        <v>0</v>
      </c>
      <c r="E279">
        <v>0</v>
      </c>
      <c r="F279">
        <v>0</v>
      </c>
      <c r="G279" s="1" t="s">
        <v>42</v>
      </c>
      <c r="H279" s="1" t="s">
        <v>17</v>
      </c>
      <c r="I279" s="1" t="s">
        <v>24</v>
      </c>
      <c r="J279" s="1" t="s">
        <v>14</v>
      </c>
      <c r="K279">
        <v>0</v>
      </c>
      <c r="L279" s="1" t="str">
        <f>IF(Dataset[[#This Row],[Outcome]]=1,"Affected","Not Affected")</f>
        <v>Not Affected</v>
      </c>
    </row>
    <row r="280" spans="1:12" x14ac:dyDescent="0.25">
      <c r="A280" s="1" t="s">
        <v>15</v>
      </c>
      <c r="B280">
        <v>19</v>
      </c>
      <c r="C280" t="str">
        <f t="shared" si="4"/>
        <v>11-20</v>
      </c>
      <c r="D280">
        <v>1</v>
      </c>
      <c r="E280">
        <v>1</v>
      </c>
      <c r="F280">
        <v>1</v>
      </c>
      <c r="G280" s="1" t="s">
        <v>38</v>
      </c>
      <c r="H280" s="1" t="s">
        <v>12</v>
      </c>
      <c r="I280" s="1" t="s">
        <v>19</v>
      </c>
      <c r="J280" s="1" t="s">
        <v>14</v>
      </c>
      <c r="K280">
        <v>1</v>
      </c>
      <c r="L280" s="1" t="str">
        <f>IF(Dataset[[#This Row],[Outcome]]=1,"Affected","Not Affected")</f>
        <v>Affected</v>
      </c>
    </row>
    <row r="281" spans="1:12" x14ac:dyDescent="0.25">
      <c r="A281" s="1" t="s">
        <v>15</v>
      </c>
      <c r="B281">
        <v>18</v>
      </c>
      <c r="C281" t="str">
        <f t="shared" si="4"/>
        <v>11-20</v>
      </c>
      <c r="D281">
        <v>1</v>
      </c>
      <c r="E281">
        <v>1</v>
      </c>
      <c r="F281">
        <v>1</v>
      </c>
      <c r="G281" s="1" t="s">
        <v>36</v>
      </c>
      <c r="H281" s="1" t="s">
        <v>17</v>
      </c>
      <c r="I281" s="1" t="s">
        <v>19</v>
      </c>
      <c r="J281" s="1" t="s">
        <v>14</v>
      </c>
      <c r="K281">
        <v>1</v>
      </c>
      <c r="L281" s="1" t="str">
        <f>IF(Dataset[[#This Row],[Outcome]]=1,"Affected","Not Affected")</f>
        <v>Affected</v>
      </c>
    </row>
    <row r="282" spans="1:12" x14ac:dyDescent="0.25">
      <c r="A282" s="1" t="s">
        <v>15</v>
      </c>
      <c r="B282">
        <v>29</v>
      </c>
      <c r="C282" t="str">
        <f t="shared" si="4"/>
        <v>21-30</v>
      </c>
      <c r="D282">
        <v>0</v>
      </c>
      <c r="E282">
        <v>0</v>
      </c>
      <c r="F282">
        <v>1</v>
      </c>
      <c r="G282" s="1" t="s">
        <v>51</v>
      </c>
      <c r="H282" s="1" t="s">
        <v>12</v>
      </c>
      <c r="I282" s="1" t="s">
        <v>19</v>
      </c>
      <c r="J282" s="1" t="s">
        <v>14</v>
      </c>
      <c r="K282">
        <v>0</v>
      </c>
      <c r="L282" s="1" t="str">
        <f>IF(Dataset[[#This Row],[Outcome]]=1,"Affected","Not Affected")</f>
        <v>Not Affected</v>
      </c>
    </row>
    <row r="283" spans="1:12" x14ac:dyDescent="0.25">
      <c r="A283" s="1" t="s">
        <v>15</v>
      </c>
      <c r="B283">
        <v>58</v>
      </c>
      <c r="C283" t="str">
        <f t="shared" si="4"/>
        <v>51+</v>
      </c>
      <c r="D283">
        <v>1</v>
      </c>
      <c r="E283">
        <v>1</v>
      </c>
      <c r="F283">
        <v>1</v>
      </c>
      <c r="G283" s="1" t="s">
        <v>49</v>
      </c>
      <c r="H283" s="1" t="s">
        <v>17</v>
      </c>
      <c r="I283" s="1" t="s">
        <v>19</v>
      </c>
      <c r="J283" s="1" t="s">
        <v>14</v>
      </c>
      <c r="K283">
        <v>1</v>
      </c>
      <c r="L283" s="1" t="str">
        <f>IF(Dataset[[#This Row],[Outcome]]=1,"Affected","Not Affected")</f>
        <v>Affected</v>
      </c>
    </row>
    <row r="284" spans="1:12" x14ac:dyDescent="0.25">
      <c r="A284" s="1" t="s">
        <v>10</v>
      </c>
      <c r="B284">
        <v>45</v>
      </c>
      <c r="C284" t="str">
        <f t="shared" si="4"/>
        <v>41-50</v>
      </c>
      <c r="D284">
        <v>1</v>
      </c>
      <c r="E284">
        <v>1</v>
      </c>
      <c r="F284">
        <v>1</v>
      </c>
      <c r="G284" s="1" t="s">
        <v>28</v>
      </c>
      <c r="H284" s="1" t="s">
        <v>12</v>
      </c>
      <c r="I284" s="1" t="s">
        <v>19</v>
      </c>
      <c r="J284" s="1" t="s">
        <v>14</v>
      </c>
      <c r="K284">
        <v>1</v>
      </c>
      <c r="L284" s="1" t="str">
        <f>IF(Dataset[[#This Row],[Outcome]]=1,"Affected","Not Affected")</f>
        <v>Affected</v>
      </c>
    </row>
    <row r="285" spans="1:12" x14ac:dyDescent="0.25">
      <c r="A285" s="1" t="s">
        <v>10</v>
      </c>
      <c r="B285">
        <v>40</v>
      </c>
      <c r="C285" t="str">
        <f t="shared" si="4"/>
        <v>31-40</v>
      </c>
      <c r="D285">
        <v>1</v>
      </c>
      <c r="E285">
        <v>1</v>
      </c>
      <c r="F285">
        <v>0</v>
      </c>
      <c r="G285" s="1" t="s">
        <v>51</v>
      </c>
      <c r="H285" s="1" t="s">
        <v>17</v>
      </c>
      <c r="I285" s="1" t="s">
        <v>19</v>
      </c>
      <c r="J285" s="1" t="s">
        <v>14</v>
      </c>
      <c r="K285">
        <v>1</v>
      </c>
      <c r="L285" s="1" t="str">
        <f>IF(Dataset[[#This Row],[Outcome]]=1,"Affected","Not Affected")</f>
        <v>Affected</v>
      </c>
    </row>
    <row r="286" spans="1:12" x14ac:dyDescent="0.25">
      <c r="A286" s="1" t="s">
        <v>10</v>
      </c>
      <c r="B286">
        <v>20</v>
      </c>
      <c r="C286" t="str">
        <f t="shared" si="4"/>
        <v>11-20</v>
      </c>
      <c r="D286">
        <v>0</v>
      </c>
      <c r="E286">
        <v>0</v>
      </c>
      <c r="F286">
        <v>0</v>
      </c>
      <c r="G286" s="1" t="s">
        <v>38</v>
      </c>
      <c r="H286" s="1" t="s">
        <v>12</v>
      </c>
      <c r="I286" s="1" t="s">
        <v>13</v>
      </c>
      <c r="J286" s="1" t="s">
        <v>14</v>
      </c>
      <c r="K286">
        <v>0</v>
      </c>
      <c r="L286" s="1" t="str">
        <f>IF(Dataset[[#This Row],[Outcome]]=1,"Affected","Not Affected")</f>
        <v>Not Affected</v>
      </c>
    </row>
    <row r="287" spans="1:12" x14ac:dyDescent="0.25">
      <c r="A287" s="1" t="s">
        <v>15</v>
      </c>
      <c r="B287">
        <v>41</v>
      </c>
      <c r="C287" t="str">
        <f t="shared" si="4"/>
        <v>41-50</v>
      </c>
      <c r="D287">
        <v>0</v>
      </c>
      <c r="E287">
        <v>0</v>
      </c>
      <c r="F287">
        <v>0</v>
      </c>
      <c r="G287" s="1" t="s">
        <v>34</v>
      </c>
      <c r="H287" s="1" t="s">
        <v>17</v>
      </c>
      <c r="I287" s="1" t="s">
        <v>13</v>
      </c>
      <c r="J287" s="1" t="s">
        <v>14</v>
      </c>
      <c r="K287">
        <v>0</v>
      </c>
      <c r="L287" s="1" t="str">
        <f>IF(Dataset[[#This Row],[Outcome]]=1,"Affected","Not Affected")</f>
        <v>Not Affected</v>
      </c>
    </row>
    <row r="288" spans="1:12" x14ac:dyDescent="0.25">
      <c r="A288" s="1" t="s">
        <v>15</v>
      </c>
      <c r="B288">
        <v>23</v>
      </c>
      <c r="C288" t="str">
        <f t="shared" si="4"/>
        <v>21-30</v>
      </c>
      <c r="D288">
        <v>1</v>
      </c>
      <c r="E288">
        <v>1</v>
      </c>
      <c r="F288">
        <v>0</v>
      </c>
      <c r="G288" s="1" t="s">
        <v>38</v>
      </c>
      <c r="H288" s="1" t="s">
        <v>12</v>
      </c>
      <c r="I288" s="1" t="s">
        <v>13</v>
      </c>
      <c r="J288" s="1" t="s">
        <v>14</v>
      </c>
      <c r="K288">
        <v>1</v>
      </c>
      <c r="L288" s="1" t="str">
        <f>IF(Dataset[[#This Row],[Outcome]]=1,"Affected","Not Affected")</f>
        <v>Affected</v>
      </c>
    </row>
    <row r="289" spans="1:12" x14ac:dyDescent="0.25">
      <c r="A289" s="1" t="s">
        <v>15</v>
      </c>
      <c r="B289">
        <v>29</v>
      </c>
      <c r="C289" t="str">
        <f t="shared" si="4"/>
        <v>21-30</v>
      </c>
      <c r="D289">
        <v>0</v>
      </c>
      <c r="E289">
        <v>0</v>
      </c>
      <c r="F289">
        <v>0</v>
      </c>
      <c r="G289" s="1" t="s">
        <v>52</v>
      </c>
      <c r="H289" s="1" t="s">
        <v>17</v>
      </c>
      <c r="I289" s="1" t="s">
        <v>13</v>
      </c>
      <c r="J289" s="1" t="s">
        <v>14</v>
      </c>
      <c r="K289">
        <v>0</v>
      </c>
      <c r="L289" s="1" t="str">
        <f>IF(Dataset[[#This Row],[Outcome]]=1,"Affected","Not Affected")</f>
        <v>Not Affected</v>
      </c>
    </row>
    <row r="290" spans="1:12" x14ac:dyDescent="0.25">
      <c r="A290" s="1" t="s">
        <v>15</v>
      </c>
      <c r="B290">
        <v>48</v>
      </c>
      <c r="C290" t="str">
        <f t="shared" si="4"/>
        <v>41-50</v>
      </c>
      <c r="D290">
        <v>1</v>
      </c>
      <c r="E290">
        <v>1</v>
      </c>
      <c r="F290">
        <v>1</v>
      </c>
      <c r="G290" s="1" t="s">
        <v>37</v>
      </c>
      <c r="H290" s="1" t="s">
        <v>12</v>
      </c>
      <c r="I290" s="1" t="s">
        <v>13</v>
      </c>
      <c r="J290" s="1" t="s">
        <v>14</v>
      </c>
      <c r="K290">
        <v>1</v>
      </c>
      <c r="L290" s="1" t="str">
        <f>IF(Dataset[[#This Row],[Outcome]]=1,"Affected","Not Affected")</f>
        <v>Affected</v>
      </c>
    </row>
    <row r="291" spans="1:12" x14ac:dyDescent="0.25">
      <c r="A291" s="1" t="s">
        <v>10</v>
      </c>
      <c r="B291">
        <v>17</v>
      </c>
      <c r="C291" t="str">
        <f t="shared" si="4"/>
        <v>11-20</v>
      </c>
      <c r="D291">
        <v>0</v>
      </c>
      <c r="E291">
        <v>0</v>
      </c>
      <c r="F291">
        <v>0</v>
      </c>
      <c r="G291" s="1" t="s">
        <v>50</v>
      </c>
      <c r="H291" s="1" t="s">
        <v>17</v>
      </c>
      <c r="I291" s="1" t="s">
        <v>13</v>
      </c>
      <c r="J291" s="1" t="s">
        <v>14</v>
      </c>
      <c r="K291">
        <v>0</v>
      </c>
      <c r="L291" s="1" t="str">
        <f>IF(Dataset[[#This Row],[Outcome]]=1,"Affected","Not Affected")</f>
        <v>Not Affected</v>
      </c>
    </row>
    <row r="292" spans="1:12" x14ac:dyDescent="0.25">
      <c r="A292" s="1" t="s">
        <v>10</v>
      </c>
      <c r="B292">
        <v>62</v>
      </c>
      <c r="C292" t="str">
        <f t="shared" si="4"/>
        <v>51+</v>
      </c>
      <c r="D292">
        <v>0</v>
      </c>
      <c r="E292">
        <v>0</v>
      </c>
      <c r="F292">
        <v>0</v>
      </c>
      <c r="G292" s="1" t="s">
        <v>20</v>
      </c>
      <c r="H292" s="1" t="s">
        <v>12</v>
      </c>
      <c r="I292" s="1" t="s">
        <v>24</v>
      </c>
      <c r="J292" s="1" t="s">
        <v>14</v>
      </c>
      <c r="K292">
        <v>0</v>
      </c>
      <c r="L292" s="1" t="str">
        <f>IF(Dataset[[#This Row],[Outcome]]=1,"Affected","Not Affected")</f>
        <v>Not Affected</v>
      </c>
    </row>
    <row r="293" spans="1:12" x14ac:dyDescent="0.25">
      <c r="A293" s="1" t="s">
        <v>10</v>
      </c>
      <c r="B293">
        <v>34</v>
      </c>
      <c r="C293" t="str">
        <f t="shared" si="4"/>
        <v>31-40</v>
      </c>
      <c r="D293">
        <v>1</v>
      </c>
      <c r="E293">
        <v>1</v>
      </c>
      <c r="F293">
        <v>0</v>
      </c>
      <c r="G293" s="1" t="s">
        <v>20</v>
      </c>
      <c r="H293" s="1" t="s">
        <v>17</v>
      </c>
      <c r="I293" s="1" t="s">
        <v>24</v>
      </c>
      <c r="J293" s="1" t="s">
        <v>14</v>
      </c>
      <c r="K293">
        <v>1</v>
      </c>
      <c r="L293" s="1" t="str">
        <f>IF(Dataset[[#This Row],[Outcome]]=1,"Affected","Not Affected")</f>
        <v>Affected</v>
      </c>
    </row>
    <row r="294" spans="1:12" x14ac:dyDescent="0.25">
      <c r="A294" s="1" t="s">
        <v>10</v>
      </c>
      <c r="B294">
        <v>8</v>
      </c>
      <c r="C294" t="str">
        <f t="shared" si="4"/>
        <v>0-10</v>
      </c>
      <c r="D294">
        <v>1</v>
      </c>
      <c r="E294">
        <v>1</v>
      </c>
      <c r="F294">
        <v>0</v>
      </c>
      <c r="G294" s="1" t="s">
        <v>18</v>
      </c>
      <c r="H294" s="1" t="s">
        <v>12</v>
      </c>
      <c r="I294" s="1" t="s">
        <v>24</v>
      </c>
      <c r="J294" s="1" t="s">
        <v>14</v>
      </c>
      <c r="K294">
        <v>1</v>
      </c>
      <c r="L294" s="1" t="str">
        <f>IF(Dataset[[#This Row],[Outcome]]=1,"Affected","Not Affected")</f>
        <v>Affected</v>
      </c>
    </row>
    <row r="295" spans="1:12" x14ac:dyDescent="0.25">
      <c r="A295" s="1" t="s">
        <v>15</v>
      </c>
      <c r="B295">
        <v>22</v>
      </c>
      <c r="C295" t="str">
        <f t="shared" si="4"/>
        <v>21-30</v>
      </c>
      <c r="D295">
        <v>0</v>
      </c>
      <c r="E295">
        <v>0</v>
      </c>
      <c r="F295">
        <v>0</v>
      </c>
      <c r="G295" s="1" t="s">
        <v>21</v>
      </c>
      <c r="H295" s="1" t="s">
        <v>17</v>
      </c>
      <c r="I295" s="1" t="s">
        <v>13</v>
      </c>
      <c r="J295" s="1" t="s">
        <v>14</v>
      </c>
      <c r="K295">
        <v>0</v>
      </c>
      <c r="L295" s="1" t="str">
        <f>IF(Dataset[[#This Row],[Outcome]]=1,"Affected","Not Affected")</f>
        <v>Not Affected</v>
      </c>
    </row>
    <row r="296" spans="1:12" x14ac:dyDescent="0.25">
      <c r="A296" s="1" t="s">
        <v>15</v>
      </c>
      <c r="B296">
        <v>23</v>
      </c>
      <c r="C296" t="str">
        <f t="shared" si="4"/>
        <v>21-30</v>
      </c>
      <c r="D296">
        <v>0</v>
      </c>
      <c r="E296">
        <v>0</v>
      </c>
      <c r="F296">
        <v>1</v>
      </c>
      <c r="G296" s="1" t="s">
        <v>47</v>
      </c>
      <c r="H296" s="1" t="s">
        <v>12</v>
      </c>
      <c r="I296" s="1" t="s">
        <v>19</v>
      </c>
      <c r="J296" s="1" t="s">
        <v>14</v>
      </c>
      <c r="K296">
        <v>0</v>
      </c>
      <c r="L296" s="1" t="str">
        <f>IF(Dataset[[#This Row],[Outcome]]=1,"Affected","Not Affected")</f>
        <v>Not Affected</v>
      </c>
    </row>
    <row r="297" spans="1:12" x14ac:dyDescent="0.25">
      <c r="A297" s="1" t="s">
        <v>15</v>
      </c>
      <c r="B297">
        <v>47</v>
      </c>
      <c r="C297" t="str">
        <f t="shared" si="4"/>
        <v>41-50</v>
      </c>
      <c r="D297">
        <v>0</v>
      </c>
      <c r="E297">
        <v>0</v>
      </c>
      <c r="F297">
        <v>0</v>
      </c>
      <c r="G297" s="1" t="s">
        <v>30</v>
      </c>
      <c r="H297" s="1" t="s">
        <v>17</v>
      </c>
      <c r="I297" s="1" t="s">
        <v>24</v>
      </c>
      <c r="J297" s="1" t="s">
        <v>14</v>
      </c>
      <c r="K297">
        <v>0</v>
      </c>
      <c r="L297" s="1" t="str">
        <f>IF(Dataset[[#This Row],[Outcome]]=1,"Affected","Not Affected")</f>
        <v>Not Affected</v>
      </c>
    </row>
    <row r="298" spans="1:12" x14ac:dyDescent="0.25">
      <c r="A298" s="1" t="s">
        <v>15</v>
      </c>
      <c r="B298">
        <v>50</v>
      </c>
      <c r="C298" t="str">
        <f t="shared" si="4"/>
        <v>41-50</v>
      </c>
      <c r="D298">
        <v>0</v>
      </c>
      <c r="E298">
        <v>0</v>
      </c>
      <c r="F298">
        <v>1</v>
      </c>
      <c r="G298" s="1" t="s">
        <v>51</v>
      </c>
      <c r="H298" s="1" t="s">
        <v>12</v>
      </c>
      <c r="I298" s="1" t="s">
        <v>24</v>
      </c>
      <c r="J298" s="1" t="s">
        <v>14</v>
      </c>
      <c r="K298">
        <v>0</v>
      </c>
      <c r="L298" s="1" t="str">
        <f>IF(Dataset[[#This Row],[Outcome]]=1,"Affected","Not Affected")</f>
        <v>Not Affected</v>
      </c>
    </row>
    <row r="299" spans="1:12" x14ac:dyDescent="0.25">
      <c r="A299" s="1" t="s">
        <v>15</v>
      </c>
      <c r="B299">
        <v>15</v>
      </c>
      <c r="C299" t="str">
        <f t="shared" si="4"/>
        <v>11-20</v>
      </c>
      <c r="D299">
        <v>0</v>
      </c>
      <c r="E299">
        <v>0</v>
      </c>
      <c r="F299">
        <v>0</v>
      </c>
      <c r="G299" s="1" t="s">
        <v>44</v>
      </c>
      <c r="H299" s="1" t="s">
        <v>17</v>
      </c>
      <c r="I299" s="1" t="s">
        <v>13</v>
      </c>
      <c r="J299" s="1" t="s">
        <v>14</v>
      </c>
      <c r="K299">
        <v>0</v>
      </c>
      <c r="L299" s="1" t="str">
        <f>IF(Dataset[[#This Row],[Outcome]]=1,"Affected","Not Affected")</f>
        <v>Not Affected</v>
      </c>
    </row>
    <row r="300" spans="1:12" x14ac:dyDescent="0.25">
      <c r="A300" s="1" t="s">
        <v>15</v>
      </c>
      <c r="B300">
        <v>11</v>
      </c>
      <c r="C300" t="str">
        <f t="shared" si="4"/>
        <v>11-20</v>
      </c>
      <c r="D300">
        <v>1</v>
      </c>
      <c r="E300">
        <v>1</v>
      </c>
      <c r="F300">
        <v>0</v>
      </c>
      <c r="G300" s="1" t="s">
        <v>50</v>
      </c>
      <c r="H300" s="1" t="s">
        <v>12</v>
      </c>
      <c r="I300" s="1" t="s">
        <v>24</v>
      </c>
      <c r="J300" s="1" t="s">
        <v>14</v>
      </c>
      <c r="K300">
        <v>1</v>
      </c>
      <c r="L300" s="1" t="str">
        <f>IF(Dataset[[#This Row],[Outcome]]=1,"Affected","Not Affected")</f>
        <v>Affected</v>
      </c>
    </row>
    <row r="301" spans="1:12" x14ac:dyDescent="0.25">
      <c r="A301" s="1" t="s">
        <v>10</v>
      </c>
      <c r="B301">
        <v>46</v>
      </c>
      <c r="C301" t="str">
        <f t="shared" si="4"/>
        <v>41-50</v>
      </c>
      <c r="D301">
        <v>1</v>
      </c>
      <c r="E301">
        <v>1</v>
      </c>
      <c r="F301">
        <v>0</v>
      </c>
      <c r="G301" s="1" t="s">
        <v>32</v>
      </c>
      <c r="H301" s="1" t="s">
        <v>17</v>
      </c>
      <c r="I301" s="1" t="s">
        <v>13</v>
      </c>
      <c r="J301" s="1" t="s">
        <v>14</v>
      </c>
      <c r="K301">
        <v>1</v>
      </c>
      <c r="L301" s="1" t="str">
        <f>IF(Dataset[[#This Row],[Outcome]]=1,"Affected","Not Affected")</f>
        <v>Affected</v>
      </c>
    </row>
    <row r="302" spans="1:12" x14ac:dyDescent="0.25">
      <c r="A302" s="1" t="s">
        <v>10</v>
      </c>
      <c r="B302">
        <v>52</v>
      </c>
      <c r="C302" t="str">
        <f t="shared" si="4"/>
        <v>51+</v>
      </c>
      <c r="D302">
        <v>1</v>
      </c>
      <c r="E302">
        <v>1</v>
      </c>
      <c r="F302">
        <v>0</v>
      </c>
      <c r="G302" s="1" t="s">
        <v>39</v>
      </c>
      <c r="H302" s="1" t="s">
        <v>12</v>
      </c>
      <c r="I302" s="1" t="s">
        <v>24</v>
      </c>
      <c r="J302" s="1" t="s">
        <v>14</v>
      </c>
      <c r="K302">
        <v>1</v>
      </c>
      <c r="L302" s="1" t="str">
        <f>IF(Dataset[[#This Row],[Outcome]]=1,"Affected","Not Affected")</f>
        <v>Affected</v>
      </c>
    </row>
    <row r="303" spans="1:12" x14ac:dyDescent="0.25">
      <c r="A303" s="1" t="s">
        <v>15</v>
      </c>
      <c r="B303">
        <v>44</v>
      </c>
      <c r="C303" t="str">
        <f t="shared" si="4"/>
        <v>41-50</v>
      </c>
      <c r="D303">
        <v>0</v>
      </c>
      <c r="E303">
        <v>0</v>
      </c>
      <c r="F303">
        <v>1</v>
      </c>
      <c r="G303" s="1" t="s">
        <v>42</v>
      </c>
      <c r="H303" s="1" t="s">
        <v>17</v>
      </c>
      <c r="I303" s="1" t="s">
        <v>24</v>
      </c>
      <c r="J303" s="1" t="s">
        <v>14</v>
      </c>
      <c r="K303">
        <v>0</v>
      </c>
      <c r="L303" s="1" t="str">
        <f>IF(Dataset[[#This Row],[Outcome]]=1,"Affected","Not Affected")</f>
        <v>Not Affected</v>
      </c>
    </row>
    <row r="304" spans="1:12" x14ac:dyDescent="0.25">
      <c r="A304" s="1" t="s">
        <v>15</v>
      </c>
      <c r="B304">
        <v>12</v>
      </c>
      <c r="C304" t="str">
        <f t="shared" si="4"/>
        <v>11-20</v>
      </c>
      <c r="D304">
        <v>0</v>
      </c>
      <c r="E304">
        <v>0</v>
      </c>
      <c r="F304">
        <v>1</v>
      </c>
      <c r="G304" s="1" t="s">
        <v>39</v>
      </c>
      <c r="H304" s="1" t="s">
        <v>12</v>
      </c>
      <c r="I304" s="1" t="s">
        <v>19</v>
      </c>
      <c r="J304" s="1" t="s">
        <v>14</v>
      </c>
      <c r="K304">
        <v>0</v>
      </c>
      <c r="L304" s="1" t="str">
        <f>IF(Dataset[[#This Row],[Outcome]]=1,"Affected","Not Affected")</f>
        <v>Not Affected</v>
      </c>
    </row>
    <row r="305" spans="1:12" x14ac:dyDescent="0.25">
      <c r="A305" s="1" t="s">
        <v>10</v>
      </c>
      <c r="B305">
        <v>30</v>
      </c>
      <c r="C305" t="str">
        <f t="shared" si="4"/>
        <v>21-30</v>
      </c>
      <c r="D305">
        <v>0</v>
      </c>
      <c r="E305">
        <v>0</v>
      </c>
      <c r="F305">
        <v>0</v>
      </c>
      <c r="G305" s="1" t="s">
        <v>22</v>
      </c>
      <c r="H305" s="1" t="s">
        <v>17</v>
      </c>
      <c r="I305" s="1" t="s">
        <v>13</v>
      </c>
      <c r="J305" s="1" t="s">
        <v>14</v>
      </c>
      <c r="K305">
        <v>0</v>
      </c>
      <c r="L305" s="1" t="str">
        <f>IF(Dataset[[#This Row],[Outcome]]=1,"Affected","Not Affected")</f>
        <v>Not Affected</v>
      </c>
    </row>
    <row r="306" spans="1:12" x14ac:dyDescent="0.25">
      <c r="A306" s="1" t="s">
        <v>15</v>
      </c>
      <c r="B306">
        <v>41</v>
      </c>
      <c r="C306" t="str">
        <f t="shared" si="4"/>
        <v>41-50</v>
      </c>
      <c r="D306">
        <v>0</v>
      </c>
      <c r="E306">
        <v>0</v>
      </c>
      <c r="F306">
        <v>0</v>
      </c>
      <c r="G306" s="1" t="s">
        <v>27</v>
      </c>
      <c r="H306" s="1" t="s">
        <v>12</v>
      </c>
      <c r="I306" s="1" t="s">
        <v>19</v>
      </c>
      <c r="J306" s="1" t="s">
        <v>14</v>
      </c>
      <c r="K306">
        <v>0</v>
      </c>
      <c r="L306" s="1" t="str">
        <f>IF(Dataset[[#This Row],[Outcome]]=1,"Affected","Not Affected")</f>
        <v>Not Affected</v>
      </c>
    </row>
    <row r="307" spans="1:12" x14ac:dyDescent="0.25">
      <c r="A307" s="1" t="s">
        <v>15</v>
      </c>
      <c r="B307">
        <v>62</v>
      </c>
      <c r="C307" t="str">
        <f t="shared" si="4"/>
        <v>51+</v>
      </c>
      <c r="D307">
        <v>1</v>
      </c>
      <c r="E307">
        <v>1</v>
      </c>
      <c r="F307">
        <v>0</v>
      </c>
      <c r="G307" s="1" t="s">
        <v>22</v>
      </c>
      <c r="H307" s="1" t="s">
        <v>17</v>
      </c>
      <c r="I307" s="1" t="s">
        <v>24</v>
      </c>
      <c r="J307" s="1" t="s">
        <v>14</v>
      </c>
      <c r="K307">
        <v>1</v>
      </c>
      <c r="L307" s="1" t="str">
        <f>IF(Dataset[[#This Row],[Outcome]]=1,"Affected","Not Affected")</f>
        <v>Affected</v>
      </c>
    </row>
    <row r="308" spans="1:12" x14ac:dyDescent="0.25">
      <c r="A308" s="1" t="s">
        <v>15</v>
      </c>
      <c r="B308">
        <v>42</v>
      </c>
      <c r="C308" t="str">
        <f t="shared" si="4"/>
        <v>41-50</v>
      </c>
      <c r="D308">
        <v>1</v>
      </c>
      <c r="E308">
        <v>1</v>
      </c>
      <c r="F308">
        <v>0</v>
      </c>
      <c r="G308" s="1" t="s">
        <v>46</v>
      </c>
      <c r="H308" s="1" t="s">
        <v>12</v>
      </c>
      <c r="I308" s="1" t="s">
        <v>19</v>
      </c>
      <c r="J308" s="1" t="s">
        <v>14</v>
      </c>
      <c r="K308">
        <v>1</v>
      </c>
      <c r="L308" s="1" t="str">
        <f>IF(Dataset[[#This Row],[Outcome]]=1,"Affected","Not Affected")</f>
        <v>Affected</v>
      </c>
    </row>
    <row r="309" spans="1:12" x14ac:dyDescent="0.25">
      <c r="A309" s="1" t="s">
        <v>10</v>
      </c>
      <c r="B309">
        <v>38</v>
      </c>
      <c r="C309" t="str">
        <f t="shared" si="4"/>
        <v>31-40</v>
      </c>
      <c r="D309">
        <v>1</v>
      </c>
      <c r="E309">
        <v>1</v>
      </c>
      <c r="F309">
        <v>0</v>
      </c>
      <c r="G309" s="1" t="s">
        <v>22</v>
      </c>
      <c r="H309" s="1" t="s">
        <v>17</v>
      </c>
      <c r="I309" s="1" t="s">
        <v>13</v>
      </c>
      <c r="J309" s="1" t="s">
        <v>14</v>
      </c>
      <c r="K309">
        <v>1</v>
      </c>
      <c r="L309" s="1" t="str">
        <f>IF(Dataset[[#This Row],[Outcome]]=1,"Affected","Not Affected")</f>
        <v>Affected</v>
      </c>
    </row>
    <row r="310" spans="1:12" x14ac:dyDescent="0.25">
      <c r="A310" s="1" t="s">
        <v>15</v>
      </c>
      <c r="B310">
        <v>46</v>
      </c>
      <c r="C310" t="str">
        <f t="shared" si="4"/>
        <v>41-50</v>
      </c>
      <c r="D310">
        <v>0</v>
      </c>
      <c r="E310">
        <v>0</v>
      </c>
      <c r="F310">
        <v>0</v>
      </c>
      <c r="G310" s="1" t="s">
        <v>47</v>
      </c>
      <c r="H310" s="1" t="s">
        <v>12</v>
      </c>
      <c r="I310" s="1" t="s">
        <v>24</v>
      </c>
      <c r="J310" s="1" t="s">
        <v>14</v>
      </c>
      <c r="K310">
        <v>0</v>
      </c>
      <c r="L310" s="1" t="str">
        <f>IF(Dataset[[#This Row],[Outcome]]=1,"Affected","Not Affected")</f>
        <v>Not Affected</v>
      </c>
    </row>
    <row r="311" spans="1:12" x14ac:dyDescent="0.25">
      <c r="A311" s="1" t="s">
        <v>15</v>
      </c>
      <c r="B311">
        <v>44</v>
      </c>
      <c r="C311" t="str">
        <f t="shared" si="4"/>
        <v>41-50</v>
      </c>
      <c r="D311">
        <v>0</v>
      </c>
      <c r="E311">
        <v>0</v>
      </c>
      <c r="F311">
        <v>0</v>
      </c>
      <c r="G311" s="1" t="s">
        <v>44</v>
      </c>
      <c r="H311" s="1" t="s">
        <v>17</v>
      </c>
      <c r="I311" s="1" t="s">
        <v>19</v>
      </c>
      <c r="J311" s="1" t="s">
        <v>14</v>
      </c>
      <c r="K311">
        <v>0</v>
      </c>
      <c r="L311" s="1" t="str">
        <f>IF(Dataset[[#This Row],[Outcome]]=1,"Affected","Not Affected")</f>
        <v>Not Affected</v>
      </c>
    </row>
    <row r="312" spans="1:12" x14ac:dyDescent="0.25">
      <c r="A312" s="1" t="s">
        <v>10</v>
      </c>
      <c r="B312">
        <v>48</v>
      </c>
      <c r="C312" t="str">
        <f t="shared" si="4"/>
        <v>41-50</v>
      </c>
      <c r="D312">
        <v>1</v>
      </c>
      <c r="E312">
        <v>1</v>
      </c>
      <c r="F312">
        <v>0</v>
      </c>
      <c r="G312" s="1" t="s">
        <v>28</v>
      </c>
      <c r="H312" s="1" t="s">
        <v>12</v>
      </c>
      <c r="I312" s="1" t="s">
        <v>19</v>
      </c>
      <c r="J312" s="1" t="s">
        <v>14</v>
      </c>
      <c r="K312">
        <v>1</v>
      </c>
      <c r="L312" s="1" t="str">
        <f>IF(Dataset[[#This Row],[Outcome]]=1,"Affected","Not Affected")</f>
        <v>Affected</v>
      </c>
    </row>
    <row r="313" spans="1:12" x14ac:dyDescent="0.25">
      <c r="A313" s="1" t="s">
        <v>15</v>
      </c>
      <c r="B313">
        <v>42</v>
      </c>
      <c r="C313" t="str">
        <f t="shared" si="4"/>
        <v>41-50</v>
      </c>
      <c r="D313">
        <v>0</v>
      </c>
      <c r="E313">
        <v>0</v>
      </c>
      <c r="F313">
        <v>1</v>
      </c>
      <c r="G313" s="1" t="s">
        <v>33</v>
      </c>
      <c r="H313" s="1" t="s">
        <v>17</v>
      </c>
      <c r="I313" s="1" t="s">
        <v>13</v>
      </c>
      <c r="J313" s="1" t="s">
        <v>14</v>
      </c>
      <c r="K313">
        <v>0</v>
      </c>
      <c r="L313" s="1" t="str">
        <f>IF(Dataset[[#This Row],[Outcome]]=1,"Affected","Not Affected")</f>
        <v>Not Affected</v>
      </c>
    </row>
    <row r="314" spans="1:12" x14ac:dyDescent="0.25">
      <c r="A314" s="1" t="s">
        <v>15</v>
      </c>
      <c r="B314">
        <v>41</v>
      </c>
      <c r="C314" t="str">
        <f t="shared" si="4"/>
        <v>41-50</v>
      </c>
      <c r="D314">
        <v>1</v>
      </c>
      <c r="E314">
        <v>1</v>
      </c>
      <c r="F314">
        <v>0</v>
      </c>
      <c r="G314" s="1" t="s">
        <v>11</v>
      </c>
      <c r="H314" s="1" t="s">
        <v>12</v>
      </c>
      <c r="I314" s="1" t="s">
        <v>24</v>
      </c>
      <c r="J314" s="1" t="s">
        <v>14</v>
      </c>
      <c r="K314">
        <v>1</v>
      </c>
      <c r="L314" s="1" t="str">
        <f>IF(Dataset[[#This Row],[Outcome]]=1,"Affected","Not Affected")</f>
        <v>Affected</v>
      </c>
    </row>
    <row r="315" spans="1:12" x14ac:dyDescent="0.25">
      <c r="A315" s="1" t="s">
        <v>15</v>
      </c>
      <c r="B315">
        <v>15</v>
      </c>
      <c r="C315" t="str">
        <f t="shared" si="4"/>
        <v>11-20</v>
      </c>
      <c r="D315">
        <v>0</v>
      </c>
      <c r="E315">
        <v>0</v>
      </c>
      <c r="F315">
        <v>0</v>
      </c>
      <c r="G315" s="1" t="s">
        <v>45</v>
      </c>
      <c r="H315" s="1" t="s">
        <v>17</v>
      </c>
      <c r="I315" s="1" t="s">
        <v>24</v>
      </c>
      <c r="J315" s="1" t="s">
        <v>14</v>
      </c>
      <c r="K315">
        <v>0</v>
      </c>
      <c r="L315" s="1" t="str">
        <f>IF(Dataset[[#This Row],[Outcome]]=1,"Affected","Not Affected")</f>
        <v>Not Affected</v>
      </c>
    </row>
    <row r="316" spans="1:12" x14ac:dyDescent="0.25">
      <c r="A316" s="1" t="s">
        <v>15</v>
      </c>
      <c r="B316">
        <v>15</v>
      </c>
      <c r="C316" t="str">
        <f t="shared" si="4"/>
        <v>11-20</v>
      </c>
      <c r="D316">
        <v>1</v>
      </c>
      <c r="E316">
        <v>1</v>
      </c>
      <c r="F316">
        <v>1</v>
      </c>
      <c r="G316" s="1" t="s">
        <v>32</v>
      </c>
      <c r="H316" s="1" t="s">
        <v>12</v>
      </c>
      <c r="I316" s="1" t="s">
        <v>19</v>
      </c>
      <c r="J316" s="1" t="s">
        <v>14</v>
      </c>
      <c r="K316">
        <v>1</v>
      </c>
      <c r="L316" s="1" t="str">
        <f>IF(Dataset[[#This Row],[Outcome]]=1,"Affected","Not Affected")</f>
        <v>Affected</v>
      </c>
    </row>
    <row r="317" spans="1:12" x14ac:dyDescent="0.25">
      <c r="A317" s="1" t="s">
        <v>15</v>
      </c>
      <c r="B317">
        <v>64</v>
      </c>
      <c r="C317" t="str">
        <f t="shared" si="4"/>
        <v>51+</v>
      </c>
      <c r="D317">
        <v>0</v>
      </c>
      <c r="E317">
        <v>0</v>
      </c>
      <c r="F317">
        <v>1</v>
      </c>
      <c r="G317" s="1" t="s">
        <v>32</v>
      </c>
      <c r="H317" s="1" t="s">
        <v>17</v>
      </c>
      <c r="I317" s="1" t="s">
        <v>13</v>
      </c>
      <c r="J317" s="1" t="s">
        <v>14</v>
      </c>
      <c r="K317">
        <v>0</v>
      </c>
      <c r="L317" s="1" t="str">
        <f>IF(Dataset[[#This Row],[Outcome]]=1,"Affected","Not Affected")</f>
        <v>Not Affected</v>
      </c>
    </row>
    <row r="318" spans="1:12" x14ac:dyDescent="0.25">
      <c r="A318" s="1" t="s">
        <v>15</v>
      </c>
      <c r="B318">
        <v>16</v>
      </c>
      <c r="C318" t="str">
        <f t="shared" si="4"/>
        <v>11-20</v>
      </c>
      <c r="D318">
        <v>1</v>
      </c>
      <c r="E318">
        <v>1</v>
      </c>
      <c r="F318">
        <v>0</v>
      </c>
      <c r="G318" s="1" t="s">
        <v>51</v>
      </c>
      <c r="H318" s="1" t="s">
        <v>12</v>
      </c>
      <c r="I318" s="1" t="s">
        <v>13</v>
      </c>
      <c r="J318" s="1" t="s">
        <v>14</v>
      </c>
      <c r="K318">
        <v>1</v>
      </c>
      <c r="L318" s="1" t="str">
        <f>IF(Dataset[[#This Row],[Outcome]]=1,"Affected","Not Affected")</f>
        <v>Affected</v>
      </c>
    </row>
    <row r="319" spans="1:12" x14ac:dyDescent="0.25">
      <c r="A319" s="1" t="s">
        <v>15</v>
      </c>
      <c r="B319">
        <v>19</v>
      </c>
      <c r="C319" t="str">
        <f t="shared" si="4"/>
        <v>11-20</v>
      </c>
      <c r="D319">
        <v>1</v>
      </c>
      <c r="E319">
        <v>1</v>
      </c>
      <c r="F319">
        <v>0</v>
      </c>
      <c r="G319" s="1" t="s">
        <v>35</v>
      </c>
      <c r="H319" s="1" t="s">
        <v>17</v>
      </c>
      <c r="I319" s="1" t="s">
        <v>13</v>
      </c>
      <c r="J319" s="1" t="s">
        <v>14</v>
      </c>
      <c r="K319">
        <v>1</v>
      </c>
      <c r="L319" s="1" t="str">
        <f>IF(Dataset[[#This Row],[Outcome]]=1,"Affected","Not Affected")</f>
        <v>Affected</v>
      </c>
    </row>
    <row r="320" spans="1:12" x14ac:dyDescent="0.25">
      <c r="A320" s="1" t="s">
        <v>15</v>
      </c>
      <c r="B320">
        <v>56</v>
      </c>
      <c r="C320" t="str">
        <f t="shared" si="4"/>
        <v>51+</v>
      </c>
      <c r="D320">
        <v>0</v>
      </c>
      <c r="E320">
        <v>0</v>
      </c>
      <c r="F320">
        <v>0</v>
      </c>
      <c r="G320" s="1" t="s">
        <v>52</v>
      </c>
      <c r="H320" s="1" t="s">
        <v>12</v>
      </c>
      <c r="I320" s="1" t="s">
        <v>13</v>
      </c>
      <c r="J320" s="1" t="s">
        <v>14</v>
      </c>
      <c r="K320">
        <v>0</v>
      </c>
      <c r="L320" s="1" t="str">
        <f>IF(Dataset[[#This Row],[Outcome]]=1,"Affected","Not Affected")</f>
        <v>Not Affected</v>
      </c>
    </row>
    <row r="321" spans="1:12" x14ac:dyDescent="0.25">
      <c r="A321" s="1" t="s">
        <v>10</v>
      </c>
      <c r="B321">
        <v>65</v>
      </c>
      <c r="C321" t="str">
        <f t="shared" si="4"/>
        <v>51+</v>
      </c>
      <c r="D321">
        <v>1</v>
      </c>
      <c r="E321">
        <v>1</v>
      </c>
      <c r="F321">
        <v>1</v>
      </c>
      <c r="G321" s="1" t="s">
        <v>44</v>
      </c>
      <c r="H321" s="1" t="s">
        <v>17</v>
      </c>
      <c r="I321" s="1" t="s">
        <v>24</v>
      </c>
      <c r="J321" s="1" t="s">
        <v>14</v>
      </c>
      <c r="K321">
        <v>1</v>
      </c>
      <c r="L321" s="1" t="str">
        <f>IF(Dataset[[#This Row],[Outcome]]=1,"Affected","Not Affected")</f>
        <v>Affected</v>
      </c>
    </row>
    <row r="322" spans="1:12" x14ac:dyDescent="0.25">
      <c r="A322" s="1" t="s">
        <v>15</v>
      </c>
      <c r="B322">
        <v>57</v>
      </c>
      <c r="C322" t="str">
        <f t="shared" ref="C322:C385" si="5">IF(B322&lt;=10, "0-10",
IF(B322&lt;=20, "11-20",
IF(B322&lt;=30, "21-30",
IF(B322&lt;=40, "31-40",
IF(B322&lt;=50, "41-50","51+")))))</f>
        <v>51+</v>
      </c>
      <c r="D322">
        <v>1</v>
      </c>
      <c r="E322">
        <v>1</v>
      </c>
      <c r="F322">
        <v>1</v>
      </c>
      <c r="G322" s="1" t="s">
        <v>52</v>
      </c>
      <c r="H322" s="1" t="s">
        <v>12</v>
      </c>
      <c r="I322" s="1" t="s">
        <v>24</v>
      </c>
      <c r="J322" s="1" t="s">
        <v>14</v>
      </c>
      <c r="K322">
        <v>1</v>
      </c>
      <c r="L322" s="1" t="str">
        <f>IF(Dataset[[#This Row],[Outcome]]=1,"Affected","Not Affected")</f>
        <v>Affected</v>
      </c>
    </row>
    <row r="323" spans="1:12" x14ac:dyDescent="0.25">
      <c r="A323" s="1" t="s">
        <v>15</v>
      </c>
      <c r="B323">
        <v>24</v>
      </c>
      <c r="C323" t="str">
        <f t="shared" si="5"/>
        <v>21-30</v>
      </c>
      <c r="D323">
        <v>0</v>
      </c>
      <c r="E323">
        <v>0</v>
      </c>
      <c r="F323">
        <v>0</v>
      </c>
      <c r="G323" s="1" t="s">
        <v>21</v>
      </c>
      <c r="H323" s="1" t="s">
        <v>17</v>
      </c>
      <c r="I323" s="1" t="s">
        <v>24</v>
      </c>
      <c r="J323" s="1" t="s">
        <v>14</v>
      </c>
      <c r="K323">
        <v>0</v>
      </c>
      <c r="L323" s="1" t="str">
        <f>IF(Dataset[[#This Row],[Outcome]]=1,"Affected","Not Affected")</f>
        <v>Not Affected</v>
      </c>
    </row>
    <row r="324" spans="1:12" x14ac:dyDescent="0.25">
      <c r="A324" s="1" t="s">
        <v>15</v>
      </c>
      <c r="B324">
        <v>38</v>
      </c>
      <c r="C324" t="str">
        <f t="shared" si="5"/>
        <v>31-40</v>
      </c>
      <c r="D324">
        <v>0</v>
      </c>
      <c r="E324">
        <v>0</v>
      </c>
      <c r="F324">
        <v>1</v>
      </c>
      <c r="G324" s="1" t="s">
        <v>52</v>
      </c>
      <c r="H324" s="1" t="s">
        <v>12</v>
      </c>
      <c r="I324" s="1" t="s">
        <v>19</v>
      </c>
      <c r="J324" s="1" t="s">
        <v>14</v>
      </c>
      <c r="K324">
        <v>0</v>
      </c>
      <c r="L324" s="1" t="str">
        <f>IF(Dataset[[#This Row],[Outcome]]=1,"Affected","Not Affected")</f>
        <v>Not Affected</v>
      </c>
    </row>
    <row r="325" spans="1:12" x14ac:dyDescent="0.25">
      <c r="A325" s="1" t="s">
        <v>10</v>
      </c>
      <c r="B325">
        <v>39</v>
      </c>
      <c r="C325" t="str">
        <f t="shared" si="5"/>
        <v>31-40</v>
      </c>
      <c r="D325">
        <v>0</v>
      </c>
      <c r="E325">
        <v>0</v>
      </c>
      <c r="F325">
        <v>1</v>
      </c>
      <c r="G325" s="1" t="s">
        <v>30</v>
      </c>
      <c r="H325" s="1" t="s">
        <v>17</v>
      </c>
      <c r="I325" s="1" t="s">
        <v>24</v>
      </c>
      <c r="J325" s="1" t="s">
        <v>14</v>
      </c>
      <c r="K325">
        <v>0</v>
      </c>
      <c r="L325" s="1" t="str">
        <f>IF(Dataset[[#This Row],[Outcome]]=1,"Affected","Not Affected")</f>
        <v>Not Affected</v>
      </c>
    </row>
    <row r="326" spans="1:12" x14ac:dyDescent="0.25">
      <c r="A326" s="1" t="s">
        <v>10</v>
      </c>
      <c r="B326">
        <v>64</v>
      </c>
      <c r="C326" t="str">
        <f t="shared" si="5"/>
        <v>51+</v>
      </c>
      <c r="D326">
        <v>0</v>
      </c>
      <c r="E326">
        <v>0</v>
      </c>
      <c r="F326">
        <v>0</v>
      </c>
      <c r="G326" s="1" t="s">
        <v>45</v>
      </c>
      <c r="H326" s="1" t="s">
        <v>12</v>
      </c>
      <c r="I326" s="1" t="s">
        <v>24</v>
      </c>
      <c r="J326" s="1" t="s">
        <v>14</v>
      </c>
      <c r="K326">
        <v>0</v>
      </c>
      <c r="L326" s="1" t="str">
        <f>IF(Dataset[[#This Row],[Outcome]]=1,"Affected","Not Affected")</f>
        <v>Not Affected</v>
      </c>
    </row>
    <row r="327" spans="1:12" x14ac:dyDescent="0.25">
      <c r="A327" s="1" t="s">
        <v>15</v>
      </c>
      <c r="B327">
        <v>39</v>
      </c>
      <c r="C327" t="str">
        <f t="shared" si="5"/>
        <v>31-40</v>
      </c>
      <c r="D327">
        <v>1</v>
      </c>
      <c r="E327">
        <v>1</v>
      </c>
      <c r="F327">
        <v>1</v>
      </c>
      <c r="G327" s="1" t="s">
        <v>20</v>
      </c>
      <c r="H327" s="1" t="s">
        <v>17</v>
      </c>
      <c r="I327" s="1" t="s">
        <v>13</v>
      </c>
      <c r="J327" s="1" t="s">
        <v>14</v>
      </c>
      <c r="K327">
        <v>1</v>
      </c>
      <c r="L327" s="1" t="str">
        <f>IF(Dataset[[#This Row],[Outcome]]=1,"Affected","Not Affected")</f>
        <v>Affected</v>
      </c>
    </row>
    <row r="328" spans="1:12" x14ac:dyDescent="0.25">
      <c r="A328" s="1" t="s">
        <v>15</v>
      </c>
      <c r="B328">
        <v>33</v>
      </c>
      <c r="C328" t="str">
        <f t="shared" si="5"/>
        <v>31-40</v>
      </c>
      <c r="D328">
        <v>1</v>
      </c>
      <c r="E328">
        <v>1</v>
      </c>
      <c r="F328">
        <v>0</v>
      </c>
      <c r="G328" s="1" t="s">
        <v>34</v>
      </c>
      <c r="H328" s="1" t="s">
        <v>12</v>
      </c>
      <c r="I328" s="1" t="s">
        <v>19</v>
      </c>
      <c r="J328" s="1" t="s">
        <v>14</v>
      </c>
      <c r="K328">
        <v>1</v>
      </c>
      <c r="L328" s="1" t="str">
        <f>IF(Dataset[[#This Row],[Outcome]]=1,"Affected","Not Affected")</f>
        <v>Affected</v>
      </c>
    </row>
    <row r="329" spans="1:12" x14ac:dyDescent="0.25">
      <c r="A329" s="1" t="s">
        <v>15</v>
      </c>
      <c r="B329">
        <v>49</v>
      </c>
      <c r="C329" t="str">
        <f t="shared" si="5"/>
        <v>41-50</v>
      </c>
      <c r="D329">
        <v>1</v>
      </c>
      <c r="E329">
        <v>1</v>
      </c>
      <c r="F329">
        <v>0</v>
      </c>
      <c r="G329" s="1" t="s">
        <v>20</v>
      </c>
      <c r="H329" s="1" t="s">
        <v>17</v>
      </c>
      <c r="I329" s="1" t="s">
        <v>13</v>
      </c>
      <c r="J329" s="1" t="s">
        <v>14</v>
      </c>
      <c r="K329">
        <v>1</v>
      </c>
      <c r="L329" s="1" t="str">
        <f>IF(Dataset[[#This Row],[Outcome]]=1,"Affected","Not Affected")</f>
        <v>Affected</v>
      </c>
    </row>
    <row r="330" spans="1:12" x14ac:dyDescent="0.25">
      <c r="A330" s="1" t="s">
        <v>10</v>
      </c>
      <c r="B330">
        <v>22</v>
      </c>
      <c r="C330" t="str">
        <f t="shared" si="5"/>
        <v>21-30</v>
      </c>
      <c r="D330">
        <v>1</v>
      </c>
      <c r="E330">
        <v>1</v>
      </c>
      <c r="F330">
        <v>1</v>
      </c>
      <c r="G330" s="1" t="s">
        <v>39</v>
      </c>
      <c r="H330" s="1" t="s">
        <v>12</v>
      </c>
      <c r="I330" s="1" t="s">
        <v>24</v>
      </c>
      <c r="J330" s="1" t="s">
        <v>14</v>
      </c>
      <c r="K330">
        <v>1</v>
      </c>
      <c r="L330" s="1" t="str">
        <f>IF(Dataset[[#This Row],[Outcome]]=1,"Affected","Not Affected")</f>
        <v>Affected</v>
      </c>
    </row>
    <row r="331" spans="1:12" x14ac:dyDescent="0.25">
      <c r="A331" s="1" t="s">
        <v>10</v>
      </c>
      <c r="B331">
        <v>29</v>
      </c>
      <c r="C331" t="str">
        <f t="shared" si="5"/>
        <v>21-30</v>
      </c>
      <c r="D331">
        <v>0</v>
      </c>
      <c r="E331">
        <v>0</v>
      </c>
      <c r="F331">
        <v>0</v>
      </c>
      <c r="G331" s="1" t="s">
        <v>35</v>
      </c>
      <c r="H331" s="1" t="s">
        <v>17</v>
      </c>
      <c r="I331" s="1" t="s">
        <v>13</v>
      </c>
      <c r="J331" s="1" t="s">
        <v>14</v>
      </c>
      <c r="K331">
        <v>0</v>
      </c>
      <c r="L331" s="1" t="str">
        <f>IF(Dataset[[#This Row],[Outcome]]=1,"Affected","Not Affected")</f>
        <v>Not Affected</v>
      </c>
    </row>
    <row r="332" spans="1:12" x14ac:dyDescent="0.25">
      <c r="A332" s="1" t="s">
        <v>10</v>
      </c>
      <c r="B332">
        <v>22</v>
      </c>
      <c r="C332" t="str">
        <f t="shared" si="5"/>
        <v>21-30</v>
      </c>
      <c r="D332">
        <v>1</v>
      </c>
      <c r="E332">
        <v>1</v>
      </c>
      <c r="F332">
        <v>0</v>
      </c>
      <c r="G332" s="1" t="s">
        <v>26</v>
      </c>
      <c r="H332" s="1" t="s">
        <v>12</v>
      </c>
      <c r="I332" s="1" t="s">
        <v>13</v>
      </c>
      <c r="J332" s="1" t="s">
        <v>14</v>
      </c>
      <c r="K332">
        <v>1</v>
      </c>
      <c r="L332" s="1" t="str">
        <f>IF(Dataset[[#This Row],[Outcome]]=1,"Affected","Not Affected")</f>
        <v>Affected</v>
      </c>
    </row>
    <row r="333" spans="1:12" x14ac:dyDescent="0.25">
      <c r="A333" s="1" t="s">
        <v>10</v>
      </c>
      <c r="B333">
        <v>13</v>
      </c>
      <c r="C333" t="str">
        <f t="shared" si="5"/>
        <v>11-20</v>
      </c>
      <c r="D333">
        <v>1</v>
      </c>
      <c r="E333">
        <v>1</v>
      </c>
      <c r="F333">
        <v>0</v>
      </c>
      <c r="G333" s="1" t="s">
        <v>47</v>
      </c>
      <c r="H333" s="1" t="s">
        <v>17</v>
      </c>
      <c r="I333" s="1" t="s">
        <v>19</v>
      </c>
      <c r="J333" s="1" t="s">
        <v>14</v>
      </c>
      <c r="K333">
        <v>1</v>
      </c>
      <c r="L333" s="1" t="str">
        <f>IF(Dataset[[#This Row],[Outcome]]=1,"Affected","Not Affected")</f>
        <v>Affected</v>
      </c>
    </row>
    <row r="334" spans="1:12" x14ac:dyDescent="0.25">
      <c r="A334" s="1" t="s">
        <v>10</v>
      </c>
      <c r="B334">
        <v>11</v>
      </c>
      <c r="C334" t="str">
        <f t="shared" si="5"/>
        <v>11-20</v>
      </c>
      <c r="D334">
        <v>1</v>
      </c>
      <c r="E334">
        <v>1</v>
      </c>
      <c r="F334">
        <v>0</v>
      </c>
      <c r="G334" s="1" t="s">
        <v>50</v>
      </c>
      <c r="H334" s="1" t="s">
        <v>12</v>
      </c>
      <c r="I334" s="1" t="s">
        <v>13</v>
      </c>
      <c r="J334" s="1" t="s">
        <v>14</v>
      </c>
      <c r="K334">
        <v>1</v>
      </c>
      <c r="L334" s="1" t="str">
        <f>IF(Dataset[[#This Row],[Outcome]]=1,"Affected","Not Affected")</f>
        <v>Affected</v>
      </c>
    </row>
    <row r="335" spans="1:12" x14ac:dyDescent="0.25">
      <c r="A335" s="1" t="s">
        <v>15</v>
      </c>
      <c r="B335">
        <v>41</v>
      </c>
      <c r="C335" t="str">
        <f t="shared" si="5"/>
        <v>41-50</v>
      </c>
      <c r="D335">
        <v>1</v>
      </c>
      <c r="E335">
        <v>1</v>
      </c>
      <c r="F335">
        <v>1</v>
      </c>
      <c r="G335" s="1" t="s">
        <v>49</v>
      </c>
      <c r="H335" s="1" t="s">
        <v>17</v>
      </c>
      <c r="I335" s="1" t="s">
        <v>13</v>
      </c>
      <c r="J335" s="1" t="s">
        <v>14</v>
      </c>
      <c r="K335">
        <v>1</v>
      </c>
      <c r="L335" s="1" t="str">
        <f>IF(Dataset[[#This Row],[Outcome]]=1,"Affected","Not Affected")</f>
        <v>Affected</v>
      </c>
    </row>
    <row r="336" spans="1:12" x14ac:dyDescent="0.25">
      <c r="A336" s="1" t="s">
        <v>15</v>
      </c>
      <c r="B336">
        <v>61</v>
      </c>
      <c r="C336" t="str">
        <f t="shared" si="5"/>
        <v>51+</v>
      </c>
      <c r="D336">
        <v>1</v>
      </c>
      <c r="E336">
        <v>1</v>
      </c>
      <c r="F336">
        <v>1</v>
      </c>
      <c r="G336" s="1" t="s">
        <v>41</v>
      </c>
      <c r="H336" s="1" t="s">
        <v>12</v>
      </c>
      <c r="I336" s="1" t="s">
        <v>19</v>
      </c>
      <c r="J336" s="1" t="s">
        <v>14</v>
      </c>
      <c r="K336">
        <v>1</v>
      </c>
      <c r="L336" s="1" t="str">
        <f>IF(Dataset[[#This Row],[Outcome]]=1,"Affected","Not Affected")</f>
        <v>Affected</v>
      </c>
    </row>
    <row r="337" spans="1:12" x14ac:dyDescent="0.25">
      <c r="A337" s="1" t="s">
        <v>15</v>
      </c>
      <c r="B337">
        <v>60</v>
      </c>
      <c r="C337" t="str">
        <f t="shared" si="5"/>
        <v>51+</v>
      </c>
      <c r="D337">
        <v>0</v>
      </c>
      <c r="E337">
        <v>0</v>
      </c>
      <c r="F337">
        <v>1</v>
      </c>
      <c r="G337" s="1" t="s">
        <v>11</v>
      </c>
      <c r="H337" s="1" t="s">
        <v>17</v>
      </c>
      <c r="I337" s="1" t="s">
        <v>24</v>
      </c>
      <c r="J337" s="1" t="s">
        <v>14</v>
      </c>
      <c r="K337">
        <v>0</v>
      </c>
      <c r="L337" s="1" t="str">
        <f>IF(Dataset[[#This Row],[Outcome]]=1,"Affected","Not Affected")</f>
        <v>Not Affected</v>
      </c>
    </row>
    <row r="338" spans="1:12" x14ac:dyDescent="0.25">
      <c r="A338" s="1" t="s">
        <v>10</v>
      </c>
      <c r="B338">
        <v>21</v>
      </c>
      <c r="C338" t="str">
        <f t="shared" si="5"/>
        <v>21-30</v>
      </c>
      <c r="D338">
        <v>1</v>
      </c>
      <c r="E338">
        <v>1</v>
      </c>
      <c r="F338">
        <v>0</v>
      </c>
      <c r="G338" s="1" t="s">
        <v>11</v>
      </c>
      <c r="H338" s="1" t="s">
        <v>12</v>
      </c>
      <c r="I338" s="1" t="s">
        <v>13</v>
      </c>
      <c r="J338" s="1" t="s">
        <v>14</v>
      </c>
      <c r="K338">
        <v>1</v>
      </c>
      <c r="L338" s="1" t="str">
        <f>IF(Dataset[[#This Row],[Outcome]]=1,"Affected","Not Affected")</f>
        <v>Affected</v>
      </c>
    </row>
    <row r="339" spans="1:12" x14ac:dyDescent="0.25">
      <c r="A339" s="1" t="s">
        <v>10</v>
      </c>
      <c r="B339">
        <v>25</v>
      </c>
      <c r="C339" t="str">
        <f t="shared" si="5"/>
        <v>21-30</v>
      </c>
      <c r="D339">
        <v>1</v>
      </c>
      <c r="E339">
        <v>1</v>
      </c>
      <c r="F339">
        <v>1</v>
      </c>
      <c r="G339" s="1" t="s">
        <v>35</v>
      </c>
      <c r="H339" s="1" t="s">
        <v>17</v>
      </c>
      <c r="I339" s="1" t="s">
        <v>24</v>
      </c>
      <c r="J339" s="1" t="s">
        <v>14</v>
      </c>
      <c r="K339">
        <v>1</v>
      </c>
      <c r="L339" s="1" t="str">
        <f>IF(Dataset[[#This Row],[Outcome]]=1,"Affected","Not Affected")</f>
        <v>Affected</v>
      </c>
    </row>
    <row r="340" spans="1:12" x14ac:dyDescent="0.25">
      <c r="A340" s="1" t="s">
        <v>10</v>
      </c>
      <c r="B340">
        <v>57</v>
      </c>
      <c r="C340" t="str">
        <f t="shared" si="5"/>
        <v>51+</v>
      </c>
      <c r="D340">
        <v>1</v>
      </c>
      <c r="E340">
        <v>1</v>
      </c>
      <c r="F340">
        <v>0</v>
      </c>
      <c r="G340" s="1" t="s">
        <v>43</v>
      </c>
      <c r="H340" s="1" t="s">
        <v>12</v>
      </c>
      <c r="I340" s="1" t="s">
        <v>24</v>
      </c>
      <c r="J340" s="1" t="s">
        <v>14</v>
      </c>
      <c r="K340">
        <v>1</v>
      </c>
      <c r="L340" s="1" t="str">
        <f>IF(Dataset[[#This Row],[Outcome]]=1,"Affected","Not Affected")</f>
        <v>Affected</v>
      </c>
    </row>
    <row r="341" spans="1:12" x14ac:dyDescent="0.25">
      <c r="A341" s="1" t="s">
        <v>15</v>
      </c>
      <c r="B341">
        <v>22</v>
      </c>
      <c r="C341" t="str">
        <f t="shared" si="5"/>
        <v>21-30</v>
      </c>
      <c r="D341">
        <v>1</v>
      </c>
      <c r="E341">
        <v>1</v>
      </c>
      <c r="F341">
        <v>1</v>
      </c>
      <c r="G341" s="1" t="s">
        <v>22</v>
      </c>
      <c r="H341" s="1" t="s">
        <v>17</v>
      </c>
      <c r="I341" s="1" t="s">
        <v>13</v>
      </c>
      <c r="J341" s="1" t="s">
        <v>14</v>
      </c>
      <c r="K341">
        <v>1</v>
      </c>
      <c r="L341" s="1" t="str">
        <f>IF(Dataset[[#This Row],[Outcome]]=1,"Affected","Not Affected")</f>
        <v>Affected</v>
      </c>
    </row>
    <row r="342" spans="1:12" x14ac:dyDescent="0.25">
      <c r="A342" s="1" t="s">
        <v>15</v>
      </c>
      <c r="B342">
        <v>9</v>
      </c>
      <c r="C342" t="str">
        <f t="shared" si="5"/>
        <v>0-10</v>
      </c>
      <c r="D342">
        <v>1</v>
      </c>
      <c r="E342">
        <v>1</v>
      </c>
      <c r="F342">
        <v>0</v>
      </c>
      <c r="G342" s="1" t="s">
        <v>28</v>
      </c>
      <c r="H342" s="1" t="s">
        <v>12</v>
      </c>
      <c r="I342" s="1" t="s">
        <v>19</v>
      </c>
      <c r="J342" s="1" t="s">
        <v>14</v>
      </c>
      <c r="K342">
        <v>1</v>
      </c>
      <c r="L342" s="1" t="str">
        <f>IF(Dataset[[#This Row],[Outcome]]=1,"Affected","Not Affected")</f>
        <v>Affected</v>
      </c>
    </row>
    <row r="343" spans="1:12" x14ac:dyDescent="0.25">
      <c r="A343" s="1" t="s">
        <v>15</v>
      </c>
      <c r="B343">
        <v>56</v>
      </c>
      <c r="C343" t="str">
        <f t="shared" si="5"/>
        <v>51+</v>
      </c>
      <c r="D343">
        <v>0</v>
      </c>
      <c r="E343">
        <v>0</v>
      </c>
      <c r="F343">
        <v>1</v>
      </c>
      <c r="G343" s="1" t="s">
        <v>50</v>
      </c>
      <c r="H343" s="1" t="s">
        <v>17</v>
      </c>
      <c r="I343" s="1" t="s">
        <v>19</v>
      </c>
      <c r="J343" s="1" t="s">
        <v>14</v>
      </c>
      <c r="K343">
        <v>0</v>
      </c>
      <c r="L343" s="1" t="str">
        <f>IF(Dataset[[#This Row],[Outcome]]=1,"Affected","Not Affected")</f>
        <v>Not Affected</v>
      </c>
    </row>
    <row r="344" spans="1:12" x14ac:dyDescent="0.25">
      <c r="A344" s="1" t="s">
        <v>10</v>
      </c>
      <c r="B344">
        <v>44</v>
      </c>
      <c r="C344" t="str">
        <f t="shared" si="5"/>
        <v>41-50</v>
      </c>
      <c r="D344">
        <v>1</v>
      </c>
      <c r="E344">
        <v>1</v>
      </c>
      <c r="F344">
        <v>0</v>
      </c>
      <c r="G344" s="1" t="s">
        <v>47</v>
      </c>
      <c r="H344" s="1" t="s">
        <v>12</v>
      </c>
      <c r="I344" s="1" t="s">
        <v>13</v>
      </c>
      <c r="J344" s="1" t="s">
        <v>14</v>
      </c>
      <c r="K344">
        <v>1</v>
      </c>
      <c r="L344" s="1" t="str">
        <f>IF(Dataset[[#This Row],[Outcome]]=1,"Affected","Not Affected")</f>
        <v>Affected</v>
      </c>
    </row>
    <row r="345" spans="1:12" x14ac:dyDescent="0.25">
      <c r="A345" s="1" t="s">
        <v>10</v>
      </c>
      <c r="B345">
        <v>59</v>
      </c>
      <c r="C345" t="str">
        <f t="shared" si="5"/>
        <v>51+</v>
      </c>
      <c r="D345">
        <v>1</v>
      </c>
      <c r="E345">
        <v>1</v>
      </c>
      <c r="F345">
        <v>0</v>
      </c>
      <c r="G345" s="1" t="s">
        <v>32</v>
      </c>
      <c r="H345" s="1" t="s">
        <v>17</v>
      </c>
      <c r="I345" s="1" t="s">
        <v>13</v>
      </c>
      <c r="J345" s="1" t="s">
        <v>14</v>
      </c>
      <c r="K345">
        <v>1</v>
      </c>
      <c r="L345" s="1" t="str">
        <f>IF(Dataset[[#This Row],[Outcome]]=1,"Affected","Not Affected")</f>
        <v>Affected</v>
      </c>
    </row>
    <row r="346" spans="1:12" x14ac:dyDescent="0.25">
      <c r="A346" s="1" t="s">
        <v>10</v>
      </c>
      <c r="B346">
        <v>40</v>
      </c>
      <c r="C346" t="str">
        <f t="shared" si="5"/>
        <v>31-40</v>
      </c>
      <c r="D346">
        <v>0</v>
      </c>
      <c r="E346">
        <v>0</v>
      </c>
      <c r="F346">
        <v>0</v>
      </c>
      <c r="G346" s="1" t="s">
        <v>51</v>
      </c>
      <c r="H346" s="1" t="s">
        <v>12</v>
      </c>
      <c r="I346" s="1" t="s">
        <v>13</v>
      </c>
      <c r="J346" s="1" t="s">
        <v>14</v>
      </c>
      <c r="K346">
        <v>0</v>
      </c>
      <c r="L346" s="1" t="str">
        <f>IF(Dataset[[#This Row],[Outcome]]=1,"Affected","Not Affected")</f>
        <v>Not Affected</v>
      </c>
    </row>
    <row r="347" spans="1:12" x14ac:dyDescent="0.25">
      <c r="A347" s="1" t="s">
        <v>10</v>
      </c>
      <c r="B347">
        <v>64</v>
      </c>
      <c r="C347" t="str">
        <f t="shared" si="5"/>
        <v>51+</v>
      </c>
      <c r="D347">
        <v>1</v>
      </c>
      <c r="E347">
        <v>1</v>
      </c>
      <c r="F347">
        <v>0</v>
      </c>
      <c r="G347" s="1" t="s">
        <v>33</v>
      </c>
      <c r="H347" s="1" t="s">
        <v>17</v>
      </c>
      <c r="I347" s="1" t="s">
        <v>24</v>
      </c>
      <c r="J347" s="1" t="s">
        <v>14</v>
      </c>
      <c r="K347">
        <v>1</v>
      </c>
      <c r="L347" s="1" t="str">
        <f>IF(Dataset[[#This Row],[Outcome]]=1,"Affected","Not Affected")</f>
        <v>Affected</v>
      </c>
    </row>
    <row r="348" spans="1:12" x14ac:dyDescent="0.25">
      <c r="A348" s="1" t="s">
        <v>15</v>
      </c>
      <c r="B348">
        <v>62</v>
      </c>
      <c r="C348" t="str">
        <f t="shared" si="5"/>
        <v>51+</v>
      </c>
      <c r="D348">
        <v>1</v>
      </c>
      <c r="E348">
        <v>1</v>
      </c>
      <c r="F348">
        <v>0</v>
      </c>
      <c r="G348" s="1" t="s">
        <v>43</v>
      </c>
      <c r="H348" s="1" t="s">
        <v>12</v>
      </c>
      <c r="I348" s="1" t="s">
        <v>19</v>
      </c>
      <c r="J348" s="1" t="s">
        <v>14</v>
      </c>
      <c r="K348">
        <v>1</v>
      </c>
      <c r="L348" s="1" t="str">
        <f>IF(Dataset[[#This Row],[Outcome]]=1,"Affected","Not Affected")</f>
        <v>Affected</v>
      </c>
    </row>
    <row r="349" spans="1:12" x14ac:dyDescent="0.25">
      <c r="A349" s="1" t="s">
        <v>10</v>
      </c>
      <c r="B349">
        <v>40</v>
      </c>
      <c r="C349" t="str">
        <f t="shared" si="5"/>
        <v>31-40</v>
      </c>
      <c r="D349">
        <v>1</v>
      </c>
      <c r="E349">
        <v>1</v>
      </c>
      <c r="F349">
        <v>1</v>
      </c>
      <c r="G349" s="1" t="s">
        <v>21</v>
      </c>
      <c r="H349" s="1" t="s">
        <v>17</v>
      </c>
      <c r="I349" s="1" t="s">
        <v>13</v>
      </c>
      <c r="J349" s="1" t="s">
        <v>14</v>
      </c>
      <c r="K349">
        <v>1</v>
      </c>
      <c r="L349" s="1" t="str">
        <f>IF(Dataset[[#This Row],[Outcome]]=1,"Affected","Not Affected")</f>
        <v>Affected</v>
      </c>
    </row>
    <row r="350" spans="1:12" x14ac:dyDescent="0.25">
      <c r="A350" s="1" t="s">
        <v>10</v>
      </c>
      <c r="B350">
        <v>26</v>
      </c>
      <c r="C350" t="str">
        <f t="shared" si="5"/>
        <v>21-30</v>
      </c>
      <c r="D350">
        <v>1</v>
      </c>
      <c r="E350">
        <v>1</v>
      </c>
      <c r="F350">
        <v>1</v>
      </c>
      <c r="G350" s="1" t="s">
        <v>42</v>
      </c>
      <c r="H350" s="1" t="s">
        <v>12</v>
      </c>
      <c r="I350" s="1" t="s">
        <v>24</v>
      </c>
      <c r="J350" s="1" t="s">
        <v>14</v>
      </c>
      <c r="K350">
        <v>1</v>
      </c>
      <c r="L350" s="1" t="str">
        <f>IF(Dataset[[#This Row],[Outcome]]=1,"Affected","Not Affected")</f>
        <v>Affected</v>
      </c>
    </row>
    <row r="351" spans="1:12" x14ac:dyDescent="0.25">
      <c r="A351" s="1" t="s">
        <v>15</v>
      </c>
      <c r="B351">
        <v>47</v>
      </c>
      <c r="C351" t="str">
        <f t="shared" si="5"/>
        <v>41-50</v>
      </c>
      <c r="D351">
        <v>1</v>
      </c>
      <c r="E351">
        <v>1</v>
      </c>
      <c r="F351">
        <v>1</v>
      </c>
      <c r="G351" s="1" t="s">
        <v>37</v>
      </c>
      <c r="H351" s="1" t="s">
        <v>17</v>
      </c>
      <c r="I351" s="1" t="s">
        <v>13</v>
      </c>
      <c r="J351" s="1" t="s">
        <v>14</v>
      </c>
      <c r="K351">
        <v>1</v>
      </c>
      <c r="L351" s="1" t="str">
        <f>IF(Dataset[[#This Row],[Outcome]]=1,"Affected","Not Affected")</f>
        <v>Affected</v>
      </c>
    </row>
    <row r="352" spans="1:12" x14ac:dyDescent="0.25">
      <c r="A352" s="1" t="s">
        <v>15</v>
      </c>
      <c r="B352">
        <v>56</v>
      </c>
      <c r="C352" t="str">
        <f t="shared" si="5"/>
        <v>51+</v>
      </c>
      <c r="D352">
        <v>0</v>
      </c>
      <c r="E352">
        <v>0</v>
      </c>
      <c r="F352">
        <v>0</v>
      </c>
      <c r="G352" s="1" t="s">
        <v>39</v>
      </c>
      <c r="H352" s="1" t="s">
        <v>12</v>
      </c>
      <c r="I352" s="1" t="s">
        <v>19</v>
      </c>
      <c r="J352" s="1" t="s">
        <v>14</v>
      </c>
      <c r="K352">
        <v>0</v>
      </c>
      <c r="L352" s="1" t="str">
        <f>IF(Dataset[[#This Row],[Outcome]]=1,"Affected","Not Affected")</f>
        <v>Not Affected</v>
      </c>
    </row>
    <row r="353" spans="1:12" x14ac:dyDescent="0.25">
      <c r="A353" s="1" t="s">
        <v>10</v>
      </c>
      <c r="B353">
        <v>19</v>
      </c>
      <c r="C353" t="str">
        <f t="shared" si="5"/>
        <v>11-20</v>
      </c>
      <c r="D353">
        <v>1</v>
      </c>
      <c r="E353">
        <v>1</v>
      </c>
      <c r="F353">
        <v>1</v>
      </c>
      <c r="G353" s="1" t="s">
        <v>49</v>
      </c>
      <c r="H353" s="1" t="s">
        <v>17</v>
      </c>
      <c r="I353" s="1" t="s">
        <v>19</v>
      </c>
      <c r="J353" s="1" t="s">
        <v>14</v>
      </c>
      <c r="K353">
        <v>1</v>
      </c>
      <c r="L353" s="1" t="str">
        <f>IF(Dataset[[#This Row],[Outcome]]=1,"Affected","Not Affected")</f>
        <v>Affected</v>
      </c>
    </row>
    <row r="354" spans="1:12" x14ac:dyDescent="0.25">
      <c r="A354" s="1" t="s">
        <v>15</v>
      </c>
      <c r="B354">
        <v>17</v>
      </c>
      <c r="C354" t="str">
        <f t="shared" si="5"/>
        <v>11-20</v>
      </c>
      <c r="D354">
        <v>0</v>
      </c>
      <c r="E354">
        <v>0</v>
      </c>
      <c r="F354">
        <v>1</v>
      </c>
      <c r="G354" s="1" t="s">
        <v>20</v>
      </c>
      <c r="H354" s="1" t="s">
        <v>12</v>
      </c>
      <c r="I354" s="1" t="s">
        <v>13</v>
      </c>
      <c r="J354" s="1" t="s">
        <v>14</v>
      </c>
      <c r="K354">
        <v>0</v>
      </c>
      <c r="L354" s="1" t="str">
        <f>IF(Dataset[[#This Row],[Outcome]]=1,"Affected","Not Affected")</f>
        <v>Not Affected</v>
      </c>
    </row>
    <row r="355" spans="1:12" x14ac:dyDescent="0.25">
      <c r="A355" s="1" t="s">
        <v>10</v>
      </c>
      <c r="B355">
        <v>57</v>
      </c>
      <c r="C355" t="str">
        <f t="shared" si="5"/>
        <v>51+</v>
      </c>
      <c r="D355">
        <v>1</v>
      </c>
      <c r="E355">
        <v>1</v>
      </c>
      <c r="F355">
        <v>0</v>
      </c>
      <c r="G355" s="1" t="s">
        <v>36</v>
      </c>
      <c r="H355" s="1" t="s">
        <v>17</v>
      </c>
      <c r="I355" s="1" t="s">
        <v>13</v>
      </c>
      <c r="J355" s="1" t="s">
        <v>14</v>
      </c>
      <c r="K355">
        <v>1</v>
      </c>
      <c r="L355" s="1" t="str">
        <f>IF(Dataset[[#This Row],[Outcome]]=1,"Affected","Not Affected")</f>
        <v>Affected</v>
      </c>
    </row>
    <row r="356" spans="1:12" x14ac:dyDescent="0.25">
      <c r="A356" s="1" t="s">
        <v>15</v>
      </c>
      <c r="B356">
        <v>47</v>
      </c>
      <c r="C356" t="str">
        <f t="shared" si="5"/>
        <v>41-50</v>
      </c>
      <c r="D356">
        <v>1</v>
      </c>
      <c r="E356">
        <v>1</v>
      </c>
      <c r="F356">
        <v>1</v>
      </c>
      <c r="G356" s="1" t="s">
        <v>26</v>
      </c>
      <c r="H356" s="1" t="s">
        <v>12</v>
      </c>
      <c r="I356" s="1" t="s">
        <v>24</v>
      </c>
      <c r="J356" s="1" t="s">
        <v>14</v>
      </c>
      <c r="K356">
        <v>1</v>
      </c>
      <c r="L356" s="1" t="str">
        <f>IF(Dataset[[#This Row],[Outcome]]=1,"Affected","Not Affected")</f>
        <v>Affected</v>
      </c>
    </row>
    <row r="357" spans="1:12" x14ac:dyDescent="0.25">
      <c r="A357" s="1" t="s">
        <v>15</v>
      </c>
      <c r="B357">
        <v>44</v>
      </c>
      <c r="C357" t="str">
        <f t="shared" si="5"/>
        <v>41-50</v>
      </c>
      <c r="D357">
        <v>1</v>
      </c>
      <c r="E357">
        <v>1</v>
      </c>
      <c r="F357">
        <v>0</v>
      </c>
      <c r="G357" s="1" t="s">
        <v>33</v>
      </c>
      <c r="H357" s="1" t="s">
        <v>17</v>
      </c>
      <c r="I357" s="1" t="s">
        <v>13</v>
      </c>
      <c r="J357" s="1" t="s">
        <v>14</v>
      </c>
      <c r="K357">
        <v>1</v>
      </c>
      <c r="L357" s="1" t="str">
        <f>IF(Dataset[[#This Row],[Outcome]]=1,"Affected","Not Affected")</f>
        <v>Affected</v>
      </c>
    </row>
    <row r="358" spans="1:12" x14ac:dyDescent="0.25">
      <c r="A358" s="1" t="s">
        <v>10</v>
      </c>
      <c r="B358">
        <v>18</v>
      </c>
      <c r="C358" t="str">
        <f t="shared" si="5"/>
        <v>11-20</v>
      </c>
      <c r="D358">
        <v>0</v>
      </c>
      <c r="E358">
        <v>0</v>
      </c>
      <c r="F358">
        <v>0</v>
      </c>
      <c r="G358" s="1" t="s">
        <v>18</v>
      </c>
      <c r="H358" s="1" t="s">
        <v>12</v>
      </c>
      <c r="I358" s="1" t="s">
        <v>13</v>
      </c>
      <c r="J358" s="1" t="s">
        <v>14</v>
      </c>
      <c r="K358">
        <v>0</v>
      </c>
      <c r="L358" s="1" t="str">
        <f>IF(Dataset[[#This Row],[Outcome]]=1,"Affected","Not Affected")</f>
        <v>Not Affected</v>
      </c>
    </row>
    <row r="359" spans="1:12" x14ac:dyDescent="0.25">
      <c r="A359" s="1" t="s">
        <v>15</v>
      </c>
      <c r="B359">
        <v>44</v>
      </c>
      <c r="C359" t="str">
        <f t="shared" si="5"/>
        <v>41-50</v>
      </c>
      <c r="D359">
        <v>1</v>
      </c>
      <c r="E359">
        <v>1</v>
      </c>
      <c r="F359">
        <v>0</v>
      </c>
      <c r="G359" s="1" t="s">
        <v>44</v>
      </c>
      <c r="H359" s="1" t="s">
        <v>17</v>
      </c>
      <c r="I359" s="1" t="s">
        <v>24</v>
      </c>
      <c r="J359" s="1" t="s">
        <v>14</v>
      </c>
      <c r="K359">
        <v>1</v>
      </c>
      <c r="L359" s="1" t="str">
        <f>IF(Dataset[[#This Row],[Outcome]]=1,"Affected","Not Affected")</f>
        <v>Affected</v>
      </c>
    </row>
    <row r="360" spans="1:12" x14ac:dyDescent="0.25">
      <c r="A360" s="1" t="s">
        <v>10</v>
      </c>
      <c r="B360">
        <v>20</v>
      </c>
      <c r="C360" t="str">
        <f t="shared" si="5"/>
        <v>11-20</v>
      </c>
      <c r="D360">
        <v>1</v>
      </c>
      <c r="E360">
        <v>1</v>
      </c>
      <c r="F360">
        <v>1</v>
      </c>
      <c r="G360" s="1" t="s">
        <v>52</v>
      </c>
      <c r="H360" s="1" t="s">
        <v>12</v>
      </c>
      <c r="I360" s="1" t="s">
        <v>13</v>
      </c>
      <c r="J360" s="1" t="s">
        <v>14</v>
      </c>
      <c r="K360">
        <v>1</v>
      </c>
      <c r="L360" s="1" t="str">
        <f>IF(Dataset[[#This Row],[Outcome]]=1,"Affected","Not Affected")</f>
        <v>Affected</v>
      </c>
    </row>
    <row r="361" spans="1:12" x14ac:dyDescent="0.25">
      <c r="A361" s="1" t="s">
        <v>10</v>
      </c>
      <c r="B361">
        <v>60</v>
      </c>
      <c r="C361" t="str">
        <f t="shared" si="5"/>
        <v>51+</v>
      </c>
      <c r="D361">
        <v>0</v>
      </c>
      <c r="E361">
        <v>0</v>
      </c>
      <c r="F361">
        <v>1</v>
      </c>
      <c r="G361" s="1" t="s">
        <v>40</v>
      </c>
      <c r="H361" s="1" t="s">
        <v>17</v>
      </c>
      <c r="I361" s="1" t="s">
        <v>19</v>
      </c>
      <c r="J361" s="1" t="s">
        <v>14</v>
      </c>
      <c r="K361">
        <v>0</v>
      </c>
      <c r="L361" s="1" t="str">
        <f>IF(Dataset[[#This Row],[Outcome]]=1,"Affected","Not Affected")</f>
        <v>Not Affected</v>
      </c>
    </row>
    <row r="362" spans="1:12" x14ac:dyDescent="0.25">
      <c r="A362" s="1" t="s">
        <v>15</v>
      </c>
      <c r="B362">
        <v>61</v>
      </c>
      <c r="C362" t="str">
        <f t="shared" si="5"/>
        <v>51+</v>
      </c>
      <c r="D362">
        <v>0</v>
      </c>
      <c r="E362">
        <v>0</v>
      </c>
      <c r="F362">
        <v>0</v>
      </c>
      <c r="G362" s="1" t="s">
        <v>47</v>
      </c>
      <c r="H362" s="1" t="s">
        <v>12</v>
      </c>
      <c r="I362" s="1" t="s">
        <v>19</v>
      </c>
      <c r="J362" s="1" t="s">
        <v>14</v>
      </c>
      <c r="K362">
        <v>0</v>
      </c>
      <c r="L362" s="1" t="str">
        <f>IF(Dataset[[#This Row],[Outcome]]=1,"Affected","Not Affected")</f>
        <v>Not Affected</v>
      </c>
    </row>
    <row r="363" spans="1:12" x14ac:dyDescent="0.25">
      <c r="A363" s="1" t="s">
        <v>10</v>
      </c>
      <c r="B363">
        <v>47</v>
      </c>
      <c r="C363" t="str">
        <f t="shared" si="5"/>
        <v>41-50</v>
      </c>
      <c r="D363">
        <v>0</v>
      </c>
      <c r="E363">
        <v>0</v>
      </c>
      <c r="F363">
        <v>0</v>
      </c>
      <c r="G363" s="1" t="s">
        <v>37</v>
      </c>
      <c r="H363" s="1" t="s">
        <v>17</v>
      </c>
      <c r="I363" s="1" t="s">
        <v>19</v>
      </c>
      <c r="J363" s="1" t="s">
        <v>14</v>
      </c>
      <c r="K363">
        <v>0</v>
      </c>
      <c r="L363" s="1" t="str">
        <f>IF(Dataset[[#This Row],[Outcome]]=1,"Affected","Not Affected")</f>
        <v>Not Affected</v>
      </c>
    </row>
    <row r="364" spans="1:12" x14ac:dyDescent="0.25">
      <c r="A364" s="1" t="s">
        <v>10</v>
      </c>
      <c r="B364">
        <v>15</v>
      </c>
      <c r="C364" t="str">
        <f t="shared" si="5"/>
        <v>11-20</v>
      </c>
      <c r="D364">
        <v>1</v>
      </c>
      <c r="E364">
        <v>1</v>
      </c>
      <c r="F364">
        <v>1</v>
      </c>
      <c r="G364" s="1" t="s">
        <v>27</v>
      </c>
      <c r="H364" s="1" t="s">
        <v>12</v>
      </c>
      <c r="I364" s="1" t="s">
        <v>24</v>
      </c>
      <c r="J364" s="1" t="s">
        <v>14</v>
      </c>
      <c r="K364">
        <v>1</v>
      </c>
      <c r="L364" s="1" t="str">
        <f>IF(Dataset[[#This Row],[Outcome]]=1,"Affected","Not Affected")</f>
        <v>Affected</v>
      </c>
    </row>
    <row r="365" spans="1:12" x14ac:dyDescent="0.25">
      <c r="A365" s="1" t="s">
        <v>15</v>
      </c>
      <c r="B365">
        <v>58</v>
      </c>
      <c r="C365" t="str">
        <f t="shared" si="5"/>
        <v>51+</v>
      </c>
      <c r="D365">
        <v>0</v>
      </c>
      <c r="E365">
        <v>0</v>
      </c>
      <c r="F365">
        <v>1</v>
      </c>
      <c r="G365" s="1" t="s">
        <v>35</v>
      </c>
      <c r="H365" s="1" t="s">
        <v>17</v>
      </c>
      <c r="I365" s="1" t="s">
        <v>19</v>
      </c>
      <c r="J365" s="1" t="s">
        <v>14</v>
      </c>
      <c r="K365">
        <v>0</v>
      </c>
      <c r="L365" s="1" t="str">
        <f>IF(Dataset[[#This Row],[Outcome]]=1,"Affected","Not Affected")</f>
        <v>Not Affected</v>
      </c>
    </row>
    <row r="366" spans="1:12" x14ac:dyDescent="0.25">
      <c r="A366" s="1" t="s">
        <v>15</v>
      </c>
      <c r="B366">
        <v>64</v>
      </c>
      <c r="C366" t="str">
        <f t="shared" si="5"/>
        <v>51+</v>
      </c>
      <c r="D366">
        <v>0</v>
      </c>
      <c r="E366">
        <v>0</v>
      </c>
      <c r="F366">
        <v>0</v>
      </c>
      <c r="G366" s="1" t="s">
        <v>35</v>
      </c>
      <c r="H366" s="1" t="s">
        <v>12</v>
      </c>
      <c r="I366" s="1" t="s">
        <v>13</v>
      </c>
      <c r="J366" s="1" t="s">
        <v>14</v>
      </c>
      <c r="K366">
        <v>0</v>
      </c>
      <c r="L366" s="1" t="str">
        <f>IF(Dataset[[#This Row],[Outcome]]=1,"Affected","Not Affected")</f>
        <v>Not Affected</v>
      </c>
    </row>
    <row r="367" spans="1:12" x14ac:dyDescent="0.25">
      <c r="A367" s="1" t="s">
        <v>10</v>
      </c>
      <c r="B367">
        <v>50</v>
      </c>
      <c r="C367" t="str">
        <f t="shared" si="5"/>
        <v>41-50</v>
      </c>
      <c r="D367">
        <v>1</v>
      </c>
      <c r="E367">
        <v>1</v>
      </c>
      <c r="F367">
        <v>1</v>
      </c>
      <c r="G367" s="1" t="s">
        <v>38</v>
      </c>
      <c r="H367" s="1" t="s">
        <v>17</v>
      </c>
      <c r="I367" s="1" t="s">
        <v>24</v>
      </c>
      <c r="J367" s="1" t="s">
        <v>14</v>
      </c>
      <c r="K367">
        <v>1</v>
      </c>
      <c r="L367" s="1" t="str">
        <f>IF(Dataset[[#This Row],[Outcome]]=1,"Affected","Not Affected")</f>
        <v>Affected</v>
      </c>
    </row>
    <row r="368" spans="1:12" x14ac:dyDescent="0.25">
      <c r="A368" s="1" t="s">
        <v>10</v>
      </c>
      <c r="B368">
        <v>52</v>
      </c>
      <c r="C368" t="str">
        <f t="shared" si="5"/>
        <v>51+</v>
      </c>
      <c r="D368">
        <v>1</v>
      </c>
      <c r="E368">
        <v>1</v>
      </c>
      <c r="F368">
        <v>1</v>
      </c>
      <c r="G368" s="1" t="s">
        <v>39</v>
      </c>
      <c r="H368" s="1" t="s">
        <v>12</v>
      </c>
      <c r="I368" s="1" t="s">
        <v>13</v>
      </c>
      <c r="J368" s="1" t="s">
        <v>14</v>
      </c>
      <c r="K368">
        <v>1</v>
      </c>
      <c r="L368" s="1" t="str">
        <f>IF(Dataset[[#This Row],[Outcome]]=1,"Affected","Not Affected")</f>
        <v>Affected</v>
      </c>
    </row>
    <row r="369" spans="1:12" x14ac:dyDescent="0.25">
      <c r="A369" s="1" t="s">
        <v>15</v>
      </c>
      <c r="B369">
        <v>59</v>
      </c>
      <c r="C369" t="str">
        <f t="shared" si="5"/>
        <v>51+</v>
      </c>
      <c r="D369">
        <v>1</v>
      </c>
      <c r="E369">
        <v>1</v>
      </c>
      <c r="F369">
        <v>0</v>
      </c>
      <c r="G369" s="1" t="s">
        <v>21</v>
      </c>
      <c r="H369" s="1" t="s">
        <v>17</v>
      </c>
      <c r="I369" s="1" t="s">
        <v>24</v>
      </c>
      <c r="J369" s="1" t="s">
        <v>14</v>
      </c>
      <c r="K369">
        <v>1</v>
      </c>
      <c r="L369" s="1" t="str">
        <f>IF(Dataset[[#This Row],[Outcome]]=1,"Affected","Not Affected")</f>
        <v>Affected</v>
      </c>
    </row>
    <row r="370" spans="1:12" x14ac:dyDescent="0.25">
      <c r="A370" s="1" t="s">
        <v>10</v>
      </c>
      <c r="B370">
        <v>51</v>
      </c>
      <c r="C370" t="str">
        <f t="shared" si="5"/>
        <v>51+</v>
      </c>
      <c r="D370">
        <v>0</v>
      </c>
      <c r="E370">
        <v>0</v>
      </c>
      <c r="F370">
        <v>1</v>
      </c>
      <c r="G370" s="1" t="s">
        <v>44</v>
      </c>
      <c r="H370" s="1" t="s">
        <v>12</v>
      </c>
      <c r="I370" s="1" t="s">
        <v>13</v>
      </c>
      <c r="J370" s="1" t="s">
        <v>14</v>
      </c>
      <c r="K370">
        <v>0</v>
      </c>
      <c r="L370" s="1" t="str">
        <f>IF(Dataset[[#This Row],[Outcome]]=1,"Affected","Not Affected")</f>
        <v>Not Affected</v>
      </c>
    </row>
    <row r="371" spans="1:12" x14ac:dyDescent="0.25">
      <c r="A371" s="1" t="s">
        <v>15</v>
      </c>
      <c r="B371">
        <v>16</v>
      </c>
      <c r="C371" t="str">
        <f t="shared" si="5"/>
        <v>11-20</v>
      </c>
      <c r="D371">
        <v>0</v>
      </c>
      <c r="E371">
        <v>0</v>
      </c>
      <c r="F371">
        <v>1</v>
      </c>
      <c r="G371" s="1" t="s">
        <v>28</v>
      </c>
      <c r="H371" s="1" t="s">
        <v>17</v>
      </c>
      <c r="I371" s="1" t="s">
        <v>13</v>
      </c>
      <c r="J371" s="1" t="s">
        <v>14</v>
      </c>
      <c r="K371">
        <v>0</v>
      </c>
      <c r="L371" s="1" t="str">
        <f>IF(Dataset[[#This Row],[Outcome]]=1,"Affected","Not Affected")</f>
        <v>Not Affected</v>
      </c>
    </row>
    <row r="372" spans="1:12" x14ac:dyDescent="0.25">
      <c r="A372" s="1" t="s">
        <v>10</v>
      </c>
      <c r="B372">
        <v>20</v>
      </c>
      <c r="C372" t="str">
        <f t="shared" si="5"/>
        <v>11-20</v>
      </c>
      <c r="D372">
        <v>0</v>
      </c>
      <c r="E372">
        <v>0</v>
      </c>
      <c r="F372">
        <v>1</v>
      </c>
      <c r="G372" s="1" t="s">
        <v>29</v>
      </c>
      <c r="H372" s="1" t="s">
        <v>12</v>
      </c>
      <c r="I372" s="1" t="s">
        <v>13</v>
      </c>
      <c r="J372" s="1" t="s">
        <v>14</v>
      </c>
      <c r="K372">
        <v>0</v>
      </c>
      <c r="L372" s="1" t="str">
        <f>IF(Dataset[[#This Row],[Outcome]]=1,"Affected","Not Affected")</f>
        <v>Not Affected</v>
      </c>
    </row>
    <row r="373" spans="1:12" x14ac:dyDescent="0.25">
      <c r="A373" s="1" t="s">
        <v>15</v>
      </c>
      <c r="B373">
        <v>48</v>
      </c>
      <c r="C373" t="str">
        <f t="shared" si="5"/>
        <v>41-50</v>
      </c>
      <c r="D373">
        <v>1</v>
      </c>
      <c r="E373">
        <v>1</v>
      </c>
      <c r="F373">
        <v>1</v>
      </c>
      <c r="G373" s="1" t="s">
        <v>26</v>
      </c>
      <c r="H373" s="1" t="s">
        <v>17</v>
      </c>
      <c r="I373" s="1" t="s">
        <v>24</v>
      </c>
      <c r="J373" s="1" t="s">
        <v>14</v>
      </c>
      <c r="K373">
        <v>1</v>
      </c>
      <c r="L373" s="1" t="str">
        <f>IF(Dataset[[#This Row],[Outcome]]=1,"Affected","Not Affected")</f>
        <v>Affected</v>
      </c>
    </row>
    <row r="374" spans="1:12" x14ac:dyDescent="0.25">
      <c r="A374" s="1" t="s">
        <v>15</v>
      </c>
      <c r="B374">
        <v>31</v>
      </c>
      <c r="C374" t="str">
        <f t="shared" si="5"/>
        <v>31-40</v>
      </c>
      <c r="D374">
        <v>0</v>
      </c>
      <c r="E374">
        <v>0</v>
      </c>
      <c r="F374">
        <v>0</v>
      </c>
      <c r="G374" s="1" t="s">
        <v>23</v>
      </c>
      <c r="H374" s="1" t="s">
        <v>12</v>
      </c>
      <c r="I374" s="1" t="s">
        <v>24</v>
      </c>
      <c r="J374" s="1" t="s">
        <v>14</v>
      </c>
      <c r="K374">
        <v>0</v>
      </c>
      <c r="L374" s="1" t="str">
        <f>IF(Dataset[[#This Row],[Outcome]]=1,"Affected","Not Affected")</f>
        <v>Not Affected</v>
      </c>
    </row>
    <row r="375" spans="1:12" x14ac:dyDescent="0.25">
      <c r="A375" s="1" t="s">
        <v>15</v>
      </c>
      <c r="B375">
        <v>53</v>
      </c>
      <c r="C375" t="str">
        <f t="shared" si="5"/>
        <v>51+</v>
      </c>
      <c r="D375">
        <v>1</v>
      </c>
      <c r="E375">
        <v>1</v>
      </c>
      <c r="F375">
        <v>1</v>
      </c>
      <c r="G375" s="1" t="s">
        <v>33</v>
      </c>
      <c r="H375" s="1" t="s">
        <v>17</v>
      </c>
      <c r="I375" s="1" t="s">
        <v>19</v>
      </c>
      <c r="J375" s="1" t="s">
        <v>14</v>
      </c>
      <c r="K375">
        <v>1</v>
      </c>
      <c r="L375" s="1" t="str">
        <f>IF(Dataset[[#This Row],[Outcome]]=1,"Affected","Not Affected")</f>
        <v>Affected</v>
      </c>
    </row>
    <row r="376" spans="1:12" x14ac:dyDescent="0.25">
      <c r="A376" s="1" t="s">
        <v>10</v>
      </c>
      <c r="B376">
        <v>42</v>
      </c>
      <c r="C376" t="str">
        <f t="shared" si="5"/>
        <v>41-50</v>
      </c>
      <c r="D376">
        <v>1</v>
      </c>
      <c r="E376">
        <v>1</v>
      </c>
      <c r="F376">
        <v>0</v>
      </c>
      <c r="G376" s="1" t="s">
        <v>27</v>
      </c>
      <c r="H376" s="1" t="s">
        <v>12</v>
      </c>
      <c r="I376" s="1" t="s">
        <v>13</v>
      </c>
      <c r="J376" s="1" t="s">
        <v>14</v>
      </c>
      <c r="K376">
        <v>1</v>
      </c>
      <c r="L376" s="1" t="str">
        <f>IF(Dataset[[#This Row],[Outcome]]=1,"Affected","Not Affected")</f>
        <v>Affected</v>
      </c>
    </row>
    <row r="377" spans="1:12" x14ac:dyDescent="0.25">
      <c r="A377" s="1" t="s">
        <v>10</v>
      </c>
      <c r="B377">
        <v>9</v>
      </c>
      <c r="C377" t="str">
        <f t="shared" si="5"/>
        <v>0-10</v>
      </c>
      <c r="D377">
        <v>1</v>
      </c>
      <c r="E377">
        <v>1</v>
      </c>
      <c r="F377">
        <v>1</v>
      </c>
      <c r="G377" s="1" t="s">
        <v>53</v>
      </c>
      <c r="H377" s="1" t="s">
        <v>17</v>
      </c>
      <c r="I377" s="1" t="s">
        <v>13</v>
      </c>
      <c r="J377" s="1" t="s">
        <v>14</v>
      </c>
      <c r="K377">
        <v>1</v>
      </c>
      <c r="L377" s="1" t="str">
        <f>IF(Dataset[[#This Row],[Outcome]]=1,"Affected","Not Affected")</f>
        <v>Affected</v>
      </c>
    </row>
    <row r="378" spans="1:12" x14ac:dyDescent="0.25">
      <c r="A378" s="1" t="s">
        <v>10</v>
      </c>
      <c r="B378">
        <v>8</v>
      </c>
      <c r="C378" t="str">
        <f t="shared" si="5"/>
        <v>0-10</v>
      </c>
      <c r="D378">
        <v>1</v>
      </c>
      <c r="E378">
        <v>1</v>
      </c>
      <c r="F378">
        <v>1</v>
      </c>
      <c r="G378" s="1" t="s">
        <v>22</v>
      </c>
      <c r="H378" s="1" t="s">
        <v>12</v>
      </c>
      <c r="I378" s="1" t="s">
        <v>19</v>
      </c>
      <c r="J378" s="1" t="s">
        <v>14</v>
      </c>
      <c r="K378">
        <v>1</v>
      </c>
      <c r="L378" s="1" t="str">
        <f>IF(Dataset[[#This Row],[Outcome]]=1,"Affected","Not Affected")</f>
        <v>Affected</v>
      </c>
    </row>
    <row r="379" spans="1:12" x14ac:dyDescent="0.25">
      <c r="A379" s="1" t="s">
        <v>10</v>
      </c>
      <c r="B379">
        <v>17</v>
      </c>
      <c r="C379" t="str">
        <f t="shared" si="5"/>
        <v>11-20</v>
      </c>
      <c r="D379">
        <v>0</v>
      </c>
      <c r="E379">
        <v>0</v>
      </c>
      <c r="F379">
        <v>1</v>
      </c>
      <c r="G379" s="1" t="s">
        <v>22</v>
      </c>
      <c r="H379" s="1" t="s">
        <v>17</v>
      </c>
      <c r="I379" s="1" t="s">
        <v>13</v>
      </c>
      <c r="J379" s="1" t="s">
        <v>14</v>
      </c>
      <c r="K379">
        <v>0</v>
      </c>
      <c r="L379" s="1" t="str">
        <f>IF(Dataset[[#This Row],[Outcome]]=1,"Affected","Not Affected")</f>
        <v>Not Affected</v>
      </c>
    </row>
    <row r="380" spans="1:12" x14ac:dyDescent="0.25">
      <c r="A380" s="1" t="s">
        <v>10</v>
      </c>
      <c r="B380">
        <v>16</v>
      </c>
      <c r="C380" t="str">
        <f t="shared" si="5"/>
        <v>11-20</v>
      </c>
      <c r="D380">
        <v>1</v>
      </c>
      <c r="E380">
        <v>1</v>
      </c>
      <c r="F380">
        <v>0</v>
      </c>
      <c r="G380" s="1" t="s">
        <v>23</v>
      </c>
      <c r="H380" s="1" t="s">
        <v>12</v>
      </c>
      <c r="I380" s="1" t="s">
        <v>24</v>
      </c>
      <c r="J380" s="1" t="s">
        <v>14</v>
      </c>
      <c r="K380">
        <v>1</v>
      </c>
      <c r="L380" s="1" t="str">
        <f>IF(Dataset[[#This Row],[Outcome]]=1,"Affected","Not Affected")</f>
        <v>Affected</v>
      </c>
    </row>
    <row r="381" spans="1:12" x14ac:dyDescent="0.25">
      <c r="A381" s="1" t="s">
        <v>10</v>
      </c>
      <c r="B381">
        <v>15</v>
      </c>
      <c r="C381" t="str">
        <f t="shared" si="5"/>
        <v>11-20</v>
      </c>
      <c r="D381">
        <v>1</v>
      </c>
      <c r="E381">
        <v>1</v>
      </c>
      <c r="F381">
        <v>1</v>
      </c>
      <c r="G381" s="1" t="s">
        <v>45</v>
      </c>
      <c r="H381" s="1" t="s">
        <v>17</v>
      </c>
      <c r="I381" s="1" t="s">
        <v>19</v>
      </c>
      <c r="J381" s="1" t="s">
        <v>14</v>
      </c>
      <c r="K381">
        <v>1</v>
      </c>
      <c r="L381" s="1" t="str">
        <f>IF(Dataset[[#This Row],[Outcome]]=1,"Affected","Not Affected")</f>
        <v>Affected</v>
      </c>
    </row>
    <row r="382" spans="1:12" x14ac:dyDescent="0.25">
      <c r="A382" s="1" t="s">
        <v>10</v>
      </c>
      <c r="B382">
        <v>63</v>
      </c>
      <c r="C382" t="str">
        <f t="shared" si="5"/>
        <v>51+</v>
      </c>
      <c r="D382">
        <v>0</v>
      </c>
      <c r="E382">
        <v>0</v>
      </c>
      <c r="F382">
        <v>1</v>
      </c>
      <c r="G382" s="1" t="s">
        <v>20</v>
      </c>
      <c r="H382" s="1" t="s">
        <v>12</v>
      </c>
      <c r="I382" s="1" t="s">
        <v>13</v>
      </c>
      <c r="J382" s="1" t="s">
        <v>14</v>
      </c>
      <c r="K382">
        <v>0</v>
      </c>
      <c r="L382" s="1" t="str">
        <f>IF(Dataset[[#This Row],[Outcome]]=1,"Affected","Not Affected")</f>
        <v>Not Affected</v>
      </c>
    </row>
    <row r="383" spans="1:12" x14ac:dyDescent="0.25">
      <c r="A383" s="1" t="s">
        <v>15</v>
      </c>
      <c r="B383">
        <v>35</v>
      </c>
      <c r="C383" t="str">
        <f t="shared" si="5"/>
        <v>31-40</v>
      </c>
      <c r="D383">
        <v>1</v>
      </c>
      <c r="E383">
        <v>1</v>
      </c>
      <c r="F383">
        <v>1</v>
      </c>
      <c r="G383" s="1" t="s">
        <v>44</v>
      </c>
      <c r="H383" s="1" t="s">
        <v>17</v>
      </c>
      <c r="I383" s="1" t="s">
        <v>19</v>
      </c>
      <c r="J383" s="1" t="s">
        <v>14</v>
      </c>
      <c r="K383">
        <v>1</v>
      </c>
      <c r="L383" s="1" t="str">
        <f>IF(Dataset[[#This Row],[Outcome]]=1,"Affected","Not Affected")</f>
        <v>Affected</v>
      </c>
    </row>
    <row r="384" spans="1:12" x14ac:dyDescent="0.25">
      <c r="A384" s="1" t="s">
        <v>15</v>
      </c>
      <c r="B384">
        <v>51</v>
      </c>
      <c r="C384" t="str">
        <f t="shared" si="5"/>
        <v>51+</v>
      </c>
      <c r="D384">
        <v>0</v>
      </c>
      <c r="E384">
        <v>0</v>
      </c>
      <c r="F384">
        <v>0</v>
      </c>
      <c r="G384" s="1" t="s">
        <v>44</v>
      </c>
      <c r="H384" s="1" t="s">
        <v>12</v>
      </c>
      <c r="I384" s="1" t="s">
        <v>13</v>
      </c>
      <c r="J384" s="1" t="s">
        <v>14</v>
      </c>
      <c r="K384">
        <v>0</v>
      </c>
      <c r="L384" s="1" t="str">
        <f>IF(Dataset[[#This Row],[Outcome]]=1,"Affected","Not Affected")</f>
        <v>Not Affected</v>
      </c>
    </row>
    <row r="385" spans="1:12" x14ac:dyDescent="0.25">
      <c r="A385" s="1" t="s">
        <v>15</v>
      </c>
      <c r="B385">
        <v>33</v>
      </c>
      <c r="C385" t="str">
        <f t="shared" si="5"/>
        <v>31-40</v>
      </c>
      <c r="D385">
        <v>0</v>
      </c>
      <c r="E385">
        <v>0</v>
      </c>
      <c r="F385">
        <v>0</v>
      </c>
      <c r="G385" s="1" t="s">
        <v>30</v>
      </c>
      <c r="H385" s="1" t="s">
        <v>17</v>
      </c>
      <c r="I385" s="1" t="s">
        <v>19</v>
      </c>
      <c r="J385" s="1" t="s">
        <v>14</v>
      </c>
      <c r="K385">
        <v>0</v>
      </c>
      <c r="L385" s="1" t="str">
        <f>IF(Dataset[[#This Row],[Outcome]]=1,"Affected","Not Affected")</f>
        <v>Not Affected</v>
      </c>
    </row>
    <row r="386" spans="1:12" x14ac:dyDescent="0.25">
      <c r="A386" s="1" t="s">
        <v>10</v>
      </c>
      <c r="B386">
        <v>17</v>
      </c>
      <c r="C386" t="str">
        <f t="shared" ref="C386:C449" si="6">IF(B386&lt;=10, "0-10",
IF(B386&lt;=20, "11-20",
IF(B386&lt;=30, "21-30",
IF(B386&lt;=40, "31-40",
IF(B386&lt;=50, "41-50","51+")))))</f>
        <v>11-20</v>
      </c>
      <c r="D386">
        <v>1</v>
      </c>
      <c r="E386">
        <v>1</v>
      </c>
      <c r="F386">
        <v>1</v>
      </c>
      <c r="G386" s="1" t="s">
        <v>50</v>
      </c>
      <c r="H386" s="1" t="s">
        <v>12</v>
      </c>
      <c r="I386" s="1" t="s">
        <v>19</v>
      </c>
      <c r="J386" s="1" t="s">
        <v>14</v>
      </c>
      <c r="K386">
        <v>1</v>
      </c>
      <c r="L386" s="1" t="str">
        <f>IF(Dataset[[#This Row],[Outcome]]=1,"Affected","Not Affected")</f>
        <v>Affected</v>
      </c>
    </row>
    <row r="387" spans="1:12" x14ac:dyDescent="0.25">
      <c r="A387" s="1" t="s">
        <v>10</v>
      </c>
      <c r="B387">
        <v>50</v>
      </c>
      <c r="C387" t="str">
        <f t="shared" si="6"/>
        <v>41-50</v>
      </c>
      <c r="D387">
        <v>0</v>
      </c>
      <c r="E387">
        <v>0</v>
      </c>
      <c r="F387">
        <v>1</v>
      </c>
      <c r="G387" s="1" t="s">
        <v>43</v>
      </c>
      <c r="H387" s="1" t="s">
        <v>17</v>
      </c>
      <c r="I387" s="1" t="s">
        <v>13</v>
      </c>
      <c r="J387" s="1" t="s">
        <v>14</v>
      </c>
      <c r="K387">
        <v>0</v>
      </c>
      <c r="L387" s="1" t="str">
        <f>IF(Dataset[[#This Row],[Outcome]]=1,"Affected","Not Affected")</f>
        <v>Not Affected</v>
      </c>
    </row>
    <row r="388" spans="1:12" x14ac:dyDescent="0.25">
      <c r="A388" s="1" t="s">
        <v>10</v>
      </c>
      <c r="B388">
        <v>34</v>
      </c>
      <c r="C388" t="str">
        <f t="shared" si="6"/>
        <v>31-40</v>
      </c>
      <c r="D388">
        <v>1</v>
      </c>
      <c r="E388">
        <v>1</v>
      </c>
      <c r="F388">
        <v>1</v>
      </c>
      <c r="G388" s="1" t="s">
        <v>46</v>
      </c>
      <c r="H388" s="1" t="s">
        <v>12</v>
      </c>
      <c r="I388" s="1" t="s">
        <v>13</v>
      </c>
      <c r="J388" s="1" t="s">
        <v>14</v>
      </c>
      <c r="K388">
        <v>1</v>
      </c>
      <c r="L388" s="1" t="str">
        <f>IF(Dataset[[#This Row],[Outcome]]=1,"Affected","Not Affected")</f>
        <v>Affected</v>
      </c>
    </row>
    <row r="389" spans="1:12" x14ac:dyDescent="0.25">
      <c r="A389" s="1" t="s">
        <v>10</v>
      </c>
      <c r="B389">
        <v>26</v>
      </c>
      <c r="C389" t="str">
        <f t="shared" si="6"/>
        <v>21-30</v>
      </c>
      <c r="D389">
        <v>1</v>
      </c>
      <c r="E389">
        <v>1</v>
      </c>
      <c r="F389">
        <v>1</v>
      </c>
      <c r="G389" s="1" t="s">
        <v>39</v>
      </c>
      <c r="H389" s="1" t="s">
        <v>17</v>
      </c>
      <c r="I389" s="1" t="s">
        <v>24</v>
      </c>
      <c r="J389" s="1" t="s">
        <v>14</v>
      </c>
      <c r="K389">
        <v>1</v>
      </c>
      <c r="L389" s="1" t="str">
        <f>IF(Dataset[[#This Row],[Outcome]]=1,"Affected","Not Affected")</f>
        <v>Affected</v>
      </c>
    </row>
    <row r="390" spans="1:12" x14ac:dyDescent="0.25">
      <c r="A390" s="1" t="s">
        <v>10</v>
      </c>
      <c r="B390">
        <v>25</v>
      </c>
      <c r="C390" t="str">
        <f t="shared" si="6"/>
        <v>21-30</v>
      </c>
      <c r="D390">
        <v>0</v>
      </c>
      <c r="E390">
        <v>0</v>
      </c>
      <c r="F390">
        <v>1</v>
      </c>
      <c r="G390" s="1" t="s">
        <v>48</v>
      </c>
      <c r="H390" s="1" t="s">
        <v>12</v>
      </c>
      <c r="I390" s="1" t="s">
        <v>19</v>
      </c>
      <c r="J390" s="1" t="s">
        <v>14</v>
      </c>
      <c r="K390">
        <v>0</v>
      </c>
      <c r="L390" s="1" t="str">
        <f>IF(Dataset[[#This Row],[Outcome]]=1,"Affected","Not Affected")</f>
        <v>Not Affected</v>
      </c>
    </row>
    <row r="391" spans="1:12" x14ac:dyDescent="0.25">
      <c r="A391" s="1" t="s">
        <v>15</v>
      </c>
      <c r="B391">
        <v>58</v>
      </c>
      <c r="C391" t="str">
        <f t="shared" si="6"/>
        <v>51+</v>
      </c>
      <c r="D391">
        <v>0</v>
      </c>
      <c r="E391">
        <v>0</v>
      </c>
      <c r="F391">
        <v>0</v>
      </c>
      <c r="G391" s="1" t="s">
        <v>22</v>
      </c>
      <c r="H391" s="1" t="s">
        <v>17</v>
      </c>
      <c r="I391" s="1" t="s">
        <v>24</v>
      </c>
      <c r="J391" s="1" t="s">
        <v>14</v>
      </c>
      <c r="K391">
        <v>0</v>
      </c>
      <c r="L391" s="1" t="str">
        <f>IF(Dataset[[#This Row],[Outcome]]=1,"Affected","Not Affected")</f>
        <v>Not Affected</v>
      </c>
    </row>
    <row r="392" spans="1:12" x14ac:dyDescent="0.25">
      <c r="A392" s="1" t="s">
        <v>10</v>
      </c>
      <c r="B392">
        <v>29</v>
      </c>
      <c r="C392" t="str">
        <f t="shared" si="6"/>
        <v>21-30</v>
      </c>
      <c r="D392">
        <v>1</v>
      </c>
      <c r="E392">
        <v>1</v>
      </c>
      <c r="F392">
        <v>1</v>
      </c>
      <c r="G392" s="1" t="s">
        <v>40</v>
      </c>
      <c r="H392" s="1" t="s">
        <v>12</v>
      </c>
      <c r="I392" s="1" t="s">
        <v>19</v>
      </c>
      <c r="J392" s="1" t="s">
        <v>14</v>
      </c>
      <c r="K392">
        <v>1</v>
      </c>
      <c r="L392" s="1" t="str">
        <f>IF(Dataset[[#This Row],[Outcome]]=1,"Affected","Not Affected")</f>
        <v>Affected</v>
      </c>
    </row>
    <row r="393" spans="1:12" x14ac:dyDescent="0.25">
      <c r="A393" s="1" t="s">
        <v>15</v>
      </c>
      <c r="B393">
        <v>38</v>
      </c>
      <c r="C393" t="str">
        <f t="shared" si="6"/>
        <v>31-40</v>
      </c>
      <c r="D393">
        <v>0</v>
      </c>
      <c r="E393">
        <v>0</v>
      </c>
      <c r="F393">
        <v>0</v>
      </c>
      <c r="G393" s="1" t="s">
        <v>45</v>
      </c>
      <c r="H393" s="1" t="s">
        <v>17</v>
      </c>
      <c r="I393" s="1" t="s">
        <v>24</v>
      </c>
      <c r="J393" s="1" t="s">
        <v>14</v>
      </c>
      <c r="K393">
        <v>0</v>
      </c>
      <c r="L393" s="1" t="str">
        <f>IF(Dataset[[#This Row],[Outcome]]=1,"Affected","Not Affected")</f>
        <v>Not Affected</v>
      </c>
    </row>
    <row r="394" spans="1:12" x14ac:dyDescent="0.25">
      <c r="A394" s="1" t="s">
        <v>10</v>
      </c>
      <c r="B394">
        <v>17</v>
      </c>
      <c r="C394" t="str">
        <f t="shared" si="6"/>
        <v>11-20</v>
      </c>
      <c r="D394">
        <v>1</v>
      </c>
      <c r="E394">
        <v>1</v>
      </c>
      <c r="F394">
        <v>0</v>
      </c>
      <c r="G394" s="1" t="s">
        <v>44</v>
      </c>
      <c r="H394" s="1" t="s">
        <v>12</v>
      </c>
      <c r="I394" s="1" t="s">
        <v>13</v>
      </c>
      <c r="J394" s="1" t="s">
        <v>14</v>
      </c>
      <c r="K394">
        <v>1</v>
      </c>
      <c r="L394" s="1" t="str">
        <f>IF(Dataset[[#This Row],[Outcome]]=1,"Affected","Not Affected")</f>
        <v>Affected</v>
      </c>
    </row>
    <row r="395" spans="1:12" x14ac:dyDescent="0.25">
      <c r="A395" s="1" t="s">
        <v>10</v>
      </c>
      <c r="B395">
        <v>59</v>
      </c>
      <c r="C395" t="str">
        <f t="shared" si="6"/>
        <v>51+</v>
      </c>
      <c r="D395">
        <v>0</v>
      </c>
      <c r="E395">
        <v>0</v>
      </c>
      <c r="F395">
        <v>1</v>
      </c>
      <c r="G395" s="1" t="s">
        <v>20</v>
      </c>
      <c r="H395" s="1" t="s">
        <v>17</v>
      </c>
      <c r="I395" s="1" t="s">
        <v>13</v>
      </c>
      <c r="J395" s="1" t="s">
        <v>14</v>
      </c>
      <c r="K395">
        <v>0</v>
      </c>
      <c r="L395" s="1" t="str">
        <f>IF(Dataset[[#This Row],[Outcome]]=1,"Affected","Not Affected")</f>
        <v>Not Affected</v>
      </c>
    </row>
    <row r="396" spans="1:12" x14ac:dyDescent="0.25">
      <c r="A396" s="1" t="s">
        <v>10</v>
      </c>
      <c r="B396">
        <v>22</v>
      </c>
      <c r="C396" t="str">
        <f t="shared" si="6"/>
        <v>21-30</v>
      </c>
      <c r="D396">
        <v>0</v>
      </c>
      <c r="E396">
        <v>0</v>
      </c>
      <c r="F396">
        <v>1</v>
      </c>
      <c r="G396" s="1" t="s">
        <v>37</v>
      </c>
      <c r="H396" s="1" t="s">
        <v>12</v>
      </c>
      <c r="I396" s="1" t="s">
        <v>24</v>
      </c>
      <c r="J396" s="1" t="s">
        <v>14</v>
      </c>
      <c r="K396">
        <v>0</v>
      </c>
      <c r="L396" s="1" t="str">
        <f>IF(Dataset[[#This Row],[Outcome]]=1,"Affected","Not Affected")</f>
        <v>Not Affected</v>
      </c>
    </row>
    <row r="397" spans="1:12" x14ac:dyDescent="0.25">
      <c r="A397" s="1" t="s">
        <v>10</v>
      </c>
      <c r="B397">
        <v>18</v>
      </c>
      <c r="C397" t="str">
        <f t="shared" si="6"/>
        <v>11-20</v>
      </c>
      <c r="D397">
        <v>1</v>
      </c>
      <c r="E397">
        <v>1</v>
      </c>
      <c r="F397">
        <v>0</v>
      </c>
      <c r="G397" s="1" t="s">
        <v>22</v>
      </c>
      <c r="H397" s="1" t="s">
        <v>17</v>
      </c>
      <c r="I397" s="1" t="s">
        <v>19</v>
      </c>
      <c r="J397" s="1" t="s">
        <v>14</v>
      </c>
      <c r="K397">
        <v>1</v>
      </c>
      <c r="L397" s="1" t="str">
        <f>IF(Dataset[[#This Row],[Outcome]]=1,"Affected","Not Affected")</f>
        <v>Affected</v>
      </c>
    </row>
    <row r="398" spans="1:12" x14ac:dyDescent="0.25">
      <c r="A398" s="1" t="s">
        <v>10</v>
      </c>
      <c r="B398">
        <v>45</v>
      </c>
      <c r="C398" t="str">
        <f t="shared" si="6"/>
        <v>41-50</v>
      </c>
      <c r="D398">
        <v>0</v>
      </c>
      <c r="E398">
        <v>0</v>
      </c>
      <c r="F398">
        <v>0</v>
      </c>
      <c r="G398" s="1" t="s">
        <v>49</v>
      </c>
      <c r="H398" s="1" t="s">
        <v>12</v>
      </c>
      <c r="I398" s="1" t="s">
        <v>24</v>
      </c>
      <c r="J398" s="1" t="s">
        <v>14</v>
      </c>
      <c r="K398">
        <v>0</v>
      </c>
      <c r="L398" s="1" t="str">
        <f>IF(Dataset[[#This Row],[Outcome]]=1,"Affected","Not Affected")</f>
        <v>Not Affected</v>
      </c>
    </row>
    <row r="399" spans="1:12" x14ac:dyDescent="0.25">
      <c r="A399" s="1" t="s">
        <v>10</v>
      </c>
      <c r="B399">
        <v>9</v>
      </c>
      <c r="C399" t="str">
        <f t="shared" si="6"/>
        <v>0-10</v>
      </c>
      <c r="D399">
        <v>1</v>
      </c>
      <c r="E399">
        <v>1</v>
      </c>
      <c r="F399">
        <v>0</v>
      </c>
      <c r="G399" s="1" t="s">
        <v>43</v>
      </c>
      <c r="H399" s="1" t="s">
        <v>17</v>
      </c>
      <c r="I399" s="1" t="s">
        <v>24</v>
      </c>
      <c r="J399" s="1" t="s">
        <v>14</v>
      </c>
      <c r="K399">
        <v>1</v>
      </c>
      <c r="L399" s="1" t="str">
        <f>IF(Dataset[[#This Row],[Outcome]]=1,"Affected","Not Affected")</f>
        <v>Affected</v>
      </c>
    </row>
    <row r="400" spans="1:12" x14ac:dyDescent="0.25">
      <c r="A400" s="1" t="s">
        <v>15</v>
      </c>
      <c r="B400">
        <v>50</v>
      </c>
      <c r="C400" t="str">
        <f t="shared" si="6"/>
        <v>41-50</v>
      </c>
      <c r="D400">
        <v>0</v>
      </c>
      <c r="E400">
        <v>0</v>
      </c>
      <c r="F400">
        <v>1</v>
      </c>
      <c r="G400" s="1" t="s">
        <v>18</v>
      </c>
      <c r="H400" s="1" t="s">
        <v>12</v>
      </c>
      <c r="I400" s="1" t="s">
        <v>19</v>
      </c>
      <c r="J400" s="1" t="s">
        <v>14</v>
      </c>
      <c r="K400">
        <v>0</v>
      </c>
      <c r="L400" s="1" t="str">
        <f>IF(Dataset[[#This Row],[Outcome]]=1,"Affected","Not Affected")</f>
        <v>Not Affected</v>
      </c>
    </row>
    <row r="401" spans="1:12" x14ac:dyDescent="0.25">
      <c r="A401" s="1" t="s">
        <v>10</v>
      </c>
      <c r="B401">
        <v>50</v>
      </c>
      <c r="C401" t="str">
        <f t="shared" si="6"/>
        <v>41-50</v>
      </c>
      <c r="D401">
        <v>1</v>
      </c>
      <c r="E401">
        <v>1</v>
      </c>
      <c r="F401">
        <v>0</v>
      </c>
      <c r="G401" s="1" t="s">
        <v>32</v>
      </c>
      <c r="H401" s="1" t="s">
        <v>17</v>
      </c>
      <c r="I401" s="1" t="s">
        <v>24</v>
      </c>
      <c r="J401" s="1" t="s">
        <v>14</v>
      </c>
      <c r="K401">
        <v>1</v>
      </c>
      <c r="L401" s="1" t="str">
        <f>IF(Dataset[[#This Row],[Outcome]]=1,"Affected","Not Affected")</f>
        <v>Affected</v>
      </c>
    </row>
    <row r="402" spans="1:12" x14ac:dyDescent="0.25">
      <c r="A402" s="1" t="s">
        <v>15</v>
      </c>
      <c r="B402">
        <v>14</v>
      </c>
      <c r="C402" t="str">
        <f t="shared" si="6"/>
        <v>11-20</v>
      </c>
      <c r="D402">
        <v>0</v>
      </c>
      <c r="E402">
        <v>0</v>
      </c>
      <c r="F402">
        <v>0</v>
      </c>
      <c r="G402" s="1" t="s">
        <v>42</v>
      </c>
      <c r="H402" s="1" t="s">
        <v>12</v>
      </c>
      <c r="I402" s="1" t="s">
        <v>13</v>
      </c>
      <c r="J402" s="1" t="s">
        <v>14</v>
      </c>
      <c r="K402">
        <v>0</v>
      </c>
      <c r="L402" s="1" t="str">
        <f>IF(Dataset[[#This Row],[Outcome]]=1,"Affected","Not Affected")</f>
        <v>Not Affected</v>
      </c>
    </row>
    <row r="403" spans="1:12" x14ac:dyDescent="0.25">
      <c r="A403" s="1" t="s">
        <v>10</v>
      </c>
      <c r="B403">
        <v>40</v>
      </c>
      <c r="C403" t="str">
        <f t="shared" si="6"/>
        <v>31-40</v>
      </c>
      <c r="D403">
        <v>0</v>
      </c>
      <c r="E403">
        <v>0</v>
      </c>
      <c r="F403">
        <v>1</v>
      </c>
      <c r="G403" s="1" t="s">
        <v>11</v>
      </c>
      <c r="H403" s="1" t="s">
        <v>17</v>
      </c>
      <c r="I403" s="1" t="s">
        <v>19</v>
      </c>
      <c r="J403" s="1" t="s">
        <v>14</v>
      </c>
      <c r="K403">
        <v>0</v>
      </c>
      <c r="L403" s="1" t="str">
        <f>IF(Dataset[[#This Row],[Outcome]]=1,"Affected","Not Affected")</f>
        <v>Not Affected</v>
      </c>
    </row>
    <row r="404" spans="1:12" x14ac:dyDescent="0.25">
      <c r="A404" s="1" t="s">
        <v>10</v>
      </c>
      <c r="B404">
        <v>62</v>
      </c>
      <c r="C404" t="str">
        <f t="shared" si="6"/>
        <v>51+</v>
      </c>
      <c r="D404">
        <v>0</v>
      </c>
      <c r="E404">
        <v>0</v>
      </c>
      <c r="F404">
        <v>1</v>
      </c>
      <c r="G404" s="1" t="s">
        <v>16</v>
      </c>
      <c r="H404" s="1" t="s">
        <v>12</v>
      </c>
      <c r="I404" s="1" t="s">
        <v>13</v>
      </c>
      <c r="J404" s="1" t="s">
        <v>14</v>
      </c>
      <c r="K404">
        <v>0</v>
      </c>
      <c r="L404" s="1" t="str">
        <f>IF(Dataset[[#This Row],[Outcome]]=1,"Affected","Not Affected")</f>
        <v>Not Affected</v>
      </c>
    </row>
    <row r="405" spans="1:12" x14ac:dyDescent="0.25">
      <c r="A405" s="1" t="s">
        <v>10</v>
      </c>
      <c r="B405">
        <v>40</v>
      </c>
      <c r="C405" t="str">
        <f t="shared" si="6"/>
        <v>31-40</v>
      </c>
      <c r="D405">
        <v>1</v>
      </c>
      <c r="E405">
        <v>1</v>
      </c>
      <c r="F405">
        <v>1</v>
      </c>
      <c r="G405" s="1" t="s">
        <v>16</v>
      </c>
      <c r="H405" s="1" t="s">
        <v>17</v>
      </c>
      <c r="I405" s="1" t="s">
        <v>19</v>
      </c>
      <c r="J405" s="1" t="s">
        <v>14</v>
      </c>
      <c r="K405">
        <v>1</v>
      </c>
      <c r="L405" s="1" t="str">
        <f>IF(Dataset[[#This Row],[Outcome]]=1,"Affected","Not Affected")</f>
        <v>Affected</v>
      </c>
    </row>
    <row r="406" spans="1:12" x14ac:dyDescent="0.25">
      <c r="A406" s="1" t="s">
        <v>15</v>
      </c>
      <c r="B406">
        <v>24</v>
      </c>
      <c r="C406" t="str">
        <f t="shared" si="6"/>
        <v>21-30</v>
      </c>
      <c r="D406">
        <v>0</v>
      </c>
      <c r="E406">
        <v>0</v>
      </c>
      <c r="F406">
        <v>1</v>
      </c>
      <c r="G406" s="1" t="s">
        <v>25</v>
      </c>
      <c r="H406" s="1" t="s">
        <v>12</v>
      </c>
      <c r="I406" s="1" t="s">
        <v>24</v>
      </c>
      <c r="J406" s="1" t="s">
        <v>14</v>
      </c>
      <c r="K406">
        <v>0</v>
      </c>
      <c r="L406" s="1" t="str">
        <f>IF(Dataset[[#This Row],[Outcome]]=1,"Affected","Not Affected")</f>
        <v>Not Affected</v>
      </c>
    </row>
    <row r="407" spans="1:12" x14ac:dyDescent="0.25">
      <c r="A407" s="1" t="s">
        <v>15</v>
      </c>
      <c r="B407">
        <v>21</v>
      </c>
      <c r="C407" t="str">
        <f t="shared" si="6"/>
        <v>21-30</v>
      </c>
      <c r="D407">
        <v>0</v>
      </c>
      <c r="E407">
        <v>0</v>
      </c>
      <c r="F407">
        <v>1</v>
      </c>
      <c r="G407" s="1" t="s">
        <v>39</v>
      </c>
      <c r="H407" s="1" t="s">
        <v>17</v>
      </c>
      <c r="I407" s="1" t="s">
        <v>19</v>
      </c>
      <c r="J407" s="1" t="s">
        <v>14</v>
      </c>
      <c r="K407">
        <v>0</v>
      </c>
      <c r="L407" s="1" t="str">
        <f>IF(Dataset[[#This Row],[Outcome]]=1,"Affected","Not Affected")</f>
        <v>Not Affected</v>
      </c>
    </row>
    <row r="408" spans="1:12" x14ac:dyDescent="0.25">
      <c r="A408" s="1" t="s">
        <v>15</v>
      </c>
      <c r="B408">
        <v>62</v>
      </c>
      <c r="C408" t="str">
        <f t="shared" si="6"/>
        <v>51+</v>
      </c>
      <c r="D408">
        <v>1</v>
      </c>
      <c r="E408">
        <v>1</v>
      </c>
      <c r="F408">
        <v>0</v>
      </c>
      <c r="G408" s="1" t="s">
        <v>28</v>
      </c>
      <c r="H408" s="1" t="s">
        <v>12</v>
      </c>
      <c r="I408" s="1" t="s">
        <v>19</v>
      </c>
      <c r="J408" s="1" t="s">
        <v>14</v>
      </c>
      <c r="K408">
        <v>1</v>
      </c>
      <c r="L408" s="1" t="str">
        <f>IF(Dataset[[#This Row],[Outcome]]=1,"Affected","Not Affected")</f>
        <v>Affected</v>
      </c>
    </row>
    <row r="409" spans="1:12" x14ac:dyDescent="0.25">
      <c r="A409" s="1" t="s">
        <v>15</v>
      </c>
      <c r="B409">
        <v>16</v>
      </c>
      <c r="C409" t="str">
        <f t="shared" si="6"/>
        <v>11-20</v>
      </c>
      <c r="D409">
        <v>1</v>
      </c>
      <c r="E409">
        <v>1</v>
      </c>
      <c r="F409">
        <v>1</v>
      </c>
      <c r="G409" s="1" t="s">
        <v>16</v>
      </c>
      <c r="H409" s="1" t="s">
        <v>17</v>
      </c>
      <c r="I409" s="1" t="s">
        <v>13</v>
      </c>
      <c r="J409" s="1" t="s">
        <v>14</v>
      </c>
      <c r="K409">
        <v>1</v>
      </c>
      <c r="L409" s="1" t="str">
        <f>IF(Dataset[[#This Row],[Outcome]]=1,"Affected","Not Affected")</f>
        <v>Affected</v>
      </c>
    </row>
    <row r="410" spans="1:12" x14ac:dyDescent="0.25">
      <c r="A410" s="1" t="s">
        <v>15</v>
      </c>
      <c r="B410">
        <v>11</v>
      </c>
      <c r="C410" t="str">
        <f t="shared" si="6"/>
        <v>11-20</v>
      </c>
      <c r="D410">
        <v>0</v>
      </c>
      <c r="E410">
        <v>0</v>
      </c>
      <c r="F410">
        <v>0</v>
      </c>
      <c r="G410" s="1" t="s">
        <v>36</v>
      </c>
      <c r="H410" s="1" t="s">
        <v>12</v>
      </c>
      <c r="I410" s="1" t="s">
        <v>13</v>
      </c>
      <c r="J410" s="1" t="s">
        <v>14</v>
      </c>
      <c r="K410">
        <v>0</v>
      </c>
      <c r="L410" s="1" t="str">
        <f>IF(Dataset[[#This Row],[Outcome]]=1,"Affected","Not Affected")</f>
        <v>Not Affected</v>
      </c>
    </row>
    <row r="411" spans="1:12" x14ac:dyDescent="0.25">
      <c r="A411" s="1" t="s">
        <v>15</v>
      </c>
      <c r="B411">
        <v>30</v>
      </c>
      <c r="C411" t="str">
        <f t="shared" si="6"/>
        <v>21-30</v>
      </c>
      <c r="D411">
        <v>1</v>
      </c>
      <c r="E411">
        <v>1</v>
      </c>
      <c r="F411">
        <v>0</v>
      </c>
      <c r="G411" s="1" t="s">
        <v>16</v>
      </c>
      <c r="H411" s="1" t="s">
        <v>17</v>
      </c>
      <c r="I411" s="1" t="s">
        <v>19</v>
      </c>
      <c r="J411" s="1" t="s">
        <v>14</v>
      </c>
      <c r="K411">
        <v>1</v>
      </c>
      <c r="L411" s="1" t="str">
        <f>IF(Dataset[[#This Row],[Outcome]]=1,"Affected","Not Affected")</f>
        <v>Affected</v>
      </c>
    </row>
    <row r="412" spans="1:12" x14ac:dyDescent="0.25">
      <c r="A412" s="1" t="s">
        <v>15</v>
      </c>
      <c r="B412">
        <v>55</v>
      </c>
      <c r="C412" t="str">
        <f t="shared" si="6"/>
        <v>51+</v>
      </c>
      <c r="D412">
        <v>0</v>
      </c>
      <c r="E412">
        <v>0</v>
      </c>
      <c r="F412">
        <v>0</v>
      </c>
      <c r="G412" s="1" t="s">
        <v>29</v>
      </c>
      <c r="H412" s="1" t="s">
        <v>12</v>
      </c>
      <c r="I412" s="1" t="s">
        <v>24</v>
      </c>
      <c r="J412" s="1" t="s">
        <v>14</v>
      </c>
      <c r="K412">
        <v>0</v>
      </c>
      <c r="L412" s="1" t="str">
        <f>IF(Dataset[[#This Row],[Outcome]]=1,"Affected","Not Affected")</f>
        <v>Not Affected</v>
      </c>
    </row>
    <row r="413" spans="1:12" x14ac:dyDescent="0.25">
      <c r="A413" s="1" t="s">
        <v>15</v>
      </c>
      <c r="B413">
        <v>24</v>
      </c>
      <c r="C413" t="str">
        <f t="shared" si="6"/>
        <v>21-30</v>
      </c>
      <c r="D413">
        <v>0</v>
      </c>
      <c r="E413">
        <v>0</v>
      </c>
      <c r="F413">
        <v>1</v>
      </c>
      <c r="G413" s="1" t="s">
        <v>41</v>
      </c>
      <c r="H413" s="1" t="s">
        <v>17</v>
      </c>
      <c r="I413" s="1" t="s">
        <v>19</v>
      </c>
      <c r="J413" s="1" t="s">
        <v>14</v>
      </c>
      <c r="K413">
        <v>0</v>
      </c>
      <c r="L413" s="1" t="str">
        <f>IF(Dataset[[#This Row],[Outcome]]=1,"Affected","Not Affected")</f>
        <v>Not Affected</v>
      </c>
    </row>
    <row r="414" spans="1:12" x14ac:dyDescent="0.25">
      <c r="A414" s="1" t="s">
        <v>10</v>
      </c>
      <c r="B414">
        <v>54</v>
      </c>
      <c r="C414" t="str">
        <f t="shared" si="6"/>
        <v>51+</v>
      </c>
      <c r="D414">
        <v>0</v>
      </c>
      <c r="E414">
        <v>0</v>
      </c>
      <c r="F414">
        <v>1</v>
      </c>
      <c r="G414" s="1" t="s">
        <v>53</v>
      </c>
      <c r="H414" s="1" t="s">
        <v>12</v>
      </c>
      <c r="I414" s="1" t="s">
        <v>19</v>
      </c>
      <c r="J414" s="1" t="s">
        <v>14</v>
      </c>
      <c r="K414">
        <v>0</v>
      </c>
      <c r="L414" s="1" t="str">
        <f>IF(Dataset[[#This Row],[Outcome]]=1,"Affected","Not Affected")</f>
        <v>Not Affected</v>
      </c>
    </row>
    <row r="415" spans="1:12" x14ac:dyDescent="0.25">
      <c r="A415" s="1" t="s">
        <v>15</v>
      </c>
      <c r="B415">
        <v>29</v>
      </c>
      <c r="C415" t="str">
        <f t="shared" si="6"/>
        <v>21-30</v>
      </c>
      <c r="D415">
        <v>1</v>
      </c>
      <c r="E415">
        <v>1</v>
      </c>
      <c r="F415">
        <v>0</v>
      </c>
      <c r="G415" s="1" t="s">
        <v>44</v>
      </c>
      <c r="H415" s="1" t="s">
        <v>17</v>
      </c>
      <c r="I415" s="1" t="s">
        <v>24</v>
      </c>
      <c r="J415" s="1" t="s">
        <v>14</v>
      </c>
      <c r="K415">
        <v>1</v>
      </c>
      <c r="L415" s="1" t="str">
        <f>IF(Dataset[[#This Row],[Outcome]]=1,"Affected","Not Affected")</f>
        <v>Affected</v>
      </c>
    </row>
    <row r="416" spans="1:12" x14ac:dyDescent="0.25">
      <c r="A416" s="1" t="s">
        <v>10</v>
      </c>
      <c r="B416">
        <v>20</v>
      </c>
      <c r="C416" t="str">
        <f t="shared" si="6"/>
        <v>11-20</v>
      </c>
      <c r="D416">
        <v>0</v>
      </c>
      <c r="E416">
        <v>0</v>
      </c>
      <c r="F416">
        <v>1</v>
      </c>
      <c r="G416" s="1" t="s">
        <v>29</v>
      </c>
      <c r="H416" s="1" t="s">
        <v>12</v>
      </c>
      <c r="I416" s="1" t="s">
        <v>24</v>
      </c>
      <c r="J416" s="1" t="s">
        <v>14</v>
      </c>
      <c r="K416">
        <v>0</v>
      </c>
      <c r="L416" s="1" t="str">
        <f>IF(Dataset[[#This Row],[Outcome]]=1,"Affected","Not Affected")</f>
        <v>Not Affected</v>
      </c>
    </row>
    <row r="417" spans="1:12" x14ac:dyDescent="0.25">
      <c r="A417" s="1" t="s">
        <v>15</v>
      </c>
      <c r="B417">
        <v>57</v>
      </c>
      <c r="C417" t="str">
        <f t="shared" si="6"/>
        <v>51+</v>
      </c>
      <c r="D417">
        <v>1</v>
      </c>
      <c r="E417">
        <v>1</v>
      </c>
      <c r="F417">
        <v>1</v>
      </c>
      <c r="G417" s="1" t="s">
        <v>46</v>
      </c>
      <c r="H417" s="1" t="s">
        <v>17</v>
      </c>
      <c r="I417" s="1" t="s">
        <v>24</v>
      </c>
      <c r="J417" s="1" t="s">
        <v>14</v>
      </c>
      <c r="K417">
        <v>1</v>
      </c>
      <c r="L417" s="1" t="str">
        <f>IF(Dataset[[#This Row],[Outcome]]=1,"Affected","Not Affected")</f>
        <v>Affected</v>
      </c>
    </row>
    <row r="418" spans="1:12" x14ac:dyDescent="0.25">
      <c r="A418" s="1" t="s">
        <v>15</v>
      </c>
      <c r="B418">
        <v>62</v>
      </c>
      <c r="C418" t="str">
        <f t="shared" si="6"/>
        <v>51+</v>
      </c>
      <c r="D418">
        <v>0</v>
      </c>
      <c r="E418">
        <v>0</v>
      </c>
      <c r="F418">
        <v>1</v>
      </c>
      <c r="G418" s="1" t="s">
        <v>47</v>
      </c>
      <c r="H418" s="1" t="s">
        <v>12</v>
      </c>
      <c r="I418" s="1" t="s">
        <v>19</v>
      </c>
      <c r="J418" s="1" t="s">
        <v>14</v>
      </c>
      <c r="K418">
        <v>0</v>
      </c>
      <c r="L418" s="1" t="str">
        <f>IF(Dataset[[#This Row],[Outcome]]=1,"Affected","Not Affected")</f>
        <v>Not Affected</v>
      </c>
    </row>
    <row r="419" spans="1:12" x14ac:dyDescent="0.25">
      <c r="A419" s="1" t="s">
        <v>10</v>
      </c>
      <c r="B419">
        <v>35</v>
      </c>
      <c r="C419" t="str">
        <f t="shared" si="6"/>
        <v>31-40</v>
      </c>
      <c r="D419">
        <v>0</v>
      </c>
      <c r="E419">
        <v>0</v>
      </c>
      <c r="F419">
        <v>1</v>
      </c>
      <c r="G419" s="1" t="s">
        <v>47</v>
      </c>
      <c r="H419" s="1" t="s">
        <v>17</v>
      </c>
      <c r="I419" s="1" t="s">
        <v>24</v>
      </c>
      <c r="J419" s="1" t="s">
        <v>14</v>
      </c>
      <c r="K419">
        <v>0</v>
      </c>
      <c r="L419" s="1" t="str">
        <f>IF(Dataset[[#This Row],[Outcome]]=1,"Affected","Not Affected")</f>
        <v>Not Affected</v>
      </c>
    </row>
    <row r="420" spans="1:12" x14ac:dyDescent="0.25">
      <c r="A420" s="1" t="s">
        <v>10</v>
      </c>
      <c r="B420">
        <v>22</v>
      </c>
      <c r="C420" t="str">
        <f t="shared" si="6"/>
        <v>21-30</v>
      </c>
      <c r="D420">
        <v>1</v>
      </c>
      <c r="E420">
        <v>1</v>
      </c>
      <c r="F420">
        <v>1</v>
      </c>
      <c r="G420" s="1" t="s">
        <v>11</v>
      </c>
      <c r="H420" s="1" t="s">
        <v>12</v>
      </c>
      <c r="I420" s="1" t="s">
        <v>19</v>
      </c>
      <c r="J420" s="1" t="s">
        <v>14</v>
      </c>
      <c r="K420">
        <v>1</v>
      </c>
      <c r="L420" s="1" t="str">
        <f>IF(Dataset[[#This Row],[Outcome]]=1,"Affected","Not Affected")</f>
        <v>Affected</v>
      </c>
    </row>
    <row r="421" spans="1:12" x14ac:dyDescent="0.25">
      <c r="A421" s="1" t="s">
        <v>15</v>
      </c>
      <c r="B421">
        <v>14</v>
      </c>
      <c r="C421" t="str">
        <f t="shared" si="6"/>
        <v>11-20</v>
      </c>
      <c r="D421">
        <v>1</v>
      </c>
      <c r="E421">
        <v>1</v>
      </c>
      <c r="F421">
        <v>1</v>
      </c>
      <c r="G421" s="1" t="s">
        <v>48</v>
      </c>
      <c r="H421" s="1" t="s">
        <v>17</v>
      </c>
      <c r="I421" s="1" t="s">
        <v>13</v>
      </c>
      <c r="J421" s="1" t="s">
        <v>14</v>
      </c>
      <c r="K421">
        <v>1</v>
      </c>
      <c r="L421" s="1" t="str">
        <f>IF(Dataset[[#This Row],[Outcome]]=1,"Affected","Not Affected")</f>
        <v>Affected</v>
      </c>
    </row>
    <row r="422" spans="1:12" x14ac:dyDescent="0.25">
      <c r="A422" s="1" t="s">
        <v>10</v>
      </c>
      <c r="B422">
        <v>40</v>
      </c>
      <c r="C422" t="str">
        <f t="shared" si="6"/>
        <v>31-40</v>
      </c>
      <c r="D422">
        <v>1</v>
      </c>
      <c r="E422">
        <v>1</v>
      </c>
      <c r="F422">
        <v>0</v>
      </c>
      <c r="G422" s="1" t="s">
        <v>47</v>
      </c>
      <c r="H422" s="1" t="s">
        <v>12</v>
      </c>
      <c r="I422" s="1" t="s">
        <v>13</v>
      </c>
      <c r="J422" s="1" t="s">
        <v>14</v>
      </c>
      <c r="K422">
        <v>1</v>
      </c>
      <c r="L422" s="1" t="str">
        <f>IF(Dataset[[#This Row],[Outcome]]=1,"Affected","Not Affected")</f>
        <v>Affected</v>
      </c>
    </row>
    <row r="423" spans="1:12" x14ac:dyDescent="0.25">
      <c r="A423" s="1" t="s">
        <v>10</v>
      </c>
      <c r="B423">
        <v>46</v>
      </c>
      <c r="C423" t="str">
        <f t="shared" si="6"/>
        <v>41-50</v>
      </c>
      <c r="D423">
        <v>1</v>
      </c>
      <c r="E423">
        <v>1</v>
      </c>
      <c r="F423">
        <v>0</v>
      </c>
      <c r="G423" s="1" t="s">
        <v>33</v>
      </c>
      <c r="H423" s="1" t="s">
        <v>17</v>
      </c>
      <c r="I423" s="1" t="s">
        <v>19</v>
      </c>
      <c r="J423" s="1" t="s">
        <v>14</v>
      </c>
      <c r="K423">
        <v>1</v>
      </c>
      <c r="L423" s="1" t="str">
        <f>IF(Dataset[[#This Row],[Outcome]]=1,"Affected","Not Affected")</f>
        <v>Affected</v>
      </c>
    </row>
    <row r="424" spans="1:12" x14ac:dyDescent="0.25">
      <c r="A424" s="1" t="s">
        <v>10</v>
      </c>
      <c r="B424">
        <v>21</v>
      </c>
      <c r="C424" t="str">
        <f t="shared" si="6"/>
        <v>21-30</v>
      </c>
      <c r="D424">
        <v>0</v>
      </c>
      <c r="E424">
        <v>0</v>
      </c>
      <c r="F424">
        <v>1</v>
      </c>
      <c r="G424" s="1" t="s">
        <v>23</v>
      </c>
      <c r="H424" s="1" t="s">
        <v>12</v>
      </c>
      <c r="I424" s="1" t="s">
        <v>24</v>
      </c>
      <c r="J424" s="1" t="s">
        <v>14</v>
      </c>
      <c r="K424">
        <v>0</v>
      </c>
      <c r="L424" s="1" t="str">
        <f>IF(Dataset[[#This Row],[Outcome]]=1,"Affected","Not Affected")</f>
        <v>Not Affected</v>
      </c>
    </row>
    <row r="425" spans="1:12" x14ac:dyDescent="0.25">
      <c r="A425" s="1" t="s">
        <v>15</v>
      </c>
      <c r="B425">
        <v>38</v>
      </c>
      <c r="C425" t="str">
        <f t="shared" si="6"/>
        <v>31-40</v>
      </c>
      <c r="D425">
        <v>0</v>
      </c>
      <c r="E425">
        <v>0</v>
      </c>
      <c r="F425">
        <v>1</v>
      </c>
      <c r="G425" s="1" t="s">
        <v>39</v>
      </c>
      <c r="H425" s="1" t="s">
        <v>17</v>
      </c>
      <c r="I425" s="1" t="s">
        <v>13</v>
      </c>
      <c r="J425" s="1" t="s">
        <v>14</v>
      </c>
      <c r="K425">
        <v>0</v>
      </c>
      <c r="L425" s="1" t="str">
        <f>IF(Dataset[[#This Row],[Outcome]]=1,"Affected","Not Affected")</f>
        <v>Not Affected</v>
      </c>
    </row>
    <row r="426" spans="1:12" x14ac:dyDescent="0.25">
      <c r="A426" s="1" t="s">
        <v>15</v>
      </c>
      <c r="B426">
        <v>23</v>
      </c>
      <c r="C426" t="str">
        <f t="shared" si="6"/>
        <v>21-30</v>
      </c>
      <c r="D426">
        <v>1</v>
      </c>
      <c r="E426">
        <v>1</v>
      </c>
      <c r="F426">
        <v>1</v>
      </c>
      <c r="G426" s="1" t="s">
        <v>50</v>
      </c>
      <c r="H426" s="1" t="s">
        <v>12</v>
      </c>
      <c r="I426" s="1" t="s">
        <v>13</v>
      </c>
      <c r="J426" s="1" t="s">
        <v>14</v>
      </c>
      <c r="K426">
        <v>1</v>
      </c>
      <c r="L426" s="1" t="str">
        <f>IF(Dataset[[#This Row],[Outcome]]=1,"Affected","Not Affected")</f>
        <v>Affected</v>
      </c>
    </row>
    <row r="427" spans="1:12" x14ac:dyDescent="0.25">
      <c r="A427" s="1" t="s">
        <v>10</v>
      </c>
      <c r="B427">
        <v>15</v>
      </c>
      <c r="C427" t="str">
        <f t="shared" si="6"/>
        <v>11-20</v>
      </c>
      <c r="D427">
        <v>0</v>
      </c>
      <c r="E427">
        <v>0</v>
      </c>
      <c r="F427">
        <v>0</v>
      </c>
      <c r="G427" s="1" t="s">
        <v>11</v>
      </c>
      <c r="H427" s="1" t="s">
        <v>17</v>
      </c>
      <c r="I427" s="1" t="s">
        <v>19</v>
      </c>
      <c r="J427" s="1" t="s">
        <v>14</v>
      </c>
      <c r="K427">
        <v>0</v>
      </c>
      <c r="L427" s="1" t="str">
        <f>IF(Dataset[[#This Row],[Outcome]]=1,"Affected","Not Affected")</f>
        <v>Not Affected</v>
      </c>
    </row>
    <row r="428" spans="1:12" x14ac:dyDescent="0.25">
      <c r="A428" s="1" t="s">
        <v>10</v>
      </c>
      <c r="B428">
        <v>21</v>
      </c>
      <c r="C428" t="str">
        <f t="shared" si="6"/>
        <v>21-30</v>
      </c>
      <c r="D428">
        <v>0</v>
      </c>
      <c r="E428">
        <v>0</v>
      </c>
      <c r="F428">
        <v>0</v>
      </c>
      <c r="G428" s="1" t="s">
        <v>32</v>
      </c>
      <c r="H428" s="1" t="s">
        <v>12</v>
      </c>
      <c r="I428" s="1" t="s">
        <v>19</v>
      </c>
      <c r="J428" s="1" t="s">
        <v>14</v>
      </c>
      <c r="K428">
        <v>0</v>
      </c>
      <c r="L428" s="1" t="str">
        <f>IF(Dataset[[#This Row],[Outcome]]=1,"Affected","Not Affected")</f>
        <v>Not Affected</v>
      </c>
    </row>
    <row r="429" spans="1:12" x14ac:dyDescent="0.25">
      <c r="A429" s="1" t="s">
        <v>10</v>
      </c>
      <c r="B429">
        <v>31</v>
      </c>
      <c r="C429" t="str">
        <f t="shared" si="6"/>
        <v>31-40</v>
      </c>
      <c r="D429">
        <v>0</v>
      </c>
      <c r="E429">
        <v>0</v>
      </c>
      <c r="F429">
        <v>0</v>
      </c>
      <c r="G429" s="1" t="s">
        <v>29</v>
      </c>
      <c r="H429" s="1" t="s">
        <v>17</v>
      </c>
      <c r="I429" s="1" t="s">
        <v>19</v>
      </c>
      <c r="J429" s="1" t="s">
        <v>14</v>
      </c>
      <c r="K429">
        <v>0</v>
      </c>
      <c r="L429" s="1" t="str">
        <f>IF(Dataset[[#This Row],[Outcome]]=1,"Affected","Not Affected")</f>
        <v>Not Affected</v>
      </c>
    </row>
    <row r="430" spans="1:12" x14ac:dyDescent="0.25">
      <c r="A430" s="1" t="s">
        <v>10</v>
      </c>
      <c r="B430">
        <v>43</v>
      </c>
      <c r="C430" t="str">
        <f t="shared" si="6"/>
        <v>41-50</v>
      </c>
      <c r="D430">
        <v>1</v>
      </c>
      <c r="E430">
        <v>1</v>
      </c>
      <c r="F430">
        <v>0</v>
      </c>
      <c r="G430" s="1" t="s">
        <v>41</v>
      </c>
      <c r="H430" s="1" t="s">
        <v>12</v>
      </c>
      <c r="I430" s="1" t="s">
        <v>24</v>
      </c>
      <c r="J430" s="1" t="s">
        <v>14</v>
      </c>
      <c r="K430">
        <v>1</v>
      </c>
      <c r="L430" s="1" t="str">
        <f>IF(Dataset[[#This Row],[Outcome]]=1,"Affected","Not Affected")</f>
        <v>Affected</v>
      </c>
    </row>
    <row r="431" spans="1:12" x14ac:dyDescent="0.25">
      <c r="A431" s="1" t="s">
        <v>15</v>
      </c>
      <c r="B431">
        <v>29</v>
      </c>
      <c r="C431" t="str">
        <f t="shared" si="6"/>
        <v>21-30</v>
      </c>
      <c r="D431">
        <v>1</v>
      </c>
      <c r="E431">
        <v>1</v>
      </c>
      <c r="F431">
        <v>0</v>
      </c>
      <c r="G431" s="1" t="s">
        <v>38</v>
      </c>
      <c r="H431" s="1" t="s">
        <v>17</v>
      </c>
      <c r="I431" s="1" t="s">
        <v>24</v>
      </c>
      <c r="J431" s="1" t="s">
        <v>14</v>
      </c>
      <c r="K431">
        <v>1</v>
      </c>
      <c r="L431" s="1" t="str">
        <f>IF(Dataset[[#This Row],[Outcome]]=1,"Affected","Not Affected")</f>
        <v>Affected</v>
      </c>
    </row>
    <row r="432" spans="1:12" x14ac:dyDescent="0.25">
      <c r="A432" s="1" t="s">
        <v>10</v>
      </c>
      <c r="B432">
        <v>58</v>
      </c>
      <c r="C432" t="str">
        <f t="shared" si="6"/>
        <v>51+</v>
      </c>
      <c r="D432">
        <v>0</v>
      </c>
      <c r="E432">
        <v>0</v>
      </c>
      <c r="F432">
        <v>1</v>
      </c>
      <c r="G432" s="1" t="s">
        <v>37</v>
      </c>
      <c r="H432" s="1" t="s">
        <v>12</v>
      </c>
      <c r="I432" s="1" t="s">
        <v>13</v>
      </c>
      <c r="J432" s="1" t="s">
        <v>14</v>
      </c>
      <c r="K432">
        <v>0</v>
      </c>
      <c r="L432" s="1" t="str">
        <f>IF(Dataset[[#This Row],[Outcome]]=1,"Affected","Not Affected")</f>
        <v>Not Affected</v>
      </c>
    </row>
    <row r="433" spans="1:12" x14ac:dyDescent="0.25">
      <c r="A433" s="1" t="s">
        <v>15</v>
      </c>
      <c r="B433">
        <v>27</v>
      </c>
      <c r="C433" t="str">
        <f t="shared" si="6"/>
        <v>21-30</v>
      </c>
      <c r="D433">
        <v>1</v>
      </c>
      <c r="E433">
        <v>1</v>
      </c>
      <c r="F433">
        <v>0</v>
      </c>
      <c r="G433" s="1" t="s">
        <v>47</v>
      </c>
      <c r="H433" s="1" t="s">
        <v>17</v>
      </c>
      <c r="I433" s="1" t="s">
        <v>13</v>
      </c>
      <c r="J433" s="1" t="s">
        <v>14</v>
      </c>
      <c r="K433">
        <v>1</v>
      </c>
      <c r="L433" s="1" t="str">
        <f>IF(Dataset[[#This Row],[Outcome]]=1,"Affected","Not Affected")</f>
        <v>Affected</v>
      </c>
    </row>
    <row r="434" spans="1:12" x14ac:dyDescent="0.25">
      <c r="A434" s="1" t="s">
        <v>15</v>
      </c>
      <c r="B434">
        <v>49</v>
      </c>
      <c r="C434" t="str">
        <f t="shared" si="6"/>
        <v>41-50</v>
      </c>
      <c r="D434">
        <v>0</v>
      </c>
      <c r="E434">
        <v>0</v>
      </c>
      <c r="F434">
        <v>0</v>
      </c>
      <c r="G434" s="1" t="s">
        <v>23</v>
      </c>
      <c r="H434" s="1" t="s">
        <v>12</v>
      </c>
      <c r="I434" s="1" t="s">
        <v>13</v>
      </c>
      <c r="J434" s="1" t="s">
        <v>14</v>
      </c>
      <c r="K434">
        <v>0</v>
      </c>
      <c r="L434" s="1" t="str">
        <f>IF(Dataset[[#This Row],[Outcome]]=1,"Affected","Not Affected")</f>
        <v>Not Affected</v>
      </c>
    </row>
    <row r="435" spans="1:12" x14ac:dyDescent="0.25">
      <c r="A435" s="1" t="s">
        <v>15</v>
      </c>
      <c r="B435">
        <v>43</v>
      </c>
      <c r="C435" t="str">
        <f t="shared" si="6"/>
        <v>41-50</v>
      </c>
      <c r="D435">
        <v>1</v>
      </c>
      <c r="E435">
        <v>1</v>
      </c>
      <c r="F435">
        <v>1</v>
      </c>
      <c r="G435" s="1" t="s">
        <v>29</v>
      </c>
      <c r="H435" s="1" t="s">
        <v>17</v>
      </c>
      <c r="I435" s="1" t="s">
        <v>13</v>
      </c>
      <c r="J435" s="1" t="s">
        <v>14</v>
      </c>
      <c r="K435">
        <v>1</v>
      </c>
      <c r="L435" s="1" t="str">
        <f>IF(Dataset[[#This Row],[Outcome]]=1,"Affected","Not Affected")</f>
        <v>Affected</v>
      </c>
    </row>
    <row r="436" spans="1:12" x14ac:dyDescent="0.25">
      <c r="A436" s="1" t="s">
        <v>15</v>
      </c>
      <c r="B436">
        <v>42</v>
      </c>
      <c r="C436" t="str">
        <f t="shared" si="6"/>
        <v>41-50</v>
      </c>
      <c r="D436">
        <v>1</v>
      </c>
      <c r="E436">
        <v>1</v>
      </c>
      <c r="F436">
        <v>0</v>
      </c>
      <c r="G436" s="1" t="s">
        <v>51</v>
      </c>
      <c r="H436" s="1" t="s">
        <v>12</v>
      </c>
      <c r="I436" s="1" t="s">
        <v>19</v>
      </c>
      <c r="J436" s="1" t="s">
        <v>14</v>
      </c>
      <c r="K436">
        <v>1</v>
      </c>
      <c r="L436" s="1" t="str">
        <f>IF(Dataset[[#This Row],[Outcome]]=1,"Affected","Not Affected")</f>
        <v>Affected</v>
      </c>
    </row>
    <row r="437" spans="1:12" x14ac:dyDescent="0.25">
      <c r="A437" s="1" t="s">
        <v>10</v>
      </c>
      <c r="B437">
        <v>18</v>
      </c>
      <c r="C437" t="str">
        <f t="shared" si="6"/>
        <v>11-20</v>
      </c>
      <c r="D437">
        <v>1</v>
      </c>
      <c r="E437">
        <v>1</v>
      </c>
      <c r="F437">
        <v>0</v>
      </c>
      <c r="G437" s="1" t="s">
        <v>48</v>
      </c>
      <c r="H437" s="1" t="s">
        <v>17</v>
      </c>
      <c r="I437" s="1" t="s">
        <v>13</v>
      </c>
      <c r="J437" s="1" t="s">
        <v>14</v>
      </c>
      <c r="K437">
        <v>1</v>
      </c>
      <c r="L437" s="1" t="str">
        <f>IF(Dataset[[#This Row],[Outcome]]=1,"Affected","Not Affected")</f>
        <v>Affected</v>
      </c>
    </row>
    <row r="438" spans="1:12" x14ac:dyDescent="0.25">
      <c r="A438" s="1" t="s">
        <v>15</v>
      </c>
      <c r="B438">
        <v>15</v>
      </c>
      <c r="C438" t="str">
        <f t="shared" si="6"/>
        <v>11-20</v>
      </c>
      <c r="D438">
        <v>1</v>
      </c>
      <c r="E438">
        <v>1</v>
      </c>
      <c r="F438">
        <v>0</v>
      </c>
      <c r="G438" s="1" t="s">
        <v>53</v>
      </c>
      <c r="H438" s="1" t="s">
        <v>12</v>
      </c>
      <c r="I438" s="1" t="s">
        <v>24</v>
      </c>
      <c r="J438" s="1" t="s">
        <v>14</v>
      </c>
      <c r="K438">
        <v>1</v>
      </c>
      <c r="L438" s="1" t="str">
        <f>IF(Dataset[[#This Row],[Outcome]]=1,"Affected","Not Affected")</f>
        <v>Affected</v>
      </c>
    </row>
    <row r="439" spans="1:12" x14ac:dyDescent="0.25">
      <c r="A439" s="1" t="s">
        <v>15</v>
      </c>
      <c r="B439">
        <v>22</v>
      </c>
      <c r="C439" t="str">
        <f t="shared" si="6"/>
        <v>21-30</v>
      </c>
      <c r="D439">
        <v>1</v>
      </c>
      <c r="E439">
        <v>1</v>
      </c>
      <c r="F439">
        <v>0</v>
      </c>
      <c r="G439" s="1" t="s">
        <v>29</v>
      </c>
      <c r="H439" s="1" t="s">
        <v>17</v>
      </c>
      <c r="I439" s="1" t="s">
        <v>13</v>
      </c>
      <c r="J439" s="1" t="s">
        <v>14</v>
      </c>
      <c r="K439">
        <v>1</v>
      </c>
      <c r="L439" s="1" t="str">
        <f>IF(Dataset[[#This Row],[Outcome]]=1,"Affected","Not Affected")</f>
        <v>Affected</v>
      </c>
    </row>
    <row r="440" spans="1:12" x14ac:dyDescent="0.25">
      <c r="A440" s="1" t="s">
        <v>15</v>
      </c>
      <c r="B440">
        <v>31</v>
      </c>
      <c r="C440" t="str">
        <f t="shared" si="6"/>
        <v>31-40</v>
      </c>
      <c r="D440">
        <v>1</v>
      </c>
      <c r="E440">
        <v>1</v>
      </c>
      <c r="F440">
        <v>0</v>
      </c>
      <c r="G440" s="1" t="s">
        <v>38</v>
      </c>
      <c r="H440" s="1" t="s">
        <v>12</v>
      </c>
      <c r="I440" s="1" t="s">
        <v>24</v>
      </c>
      <c r="J440" s="1" t="s">
        <v>14</v>
      </c>
      <c r="K440">
        <v>1</v>
      </c>
      <c r="L440" s="1" t="str">
        <f>IF(Dataset[[#This Row],[Outcome]]=1,"Affected","Not Affected")</f>
        <v>Affected</v>
      </c>
    </row>
    <row r="441" spans="1:12" x14ac:dyDescent="0.25">
      <c r="A441" s="1" t="s">
        <v>10</v>
      </c>
      <c r="B441">
        <v>26</v>
      </c>
      <c r="C441" t="str">
        <f t="shared" si="6"/>
        <v>21-30</v>
      </c>
      <c r="D441">
        <v>0</v>
      </c>
      <c r="E441">
        <v>0</v>
      </c>
      <c r="F441">
        <v>1</v>
      </c>
      <c r="G441" s="1" t="s">
        <v>34</v>
      </c>
      <c r="H441" s="1" t="s">
        <v>17</v>
      </c>
      <c r="I441" s="1" t="s">
        <v>13</v>
      </c>
      <c r="J441" s="1" t="s">
        <v>14</v>
      </c>
      <c r="K441">
        <v>0</v>
      </c>
      <c r="L441" s="1" t="str">
        <f>IF(Dataset[[#This Row],[Outcome]]=1,"Affected","Not Affected")</f>
        <v>Not Affected</v>
      </c>
    </row>
    <row r="442" spans="1:12" x14ac:dyDescent="0.25">
      <c r="A442" s="1" t="s">
        <v>15</v>
      </c>
      <c r="B442">
        <v>11</v>
      </c>
      <c r="C442" t="str">
        <f t="shared" si="6"/>
        <v>11-20</v>
      </c>
      <c r="D442">
        <v>1</v>
      </c>
      <c r="E442">
        <v>1</v>
      </c>
      <c r="F442">
        <v>1</v>
      </c>
      <c r="G442" s="1" t="s">
        <v>11</v>
      </c>
      <c r="H442" s="1" t="s">
        <v>12</v>
      </c>
      <c r="I442" s="1" t="s">
        <v>24</v>
      </c>
      <c r="J442" s="1" t="s">
        <v>14</v>
      </c>
      <c r="K442">
        <v>1</v>
      </c>
      <c r="L442" s="1" t="str">
        <f>IF(Dataset[[#This Row],[Outcome]]=1,"Affected","Not Affected")</f>
        <v>Affected</v>
      </c>
    </row>
    <row r="443" spans="1:12" x14ac:dyDescent="0.25">
      <c r="A443" s="1" t="s">
        <v>15</v>
      </c>
      <c r="B443">
        <v>47</v>
      </c>
      <c r="C443" t="str">
        <f t="shared" si="6"/>
        <v>41-50</v>
      </c>
      <c r="D443">
        <v>1</v>
      </c>
      <c r="E443">
        <v>1</v>
      </c>
      <c r="F443">
        <v>1</v>
      </c>
      <c r="G443" s="1" t="s">
        <v>11</v>
      </c>
      <c r="H443" s="1" t="s">
        <v>17</v>
      </c>
      <c r="I443" s="1" t="s">
        <v>24</v>
      </c>
      <c r="J443" s="1" t="s">
        <v>14</v>
      </c>
      <c r="K443">
        <v>1</v>
      </c>
      <c r="L443" s="1" t="str">
        <f>IF(Dataset[[#This Row],[Outcome]]=1,"Affected","Not Affected")</f>
        <v>Affected</v>
      </c>
    </row>
    <row r="444" spans="1:12" x14ac:dyDescent="0.25">
      <c r="A444" s="1" t="s">
        <v>10</v>
      </c>
      <c r="B444">
        <v>20</v>
      </c>
      <c r="C444" t="str">
        <f t="shared" si="6"/>
        <v>11-20</v>
      </c>
      <c r="D444">
        <v>0</v>
      </c>
      <c r="E444">
        <v>0</v>
      </c>
      <c r="F444">
        <v>1</v>
      </c>
      <c r="G444" s="1" t="s">
        <v>41</v>
      </c>
      <c r="H444" s="1" t="s">
        <v>12</v>
      </c>
      <c r="I444" s="1" t="s">
        <v>13</v>
      </c>
      <c r="J444" s="1" t="s">
        <v>14</v>
      </c>
      <c r="K444">
        <v>0</v>
      </c>
      <c r="L444" s="1" t="str">
        <f>IF(Dataset[[#This Row],[Outcome]]=1,"Affected","Not Affected")</f>
        <v>Not Affected</v>
      </c>
    </row>
    <row r="445" spans="1:12" x14ac:dyDescent="0.25">
      <c r="A445" s="1" t="s">
        <v>15</v>
      </c>
      <c r="B445">
        <v>58</v>
      </c>
      <c r="C445" t="str">
        <f t="shared" si="6"/>
        <v>51+</v>
      </c>
      <c r="D445">
        <v>0</v>
      </c>
      <c r="E445">
        <v>0</v>
      </c>
      <c r="F445">
        <v>1</v>
      </c>
      <c r="G445" s="1" t="s">
        <v>45</v>
      </c>
      <c r="H445" s="1" t="s">
        <v>17</v>
      </c>
      <c r="I445" s="1" t="s">
        <v>13</v>
      </c>
      <c r="J445" s="1" t="s">
        <v>14</v>
      </c>
      <c r="K445">
        <v>0</v>
      </c>
      <c r="L445" s="1" t="str">
        <f>IF(Dataset[[#This Row],[Outcome]]=1,"Affected","Not Affected")</f>
        <v>Not Affected</v>
      </c>
    </row>
    <row r="446" spans="1:12" x14ac:dyDescent="0.25">
      <c r="A446" s="1" t="s">
        <v>15</v>
      </c>
      <c r="B446">
        <v>62</v>
      </c>
      <c r="C446" t="str">
        <f t="shared" si="6"/>
        <v>51+</v>
      </c>
      <c r="D446">
        <v>1</v>
      </c>
      <c r="E446">
        <v>1</v>
      </c>
      <c r="F446">
        <v>0</v>
      </c>
      <c r="G446" s="1" t="s">
        <v>45</v>
      </c>
      <c r="H446" s="1" t="s">
        <v>12</v>
      </c>
      <c r="I446" s="1" t="s">
        <v>19</v>
      </c>
      <c r="J446" s="1" t="s">
        <v>14</v>
      </c>
      <c r="K446">
        <v>1</v>
      </c>
      <c r="L446" s="1" t="str">
        <f>IF(Dataset[[#This Row],[Outcome]]=1,"Affected","Not Affected")</f>
        <v>Affected</v>
      </c>
    </row>
    <row r="447" spans="1:12" x14ac:dyDescent="0.25">
      <c r="A447" s="1" t="s">
        <v>10</v>
      </c>
      <c r="B447">
        <v>27</v>
      </c>
      <c r="C447" t="str">
        <f t="shared" si="6"/>
        <v>21-30</v>
      </c>
      <c r="D447">
        <v>0</v>
      </c>
      <c r="E447">
        <v>0</v>
      </c>
      <c r="F447">
        <v>1</v>
      </c>
      <c r="G447" s="1" t="s">
        <v>38</v>
      </c>
      <c r="H447" s="1" t="s">
        <v>17</v>
      </c>
      <c r="I447" s="1" t="s">
        <v>19</v>
      </c>
      <c r="J447" s="1" t="s">
        <v>14</v>
      </c>
      <c r="K447">
        <v>0</v>
      </c>
      <c r="L447" s="1" t="str">
        <f>IF(Dataset[[#This Row],[Outcome]]=1,"Affected","Not Affected")</f>
        <v>Not Affected</v>
      </c>
    </row>
    <row r="448" spans="1:12" x14ac:dyDescent="0.25">
      <c r="A448" s="1" t="s">
        <v>10</v>
      </c>
      <c r="B448">
        <v>49</v>
      </c>
      <c r="C448" t="str">
        <f t="shared" si="6"/>
        <v>41-50</v>
      </c>
      <c r="D448">
        <v>1</v>
      </c>
      <c r="E448">
        <v>1</v>
      </c>
      <c r="F448">
        <v>1</v>
      </c>
      <c r="G448" s="1" t="s">
        <v>47</v>
      </c>
      <c r="H448" s="1" t="s">
        <v>12</v>
      </c>
      <c r="I448" s="1" t="s">
        <v>24</v>
      </c>
      <c r="J448" s="1" t="s">
        <v>14</v>
      </c>
      <c r="K448">
        <v>1</v>
      </c>
      <c r="L448" s="1" t="str">
        <f>IF(Dataset[[#This Row],[Outcome]]=1,"Affected","Not Affected")</f>
        <v>Affected</v>
      </c>
    </row>
    <row r="449" spans="1:12" x14ac:dyDescent="0.25">
      <c r="A449" s="1" t="s">
        <v>10</v>
      </c>
      <c r="B449">
        <v>30</v>
      </c>
      <c r="C449" t="str">
        <f t="shared" si="6"/>
        <v>21-30</v>
      </c>
      <c r="D449">
        <v>1</v>
      </c>
      <c r="E449">
        <v>1</v>
      </c>
      <c r="F449">
        <v>0</v>
      </c>
      <c r="G449" s="1" t="s">
        <v>42</v>
      </c>
      <c r="H449" s="1" t="s">
        <v>17</v>
      </c>
      <c r="I449" s="1" t="s">
        <v>19</v>
      </c>
      <c r="J449" s="1" t="s">
        <v>14</v>
      </c>
      <c r="K449">
        <v>1</v>
      </c>
      <c r="L449" s="1" t="str">
        <f>IF(Dataset[[#This Row],[Outcome]]=1,"Affected","Not Affected")</f>
        <v>Affected</v>
      </c>
    </row>
    <row r="450" spans="1:12" x14ac:dyDescent="0.25">
      <c r="A450" s="1" t="s">
        <v>15</v>
      </c>
      <c r="B450">
        <v>61</v>
      </c>
      <c r="C450" t="str">
        <f t="shared" ref="C450:C513" si="7">IF(B450&lt;=10, "0-10",
IF(B450&lt;=20, "11-20",
IF(B450&lt;=30, "21-30",
IF(B450&lt;=40, "31-40",
IF(B450&lt;=50, "41-50","51+")))))</f>
        <v>51+</v>
      </c>
      <c r="D450">
        <v>1</v>
      </c>
      <c r="E450">
        <v>1</v>
      </c>
      <c r="F450">
        <v>1</v>
      </c>
      <c r="G450" s="1" t="s">
        <v>21</v>
      </c>
      <c r="H450" s="1" t="s">
        <v>12</v>
      </c>
      <c r="I450" s="1" t="s">
        <v>19</v>
      </c>
      <c r="J450" s="1" t="s">
        <v>14</v>
      </c>
      <c r="K450">
        <v>1</v>
      </c>
      <c r="L450" s="1" t="str">
        <f>IF(Dataset[[#This Row],[Outcome]]=1,"Affected","Not Affected")</f>
        <v>Affected</v>
      </c>
    </row>
    <row r="451" spans="1:12" x14ac:dyDescent="0.25">
      <c r="A451" s="1" t="s">
        <v>10</v>
      </c>
      <c r="B451">
        <v>31</v>
      </c>
      <c r="C451" t="str">
        <f t="shared" si="7"/>
        <v>31-40</v>
      </c>
      <c r="D451">
        <v>1</v>
      </c>
      <c r="E451">
        <v>1</v>
      </c>
      <c r="F451">
        <v>1</v>
      </c>
      <c r="G451" s="1" t="s">
        <v>46</v>
      </c>
      <c r="H451" s="1" t="s">
        <v>17</v>
      </c>
      <c r="I451" s="1" t="s">
        <v>13</v>
      </c>
      <c r="J451" s="1" t="s">
        <v>14</v>
      </c>
      <c r="K451">
        <v>1</v>
      </c>
      <c r="L451" s="1" t="str">
        <f>IF(Dataset[[#This Row],[Outcome]]=1,"Affected","Not Affected")</f>
        <v>Affected</v>
      </c>
    </row>
    <row r="452" spans="1:12" x14ac:dyDescent="0.25">
      <c r="A452" s="1" t="s">
        <v>10</v>
      </c>
      <c r="B452">
        <v>64</v>
      </c>
      <c r="C452" t="str">
        <f t="shared" si="7"/>
        <v>51+</v>
      </c>
      <c r="D452">
        <v>0</v>
      </c>
      <c r="E452">
        <v>0</v>
      </c>
      <c r="F452">
        <v>1</v>
      </c>
      <c r="G452" s="1" t="s">
        <v>20</v>
      </c>
      <c r="H452" s="1" t="s">
        <v>12</v>
      </c>
      <c r="I452" s="1" t="s">
        <v>19</v>
      </c>
      <c r="J452" s="1" t="s">
        <v>14</v>
      </c>
      <c r="K452">
        <v>0</v>
      </c>
      <c r="L452" s="1" t="str">
        <f>IF(Dataset[[#This Row],[Outcome]]=1,"Affected","Not Affected")</f>
        <v>Not Affected</v>
      </c>
    </row>
    <row r="453" spans="1:12" x14ac:dyDescent="0.25">
      <c r="A453" s="1" t="s">
        <v>10</v>
      </c>
      <c r="B453">
        <v>37</v>
      </c>
      <c r="C453" t="str">
        <f t="shared" si="7"/>
        <v>31-40</v>
      </c>
      <c r="D453">
        <v>0</v>
      </c>
      <c r="E453">
        <v>0</v>
      </c>
      <c r="F453">
        <v>1</v>
      </c>
      <c r="G453" s="1" t="s">
        <v>26</v>
      </c>
      <c r="H453" s="1" t="s">
        <v>17</v>
      </c>
      <c r="I453" s="1" t="s">
        <v>19</v>
      </c>
      <c r="J453" s="1" t="s">
        <v>14</v>
      </c>
      <c r="K453">
        <v>0</v>
      </c>
      <c r="L453" s="1" t="str">
        <f>IF(Dataset[[#This Row],[Outcome]]=1,"Affected","Not Affected")</f>
        <v>Not Affected</v>
      </c>
    </row>
    <row r="454" spans="1:12" x14ac:dyDescent="0.25">
      <c r="A454" s="1" t="s">
        <v>15</v>
      </c>
      <c r="B454">
        <v>45</v>
      </c>
      <c r="C454" t="str">
        <f t="shared" si="7"/>
        <v>41-50</v>
      </c>
      <c r="D454">
        <v>1</v>
      </c>
      <c r="E454">
        <v>1</v>
      </c>
      <c r="F454">
        <v>0</v>
      </c>
      <c r="G454" s="1" t="s">
        <v>52</v>
      </c>
      <c r="H454" s="1" t="s">
        <v>12</v>
      </c>
      <c r="I454" s="1" t="s">
        <v>19</v>
      </c>
      <c r="J454" s="1" t="s">
        <v>14</v>
      </c>
      <c r="K454">
        <v>1</v>
      </c>
      <c r="L454" s="1" t="str">
        <f>IF(Dataset[[#This Row],[Outcome]]=1,"Affected","Not Affected")</f>
        <v>Affected</v>
      </c>
    </row>
    <row r="455" spans="1:12" x14ac:dyDescent="0.25">
      <c r="A455" s="1" t="s">
        <v>15</v>
      </c>
      <c r="B455">
        <v>47</v>
      </c>
      <c r="C455" t="str">
        <f t="shared" si="7"/>
        <v>41-50</v>
      </c>
      <c r="D455">
        <v>1</v>
      </c>
      <c r="E455">
        <v>1</v>
      </c>
      <c r="F455">
        <v>0</v>
      </c>
      <c r="G455" s="1" t="s">
        <v>49</v>
      </c>
      <c r="H455" s="1" t="s">
        <v>17</v>
      </c>
      <c r="I455" s="1" t="s">
        <v>19</v>
      </c>
      <c r="J455" s="1" t="s">
        <v>14</v>
      </c>
      <c r="K455">
        <v>1</v>
      </c>
      <c r="L455" s="1" t="str">
        <f>IF(Dataset[[#This Row],[Outcome]]=1,"Affected","Not Affected")</f>
        <v>Affected</v>
      </c>
    </row>
    <row r="456" spans="1:12" x14ac:dyDescent="0.25">
      <c r="A456" s="1" t="s">
        <v>10</v>
      </c>
      <c r="B456">
        <v>34</v>
      </c>
      <c r="C456" t="str">
        <f t="shared" si="7"/>
        <v>31-40</v>
      </c>
      <c r="D456">
        <v>0</v>
      </c>
      <c r="E456">
        <v>0</v>
      </c>
      <c r="F456">
        <v>0</v>
      </c>
      <c r="G456" s="1" t="s">
        <v>39</v>
      </c>
      <c r="H456" s="1" t="s">
        <v>12</v>
      </c>
      <c r="I456" s="1" t="s">
        <v>24</v>
      </c>
      <c r="J456" s="1" t="s">
        <v>14</v>
      </c>
      <c r="K456">
        <v>0</v>
      </c>
      <c r="L456" s="1" t="str">
        <f>IF(Dataset[[#This Row],[Outcome]]=1,"Affected","Not Affected")</f>
        <v>Not Affected</v>
      </c>
    </row>
    <row r="457" spans="1:12" x14ac:dyDescent="0.25">
      <c r="A457" s="1" t="s">
        <v>15</v>
      </c>
      <c r="B457">
        <v>37</v>
      </c>
      <c r="C457" t="str">
        <f t="shared" si="7"/>
        <v>31-40</v>
      </c>
      <c r="D457">
        <v>1</v>
      </c>
      <c r="E457">
        <v>1</v>
      </c>
      <c r="F457">
        <v>1</v>
      </c>
      <c r="G457" s="1" t="s">
        <v>51</v>
      </c>
      <c r="H457" s="1" t="s">
        <v>17</v>
      </c>
      <c r="I457" s="1" t="s">
        <v>19</v>
      </c>
      <c r="J457" s="1" t="s">
        <v>14</v>
      </c>
      <c r="K457">
        <v>1</v>
      </c>
      <c r="L457" s="1" t="str">
        <f>IF(Dataset[[#This Row],[Outcome]]=1,"Affected","Not Affected")</f>
        <v>Affected</v>
      </c>
    </row>
    <row r="458" spans="1:12" x14ac:dyDescent="0.25">
      <c r="A458" s="1" t="s">
        <v>10</v>
      </c>
      <c r="B458">
        <v>17</v>
      </c>
      <c r="C458" t="str">
        <f t="shared" si="7"/>
        <v>11-20</v>
      </c>
      <c r="D458">
        <v>0</v>
      </c>
      <c r="E458">
        <v>0</v>
      </c>
      <c r="F458">
        <v>0</v>
      </c>
      <c r="G458" s="1" t="s">
        <v>25</v>
      </c>
      <c r="H458" s="1" t="s">
        <v>12</v>
      </c>
      <c r="I458" s="1" t="s">
        <v>13</v>
      </c>
      <c r="J458" s="1" t="s">
        <v>14</v>
      </c>
      <c r="K458">
        <v>0</v>
      </c>
      <c r="L458" s="1" t="str">
        <f>IF(Dataset[[#This Row],[Outcome]]=1,"Affected","Not Affected")</f>
        <v>Not Affected</v>
      </c>
    </row>
    <row r="459" spans="1:12" x14ac:dyDescent="0.25">
      <c r="A459" s="1" t="s">
        <v>15</v>
      </c>
      <c r="B459">
        <v>38</v>
      </c>
      <c r="C459" t="str">
        <f t="shared" si="7"/>
        <v>31-40</v>
      </c>
      <c r="D459">
        <v>0</v>
      </c>
      <c r="E459">
        <v>1</v>
      </c>
      <c r="F459">
        <v>0</v>
      </c>
      <c r="G459" s="1" t="s">
        <v>28</v>
      </c>
      <c r="H459" s="1" t="s">
        <v>17</v>
      </c>
      <c r="I459" s="1" t="s">
        <v>13</v>
      </c>
      <c r="J459" s="1" t="s">
        <v>14</v>
      </c>
      <c r="K459">
        <v>1</v>
      </c>
      <c r="L459" s="1" t="str">
        <f>IF(Dataset[[#This Row],[Outcome]]=1,"Affected","Not Affected")</f>
        <v>Affected</v>
      </c>
    </row>
    <row r="460" spans="1:12" x14ac:dyDescent="0.25">
      <c r="A460" s="1" t="s">
        <v>10</v>
      </c>
      <c r="B460">
        <v>13</v>
      </c>
      <c r="C460" t="str">
        <f t="shared" si="7"/>
        <v>11-20</v>
      </c>
      <c r="D460">
        <v>0</v>
      </c>
      <c r="E460">
        <v>0</v>
      </c>
      <c r="F460">
        <v>0</v>
      </c>
      <c r="G460" s="1" t="s">
        <v>31</v>
      </c>
      <c r="H460" s="1" t="s">
        <v>12</v>
      </c>
      <c r="I460" s="1" t="s">
        <v>24</v>
      </c>
      <c r="J460" s="1" t="s">
        <v>14</v>
      </c>
      <c r="K460">
        <v>0</v>
      </c>
      <c r="L460" s="1" t="str">
        <f>IF(Dataset[[#This Row],[Outcome]]=1,"Affected","Not Affected")</f>
        <v>Not Affected</v>
      </c>
    </row>
    <row r="461" spans="1:12" x14ac:dyDescent="0.25">
      <c r="A461" s="1" t="s">
        <v>10</v>
      </c>
      <c r="B461">
        <v>52</v>
      </c>
      <c r="C461" t="str">
        <f t="shared" si="7"/>
        <v>51+</v>
      </c>
      <c r="D461">
        <v>1</v>
      </c>
      <c r="E461">
        <v>1</v>
      </c>
      <c r="F461">
        <v>1</v>
      </c>
      <c r="G461" s="1" t="s">
        <v>49</v>
      </c>
      <c r="H461" s="1" t="s">
        <v>17</v>
      </c>
      <c r="I461" s="1" t="s">
        <v>24</v>
      </c>
      <c r="J461" s="1" t="s">
        <v>14</v>
      </c>
      <c r="K461">
        <v>1</v>
      </c>
      <c r="L461" s="1" t="str">
        <f>IF(Dataset[[#This Row],[Outcome]]=1,"Affected","Not Affected")</f>
        <v>Affected</v>
      </c>
    </row>
    <row r="462" spans="1:12" x14ac:dyDescent="0.25">
      <c r="A462" s="1" t="s">
        <v>10</v>
      </c>
      <c r="B462">
        <v>50</v>
      </c>
      <c r="C462" t="str">
        <f t="shared" si="7"/>
        <v>41-50</v>
      </c>
      <c r="D462">
        <v>0</v>
      </c>
      <c r="E462">
        <v>0</v>
      </c>
      <c r="F462">
        <v>0</v>
      </c>
      <c r="G462" s="1" t="s">
        <v>36</v>
      </c>
      <c r="H462" s="1" t="s">
        <v>12</v>
      </c>
      <c r="I462" s="1" t="s">
        <v>24</v>
      </c>
      <c r="J462" s="1" t="s">
        <v>14</v>
      </c>
      <c r="K462">
        <v>0</v>
      </c>
      <c r="L462" s="1" t="str">
        <f>IF(Dataset[[#This Row],[Outcome]]=1,"Affected","Not Affected")</f>
        <v>Not Affected</v>
      </c>
    </row>
    <row r="463" spans="1:12" x14ac:dyDescent="0.25">
      <c r="A463" s="1" t="s">
        <v>15</v>
      </c>
      <c r="B463">
        <v>35</v>
      </c>
      <c r="C463" t="str">
        <f t="shared" si="7"/>
        <v>31-40</v>
      </c>
      <c r="D463">
        <v>0</v>
      </c>
      <c r="E463">
        <v>0</v>
      </c>
      <c r="F463">
        <v>0</v>
      </c>
      <c r="G463" s="1" t="s">
        <v>30</v>
      </c>
      <c r="H463" s="1" t="s">
        <v>17</v>
      </c>
      <c r="I463" s="1" t="s">
        <v>13</v>
      </c>
      <c r="J463" s="1" t="s">
        <v>14</v>
      </c>
      <c r="K463">
        <v>0</v>
      </c>
      <c r="L463" s="1" t="str">
        <f>IF(Dataset[[#This Row],[Outcome]]=1,"Affected","Not Affected")</f>
        <v>Not Affected</v>
      </c>
    </row>
    <row r="464" spans="1:12" x14ac:dyDescent="0.25">
      <c r="A464" s="1" t="s">
        <v>15</v>
      </c>
      <c r="B464">
        <v>14</v>
      </c>
      <c r="C464" t="str">
        <f t="shared" si="7"/>
        <v>11-20</v>
      </c>
      <c r="D464">
        <v>1</v>
      </c>
      <c r="E464">
        <v>1</v>
      </c>
      <c r="F464">
        <v>1</v>
      </c>
      <c r="G464" s="1" t="s">
        <v>48</v>
      </c>
      <c r="H464" s="1" t="s">
        <v>12</v>
      </c>
      <c r="I464" s="1" t="s">
        <v>19</v>
      </c>
      <c r="J464" s="1" t="s">
        <v>14</v>
      </c>
      <c r="K464">
        <v>1</v>
      </c>
      <c r="L464" s="1" t="str">
        <f>IF(Dataset[[#This Row],[Outcome]]=1,"Affected","Not Affected")</f>
        <v>Affected</v>
      </c>
    </row>
    <row r="465" spans="1:12" x14ac:dyDescent="0.25">
      <c r="A465" s="1" t="s">
        <v>10</v>
      </c>
      <c r="B465">
        <v>31</v>
      </c>
      <c r="C465" t="str">
        <f t="shared" si="7"/>
        <v>31-40</v>
      </c>
      <c r="D465">
        <v>0</v>
      </c>
      <c r="E465">
        <v>0</v>
      </c>
      <c r="F465">
        <v>1</v>
      </c>
      <c r="G465" s="1" t="s">
        <v>27</v>
      </c>
      <c r="H465" s="1" t="s">
        <v>17</v>
      </c>
      <c r="I465" s="1" t="s">
        <v>13</v>
      </c>
      <c r="J465" s="1" t="s">
        <v>14</v>
      </c>
      <c r="K465">
        <v>0</v>
      </c>
      <c r="L465" s="1" t="str">
        <f>IF(Dataset[[#This Row],[Outcome]]=1,"Affected","Not Affected")</f>
        <v>Not Affected</v>
      </c>
    </row>
    <row r="466" spans="1:12" x14ac:dyDescent="0.25">
      <c r="A466" s="1" t="s">
        <v>10</v>
      </c>
      <c r="B466">
        <v>23</v>
      </c>
      <c r="C466" t="str">
        <f t="shared" si="7"/>
        <v>21-30</v>
      </c>
      <c r="D466">
        <v>1</v>
      </c>
      <c r="E466">
        <v>1</v>
      </c>
      <c r="F466">
        <v>0</v>
      </c>
      <c r="G466" s="1" t="s">
        <v>31</v>
      </c>
      <c r="H466" s="1" t="s">
        <v>12</v>
      </c>
      <c r="I466" s="1" t="s">
        <v>24</v>
      </c>
      <c r="J466" s="1" t="s">
        <v>14</v>
      </c>
      <c r="K466">
        <v>1</v>
      </c>
      <c r="L466" s="1" t="str">
        <f>IF(Dataset[[#This Row],[Outcome]]=1,"Affected","Not Affected")</f>
        <v>Affected</v>
      </c>
    </row>
    <row r="467" spans="1:12" x14ac:dyDescent="0.25">
      <c r="A467" s="1" t="s">
        <v>15</v>
      </c>
      <c r="B467">
        <v>32</v>
      </c>
      <c r="C467" t="str">
        <f t="shared" si="7"/>
        <v>31-40</v>
      </c>
      <c r="D467">
        <v>0</v>
      </c>
      <c r="E467">
        <v>0</v>
      </c>
      <c r="F467">
        <v>0</v>
      </c>
      <c r="G467" s="1" t="s">
        <v>47</v>
      </c>
      <c r="H467" s="1" t="s">
        <v>17</v>
      </c>
      <c r="I467" s="1" t="s">
        <v>24</v>
      </c>
      <c r="J467" s="1" t="s">
        <v>14</v>
      </c>
      <c r="K467">
        <v>0</v>
      </c>
      <c r="L467" s="1" t="str">
        <f>IF(Dataset[[#This Row],[Outcome]]=1,"Affected","Not Affected")</f>
        <v>Not Affected</v>
      </c>
    </row>
    <row r="468" spans="1:12" x14ac:dyDescent="0.25">
      <c r="A468" s="1" t="s">
        <v>15</v>
      </c>
      <c r="B468">
        <v>39</v>
      </c>
      <c r="C468" t="str">
        <f t="shared" si="7"/>
        <v>31-40</v>
      </c>
      <c r="D468">
        <v>1</v>
      </c>
      <c r="E468">
        <v>1</v>
      </c>
      <c r="F468">
        <v>0</v>
      </c>
      <c r="G468" s="1" t="s">
        <v>21</v>
      </c>
      <c r="H468" s="1" t="s">
        <v>12</v>
      </c>
      <c r="I468" s="1" t="s">
        <v>24</v>
      </c>
      <c r="J468" s="1" t="s">
        <v>14</v>
      </c>
      <c r="K468">
        <v>1</v>
      </c>
      <c r="L468" s="1" t="str">
        <f>IF(Dataset[[#This Row],[Outcome]]=1,"Affected","Not Affected")</f>
        <v>Affected</v>
      </c>
    </row>
    <row r="469" spans="1:12" x14ac:dyDescent="0.25">
      <c r="A469" s="1" t="s">
        <v>10</v>
      </c>
      <c r="B469">
        <v>53</v>
      </c>
      <c r="C469" t="str">
        <f t="shared" si="7"/>
        <v>51+</v>
      </c>
      <c r="D469">
        <v>0</v>
      </c>
      <c r="E469">
        <v>0</v>
      </c>
      <c r="F469">
        <v>0</v>
      </c>
      <c r="G469" s="1" t="s">
        <v>45</v>
      </c>
      <c r="H469" s="1" t="s">
        <v>17</v>
      </c>
      <c r="I469" s="1" t="s">
        <v>13</v>
      </c>
      <c r="J469" s="1" t="s">
        <v>14</v>
      </c>
      <c r="K469">
        <v>0</v>
      </c>
      <c r="L469" s="1" t="str">
        <f>IF(Dataset[[#This Row],[Outcome]]=1,"Affected","Not Affected")</f>
        <v>Not Affected</v>
      </c>
    </row>
    <row r="470" spans="1:12" x14ac:dyDescent="0.25">
      <c r="A470" s="1" t="s">
        <v>15</v>
      </c>
      <c r="B470">
        <v>29</v>
      </c>
      <c r="C470" t="str">
        <f t="shared" si="7"/>
        <v>21-30</v>
      </c>
      <c r="D470">
        <v>0</v>
      </c>
      <c r="E470">
        <v>0</v>
      </c>
      <c r="F470">
        <v>1</v>
      </c>
      <c r="G470" s="1" t="s">
        <v>31</v>
      </c>
      <c r="H470" s="1" t="s">
        <v>12</v>
      </c>
      <c r="I470" s="1" t="s">
        <v>19</v>
      </c>
      <c r="J470" s="1" t="s">
        <v>14</v>
      </c>
      <c r="K470">
        <v>0</v>
      </c>
      <c r="L470" s="1" t="str">
        <f>IF(Dataset[[#This Row],[Outcome]]=1,"Affected","Not Affected")</f>
        <v>Not Affected</v>
      </c>
    </row>
    <row r="471" spans="1:12" x14ac:dyDescent="0.25">
      <c r="A471" s="1" t="s">
        <v>15</v>
      </c>
      <c r="B471">
        <v>51</v>
      </c>
      <c r="C471" t="str">
        <f t="shared" si="7"/>
        <v>51+</v>
      </c>
      <c r="D471">
        <v>1</v>
      </c>
      <c r="E471">
        <v>1</v>
      </c>
      <c r="F471">
        <v>1</v>
      </c>
      <c r="G471" s="1" t="s">
        <v>41</v>
      </c>
      <c r="H471" s="1" t="s">
        <v>17</v>
      </c>
      <c r="I471" s="1" t="s">
        <v>19</v>
      </c>
      <c r="J471" s="1" t="s">
        <v>14</v>
      </c>
      <c r="K471">
        <v>1</v>
      </c>
      <c r="L471" s="1" t="str">
        <f>IF(Dataset[[#This Row],[Outcome]]=1,"Affected","Not Affected")</f>
        <v>Affected</v>
      </c>
    </row>
    <row r="472" spans="1:12" x14ac:dyDescent="0.25">
      <c r="A472" s="1" t="s">
        <v>15</v>
      </c>
      <c r="B472">
        <v>11</v>
      </c>
      <c r="C472" t="str">
        <f t="shared" si="7"/>
        <v>11-20</v>
      </c>
      <c r="D472">
        <v>0</v>
      </c>
      <c r="E472">
        <v>0</v>
      </c>
      <c r="F472">
        <v>1</v>
      </c>
      <c r="G472" s="1" t="s">
        <v>35</v>
      </c>
      <c r="H472" s="1" t="s">
        <v>12</v>
      </c>
      <c r="I472" s="1" t="s">
        <v>19</v>
      </c>
      <c r="J472" s="1" t="s">
        <v>14</v>
      </c>
      <c r="K472">
        <v>0</v>
      </c>
      <c r="L472" s="1" t="str">
        <f>IF(Dataset[[#This Row],[Outcome]]=1,"Affected","Not Affected")</f>
        <v>Not Affected</v>
      </c>
    </row>
    <row r="473" spans="1:12" x14ac:dyDescent="0.25">
      <c r="A473" s="1" t="s">
        <v>10</v>
      </c>
      <c r="B473">
        <v>29</v>
      </c>
      <c r="C473" t="str">
        <f t="shared" si="7"/>
        <v>21-30</v>
      </c>
      <c r="D473">
        <v>1</v>
      </c>
      <c r="E473">
        <v>1</v>
      </c>
      <c r="F473">
        <v>1</v>
      </c>
      <c r="G473" s="1" t="s">
        <v>51</v>
      </c>
      <c r="H473" s="1" t="s">
        <v>17</v>
      </c>
      <c r="I473" s="1" t="s">
        <v>13</v>
      </c>
      <c r="J473" s="1" t="s">
        <v>14</v>
      </c>
      <c r="K473">
        <v>1</v>
      </c>
      <c r="L473" s="1" t="str">
        <f>IF(Dataset[[#This Row],[Outcome]]=1,"Affected","Not Affected")</f>
        <v>Affected</v>
      </c>
    </row>
    <row r="474" spans="1:12" x14ac:dyDescent="0.25">
      <c r="A474" s="1" t="s">
        <v>15</v>
      </c>
      <c r="B474">
        <v>45</v>
      </c>
      <c r="C474" t="str">
        <f t="shared" si="7"/>
        <v>41-50</v>
      </c>
      <c r="D474">
        <v>1</v>
      </c>
      <c r="E474">
        <v>1</v>
      </c>
      <c r="F474">
        <v>0</v>
      </c>
      <c r="G474" s="1" t="s">
        <v>30</v>
      </c>
      <c r="H474" s="1" t="s">
        <v>12</v>
      </c>
      <c r="I474" s="1" t="s">
        <v>13</v>
      </c>
      <c r="J474" s="1" t="s">
        <v>14</v>
      </c>
      <c r="K474">
        <v>1</v>
      </c>
      <c r="L474" s="1" t="str">
        <f>IF(Dataset[[#This Row],[Outcome]]=1,"Affected","Not Affected")</f>
        <v>Affected</v>
      </c>
    </row>
    <row r="475" spans="1:12" x14ac:dyDescent="0.25">
      <c r="A475" s="1" t="s">
        <v>15</v>
      </c>
      <c r="B475">
        <v>19</v>
      </c>
      <c r="C475" t="str">
        <f t="shared" si="7"/>
        <v>11-20</v>
      </c>
      <c r="D475">
        <v>0</v>
      </c>
      <c r="E475">
        <v>0</v>
      </c>
      <c r="F475">
        <v>0</v>
      </c>
      <c r="G475" s="1" t="s">
        <v>49</v>
      </c>
      <c r="H475" s="1" t="s">
        <v>17</v>
      </c>
      <c r="I475" s="1" t="s">
        <v>13</v>
      </c>
      <c r="J475" s="1" t="s">
        <v>14</v>
      </c>
      <c r="K475">
        <v>0</v>
      </c>
      <c r="L475" s="1" t="str">
        <f>IF(Dataset[[#This Row],[Outcome]]=1,"Affected","Not Affected")</f>
        <v>Not Affected</v>
      </c>
    </row>
    <row r="476" spans="1:12" x14ac:dyDescent="0.25">
      <c r="A476" s="1" t="s">
        <v>15</v>
      </c>
      <c r="B476">
        <v>24</v>
      </c>
      <c r="C476" t="str">
        <f t="shared" si="7"/>
        <v>21-30</v>
      </c>
      <c r="D476">
        <v>1</v>
      </c>
      <c r="E476">
        <v>1</v>
      </c>
      <c r="F476">
        <v>0</v>
      </c>
      <c r="G476" s="1" t="s">
        <v>48</v>
      </c>
      <c r="H476" s="1" t="s">
        <v>12</v>
      </c>
      <c r="I476" s="1" t="s">
        <v>24</v>
      </c>
      <c r="J476" s="1" t="s">
        <v>14</v>
      </c>
      <c r="K476">
        <v>1</v>
      </c>
      <c r="L476" s="1" t="str">
        <f>IF(Dataset[[#This Row],[Outcome]]=1,"Affected","Not Affected")</f>
        <v>Affected</v>
      </c>
    </row>
    <row r="477" spans="1:12" x14ac:dyDescent="0.25">
      <c r="A477" s="1" t="s">
        <v>15</v>
      </c>
      <c r="B477">
        <v>48</v>
      </c>
      <c r="C477" t="str">
        <f t="shared" si="7"/>
        <v>41-50</v>
      </c>
      <c r="D477">
        <v>0</v>
      </c>
      <c r="E477">
        <v>0</v>
      </c>
      <c r="F477">
        <v>0</v>
      </c>
      <c r="G477" s="1" t="s">
        <v>44</v>
      </c>
      <c r="H477" s="1" t="s">
        <v>17</v>
      </c>
      <c r="I477" s="1" t="s">
        <v>13</v>
      </c>
      <c r="J477" s="1" t="s">
        <v>14</v>
      </c>
      <c r="K477">
        <v>0</v>
      </c>
      <c r="L477" s="1" t="str">
        <f>IF(Dataset[[#This Row],[Outcome]]=1,"Affected","Not Affected")</f>
        <v>Not Affected</v>
      </c>
    </row>
    <row r="478" spans="1:12" x14ac:dyDescent="0.25">
      <c r="A478" s="1" t="s">
        <v>10</v>
      </c>
      <c r="B478">
        <v>53</v>
      </c>
      <c r="C478" t="str">
        <f t="shared" si="7"/>
        <v>51+</v>
      </c>
      <c r="D478">
        <v>1</v>
      </c>
      <c r="E478">
        <v>1</v>
      </c>
      <c r="F478">
        <v>0</v>
      </c>
      <c r="G478" s="1" t="s">
        <v>42</v>
      </c>
      <c r="H478" s="1" t="s">
        <v>12</v>
      </c>
      <c r="I478" s="1" t="s">
        <v>24</v>
      </c>
      <c r="J478" s="1" t="s">
        <v>14</v>
      </c>
      <c r="K478">
        <v>1</v>
      </c>
      <c r="L478" s="1" t="str">
        <f>IF(Dataset[[#This Row],[Outcome]]=1,"Affected","Not Affected")</f>
        <v>Affected</v>
      </c>
    </row>
    <row r="479" spans="1:12" x14ac:dyDescent="0.25">
      <c r="A479" s="1" t="s">
        <v>10</v>
      </c>
      <c r="B479">
        <v>33</v>
      </c>
      <c r="C479" t="str">
        <f t="shared" si="7"/>
        <v>31-40</v>
      </c>
      <c r="D479">
        <v>1</v>
      </c>
      <c r="E479">
        <v>1</v>
      </c>
      <c r="F479">
        <v>0</v>
      </c>
      <c r="G479" s="1" t="s">
        <v>40</v>
      </c>
      <c r="H479" s="1" t="s">
        <v>17</v>
      </c>
      <c r="I479" s="1" t="s">
        <v>24</v>
      </c>
      <c r="J479" s="1" t="s">
        <v>14</v>
      </c>
      <c r="K479">
        <v>1</v>
      </c>
      <c r="L479" s="1" t="str">
        <f>IF(Dataset[[#This Row],[Outcome]]=1,"Affected","Not Affected")</f>
        <v>Affected</v>
      </c>
    </row>
    <row r="480" spans="1:12" x14ac:dyDescent="0.25">
      <c r="A480" s="1" t="s">
        <v>15</v>
      </c>
      <c r="B480">
        <v>41</v>
      </c>
      <c r="C480" t="str">
        <f t="shared" si="7"/>
        <v>41-50</v>
      </c>
      <c r="D480">
        <v>1</v>
      </c>
      <c r="E480">
        <v>1</v>
      </c>
      <c r="F480">
        <v>1</v>
      </c>
      <c r="G480" s="1" t="s">
        <v>27</v>
      </c>
      <c r="H480" s="1" t="s">
        <v>12</v>
      </c>
      <c r="I480" s="1" t="s">
        <v>24</v>
      </c>
      <c r="J480" s="1" t="s">
        <v>14</v>
      </c>
      <c r="K480">
        <v>1</v>
      </c>
      <c r="L480" s="1" t="str">
        <f>IF(Dataset[[#This Row],[Outcome]]=1,"Affected","Not Affected")</f>
        <v>Affected</v>
      </c>
    </row>
    <row r="481" spans="1:12" x14ac:dyDescent="0.25">
      <c r="A481" s="1" t="s">
        <v>10</v>
      </c>
      <c r="B481">
        <v>35</v>
      </c>
      <c r="C481" t="str">
        <f t="shared" si="7"/>
        <v>31-40</v>
      </c>
      <c r="D481">
        <v>0</v>
      </c>
      <c r="E481">
        <v>0</v>
      </c>
      <c r="F481">
        <v>1</v>
      </c>
      <c r="G481" s="1" t="s">
        <v>22</v>
      </c>
      <c r="H481" s="1" t="s">
        <v>17</v>
      </c>
      <c r="I481" s="1" t="s">
        <v>13</v>
      </c>
      <c r="J481" s="1" t="s">
        <v>14</v>
      </c>
      <c r="K481">
        <v>0</v>
      </c>
      <c r="L481" s="1" t="str">
        <f>IF(Dataset[[#This Row],[Outcome]]=1,"Affected","Not Affected")</f>
        <v>Not Affected</v>
      </c>
    </row>
    <row r="482" spans="1:12" x14ac:dyDescent="0.25">
      <c r="A482" s="1" t="s">
        <v>15</v>
      </c>
      <c r="B482">
        <v>63</v>
      </c>
      <c r="C482" t="str">
        <f t="shared" si="7"/>
        <v>51+</v>
      </c>
      <c r="D482">
        <v>0</v>
      </c>
      <c r="E482">
        <v>0</v>
      </c>
      <c r="F482">
        <v>0</v>
      </c>
      <c r="G482" s="1" t="s">
        <v>22</v>
      </c>
      <c r="H482" s="1" t="s">
        <v>12</v>
      </c>
      <c r="I482" s="1" t="s">
        <v>24</v>
      </c>
      <c r="J482" s="1" t="s">
        <v>14</v>
      </c>
      <c r="K482">
        <v>0</v>
      </c>
      <c r="L482" s="1" t="str">
        <f>IF(Dataset[[#This Row],[Outcome]]=1,"Affected","Not Affected")</f>
        <v>Not Affected</v>
      </c>
    </row>
    <row r="483" spans="1:12" x14ac:dyDescent="0.25">
      <c r="A483" s="1" t="s">
        <v>10</v>
      </c>
      <c r="B483">
        <v>54</v>
      </c>
      <c r="C483" t="str">
        <f t="shared" si="7"/>
        <v>51+</v>
      </c>
      <c r="D483">
        <v>1</v>
      </c>
      <c r="E483">
        <v>1</v>
      </c>
      <c r="F483">
        <v>0</v>
      </c>
      <c r="G483" s="1" t="s">
        <v>33</v>
      </c>
      <c r="H483" s="1" t="s">
        <v>17</v>
      </c>
      <c r="I483" s="1" t="s">
        <v>24</v>
      </c>
      <c r="J483" s="1" t="s">
        <v>14</v>
      </c>
      <c r="K483">
        <v>1</v>
      </c>
      <c r="L483" s="1" t="str">
        <f>IF(Dataset[[#This Row],[Outcome]]=1,"Affected","Not Affected")</f>
        <v>Affected</v>
      </c>
    </row>
    <row r="484" spans="1:12" x14ac:dyDescent="0.25">
      <c r="A484" s="1" t="s">
        <v>10</v>
      </c>
      <c r="B484">
        <v>40</v>
      </c>
      <c r="C484" t="str">
        <f t="shared" si="7"/>
        <v>31-40</v>
      </c>
      <c r="D484">
        <v>1</v>
      </c>
      <c r="E484">
        <v>1</v>
      </c>
      <c r="F484">
        <v>1</v>
      </c>
      <c r="G484" s="1" t="s">
        <v>43</v>
      </c>
      <c r="H484" s="1" t="s">
        <v>12</v>
      </c>
      <c r="I484" s="1" t="s">
        <v>24</v>
      </c>
      <c r="J484" s="1" t="s">
        <v>14</v>
      </c>
      <c r="K484">
        <v>1</v>
      </c>
      <c r="L484" s="1" t="str">
        <f>IF(Dataset[[#This Row],[Outcome]]=1,"Affected","Not Affected")</f>
        <v>Affected</v>
      </c>
    </row>
    <row r="485" spans="1:12" x14ac:dyDescent="0.25">
      <c r="A485" s="1" t="s">
        <v>10</v>
      </c>
      <c r="B485">
        <v>23</v>
      </c>
      <c r="C485" t="str">
        <f t="shared" si="7"/>
        <v>21-30</v>
      </c>
      <c r="D485">
        <v>0</v>
      </c>
      <c r="E485">
        <v>0</v>
      </c>
      <c r="F485">
        <v>1</v>
      </c>
      <c r="G485" s="1" t="s">
        <v>52</v>
      </c>
      <c r="H485" s="1" t="s">
        <v>17</v>
      </c>
      <c r="I485" s="1" t="s">
        <v>19</v>
      </c>
      <c r="J485" s="1" t="s">
        <v>14</v>
      </c>
      <c r="K485">
        <v>0</v>
      </c>
      <c r="L485" s="1" t="str">
        <f>IF(Dataset[[#This Row],[Outcome]]=1,"Affected","Not Affected")</f>
        <v>Not Affected</v>
      </c>
    </row>
    <row r="486" spans="1:12" x14ac:dyDescent="0.25">
      <c r="A486" s="1" t="s">
        <v>10</v>
      </c>
      <c r="B486">
        <v>55</v>
      </c>
      <c r="C486" t="str">
        <f t="shared" si="7"/>
        <v>51+</v>
      </c>
      <c r="D486">
        <v>0</v>
      </c>
      <c r="E486">
        <v>0</v>
      </c>
      <c r="F486">
        <v>0</v>
      </c>
      <c r="G486" s="1" t="s">
        <v>27</v>
      </c>
      <c r="H486" s="1" t="s">
        <v>12</v>
      </c>
      <c r="I486" s="1" t="s">
        <v>19</v>
      </c>
      <c r="J486" s="1" t="s">
        <v>14</v>
      </c>
      <c r="K486">
        <v>0</v>
      </c>
      <c r="L486" s="1" t="str">
        <f>IF(Dataset[[#This Row],[Outcome]]=1,"Affected","Not Affected")</f>
        <v>Not Affected</v>
      </c>
    </row>
    <row r="487" spans="1:12" x14ac:dyDescent="0.25">
      <c r="A487" s="1" t="s">
        <v>10</v>
      </c>
      <c r="B487">
        <v>32</v>
      </c>
      <c r="C487" t="str">
        <f t="shared" si="7"/>
        <v>31-40</v>
      </c>
      <c r="D487">
        <v>0</v>
      </c>
      <c r="E487">
        <v>0</v>
      </c>
      <c r="F487">
        <v>0</v>
      </c>
      <c r="G487" s="1" t="s">
        <v>42</v>
      </c>
      <c r="H487" s="1" t="s">
        <v>17</v>
      </c>
      <c r="I487" s="1" t="s">
        <v>19</v>
      </c>
      <c r="J487" s="1" t="s">
        <v>14</v>
      </c>
      <c r="K487">
        <v>0</v>
      </c>
      <c r="L487" s="1" t="str">
        <f>IF(Dataset[[#This Row],[Outcome]]=1,"Affected","Not Affected")</f>
        <v>Not Affected</v>
      </c>
    </row>
    <row r="488" spans="1:12" x14ac:dyDescent="0.25">
      <c r="A488" s="1" t="s">
        <v>15</v>
      </c>
      <c r="B488">
        <v>13</v>
      </c>
      <c r="C488" t="str">
        <f t="shared" si="7"/>
        <v>11-20</v>
      </c>
      <c r="D488">
        <v>0</v>
      </c>
      <c r="E488">
        <v>0</v>
      </c>
      <c r="F488">
        <v>1</v>
      </c>
      <c r="G488" s="1" t="s">
        <v>21</v>
      </c>
      <c r="H488" s="1" t="s">
        <v>12</v>
      </c>
      <c r="I488" s="1" t="s">
        <v>24</v>
      </c>
      <c r="J488" s="1" t="s">
        <v>14</v>
      </c>
      <c r="K488">
        <v>0</v>
      </c>
      <c r="L488" s="1" t="str">
        <f>IF(Dataset[[#This Row],[Outcome]]=1,"Affected","Not Affected")</f>
        <v>Not Affected</v>
      </c>
    </row>
    <row r="489" spans="1:12" x14ac:dyDescent="0.25">
      <c r="A489" s="1" t="s">
        <v>15</v>
      </c>
      <c r="B489">
        <v>44</v>
      </c>
      <c r="C489" t="str">
        <f t="shared" si="7"/>
        <v>41-50</v>
      </c>
      <c r="D489">
        <v>1</v>
      </c>
      <c r="E489">
        <v>1</v>
      </c>
      <c r="F489">
        <v>0</v>
      </c>
      <c r="G489" s="1" t="s">
        <v>40</v>
      </c>
      <c r="H489" s="1" t="s">
        <v>17</v>
      </c>
      <c r="I489" s="1" t="s">
        <v>13</v>
      </c>
      <c r="J489" s="1" t="s">
        <v>14</v>
      </c>
      <c r="K489">
        <v>1</v>
      </c>
      <c r="L489" s="1" t="str">
        <f>IF(Dataset[[#This Row],[Outcome]]=1,"Affected","Not Affected")</f>
        <v>Affected</v>
      </c>
    </row>
    <row r="490" spans="1:12" x14ac:dyDescent="0.25">
      <c r="A490" s="1" t="s">
        <v>10</v>
      </c>
      <c r="B490">
        <v>52</v>
      </c>
      <c r="C490" t="str">
        <f t="shared" si="7"/>
        <v>51+</v>
      </c>
      <c r="D490">
        <v>0</v>
      </c>
      <c r="E490">
        <v>0</v>
      </c>
      <c r="F490">
        <v>1</v>
      </c>
      <c r="G490" s="1" t="s">
        <v>30</v>
      </c>
      <c r="H490" s="1" t="s">
        <v>12</v>
      </c>
      <c r="I490" s="1" t="s">
        <v>24</v>
      </c>
      <c r="J490" s="1" t="s">
        <v>14</v>
      </c>
      <c r="K490">
        <v>0</v>
      </c>
      <c r="L490" s="1" t="str">
        <f>IF(Dataset[[#This Row],[Outcome]]=1,"Affected","Not Affected")</f>
        <v>Not Affected</v>
      </c>
    </row>
    <row r="491" spans="1:12" x14ac:dyDescent="0.25">
      <c r="A491" s="1" t="s">
        <v>15</v>
      </c>
      <c r="B491">
        <v>65</v>
      </c>
      <c r="C491" t="str">
        <f t="shared" si="7"/>
        <v>51+</v>
      </c>
      <c r="D491">
        <v>0</v>
      </c>
      <c r="E491">
        <v>0</v>
      </c>
      <c r="F491">
        <v>0</v>
      </c>
      <c r="G491" s="1" t="s">
        <v>32</v>
      </c>
      <c r="H491" s="1" t="s">
        <v>17</v>
      </c>
      <c r="I491" s="1" t="s">
        <v>19</v>
      </c>
      <c r="J491" s="1" t="s">
        <v>14</v>
      </c>
      <c r="K491">
        <v>0</v>
      </c>
      <c r="L491" s="1" t="str">
        <f>IF(Dataset[[#This Row],[Outcome]]=1,"Affected","Not Affected")</f>
        <v>Not Affected</v>
      </c>
    </row>
    <row r="492" spans="1:12" x14ac:dyDescent="0.25">
      <c r="A492" s="1" t="s">
        <v>15</v>
      </c>
      <c r="B492">
        <v>55</v>
      </c>
      <c r="C492" t="str">
        <f t="shared" si="7"/>
        <v>51+</v>
      </c>
      <c r="D492">
        <v>0</v>
      </c>
      <c r="E492">
        <v>0</v>
      </c>
      <c r="F492">
        <v>0</v>
      </c>
      <c r="G492" s="1" t="s">
        <v>37</v>
      </c>
      <c r="H492" s="1" t="s">
        <v>12</v>
      </c>
      <c r="I492" s="1" t="s">
        <v>19</v>
      </c>
      <c r="J492" s="1" t="s">
        <v>14</v>
      </c>
      <c r="K492">
        <v>0</v>
      </c>
      <c r="L492" s="1" t="str">
        <f>IF(Dataset[[#This Row],[Outcome]]=1,"Affected","Not Affected")</f>
        <v>Not Affected</v>
      </c>
    </row>
    <row r="493" spans="1:12" x14ac:dyDescent="0.25">
      <c r="A493" s="1" t="s">
        <v>10</v>
      </c>
      <c r="B493">
        <v>17</v>
      </c>
      <c r="C493" t="str">
        <f t="shared" si="7"/>
        <v>11-20</v>
      </c>
      <c r="D493">
        <v>0</v>
      </c>
      <c r="E493">
        <v>0</v>
      </c>
      <c r="F493">
        <v>1</v>
      </c>
      <c r="G493" s="1" t="s">
        <v>11</v>
      </c>
      <c r="H493" s="1" t="s">
        <v>17</v>
      </c>
      <c r="I493" s="1" t="s">
        <v>19</v>
      </c>
      <c r="J493" s="1" t="s">
        <v>14</v>
      </c>
      <c r="K493">
        <v>0</v>
      </c>
      <c r="L493" s="1" t="str">
        <f>IF(Dataset[[#This Row],[Outcome]]=1,"Affected","Not Affected")</f>
        <v>Not Affected</v>
      </c>
    </row>
    <row r="494" spans="1:12" x14ac:dyDescent="0.25">
      <c r="A494" s="1" t="s">
        <v>10</v>
      </c>
      <c r="B494">
        <v>31</v>
      </c>
      <c r="C494" t="str">
        <f t="shared" si="7"/>
        <v>31-40</v>
      </c>
      <c r="D494">
        <v>1</v>
      </c>
      <c r="E494">
        <v>1</v>
      </c>
      <c r="F494">
        <v>0</v>
      </c>
      <c r="G494" s="1" t="s">
        <v>37</v>
      </c>
      <c r="H494" s="1" t="s">
        <v>12</v>
      </c>
      <c r="I494" s="1" t="s">
        <v>13</v>
      </c>
      <c r="J494" s="1" t="s">
        <v>14</v>
      </c>
      <c r="K494">
        <v>1</v>
      </c>
      <c r="L494" s="1" t="str">
        <f>IF(Dataset[[#This Row],[Outcome]]=1,"Affected","Not Affected")</f>
        <v>Affected</v>
      </c>
    </row>
    <row r="495" spans="1:12" x14ac:dyDescent="0.25">
      <c r="A495" s="1" t="s">
        <v>15</v>
      </c>
      <c r="B495">
        <v>9</v>
      </c>
      <c r="C495" t="str">
        <f t="shared" si="7"/>
        <v>0-10</v>
      </c>
      <c r="D495">
        <v>1</v>
      </c>
      <c r="E495">
        <v>1</v>
      </c>
      <c r="F495">
        <v>1</v>
      </c>
      <c r="G495" s="1" t="s">
        <v>39</v>
      </c>
      <c r="H495" s="1" t="s">
        <v>17</v>
      </c>
      <c r="I495" s="1" t="s">
        <v>24</v>
      </c>
      <c r="J495" s="1" t="s">
        <v>14</v>
      </c>
      <c r="K495">
        <v>1</v>
      </c>
      <c r="L495" s="1" t="str">
        <f>IF(Dataset[[#This Row],[Outcome]]=1,"Affected","Not Affected")</f>
        <v>Affected</v>
      </c>
    </row>
    <row r="496" spans="1:12" x14ac:dyDescent="0.25">
      <c r="A496" s="1" t="s">
        <v>15</v>
      </c>
      <c r="B496">
        <v>22</v>
      </c>
      <c r="C496" t="str">
        <f t="shared" si="7"/>
        <v>21-30</v>
      </c>
      <c r="D496">
        <v>1</v>
      </c>
      <c r="E496">
        <v>1</v>
      </c>
      <c r="F496">
        <v>0</v>
      </c>
      <c r="G496" s="1" t="s">
        <v>39</v>
      </c>
      <c r="H496" s="1" t="s">
        <v>12</v>
      </c>
      <c r="I496" s="1" t="s">
        <v>24</v>
      </c>
      <c r="J496" s="1" t="s">
        <v>14</v>
      </c>
      <c r="K496">
        <v>1</v>
      </c>
      <c r="L496" s="1" t="str">
        <f>IF(Dataset[[#This Row],[Outcome]]=1,"Affected","Not Affected")</f>
        <v>Affected</v>
      </c>
    </row>
    <row r="497" spans="1:12" x14ac:dyDescent="0.25">
      <c r="A497" s="1" t="s">
        <v>10</v>
      </c>
      <c r="B497">
        <v>21</v>
      </c>
      <c r="C497" t="str">
        <f t="shared" si="7"/>
        <v>21-30</v>
      </c>
      <c r="D497">
        <v>1</v>
      </c>
      <c r="E497">
        <v>1</v>
      </c>
      <c r="F497">
        <v>0</v>
      </c>
      <c r="G497" s="1" t="s">
        <v>47</v>
      </c>
      <c r="H497" s="1" t="s">
        <v>17</v>
      </c>
      <c r="I497" s="1" t="s">
        <v>19</v>
      </c>
      <c r="J497" s="1" t="s">
        <v>14</v>
      </c>
      <c r="K497">
        <v>1</v>
      </c>
      <c r="L497" s="1" t="str">
        <f>IF(Dataset[[#This Row],[Outcome]]=1,"Affected","Not Affected")</f>
        <v>Affected</v>
      </c>
    </row>
    <row r="498" spans="1:12" x14ac:dyDescent="0.25">
      <c r="A498" s="1" t="s">
        <v>10</v>
      </c>
      <c r="B498">
        <v>15</v>
      </c>
      <c r="C498" t="str">
        <f t="shared" si="7"/>
        <v>11-20</v>
      </c>
      <c r="D498">
        <v>1</v>
      </c>
      <c r="E498">
        <v>1</v>
      </c>
      <c r="F498">
        <v>0</v>
      </c>
      <c r="G498" s="1" t="s">
        <v>52</v>
      </c>
      <c r="H498" s="1" t="s">
        <v>12</v>
      </c>
      <c r="I498" s="1" t="s">
        <v>13</v>
      </c>
      <c r="J498" s="1" t="s">
        <v>14</v>
      </c>
      <c r="K498">
        <v>1</v>
      </c>
      <c r="L498" s="1" t="str">
        <f>IF(Dataset[[#This Row],[Outcome]]=1,"Affected","Not Affected")</f>
        <v>Affected</v>
      </c>
    </row>
    <row r="499" spans="1:12" x14ac:dyDescent="0.25">
      <c r="A499" s="1" t="s">
        <v>15</v>
      </c>
      <c r="B499">
        <v>40</v>
      </c>
      <c r="C499" t="str">
        <f t="shared" si="7"/>
        <v>31-40</v>
      </c>
      <c r="D499">
        <v>1</v>
      </c>
      <c r="E499">
        <v>1</v>
      </c>
      <c r="F499">
        <v>0</v>
      </c>
      <c r="G499" s="1" t="s">
        <v>49</v>
      </c>
      <c r="H499" s="1" t="s">
        <v>17</v>
      </c>
      <c r="I499" s="1" t="s">
        <v>24</v>
      </c>
      <c r="J499" s="1" t="s">
        <v>14</v>
      </c>
      <c r="K499">
        <v>1</v>
      </c>
      <c r="L499" s="1" t="str">
        <f>IF(Dataset[[#This Row],[Outcome]]=1,"Affected","Not Affected")</f>
        <v>Affected</v>
      </c>
    </row>
    <row r="500" spans="1:12" x14ac:dyDescent="0.25">
      <c r="A500" s="1" t="s">
        <v>10</v>
      </c>
      <c r="B500">
        <v>37</v>
      </c>
      <c r="C500" t="str">
        <f t="shared" si="7"/>
        <v>31-40</v>
      </c>
      <c r="D500">
        <v>1</v>
      </c>
      <c r="E500">
        <v>1</v>
      </c>
      <c r="F500">
        <v>1</v>
      </c>
      <c r="G500" s="1" t="s">
        <v>20</v>
      </c>
      <c r="H500" s="1" t="s">
        <v>12</v>
      </c>
      <c r="I500" s="1" t="s">
        <v>13</v>
      </c>
      <c r="J500" s="1" t="s">
        <v>14</v>
      </c>
      <c r="K500">
        <v>1</v>
      </c>
      <c r="L500" s="1" t="str">
        <f>IF(Dataset[[#This Row],[Outcome]]=1,"Affected","Not Affected")</f>
        <v>Affected</v>
      </c>
    </row>
    <row r="501" spans="1:12" x14ac:dyDescent="0.25">
      <c r="A501" s="1" t="s">
        <v>15</v>
      </c>
      <c r="B501">
        <v>53</v>
      </c>
      <c r="C501" t="str">
        <f t="shared" si="7"/>
        <v>51+</v>
      </c>
      <c r="D501">
        <v>0</v>
      </c>
      <c r="E501">
        <v>0</v>
      </c>
      <c r="F501">
        <v>0</v>
      </c>
      <c r="G501" s="1" t="s">
        <v>21</v>
      </c>
      <c r="H501" s="1" t="s">
        <v>17</v>
      </c>
      <c r="I501" s="1" t="s">
        <v>19</v>
      </c>
      <c r="J501" s="1" t="s">
        <v>14</v>
      </c>
      <c r="K501">
        <v>0</v>
      </c>
      <c r="L501" s="1" t="str">
        <f>IF(Dataset[[#This Row],[Outcome]]=1,"Affected","Not Affected")</f>
        <v>Not Affected</v>
      </c>
    </row>
    <row r="502" spans="1:12" x14ac:dyDescent="0.25">
      <c r="A502" s="1" t="s">
        <v>10</v>
      </c>
      <c r="B502">
        <v>46</v>
      </c>
      <c r="C502" t="str">
        <f t="shared" si="7"/>
        <v>41-50</v>
      </c>
      <c r="D502">
        <v>0</v>
      </c>
      <c r="E502">
        <v>0</v>
      </c>
      <c r="F502">
        <v>0</v>
      </c>
      <c r="G502" s="1" t="s">
        <v>23</v>
      </c>
      <c r="H502" s="1" t="s">
        <v>12</v>
      </c>
      <c r="I502" s="1" t="s">
        <v>24</v>
      </c>
      <c r="J502" s="1" t="s">
        <v>14</v>
      </c>
      <c r="K502">
        <v>0</v>
      </c>
      <c r="L502" s="1" t="str">
        <f>IF(Dataset[[#This Row],[Outcome]]=1,"Affected","Not Affected")</f>
        <v>Not Affected</v>
      </c>
    </row>
    <row r="503" spans="1:12" x14ac:dyDescent="0.25">
      <c r="A503" s="1" t="s">
        <v>15</v>
      </c>
      <c r="B503">
        <v>9</v>
      </c>
      <c r="C503" t="str">
        <f t="shared" si="7"/>
        <v>0-10</v>
      </c>
      <c r="D503">
        <v>1</v>
      </c>
      <c r="E503">
        <v>1</v>
      </c>
      <c r="F503">
        <v>1</v>
      </c>
      <c r="G503" s="1" t="s">
        <v>34</v>
      </c>
      <c r="H503" s="1" t="s">
        <v>17</v>
      </c>
      <c r="I503" s="1" t="s">
        <v>19</v>
      </c>
      <c r="J503" s="1" t="s">
        <v>14</v>
      </c>
      <c r="K503">
        <v>1</v>
      </c>
      <c r="L503" s="1" t="str">
        <f>IF(Dataset[[#This Row],[Outcome]]=1,"Affected","Not Affected")</f>
        <v>Affected</v>
      </c>
    </row>
    <row r="504" spans="1:12" x14ac:dyDescent="0.25">
      <c r="A504" s="1" t="s">
        <v>15</v>
      </c>
      <c r="B504">
        <v>35</v>
      </c>
      <c r="C504" t="str">
        <f t="shared" si="7"/>
        <v>31-40</v>
      </c>
      <c r="D504">
        <v>0</v>
      </c>
      <c r="E504">
        <v>0</v>
      </c>
      <c r="F504">
        <v>1</v>
      </c>
      <c r="G504" s="1" t="s">
        <v>23</v>
      </c>
      <c r="H504" s="1" t="s">
        <v>12</v>
      </c>
      <c r="I504" s="1" t="s">
        <v>24</v>
      </c>
      <c r="J504" s="1" t="s">
        <v>14</v>
      </c>
      <c r="K504">
        <v>0</v>
      </c>
      <c r="L504" s="1" t="str">
        <f>IF(Dataset[[#This Row],[Outcome]]=1,"Affected","Not Affected")</f>
        <v>Not Affected</v>
      </c>
    </row>
    <row r="505" spans="1:12" x14ac:dyDescent="0.25">
      <c r="A505" s="1" t="s">
        <v>10</v>
      </c>
      <c r="B505">
        <v>18</v>
      </c>
      <c r="C505" t="str">
        <f t="shared" si="7"/>
        <v>11-20</v>
      </c>
      <c r="D505">
        <v>0</v>
      </c>
      <c r="E505">
        <v>0</v>
      </c>
      <c r="F505">
        <v>1</v>
      </c>
      <c r="G505" s="1" t="s">
        <v>36</v>
      </c>
      <c r="H505" s="1" t="s">
        <v>17</v>
      </c>
      <c r="I505" s="1" t="s">
        <v>19</v>
      </c>
      <c r="J505" s="1" t="s">
        <v>14</v>
      </c>
      <c r="K505">
        <v>0</v>
      </c>
      <c r="L505" s="1" t="str">
        <f>IF(Dataset[[#This Row],[Outcome]]=1,"Affected","Not Affected")</f>
        <v>Not Affected</v>
      </c>
    </row>
    <row r="506" spans="1:12" x14ac:dyDescent="0.25">
      <c r="A506" s="1" t="s">
        <v>10</v>
      </c>
      <c r="B506">
        <v>10</v>
      </c>
      <c r="C506" t="str">
        <f t="shared" si="7"/>
        <v>0-10</v>
      </c>
      <c r="D506">
        <v>0</v>
      </c>
      <c r="E506">
        <v>0</v>
      </c>
      <c r="F506">
        <v>1</v>
      </c>
      <c r="G506" s="1" t="s">
        <v>35</v>
      </c>
      <c r="H506" s="1" t="s">
        <v>12</v>
      </c>
      <c r="I506" s="1" t="s">
        <v>19</v>
      </c>
      <c r="J506" s="1" t="s">
        <v>14</v>
      </c>
      <c r="K506">
        <v>0</v>
      </c>
      <c r="L506" s="1" t="str">
        <f>IF(Dataset[[#This Row],[Outcome]]=1,"Affected","Not Affected")</f>
        <v>Not Affected</v>
      </c>
    </row>
    <row r="507" spans="1:12" x14ac:dyDescent="0.25">
      <c r="A507" s="1" t="s">
        <v>10</v>
      </c>
      <c r="B507">
        <v>13</v>
      </c>
      <c r="C507" t="str">
        <f t="shared" si="7"/>
        <v>11-20</v>
      </c>
      <c r="D507">
        <v>1</v>
      </c>
      <c r="E507">
        <v>1</v>
      </c>
      <c r="F507">
        <v>1</v>
      </c>
      <c r="G507" s="1" t="s">
        <v>11</v>
      </c>
      <c r="H507" s="1" t="s">
        <v>17</v>
      </c>
      <c r="I507" s="1" t="s">
        <v>24</v>
      </c>
      <c r="J507" s="1" t="s">
        <v>14</v>
      </c>
      <c r="K507">
        <v>1</v>
      </c>
      <c r="L507" s="1" t="str">
        <f>IF(Dataset[[#This Row],[Outcome]]=1,"Affected","Not Affected")</f>
        <v>Affected</v>
      </c>
    </row>
    <row r="508" spans="1:12" x14ac:dyDescent="0.25">
      <c r="A508" s="1" t="s">
        <v>10</v>
      </c>
      <c r="B508">
        <v>19</v>
      </c>
      <c r="C508" t="str">
        <f t="shared" si="7"/>
        <v>11-20</v>
      </c>
      <c r="D508">
        <v>1</v>
      </c>
      <c r="E508">
        <v>1</v>
      </c>
      <c r="F508">
        <v>0</v>
      </c>
      <c r="G508" s="1" t="s">
        <v>51</v>
      </c>
      <c r="H508" s="1" t="s">
        <v>12</v>
      </c>
      <c r="I508" s="1" t="s">
        <v>24</v>
      </c>
      <c r="J508" s="1" t="s">
        <v>14</v>
      </c>
      <c r="K508">
        <v>1</v>
      </c>
      <c r="L508" s="1" t="str">
        <f>IF(Dataset[[#This Row],[Outcome]]=1,"Affected","Not Affected")</f>
        <v>Affected</v>
      </c>
    </row>
    <row r="509" spans="1:12" x14ac:dyDescent="0.25">
      <c r="A509" s="1" t="s">
        <v>15</v>
      </c>
      <c r="B509">
        <v>37</v>
      </c>
      <c r="C509" t="str">
        <f t="shared" si="7"/>
        <v>31-40</v>
      </c>
      <c r="D509">
        <v>0</v>
      </c>
      <c r="E509">
        <v>0</v>
      </c>
      <c r="F509">
        <v>1</v>
      </c>
      <c r="G509" s="1" t="s">
        <v>31</v>
      </c>
      <c r="H509" s="1" t="s">
        <v>17</v>
      </c>
      <c r="I509" s="1" t="s">
        <v>19</v>
      </c>
      <c r="J509" s="1" t="s">
        <v>14</v>
      </c>
      <c r="K509">
        <v>0</v>
      </c>
      <c r="L509" s="1" t="str">
        <f>IF(Dataset[[#This Row],[Outcome]]=1,"Affected","Not Affected")</f>
        <v>Not Affected</v>
      </c>
    </row>
    <row r="510" spans="1:12" x14ac:dyDescent="0.25">
      <c r="A510" s="1" t="s">
        <v>10</v>
      </c>
      <c r="B510">
        <v>40</v>
      </c>
      <c r="C510" t="str">
        <f t="shared" si="7"/>
        <v>31-40</v>
      </c>
      <c r="D510">
        <v>1</v>
      </c>
      <c r="E510">
        <v>1</v>
      </c>
      <c r="F510">
        <v>0</v>
      </c>
      <c r="G510" s="1" t="s">
        <v>49</v>
      </c>
      <c r="H510" s="1" t="s">
        <v>12</v>
      </c>
      <c r="I510" s="1" t="s">
        <v>13</v>
      </c>
      <c r="J510" s="1" t="s">
        <v>14</v>
      </c>
      <c r="K510">
        <v>1</v>
      </c>
      <c r="L510" s="1" t="str">
        <f>IF(Dataset[[#This Row],[Outcome]]=1,"Affected","Not Affected")</f>
        <v>Affected</v>
      </c>
    </row>
    <row r="511" spans="1:12" x14ac:dyDescent="0.25">
      <c r="A511" s="1" t="s">
        <v>10</v>
      </c>
      <c r="B511">
        <v>10</v>
      </c>
      <c r="C511" t="str">
        <f t="shared" si="7"/>
        <v>0-10</v>
      </c>
      <c r="D511">
        <v>0</v>
      </c>
      <c r="E511">
        <v>0</v>
      </c>
      <c r="F511">
        <v>0</v>
      </c>
      <c r="G511" s="1" t="s">
        <v>49</v>
      </c>
      <c r="H511" s="1" t="s">
        <v>17</v>
      </c>
      <c r="I511" s="1" t="s">
        <v>24</v>
      </c>
      <c r="J511" s="1" t="s">
        <v>14</v>
      </c>
      <c r="K511">
        <v>0</v>
      </c>
      <c r="L511" s="1" t="str">
        <f>IF(Dataset[[#This Row],[Outcome]]=1,"Affected","Not Affected")</f>
        <v>Not Affected</v>
      </c>
    </row>
    <row r="512" spans="1:12" x14ac:dyDescent="0.25">
      <c r="A512" s="1" t="s">
        <v>10</v>
      </c>
      <c r="B512">
        <v>17</v>
      </c>
      <c r="C512" t="str">
        <f t="shared" si="7"/>
        <v>11-20</v>
      </c>
      <c r="D512">
        <v>0</v>
      </c>
      <c r="E512">
        <v>0</v>
      </c>
      <c r="F512">
        <v>1</v>
      </c>
      <c r="G512" s="1" t="s">
        <v>25</v>
      </c>
      <c r="H512" s="1" t="s">
        <v>12</v>
      </c>
      <c r="I512" s="1" t="s">
        <v>19</v>
      </c>
      <c r="J512" s="1" t="s">
        <v>14</v>
      </c>
      <c r="K512">
        <v>0</v>
      </c>
      <c r="L512" s="1" t="str">
        <f>IF(Dataset[[#This Row],[Outcome]]=1,"Affected","Not Affected")</f>
        <v>Not Affected</v>
      </c>
    </row>
    <row r="513" spans="1:12" x14ac:dyDescent="0.25">
      <c r="A513" s="1" t="s">
        <v>10</v>
      </c>
      <c r="B513">
        <v>47</v>
      </c>
      <c r="C513" t="str">
        <f t="shared" si="7"/>
        <v>41-50</v>
      </c>
      <c r="D513">
        <v>1</v>
      </c>
      <c r="E513">
        <v>1</v>
      </c>
      <c r="F513">
        <v>0</v>
      </c>
      <c r="G513" s="1" t="s">
        <v>42</v>
      </c>
      <c r="H513" s="1" t="s">
        <v>17</v>
      </c>
      <c r="I513" s="1" t="s">
        <v>13</v>
      </c>
      <c r="J513" s="1" t="s">
        <v>14</v>
      </c>
      <c r="K513">
        <v>1</v>
      </c>
      <c r="L513" s="1" t="str">
        <f>IF(Dataset[[#This Row],[Outcome]]=1,"Affected","Not Affected")</f>
        <v>Affected</v>
      </c>
    </row>
    <row r="514" spans="1:12" x14ac:dyDescent="0.25">
      <c r="A514" s="1" t="s">
        <v>15</v>
      </c>
      <c r="B514">
        <v>51</v>
      </c>
      <c r="C514" t="str">
        <f t="shared" ref="C514:C577" si="8">IF(B514&lt;=10, "0-10",
IF(B514&lt;=20, "11-20",
IF(B514&lt;=30, "21-30",
IF(B514&lt;=40, "31-40",
IF(B514&lt;=50, "41-50","51+")))))</f>
        <v>51+</v>
      </c>
      <c r="D514">
        <v>0</v>
      </c>
      <c r="E514">
        <v>0</v>
      </c>
      <c r="F514">
        <v>0</v>
      </c>
      <c r="G514" s="1" t="s">
        <v>38</v>
      </c>
      <c r="H514" s="1" t="s">
        <v>12</v>
      </c>
      <c r="I514" s="1" t="s">
        <v>19</v>
      </c>
      <c r="J514" s="1" t="s">
        <v>14</v>
      </c>
      <c r="K514">
        <v>0</v>
      </c>
      <c r="L514" s="1" t="str">
        <f>IF(Dataset[[#This Row],[Outcome]]=1,"Affected","Not Affected")</f>
        <v>Not Affected</v>
      </c>
    </row>
    <row r="515" spans="1:12" x14ac:dyDescent="0.25">
      <c r="A515" s="1" t="s">
        <v>15</v>
      </c>
      <c r="B515">
        <v>33</v>
      </c>
      <c r="C515" t="str">
        <f t="shared" si="8"/>
        <v>31-40</v>
      </c>
      <c r="D515">
        <v>1</v>
      </c>
      <c r="E515">
        <v>1</v>
      </c>
      <c r="F515">
        <v>1</v>
      </c>
      <c r="G515" s="1" t="s">
        <v>52</v>
      </c>
      <c r="H515" s="1" t="s">
        <v>17</v>
      </c>
      <c r="I515" s="1" t="s">
        <v>13</v>
      </c>
      <c r="J515" s="1" t="s">
        <v>14</v>
      </c>
      <c r="K515">
        <v>1</v>
      </c>
      <c r="L515" s="1" t="str">
        <f>IF(Dataset[[#This Row],[Outcome]]=1,"Affected","Not Affected")</f>
        <v>Affected</v>
      </c>
    </row>
    <row r="516" spans="1:12" x14ac:dyDescent="0.25">
      <c r="A516" s="1" t="s">
        <v>15</v>
      </c>
      <c r="B516">
        <v>51</v>
      </c>
      <c r="C516" t="str">
        <f t="shared" si="8"/>
        <v>51+</v>
      </c>
      <c r="D516">
        <v>1</v>
      </c>
      <c r="E516">
        <v>1</v>
      </c>
      <c r="F516">
        <v>1</v>
      </c>
      <c r="G516" s="1" t="s">
        <v>22</v>
      </c>
      <c r="H516" s="1" t="s">
        <v>12</v>
      </c>
      <c r="I516" s="1" t="s">
        <v>19</v>
      </c>
      <c r="J516" s="1" t="s">
        <v>14</v>
      </c>
      <c r="K516">
        <v>1</v>
      </c>
      <c r="L516" s="1" t="str">
        <f>IF(Dataset[[#This Row],[Outcome]]=1,"Affected","Not Affected")</f>
        <v>Affected</v>
      </c>
    </row>
    <row r="517" spans="1:12" x14ac:dyDescent="0.25">
      <c r="A517" s="1" t="s">
        <v>10</v>
      </c>
      <c r="B517">
        <v>60</v>
      </c>
      <c r="C517" t="str">
        <f t="shared" si="8"/>
        <v>51+</v>
      </c>
      <c r="D517">
        <v>0</v>
      </c>
      <c r="E517">
        <v>0</v>
      </c>
      <c r="F517">
        <v>1</v>
      </c>
      <c r="G517" s="1" t="s">
        <v>37</v>
      </c>
      <c r="H517" s="1" t="s">
        <v>17</v>
      </c>
      <c r="I517" s="1" t="s">
        <v>13</v>
      </c>
      <c r="J517" s="1" t="s">
        <v>14</v>
      </c>
      <c r="K517">
        <v>0</v>
      </c>
      <c r="L517" s="1" t="str">
        <f>IF(Dataset[[#This Row],[Outcome]]=1,"Affected","Not Affected")</f>
        <v>Not Affected</v>
      </c>
    </row>
    <row r="518" spans="1:12" x14ac:dyDescent="0.25">
      <c r="A518" s="1" t="s">
        <v>10</v>
      </c>
      <c r="B518">
        <v>23</v>
      </c>
      <c r="C518" t="str">
        <f t="shared" si="8"/>
        <v>21-30</v>
      </c>
      <c r="D518">
        <v>0</v>
      </c>
      <c r="E518">
        <v>0</v>
      </c>
      <c r="F518">
        <v>1</v>
      </c>
      <c r="G518" s="1" t="s">
        <v>51</v>
      </c>
      <c r="H518" s="1" t="s">
        <v>12</v>
      </c>
      <c r="I518" s="1" t="s">
        <v>19</v>
      </c>
      <c r="J518" s="1" t="s">
        <v>14</v>
      </c>
      <c r="K518">
        <v>0</v>
      </c>
      <c r="L518" s="1" t="str">
        <f>IF(Dataset[[#This Row],[Outcome]]=1,"Affected","Not Affected")</f>
        <v>Not Affected</v>
      </c>
    </row>
    <row r="519" spans="1:12" x14ac:dyDescent="0.25">
      <c r="A519" s="1" t="s">
        <v>10</v>
      </c>
      <c r="B519">
        <v>8</v>
      </c>
      <c r="C519" t="str">
        <f t="shared" si="8"/>
        <v>0-10</v>
      </c>
      <c r="D519">
        <v>0</v>
      </c>
      <c r="E519">
        <v>0</v>
      </c>
      <c r="F519">
        <v>0</v>
      </c>
      <c r="G519" s="1" t="s">
        <v>22</v>
      </c>
      <c r="H519" s="1" t="s">
        <v>17</v>
      </c>
      <c r="I519" s="1" t="s">
        <v>19</v>
      </c>
      <c r="J519" s="1" t="s">
        <v>14</v>
      </c>
      <c r="K519">
        <v>0</v>
      </c>
      <c r="L519" s="1" t="str">
        <f>IF(Dataset[[#This Row],[Outcome]]=1,"Affected","Not Affected")</f>
        <v>Not Affected</v>
      </c>
    </row>
    <row r="520" spans="1:12" x14ac:dyDescent="0.25">
      <c r="A520" s="1" t="s">
        <v>15</v>
      </c>
      <c r="B520">
        <v>52</v>
      </c>
      <c r="C520" t="str">
        <f t="shared" si="8"/>
        <v>51+</v>
      </c>
      <c r="D520">
        <v>0</v>
      </c>
      <c r="E520">
        <v>0</v>
      </c>
      <c r="F520">
        <v>1</v>
      </c>
      <c r="G520" s="1" t="s">
        <v>11</v>
      </c>
      <c r="H520" s="1" t="s">
        <v>12</v>
      </c>
      <c r="I520" s="1" t="s">
        <v>13</v>
      </c>
      <c r="J520" s="1" t="s">
        <v>14</v>
      </c>
      <c r="K520">
        <v>0</v>
      </c>
      <c r="L520" s="1" t="str">
        <f>IF(Dataset[[#This Row],[Outcome]]=1,"Affected","Not Affected")</f>
        <v>Not Affected</v>
      </c>
    </row>
    <row r="521" spans="1:12" x14ac:dyDescent="0.25">
      <c r="A521" s="1" t="s">
        <v>10</v>
      </c>
      <c r="B521">
        <v>10</v>
      </c>
      <c r="C521" t="str">
        <f t="shared" si="8"/>
        <v>0-10</v>
      </c>
      <c r="D521">
        <v>1</v>
      </c>
      <c r="E521">
        <v>1</v>
      </c>
      <c r="F521">
        <v>1</v>
      </c>
      <c r="G521" s="1" t="s">
        <v>25</v>
      </c>
      <c r="H521" s="1" t="s">
        <v>17</v>
      </c>
      <c r="I521" s="1" t="s">
        <v>24</v>
      </c>
      <c r="J521" s="1" t="s">
        <v>14</v>
      </c>
      <c r="K521">
        <v>1</v>
      </c>
      <c r="L521" s="1" t="str">
        <f>IF(Dataset[[#This Row],[Outcome]]=1,"Affected","Not Affected")</f>
        <v>Affected</v>
      </c>
    </row>
    <row r="522" spans="1:12" x14ac:dyDescent="0.25">
      <c r="A522" s="1" t="s">
        <v>15</v>
      </c>
      <c r="B522">
        <v>22</v>
      </c>
      <c r="C522" t="str">
        <f t="shared" si="8"/>
        <v>21-30</v>
      </c>
      <c r="D522">
        <v>1</v>
      </c>
      <c r="E522">
        <v>1</v>
      </c>
      <c r="F522">
        <v>0</v>
      </c>
      <c r="G522" s="1" t="s">
        <v>25</v>
      </c>
      <c r="H522" s="1" t="s">
        <v>12</v>
      </c>
      <c r="I522" s="1" t="s">
        <v>13</v>
      </c>
      <c r="J522" s="1" t="s">
        <v>14</v>
      </c>
      <c r="K522">
        <v>1</v>
      </c>
      <c r="L522" s="1" t="str">
        <f>IF(Dataset[[#This Row],[Outcome]]=1,"Affected","Not Affected")</f>
        <v>Affected</v>
      </c>
    </row>
    <row r="523" spans="1:12" x14ac:dyDescent="0.25">
      <c r="A523" s="1" t="s">
        <v>15</v>
      </c>
      <c r="B523">
        <v>23</v>
      </c>
      <c r="C523" t="str">
        <f t="shared" si="8"/>
        <v>21-30</v>
      </c>
      <c r="D523">
        <v>1</v>
      </c>
      <c r="E523">
        <v>1</v>
      </c>
      <c r="F523">
        <v>0</v>
      </c>
      <c r="G523" s="1" t="s">
        <v>35</v>
      </c>
      <c r="H523" s="1" t="s">
        <v>17</v>
      </c>
      <c r="I523" s="1" t="s">
        <v>24</v>
      </c>
      <c r="J523" s="1" t="s">
        <v>14</v>
      </c>
      <c r="K523">
        <v>1</v>
      </c>
      <c r="L523" s="1" t="str">
        <f>IF(Dataset[[#This Row],[Outcome]]=1,"Affected","Not Affected")</f>
        <v>Affected</v>
      </c>
    </row>
    <row r="524" spans="1:12" x14ac:dyDescent="0.25">
      <c r="A524" s="1" t="s">
        <v>10</v>
      </c>
      <c r="B524">
        <v>13</v>
      </c>
      <c r="C524" t="str">
        <f t="shared" si="8"/>
        <v>11-20</v>
      </c>
      <c r="D524">
        <v>0</v>
      </c>
      <c r="E524">
        <v>0</v>
      </c>
      <c r="F524">
        <v>1</v>
      </c>
      <c r="G524" s="1" t="s">
        <v>53</v>
      </c>
      <c r="H524" s="1" t="s">
        <v>12</v>
      </c>
      <c r="I524" s="1" t="s">
        <v>24</v>
      </c>
      <c r="J524" s="1" t="s">
        <v>14</v>
      </c>
      <c r="K524">
        <v>0</v>
      </c>
      <c r="L524" s="1" t="str">
        <f>IF(Dataset[[#This Row],[Outcome]]=1,"Affected","Not Affected")</f>
        <v>Not Affected</v>
      </c>
    </row>
    <row r="525" spans="1:12" x14ac:dyDescent="0.25">
      <c r="A525" s="1" t="s">
        <v>10</v>
      </c>
      <c r="B525">
        <v>22</v>
      </c>
      <c r="C525" t="str">
        <f t="shared" si="8"/>
        <v>21-30</v>
      </c>
      <c r="D525">
        <v>0</v>
      </c>
      <c r="E525">
        <v>0</v>
      </c>
      <c r="F525">
        <v>0</v>
      </c>
      <c r="G525" s="1" t="s">
        <v>26</v>
      </c>
      <c r="H525" s="1" t="s">
        <v>17</v>
      </c>
      <c r="I525" s="1" t="s">
        <v>13</v>
      </c>
      <c r="J525" s="1" t="s">
        <v>14</v>
      </c>
      <c r="K525">
        <v>0</v>
      </c>
      <c r="L525" s="1" t="str">
        <f>IF(Dataset[[#This Row],[Outcome]]=1,"Affected","Not Affected")</f>
        <v>Not Affected</v>
      </c>
    </row>
    <row r="526" spans="1:12" x14ac:dyDescent="0.25">
      <c r="A526" s="1" t="s">
        <v>15</v>
      </c>
      <c r="B526">
        <v>64</v>
      </c>
      <c r="C526" t="str">
        <f t="shared" si="8"/>
        <v>51+</v>
      </c>
      <c r="D526">
        <v>1</v>
      </c>
      <c r="E526">
        <v>1</v>
      </c>
      <c r="F526">
        <v>1</v>
      </c>
      <c r="G526" s="1" t="s">
        <v>33</v>
      </c>
      <c r="H526" s="1" t="s">
        <v>12</v>
      </c>
      <c r="I526" s="1" t="s">
        <v>13</v>
      </c>
      <c r="J526" s="1" t="s">
        <v>14</v>
      </c>
      <c r="K526">
        <v>1</v>
      </c>
      <c r="L526" s="1" t="str">
        <f>IF(Dataset[[#This Row],[Outcome]]=1,"Affected","Not Affected")</f>
        <v>Affected</v>
      </c>
    </row>
    <row r="527" spans="1:12" x14ac:dyDescent="0.25">
      <c r="A527" s="1" t="s">
        <v>10</v>
      </c>
      <c r="B527">
        <v>9</v>
      </c>
      <c r="C527" t="str">
        <f t="shared" si="8"/>
        <v>0-10</v>
      </c>
      <c r="D527">
        <v>0</v>
      </c>
      <c r="E527">
        <v>0</v>
      </c>
      <c r="F527">
        <v>0</v>
      </c>
      <c r="G527" s="1" t="s">
        <v>43</v>
      </c>
      <c r="H527" s="1" t="s">
        <v>17</v>
      </c>
      <c r="I527" s="1" t="s">
        <v>24</v>
      </c>
      <c r="J527" s="1" t="s">
        <v>14</v>
      </c>
      <c r="K527">
        <v>0</v>
      </c>
      <c r="L527" s="1" t="str">
        <f>IF(Dataset[[#This Row],[Outcome]]=1,"Affected","Not Affected")</f>
        <v>Not Affected</v>
      </c>
    </row>
    <row r="528" spans="1:12" x14ac:dyDescent="0.25">
      <c r="A528" s="1" t="s">
        <v>10</v>
      </c>
      <c r="B528">
        <v>26</v>
      </c>
      <c r="C528" t="str">
        <f t="shared" si="8"/>
        <v>21-30</v>
      </c>
      <c r="D528">
        <v>0</v>
      </c>
      <c r="E528">
        <v>0</v>
      </c>
      <c r="F528">
        <v>0</v>
      </c>
      <c r="G528" s="1" t="s">
        <v>43</v>
      </c>
      <c r="H528" s="1" t="s">
        <v>12</v>
      </c>
      <c r="I528" s="1" t="s">
        <v>24</v>
      </c>
      <c r="J528" s="1" t="s">
        <v>14</v>
      </c>
      <c r="K528">
        <v>0</v>
      </c>
      <c r="L528" s="1" t="str">
        <f>IF(Dataset[[#This Row],[Outcome]]=1,"Affected","Not Affected")</f>
        <v>Not Affected</v>
      </c>
    </row>
    <row r="529" spans="1:12" x14ac:dyDescent="0.25">
      <c r="A529" s="1" t="s">
        <v>15</v>
      </c>
      <c r="B529">
        <v>32</v>
      </c>
      <c r="C529" t="str">
        <f t="shared" si="8"/>
        <v>31-40</v>
      </c>
      <c r="D529">
        <v>0</v>
      </c>
      <c r="E529">
        <v>0</v>
      </c>
      <c r="F529">
        <v>0</v>
      </c>
      <c r="G529" s="1" t="s">
        <v>33</v>
      </c>
      <c r="H529" s="1" t="s">
        <v>17</v>
      </c>
      <c r="I529" s="1" t="s">
        <v>24</v>
      </c>
      <c r="J529" s="1" t="s">
        <v>14</v>
      </c>
      <c r="K529">
        <v>0</v>
      </c>
      <c r="L529" s="1" t="str">
        <f>IF(Dataset[[#This Row],[Outcome]]=1,"Affected","Not Affected")</f>
        <v>Not Affected</v>
      </c>
    </row>
    <row r="530" spans="1:12" x14ac:dyDescent="0.25">
      <c r="A530" s="1" t="s">
        <v>10</v>
      </c>
      <c r="B530">
        <v>48</v>
      </c>
      <c r="C530" t="str">
        <f t="shared" si="8"/>
        <v>41-50</v>
      </c>
      <c r="D530">
        <v>0</v>
      </c>
      <c r="E530">
        <v>0</v>
      </c>
      <c r="F530">
        <v>1</v>
      </c>
      <c r="G530" s="1" t="s">
        <v>48</v>
      </c>
      <c r="H530" s="1" t="s">
        <v>12</v>
      </c>
      <c r="I530" s="1" t="s">
        <v>13</v>
      </c>
      <c r="J530" s="1" t="s">
        <v>14</v>
      </c>
      <c r="K530">
        <v>0</v>
      </c>
      <c r="L530" s="1" t="str">
        <f>IF(Dataset[[#This Row],[Outcome]]=1,"Affected","Not Affected")</f>
        <v>Not Affected</v>
      </c>
    </row>
    <row r="531" spans="1:12" x14ac:dyDescent="0.25">
      <c r="A531" s="1" t="s">
        <v>15</v>
      </c>
      <c r="B531">
        <v>48</v>
      </c>
      <c r="C531" t="str">
        <f t="shared" si="8"/>
        <v>41-50</v>
      </c>
      <c r="D531">
        <v>0</v>
      </c>
      <c r="E531">
        <v>1</v>
      </c>
      <c r="F531">
        <v>0</v>
      </c>
      <c r="G531" s="1" t="s">
        <v>28</v>
      </c>
      <c r="H531" s="1" t="s">
        <v>17</v>
      </c>
      <c r="I531" s="1" t="s">
        <v>19</v>
      </c>
      <c r="J531" s="1" t="s">
        <v>14</v>
      </c>
      <c r="K531">
        <v>1</v>
      </c>
      <c r="L531" s="1" t="str">
        <f>IF(Dataset[[#This Row],[Outcome]]=1,"Affected","Not Affected")</f>
        <v>Affected</v>
      </c>
    </row>
    <row r="532" spans="1:12" x14ac:dyDescent="0.25">
      <c r="A532" s="1" t="s">
        <v>10</v>
      </c>
      <c r="B532">
        <v>33</v>
      </c>
      <c r="C532" t="str">
        <f t="shared" si="8"/>
        <v>31-40</v>
      </c>
      <c r="D532">
        <v>0</v>
      </c>
      <c r="E532">
        <v>0</v>
      </c>
      <c r="F532">
        <v>0</v>
      </c>
      <c r="G532" s="1" t="s">
        <v>23</v>
      </c>
      <c r="H532" s="1" t="s">
        <v>12</v>
      </c>
      <c r="I532" s="1" t="s">
        <v>19</v>
      </c>
      <c r="J532" s="1" t="s">
        <v>14</v>
      </c>
      <c r="K532">
        <v>0</v>
      </c>
      <c r="L532" s="1" t="str">
        <f>IF(Dataset[[#This Row],[Outcome]]=1,"Affected","Not Affected")</f>
        <v>Not Affected</v>
      </c>
    </row>
    <row r="533" spans="1:12" x14ac:dyDescent="0.25">
      <c r="A533" s="1" t="s">
        <v>10</v>
      </c>
      <c r="B533">
        <v>36</v>
      </c>
      <c r="C533" t="str">
        <f t="shared" si="8"/>
        <v>31-40</v>
      </c>
      <c r="D533">
        <v>0</v>
      </c>
      <c r="E533">
        <v>0</v>
      </c>
      <c r="F533">
        <v>0</v>
      </c>
      <c r="G533" s="1" t="s">
        <v>45</v>
      </c>
      <c r="H533" s="1" t="s">
        <v>17</v>
      </c>
      <c r="I533" s="1" t="s">
        <v>19</v>
      </c>
      <c r="J533" s="1" t="s">
        <v>14</v>
      </c>
      <c r="K533">
        <v>0</v>
      </c>
      <c r="L533" s="1" t="str">
        <f>IF(Dataset[[#This Row],[Outcome]]=1,"Affected","Not Affected")</f>
        <v>Not Affected</v>
      </c>
    </row>
    <row r="534" spans="1:12" x14ac:dyDescent="0.25">
      <c r="A534" s="1" t="s">
        <v>10</v>
      </c>
      <c r="B534">
        <v>32</v>
      </c>
      <c r="C534" t="str">
        <f t="shared" si="8"/>
        <v>31-40</v>
      </c>
      <c r="D534">
        <v>0</v>
      </c>
      <c r="E534">
        <v>0</v>
      </c>
      <c r="F534">
        <v>0</v>
      </c>
      <c r="G534" s="1" t="s">
        <v>47</v>
      </c>
      <c r="H534" s="1" t="s">
        <v>12</v>
      </c>
      <c r="I534" s="1" t="s">
        <v>19</v>
      </c>
      <c r="J534" s="1" t="s">
        <v>14</v>
      </c>
      <c r="K534">
        <v>0</v>
      </c>
      <c r="L534" s="1" t="str">
        <f>IF(Dataset[[#This Row],[Outcome]]=1,"Affected","Not Affected")</f>
        <v>Not Affected</v>
      </c>
    </row>
    <row r="535" spans="1:12" x14ac:dyDescent="0.25">
      <c r="A535" s="1" t="s">
        <v>15</v>
      </c>
      <c r="B535">
        <v>53</v>
      </c>
      <c r="C535" t="str">
        <f t="shared" si="8"/>
        <v>51+</v>
      </c>
      <c r="D535">
        <v>0</v>
      </c>
      <c r="E535">
        <v>0</v>
      </c>
      <c r="F535">
        <v>0</v>
      </c>
      <c r="G535" s="1" t="s">
        <v>20</v>
      </c>
      <c r="H535" s="1" t="s">
        <v>17</v>
      </c>
      <c r="I535" s="1" t="s">
        <v>13</v>
      </c>
      <c r="J535" s="1" t="s">
        <v>14</v>
      </c>
      <c r="K535">
        <v>0</v>
      </c>
      <c r="L535" s="1" t="str">
        <f>IF(Dataset[[#This Row],[Outcome]]=1,"Affected","Not Affected")</f>
        <v>Not Affected</v>
      </c>
    </row>
    <row r="536" spans="1:12" x14ac:dyDescent="0.25">
      <c r="A536" s="1" t="s">
        <v>10</v>
      </c>
      <c r="B536">
        <v>9</v>
      </c>
      <c r="C536" t="str">
        <f t="shared" si="8"/>
        <v>0-10</v>
      </c>
      <c r="D536">
        <v>1</v>
      </c>
      <c r="E536">
        <v>1</v>
      </c>
      <c r="F536">
        <v>0</v>
      </c>
      <c r="G536" s="1" t="s">
        <v>23</v>
      </c>
      <c r="H536" s="1" t="s">
        <v>12</v>
      </c>
      <c r="I536" s="1" t="s">
        <v>19</v>
      </c>
      <c r="J536" s="1" t="s">
        <v>14</v>
      </c>
      <c r="K536">
        <v>1</v>
      </c>
      <c r="L536" s="1" t="str">
        <f>IF(Dataset[[#This Row],[Outcome]]=1,"Affected","Not Affected")</f>
        <v>Affected</v>
      </c>
    </row>
    <row r="537" spans="1:12" x14ac:dyDescent="0.25">
      <c r="A537" s="1" t="s">
        <v>15</v>
      </c>
      <c r="B537">
        <v>9</v>
      </c>
      <c r="C537" t="str">
        <f t="shared" si="8"/>
        <v>0-10</v>
      </c>
      <c r="D537">
        <v>1</v>
      </c>
      <c r="E537">
        <v>1</v>
      </c>
      <c r="F537">
        <v>0</v>
      </c>
      <c r="G537" s="1" t="s">
        <v>31</v>
      </c>
      <c r="H537" s="1" t="s">
        <v>17</v>
      </c>
      <c r="I537" s="1" t="s">
        <v>13</v>
      </c>
      <c r="J537" s="1" t="s">
        <v>14</v>
      </c>
      <c r="K537">
        <v>1</v>
      </c>
      <c r="L537" s="1" t="str">
        <f>IF(Dataset[[#This Row],[Outcome]]=1,"Affected","Not Affected")</f>
        <v>Affected</v>
      </c>
    </row>
    <row r="538" spans="1:12" x14ac:dyDescent="0.25">
      <c r="A538" s="1" t="s">
        <v>15</v>
      </c>
      <c r="B538">
        <v>40</v>
      </c>
      <c r="C538" t="str">
        <f t="shared" si="8"/>
        <v>31-40</v>
      </c>
      <c r="D538">
        <v>0</v>
      </c>
      <c r="E538">
        <v>0</v>
      </c>
      <c r="F538">
        <v>1</v>
      </c>
      <c r="G538" s="1" t="s">
        <v>25</v>
      </c>
      <c r="H538" s="1" t="s">
        <v>12</v>
      </c>
      <c r="I538" s="1" t="s">
        <v>13</v>
      </c>
      <c r="J538" s="1" t="s">
        <v>14</v>
      </c>
      <c r="K538">
        <v>0</v>
      </c>
      <c r="L538" s="1" t="str">
        <f>IF(Dataset[[#This Row],[Outcome]]=1,"Affected","Not Affected")</f>
        <v>Not Affected</v>
      </c>
    </row>
    <row r="539" spans="1:12" x14ac:dyDescent="0.25">
      <c r="A539" s="1" t="s">
        <v>10</v>
      </c>
      <c r="B539">
        <v>55</v>
      </c>
      <c r="C539" t="str">
        <f t="shared" si="8"/>
        <v>51+</v>
      </c>
      <c r="D539">
        <v>1</v>
      </c>
      <c r="E539">
        <v>1</v>
      </c>
      <c r="F539">
        <v>1</v>
      </c>
      <c r="G539" s="1" t="s">
        <v>38</v>
      </c>
      <c r="H539" s="1" t="s">
        <v>17</v>
      </c>
      <c r="I539" s="1" t="s">
        <v>24</v>
      </c>
      <c r="J539" s="1" t="s">
        <v>14</v>
      </c>
      <c r="K539">
        <v>1</v>
      </c>
      <c r="L539" s="1" t="str">
        <f>IF(Dataset[[#This Row],[Outcome]]=1,"Affected","Not Affected")</f>
        <v>Affected</v>
      </c>
    </row>
    <row r="540" spans="1:12" x14ac:dyDescent="0.25">
      <c r="A540" s="1" t="s">
        <v>15</v>
      </c>
      <c r="B540">
        <v>34</v>
      </c>
      <c r="C540" t="str">
        <f t="shared" si="8"/>
        <v>31-40</v>
      </c>
      <c r="D540">
        <v>0</v>
      </c>
      <c r="E540">
        <v>0</v>
      </c>
      <c r="F540">
        <v>1</v>
      </c>
      <c r="G540" s="1" t="s">
        <v>32</v>
      </c>
      <c r="H540" s="1" t="s">
        <v>12</v>
      </c>
      <c r="I540" s="1" t="s">
        <v>24</v>
      </c>
      <c r="J540" s="1" t="s">
        <v>14</v>
      </c>
      <c r="K540">
        <v>0</v>
      </c>
      <c r="L540" s="1" t="str">
        <f>IF(Dataset[[#This Row],[Outcome]]=1,"Affected","Not Affected")</f>
        <v>Not Affected</v>
      </c>
    </row>
    <row r="541" spans="1:12" x14ac:dyDescent="0.25">
      <c r="A541" s="1" t="s">
        <v>10</v>
      </c>
      <c r="B541">
        <v>19</v>
      </c>
      <c r="C541" t="str">
        <f t="shared" si="8"/>
        <v>11-20</v>
      </c>
      <c r="D541">
        <v>1</v>
      </c>
      <c r="E541">
        <v>1</v>
      </c>
      <c r="F541">
        <v>1</v>
      </c>
      <c r="G541" s="1" t="s">
        <v>33</v>
      </c>
      <c r="H541" s="1" t="s">
        <v>17</v>
      </c>
      <c r="I541" s="1" t="s">
        <v>13</v>
      </c>
      <c r="J541" s="1" t="s">
        <v>14</v>
      </c>
      <c r="K541">
        <v>1</v>
      </c>
      <c r="L541" s="1" t="str">
        <f>IF(Dataset[[#This Row],[Outcome]]=1,"Affected","Not Affected")</f>
        <v>Affected</v>
      </c>
    </row>
    <row r="542" spans="1:12" x14ac:dyDescent="0.25">
      <c r="A542" s="1" t="s">
        <v>15</v>
      </c>
      <c r="B542">
        <v>48</v>
      </c>
      <c r="C542" t="str">
        <f t="shared" si="8"/>
        <v>41-50</v>
      </c>
      <c r="D542">
        <v>1</v>
      </c>
      <c r="E542">
        <v>1</v>
      </c>
      <c r="F542">
        <v>1</v>
      </c>
      <c r="G542" s="1" t="s">
        <v>46</v>
      </c>
      <c r="H542" s="1" t="s">
        <v>12</v>
      </c>
      <c r="I542" s="1" t="s">
        <v>19</v>
      </c>
      <c r="J542" s="1" t="s">
        <v>14</v>
      </c>
      <c r="K542">
        <v>1</v>
      </c>
      <c r="L542" s="1" t="str">
        <f>IF(Dataset[[#This Row],[Outcome]]=1,"Affected","Not Affected")</f>
        <v>Affected</v>
      </c>
    </row>
    <row r="543" spans="1:12" x14ac:dyDescent="0.25">
      <c r="A543" s="1" t="s">
        <v>10</v>
      </c>
      <c r="B543">
        <v>30</v>
      </c>
      <c r="C543" t="str">
        <f t="shared" si="8"/>
        <v>21-30</v>
      </c>
      <c r="D543">
        <v>1</v>
      </c>
      <c r="E543">
        <v>1</v>
      </c>
      <c r="F543">
        <v>0</v>
      </c>
      <c r="G543" s="1" t="s">
        <v>11</v>
      </c>
      <c r="H543" s="1" t="s">
        <v>17</v>
      </c>
      <c r="I543" s="1" t="s">
        <v>13</v>
      </c>
      <c r="J543" s="1" t="s">
        <v>14</v>
      </c>
      <c r="K543">
        <v>1</v>
      </c>
      <c r="L543" s="1" t="str">
        <f>IF(Dataset[[#This Row],[Outcome]]=1,"Affected","Not Affected")</f>
        <v>Affected</v>
      </c>
    </row>
    <row r="544" spans="1:12" x14ac:dyDescent="0.25">
      <c r="A544" s="1" t="s">
        <v>10</v>
      </c>
      <c r="B544">
        <v>27</v>
      </c>
      <c r="C544" t="str">
        <f t="shared" si="8"/>
        <v>21-30</v>
      </c>
      <c r="D544">
        <v>0</v>
      </c>
      <c r="E544">
        <v>0</v>
      </c>
      <c r="F544">
        <v>0</v>
      </c>
      <c r="G544" s="1" t="s">
        <v>48</v>
      </c>
      <c r="H544" s="1" t="s">
        <v>12</v>
      </c>
      <c r="I544" s="1" t="s">
        <v>13</v>
      </c>
      <c r="J544" s="1" t="s">
        <v>14</v>
      </c>
      <c r="K544">
        <v>0</v>
      </c>
      <c r="L544" s="1" t="str">
        <f>IF(Dataset[[#This Row],[Outcome]]=1,"Affected","Not Affected")</f>
        <v>Not Affected</v>
      </c>
    </row>
    <row r="545" spans="1:12" x14ac:dyDescent="0.25">
      <c r="A545" s="1" t="s">
        <v>15</v>
      </c>
      <c r="B545">
        <v>49</v>
      </c>
      <c r="C545" t="str">
        <f t="shared" si="8"/>
        <v>41-50</v>
      </c>
      <c r="D545">
        <v>0</v>
      </c>
      <c r="E545">
        <v>0</v>
      </c>
      <c r="F545">
        <v>0</v>
      </c>
      <c r="G545" s="1" t="s">
        <v>29</v>
      </c>
      <c r="H545" s="1" t="s">
        <v>17</v>
      </c>
      <c r="I545" s="1" t="s">
        <v>19</v>
      </c>
      <c r="J545" s="1" t="s">
        <v>14</v>
      </c>
      <c r="K545">
        <v>0</v>
      </c>
      <c r="L545" s="1" t="str">
        <f>IF(Dataset[[#This Row],[Outcome]]=1,"Affected","Not Affected")</f>
        <v>Not Affected</v>
      </c>
    </row>
    <row r="546" spans="1:12" x14ac:dyDescent="0.25">
      <c r="A546" s="1" t="s">
        <v>10</v>
      </c>
      <c r="B546">
        <v>28</v>
      </c>
      <c r="C546" t="str">
        <f t="shared" si="8"/>
        <v>21-30</v>
      </c>
      <c r="D546">
        <v>0</v>
      </c>
      <c r="E546">
        <v>0</v>
      </c>
      <c r="F546">
        <v>1</v>
      </c>
      <c r="G546" s="1" t="s">
        <v>35</v>
      </c>
      <c r="H546" s="1" t="s">
        <v>12</v>
      </c>
      <c r="I546" s="1" t="s">
        <v>19</v>
      </c>
      <c r="J546" s="1" t="s">
        <v>14</v>
      </c>
      <c r="K546">
        <v>0</v>
      </c>
      <c r="L546" s="1" t="str">
        <f>IF(Dataset[[#This Row],[Outcome]]=1,"Affected","Not Affected")</f>
        <v>Not Affected</v>
      </c>
    </row>
    <row r="547" spans="1:12" x14ac:dyDescent="0.25">
      <c r="A547" s="1" t="s">
        <v>10</v>
      </c>
      <c r="B547">
        <v>29</v>
      </c>
      <c r="C547" t="str">
        <f t="shared" si="8"/>
        <v>21-30</v>
      </c>
      <c r="D547">
        <v>1</v>
      </c>
      <c r="E547">
        <v>1</v>
      </c>
      <c r="F547">
        <v>1</v>
      </c>
      <c r="G547" s="1" t="s">
        <v>42</v>
      </c>
      <c r="H547" s="1" t="s">
        <v>17</v>
      </c>
      <c r="I547" s="1" t="s">
        <v>24</v>
      </c>
      <c r="J547" s="1" t="s">
        <v>14</v>
      </c>
      <c r="K547">
        <v>1</v>
      </c>
      <c r="L547" s="1" t="str">
        <f>IF(Dataset[[#This Row],[Outcome]]=1,"Affected","Not Affected")</f>
        <v>Affected</v>
      </c>
    </row>
    <row r="548" spans="1:12" x14ac:dyDescent="0.25">
      <c r="A548" s="1" t="s">
        <v>15</v>
      </c>
      <c r="B548">
        <v>65</v>
      </c>
      <c r="C548" t="str">
        <f t="shared" si="8"/>
        <v>51+</v>
      </c>
      <c r="D548">
        <v>1</v>
      </c>
      <c r="E548">
        <v>1</v>
      </c>
      <c r="F548">
        <v>0</v>
      </c>
      <c r="G548" s="1" t="s">
        <v>26</v>
      </c>
      <c r="H548" s="1" t="s">
        <v>12</v>
      </c>
      <c r="I548" s="1" t="s">
        <v>24</v>
      </c>
      <c r="J548" s="1" t="s">
        <v>14</v>
      </c>
      <c r="K548">
        <v>1</v>
      </c>
      <c r="L548" s="1" t="str">
        <f>IF(Dataset[[#This Row],[Outcome]]=1,"Affected","Not Affected")</f>
        <v>Affected</v>
      </c>
    </row>
    <row r="549" spans="1:12" x14ac:dyDescent="0.25">
      <c r="A549" s="1" t="s">
        <v>15</v>
      </c>
      <c r="B549">
        <v>36</v>
      </c>
      <c r="C549" t="str">
        <f t="shared" si="8"/>
        <v>31-40</v>
      </c>
      <c r="D549">
        <v>0</v>
      </c>
      <c r="E549">
        <v>0</v>
      </c>
      <c r="F549">
        <v>1</v>
      </c>
      <c r="G549" s="1" t="s">
        <v>45</v>
      </c>
      <c r="H549" s="1" t="s">
        <v>17</v>
      </c>
      <c r="I549" s="1" t="s">
        <v>13</v>
      </c>
      <c r="J549" s="1" t="s">
        <v>14</v>
      </c>
      <c r="K549">
        <v>0</v>
      </c>
      <c r="L549" s="1" t="str">
        <f>IF(Dataset[[#This Row],[Outcome]]=1,"Affected","Not Affected")</f>
        <v>Not Affected</v>
      </c>
    </row>
    <row r="550" spans="1:12" x14ac:dyDescent="0.25">
      <c r="A550" s="1" t="s">
        <v>10</v>
      </c>
      <c r="B550">
        <v>55</v>
      </c>
      <c r="C550" t="str">
        <f t="shared" si="8"/>
        <v>51+</v>
      </c>
      <c r="D550">
        <v>1</v>
      </c>
      <c r="E550">
        <v>1</v>
      </c>
      <c r="F550">
        <v>0</v>
      </c>
      <c r="G550" s="1" t="s">
        <v>27</v>
      </c>
      <c r="H550" s="1" t="s">
        <v>12</v>
      </c>
      <c r="I550" s="1" t="s">
        <v>13</v>
      </c>
      <c r="J550" s="1" t="s">
        <v>14</v>
      </c>
      <c r="K550">
        <v>1</v>
      </c>
      <c r="L550" s="1" t="str">
        <f>IF(Dataset[[#This Row],[Outcome]]=1,"Affected","Not Affected")</f>
        <v>Affected</v>
      </c>
    </row>
    <row r="551" spans="1:12" x14ac:dyDescent="0.25">
      <c r="A551" s="1" t="s">
        <v>15</v>
      </c>
      <c r="B551">
        <v>22</v>
      </c>
      <c r="C551" t="str">
        <f t="shared" si="8"/>
        <v>21-30</v>
      </c>
      <c r="D551">
        <v>0</v>
      </c>
      <c r="E551">
        <v>0</v>
      </c>
      <c r="F551">
        <v>1</v>
      </c>
      <c r="G551" s="1" t="s">
        <v>42</v>
      </c>
      <c r="H551" s="1" t="s">
        <v>17</v>
      </c>
      <c r="I551" s="1" t="s">
        <v>13</v>
      </c>
      <c r="J551" s="1" t="s">
        <v>14</v>
      </c>
      <c r="K551">
        <v>0</v>
      </c>
      <c r="L551" s="1" t="str">
        <f>IF(Dataset[[#This Row],[Outcome]]=1,"Affected","Not Affected")</f>
        <v>Not Affected</v>
      </c>
    </row>
    <row r="552" spans="1:12" x14ac:dyDescent="0.25">
      <c r="A552" s="1" t="s">
        <v>15</v>
      </c>
      <c r="B552">
        <v>26</v>
      </c>
      <c r="C552" t="str">
        <f t="shared" si="8"/>
        <v>21-30</v>
      </c>
      <c r="D552">
        <v>1</v>
      </c>
      <c r="E552">
        <v>1</v>
      </c>
      <c r="F552">
        <v>0</v>
      </c>
      <c r="G552" s="1" t="s">
        <v>23</v>
      </c>
      <c r="H552" s="1" t="s">
        <v>12</v>
      </c>
      <c r="I552" s="1" t="s">
        <v>24</v>
      </c>
      <c r="J552" s="1" t="s">
        <v>14</v>
      </c>
      <c r="K552">
        <v>1</v>
      </c>
      <c r="L552" s="1" t="str">
        <f>IF(Dataset[[#This Row],[Outcome]]=1,"Affected","Not Affected")</f>
        <v>Affected</v>
      </c>
    </row>
    <row r="553" spans="1:12" x14ac:dyDescent="0.25">
      <c r="A553" s="1" t="s">
        <v>15</v>
      </c>
      <c r="B553">
        <v>31</v>
      </c>
      <c r="C553" t="str">
        <f t="shared" si="8"/>
        <v>31-40</v>
      </c>
      <c r="D553">
        <v>1</v>
      </c>
      <c r="E553">
        <v>1</v>
      </c>
      <c r="F553">
        <v>0</v>
      </c>
      <c r="G553" s="1" t="s">
        <v>39</v>
      </c>
      <c r="H553" s="1" t="s">
        <v>17</v>
      </c>
      <c r="I553" s="1" t="s">
        <v>24</v>
      </c>
      <c r="J553" s="1" t="s">
        <v>14</v>
      </c>
      <c r="K553">
        <v>1</v>
      </c>
      <c r="L553" s="1" t="str">
        <f>IF(Dataset[[#This Row],[Outcome]]=1,"Affected","Not Affected")</f>
        <v>Affected</v>
      </c>
    </row>
    <row r="554" spans="1:12" x14ac:dyDescent="0.25">
      <c r="A554" s="1" t="s">
        <v>10</v>
      </c>
      <c r="B554">
        <v>50</v>
      </c>
      <c r="C554" t="str">
        <f t="shared" si="8"/>
        <v>41-50</v>
      </c>
      <c r="D554">
        <v>0</v>
      </c>
      <c r="E554">
        <v>0</v>
      </c>
      <c r="F554">
        <v>0</v>
      </c>
      <c r="G554" s="1" t="s">
        <v>47</v>
      </c>
      <c r="H554" s="1" t="s">
        <v>12</v>
      </c>
      <c r="I554" s="1" t="s">
        <v>13</v>
      </c>
      <c r="J554" s="1" t="s">
        <v>14</v>
      </c>
      <c r="K554">
        <v>0</v>
      </c>
      <c r="L554" s="1" t="str">
        <f>IF(Dataset[[#This Row],[Outcome]]=1,"Affected","Not Affected")</f>
        <v>Not Affected</v>
      </c>
    </row>
    <row r="555" spans="1:12" x14ac:dyDescent="0.25">
      <c r="A555" s="1" t="s">
        <v>15</v>
      </c>
      <c r="B555">
        <v>25</v>
      </c>
      <c r="C555" t="str">
        <f t="shared" si="8"/>
        <v>21-30</v>
      </c>
      <c r="D555">
        <v>0</v>
      </c>
      <c r="E555">
        <v>0</v>
      </c>
      <c r="F555">
        <v>0</v>
      </c>
      <c r="G555" s="1" t="s">
        <v>36</v>
      </c>
      <c r="H555" s="1" t="s">
        <v>17</v>
      </c>
      <c r="I555" s="1" t="s">
        <v>24</v>
      </c>
      <c r="J555" s="1" t="s">
        <v>14</v>
      </c>
      <c r="K555">
        <v>0</v>
      </c>
      <c r="L555" s="1" t="str">
        <f>IF(Dataset[[#This Row],[Outcome]]=1,"Affected","Not Affected")</f>
        <v>Not Affected</v>
      </c>
    </row>
    <row r="556" spans="1:12" x14ac:dyDescent="0.25">
      <c r="A556" s="1" t="s">
        <v>10</v>
      </c>
      <c r="B556">
        <v>34</v>
      </c>
      <c r="C556" t="str">
        <f t="shared" si="8"/>
        <v>31-40</v>
      </c>
      <c r="D556">
        <v>1</v>
      </c>
      <c r="E556">
        <v>1</v>
      </c>
      <c r="F556">
        <v>0</v>
      </c>
      <c r="G556" s="1" t="s">
        <v>23</v>
      </c>
      <c r="H556" s="1" t="s">
        <v>12</v>
      </c>
      <c r="I556" s="1" t="s">
        <v>13</v>
      </c>
      <c r="J556" s="1" t="s">
        <v>14</v>
      </c>
      <c r="K556">
        <v>1</v>
      </c>
      <c r="L556" s="1" t="str">
        <f>IF(Dataset[[#This Row],[Outcome]]=1,"Affected","Not Affected")</f>
        <v>Affected</v>
      </c>
    </row>
    <row r="557" spans="1:12" x14ac:dyDescent="0.25">
      <c r="A557" s="1" t="s">
        <v>10</v>
      </c>
      <c r="B557">
        <v>54</v>
      </c>
      <c r="C557" t="str">
        <f t="shared" si="8"/>
        <v>51+</v>
      </c>
      <c r="D557">
        <v>0</v>
      </c>
      <c r="E557">
        <v>0</v>
      </c>
      <c r="F557">
        <v>0</v>
      </c>
      <c r="G557" s="1" t="s">
        <v>11</v>
      </c>
      <c r="H557" s="1" t="s">
        <v>17</v>
      </c>
      <c r="I557" s="1" t="s">
        <v>24</v>
      </c>
      <c r="J557" s="1" t="s">
        <v>14</v>
      </c>
      <c r="K557">
        <v>0</v>
      </c>
      <c r="L557" s="1" t="str">
        <f>IF(Dataset[[#This Row],[Outcome]]=1,"Affected","Not Affected")</f>
        <v>Not Affected</v>
      </c>
    </row>
    <row r="558" spans="1:12" x14ac:dyDescent="0.25">
      <c r="A558" s="1" t="s">
        <v>10</v>
      </c>
      <c r="B558">
        <v>35</v>
      </c>
      <c r="C558" t="str">
        <f t="shared" si="8"/>
        <v>31-40</v>
      </c>
      <c r="D558">
        <v>1</v>
      </c>
      <c r="E558">
        <v>1</v>
      </c>
      <c r="F558">
        <v>0</v>
      </c>
      <c r="G558" s="1" t="s">
        <v>41</v>
      </c>
      <c r="H558" s="1" t="s">
        <v>12</v>
      </c>
      <c r="I558" s="1" t="s">
        <v>13</v>
      </c>
      <c r="J558" s="1" t="s">
        <v>14</v>
      </c>
      <c r="K558">
        <v>1</v>
      </c>
      <c r="L558" s="1" t="str">
        <f>IF(Dataset[[#This Row],[Outcome]]=1,"Affected","Not Affected")</f>
        <v>Affected</v>
      </c>
    </row>
    <row r="559" spans="1:12" x14ac:dyDescent="0.25">
      <c r="A559" s="1" t="s">
        <v>15</v>
      </c>
      <c r="B559">
        <v>29</v>
      </c>
      <c r="C559" t="str">
        <f t="shared" si="8"/>
        <v>21-30</v>
      </c>
      <c r="D559">
        <v>1</v>
      </c>
      <c r="E559">
        <v>1</v>
      </c>
      <c r="F559">
        <v>1</v>
      </c>
      <c r="G559" s="1" t="s">
        <v>28</v>
      </c>
      <c r="H559" s="1" t="s">
        <v>17</v>
      </c>
      <c r="I559" s="1" t="s">
        <v>13</v>
      </c>
      <c r="J559" s="1" t="s">
        <v>14</v>
      </c>
      <c r="K559">
        <v>1</v>
      </c>
      <c r="L559" s="1" t="str">
        <f>IF(Dataset[[#This Row],[Outcome]]=1,"Affected","Not Affected")</f>
        <v>Affected</v>
      </c>
    </row>
    <row r="560" spans="1:12" x14ac:dyDescent="0.25">
      <c r="A560" s="1" t="s">
        <v>10</v>
      </c>
      <c r="B560">
        <v>18</v>
      </c>
      <c r="C560" t="str">
        <f t="shared" si="8"/>
        <v>11-20</v>
      </c>
      <c r="D560">
        <v>1</v>
      </c>
      <c r="E560">
        <v>1</v>
      </c>
      <c r="F560">
        <v>0</v>
      </c>
      <c r="G560" s="1" t="s">
        <v>47</v>
      </c>
      <c r="H560" s="1" t="s">
        <v>12</v>
      </c>
      <c r="I560" s="1" t="s">
        <v>19</v>
      </c>
      <c r="J560" s="1" t="s">
        <v>14</v>
      </c>
      <c r="K560">
        <v>1</v>
      </c>
      <c r="L560" s="1" t="str">
        <f>IF(Dataset[[#This Row],[Outcome]]=1,"Affected","Not Affected")</f>
        <v>Affected</v>
      </c>
    </row>
    <row r="561" spans="1:12" x14ac:dyDescent="0.25">
      <c r="A561" s="1" t="s">
        <v>10</v>
      </c>
      <c r="B561">
        <v>12</v>
      </c>
      <c r="C561" t="str">
        <f t="shared" si="8"/>
        <v>11-20</v>
      </c>
      <c r="D561">
        <v>1</v>
      </c>
      <c r="E561">
        <v>1</v>
      </c>
      <c r="F561">
        <v>1</v>
      </c>
      <c r="G561" s="1" t="s">
        <v>53</v>
      </c>
      <c r="H561" s="1" t="s">
        <v>17</v>
      </c>
      <c r="I561" s="1" t="s">
        <v>24</v>
      </c>
      <c r="J561" s="1" t="s">
        <v>14</v>
      </c>
      <c r="K561">
        <v>1</v>
      </c>
      <c r="L561" s="1" t="str">
        <f>IF(Dataset[[#This Row],[Outcome]]=1,"Affected","Not Affected")</f>
        <v>Affected</v>
      </c>
    </row>
    <row r="562" spans="1:12" x14ac:dyDescent="0.25">
      <c r="A562" s="1" t="s">
        <v>10</v>
      </c>
      <c r="B562">
        <v>19</v>
      </c>
      <c r="C562" t="str">
        <f t="shared" si="8"/>
        <v>11-20</v>
      </c>
      <c r="D562">
        <v>0</v>
      </c>
      <c r="E562">
        <v>0</v>
      </c>
      <c r="F562">
        <v>0</v>
      </c>
      <c r="G562" s="1" t="s">
        <v>40</v>
      </c>
      <c r="H562" s="1" t="s">
        <v>12</v>
      </c>
      <c r="I562" s="1" t="s">
        <v>19</v>
      </c>
      <c r="J562" s="1" t="s">
        <v>14</v>
      </c>
      <c r="K562">
        <v>0</v>
      </c>
      <c r="L562" s="1" t="str">
        <f>IF(Dataset[[#This Row],[Outcome]]=1,"Affected","Not Affected")</f>
        <v>Not Affected</v>
      </c>
    </row>
    <row r="563" spans="1:12" x14ac:dyDescent="0.25">
      <c r="A563" s="1" t="s">
        <v>10</v>
      </c>
      <c r="B563">
        <v>38</v>
      </c>
      <c r="C563" t="str">
        <f t="shared" si="8"/>
        <v>31-40</v>
      </c>
      <c r="D563">
        <v>1</v>
      </c>
      <c r="E563">
        <v>1</v>
      </c>
      <c r="F563">
        <v>0</v>
      </c>
      <c r="G563" s="1" t="s">
        <v>27</v>
      </c>
      <c r="H563" s="1" t="s">
        <v>17</v>
      </c>
      <c r="I563" s="1" t="s">
        <v>19</v>
      </c>
      <c r="J563" s="1" t="s">
        <v>14</v>
      </c>
      <c r="K563">
        <v>1</v>
      </c>
      <c r="L563" s="1" t="str">
        <f>IF(Dataset[[#This Row],[Outcome]]=1,"Affected","Not Affected")</f>
        <v>Affected</v>
      </c>
    </row>
    <row r="564" spans="1:12" x14ac:dyDescent="0.25">
      <c r="A564" s="1" t="s">
        <v>15</v>
      </c>
      <c r="B564">
        <v>46</v>
      </c>
      <c r="C564" t="str">
        <f t="shared" si="8"/>
        <v>41-50</v>
      </c>
      <c r="D564">
        <v>0</v>
      </c>
      <c r="E564">
        <v>0</v>
      </c>
      <c r="F564">
        <v>0</v>
      </c>
      <c r="G564" s="1" t="s">
        <v>42</v>
      </c>
      <c r="H564" s="1" t="s">
        <v>12</v>
      </c>
      <c r="I564" s="1" t="s">
        <v>19</v>
      </c>
      <c r="J564" s="1" t="s">
        <v>14</v>
      </c>
      <c r="K564">
        <v>0</v>
      </c>
      <c r="L564" s="1" t="str">
        <f>IF(Dataset[[#This Row],[Outcome]]=1,"Affected","Not Affected")</f>
        <v>Not Affected</v>
      </c>
    </row>
    <row r="565" spans="1:12" x14ac:dyDescent="0.25">
      <c r="A565" s="1" t="s">
        <v>10</v>
      </c>
      <c r="B565">
        <v>9</v>
      </c>
      <c r="C565" t="str">
        <f t="shared" si="8"/>
        <v>0-10</v>
      </c>
      <c r="D565">
        <v>1</v>
      </c>
      <c r="E565">
        <v>1</v>
      </c>
      <c r="F565">
        <v>0</v>
      </c>
      <c r="G565" s="1" t="s">
        <v>25</v>
      </c>
      <c r="H565" s="1" t="s">
        <v>17</v>
      </c>
      <c r="I565" s="1" t="s">
        <v>13</v>
      </c>
      <c r="J565" s="1" t="s">
        <v>14</v>
      </c>
      <c r="K565">
        <v>1</v>
      </c>
      <c r="L565" s="1" t="str">
        <f>IF(Dataset[[#This Row],[Outcome]]=1,"Affected","Not Affected")</f>
        <v>Affected</v>
      </c>
    </row>
    <row r="566" spans="1:12" x14ac:dyDescent="0.25">
      <c r="A566" s="1" t="s">
        <v>10</v>
      </c>
      <c r="B566">
        <v>42</v>
      </c>
      <c r="C566" t="str">
        <f t="shared" si="8"/>
        <v>41-50</v>
      </c>
      <c r="D566">
        <v>1</v>
      </c>
      <c r="E566">
        <v>1</v>
      </c>
      <c r="F566">
        <v>1</v>
      </c>
      <c r="G566" s="1" t="s">
        <v>31</v>
      </c>
      <c r="H566" s="1" t="s">
        <v>12</v>
      </c>
      <c r="I566" s="1" t="s">
        <v>13</v>
      </c>
      <c r="J566" s="1" t="s">
        <v>14</v>
      </c>
      <c r="K566">
        <v>1</v>
      </c>
      <c r="L566" s="1" t="str">
        <f>IF(Dataset[[#This Row],[Outcome]]=1,"Affected","Not Affected")</f>
        <v>Affected</v>
      </c>
    </row>
    <row r="567" spans="1:12" x14ac:dyDescent="0.25">
      <c r="A567" s="1" t="s">
        <v>15</v>
      </c>
      <c r="B567">
        <v>23</v>
      </c>
      <c r="C567" t="str">
        <f t="shared" si="8"/>
        <v>21-30</v>
      </c>
      <c r="D567">
        <v>0</v>
      </c>
      <c r="E567">
        <v>0</v>
      </c>
      <c r="F567">
        <v>1</v>
      </c>
      <c r="G567" s="1" t="s">
        <v>18</v>
      </c>
      <c r="H567" s="1" t="s">
        <v>17</v>
      </c>
      <c r="I567" s="1" t="s">
        <v>13</v>
      </c>
      <c r="J567" s="1" t="s">
        <v>14</v>
      </c>
      <c r="K567">
        <v>0</v>
      </c>
      <c r="L567" s="1" t="str">
        <f>IF(Dataset[[#This Row],[Outcome]]=1,"Affected","Not Affected")</f>
        <v>Not Affected</v>
      </c>
    </row>
    <row r="568" spans="1:12" x14ac:dyDescent="0.25">
      <c r="A568" s="1" t="s">
        <v>10</v>
      </c>
      <c r="B568">
        <v>45</v>
      </c>
      <c r="C568" t="str">
        <f t="shared" si="8"/>
        <v>41-50</v>
      </c>
      <c r="D568">
        <v>1</v>
      </c>
      <c r="E568">
        <v>1</v>
      </c>
      <c r="F568">
        <v>1</v>
      </c>
      <c r="G568" s="1" t="s">
        <v>18</v>
      </c>
      <c r="H568" s="1" t="s">
        <v>12</v>
      </c>
      <c r="I568" s="1" t="s">
        <v>13</v>
      </c>
      <c r="J568" s="1" t="s">
        <v>14</v>
      </c>
      <c r="K568">
        <v>1</v>
      </c>
      <c r="L568" s="1" t="str">
        <f>IF(Dataset[[#This Row],[Outcome]]=1,"Affected","Not Affected")</f>
        <v>Affected</v>
      </c>
    </row>
    <row r="569" spans="1:12" x14ac:dyDescent="0.25">
      <c r="A569" s="1" t="s">
        <v>10</v>
      </c>
      <c r="B569">
        <v>29</v>
      </c>
      <c r="C569" t="str">
        <f t="shared" si="8"/>
        <v>21-30</v>
      </c>
      <c r="D569">
        <v>1</v>
      </c>
      <c r="E569">
        <v>1</v>
      </c>
      <c r="F569">
        <v>1</v>
      </c>
      <c r="G569" s="1" t="s">
        <v>18</v>
      </c>
      <c r="H569" s="1" t="s">
        <v>17</v>
      </c>
      <c r="I569" s="1" t="s">
        <v>13</v>
      </c>
      <c r="J569" s="1" t="s">
        <v>14</v>
      </c>
      <c r="K569">
        <v>1</v>
      </c>
      <c r="L569" s="1" t="str">
        <f>IF(Dataset[[#This Row],[Outcome]]=1,"Affected","Not Affected")</f>
        <v>Affected</v>
      </c>
    </row>
    <row r="570" spans="1:12" x14ac:dyDescent="0.25">
      <c r="A570" s="1" t="s">
        <v>15</v>
      </c>
      <c r="B570">
        <v>31</v>
      </c>
      <c r="C570" t="str">
        <f t="shared" si="8"/>
        <v>31-40</v>
      </c>
      <c r="D570">
        <v>1</v>
      </c>
      <c r="E570">
        <v>1</v>
      </c>
      <c r="F570">
        <v>1</v>
      </c>
      <c r="G570" s="1" t="s">
        <v>51</v>
      </c>
      <c r="H570" s="1" t="s">
        <v>12</v>
      </c>
      <c r="I570" s="1" t="s">
        <v>24</v>
      </c>
      <c r="J570" s="1" t="s">
        <v>14</v>
      </c>
      <c r="K570">
        <v>1</v>
      </c>
      <c r="L570" s="1" t="str">
        <f>IF(Dataset[[#This Row],[Outcome]]=1,"Affected","Not Affected")</f>
        <v>Affected</v>
      </c>
    </row>
    <row r="571" spans="1:12" x14ac:dyDescent="0.25">
      <c r="A571" s="1" t="s">
        <v>15</v>
      </c>
      <c r="B571">
        <v>34</v>
      </c>
      <c r="C571" t="str">
        <f t="shared" si="8"/>
        <v>31-40</v>
      </c>
      <c r="D571">
        <v>0</v>
      </c>
      <c r="E571">
        <v>0</v>
      </c>
      <c r="F571">
        <v>0</v>
      </c>
      <c r="G571" s="1" t="s">
        <v>36</v>
      </c>
      <c r="H571" s="1" t="s">
        <v>17</v>
      </c>
      <c r="I571" s="1" t="s">
        <v>24</v>
      </c>
      <c r="J571" s="1" t="s">
        <v>14</v>
      </c>
      <c r="K571">
        <v>0</v>
      </c>
      <c r="L571" s="1" t="str">
        <f>IF(Dataset[[#This Row],[Outcome]]=1,"Affected","Not Affected")</f>
        <v>Not Affected</v>
      </c>
    </row>
    <row r="572" spans="1:12" x14ac:dyDescent="0.25">
      <c r="A572" s="1" t="s">
        <v>10</v>
      </c>
      <c r="B572">
        <v>61</v>
      </c>
      <c r="C572" t="str">
        <f t="shared" si="8"/>
        <v>51+</v>
      </c>
      <c r="D572">
        <v>1</v>
      </c>
      <c r="E572">
        <v>1</v>
      </c>
      <c r="F572">
        <v>1</v>
      </c>
      <c r="G572" s="1" t="s">
        <v>53</v>
      </c>
      <c r="H572" s="1" t="s">
        <v>12</v>
      </c>
      <c r="I572" s="1" t="s">
        <v>24</v>
      </c>
      <c r="J572" s="1" t="s">
        <v>14</v>
      </c>
      <c r="K572">
        <v>1</v>
      </c>
      <c r="L572" s="1" t="str">
        <f>IF(Dataset[[#This Row],[Outcome]]=1,"Affected","Not Affected")</f>
        <v>Affected</v>
      </c>
    </row>
    <row r="573" spans="1:12" x14ac:dyDescent="0.25">
      <c r="A573" s="1" t="s">
        <v>10</v>
      </c>
      <c r="B573">
        <v>26</v>
      </c>
      <c r="C573" t="str">
        <f t="shared" si="8"/>
        <v>21-30</v>
      </c>
      <c r="D573">
        <v>1</v>
      </c>
      <c r="E573">
        <v>1</v>
      </c>
      <c r="F573">
        <v>1</v>
      </c>
      <c r="G573" s="1" t="s">
        <v>40</v>
      </c>
      <c r="H573" s="1" t="s">
        <v>17</v>
      </c>
      <c r="I573" s="1" t="s">
        <v>24</v>
      </c>
      <c r="J573" s="1" t="s">
        <v>14</v>
      </c>
      <c r="K573">
        <v>1</v>
      </c>
      <c r="L573" s="1" t="str">
        <f>IF(Dataset[[#This Row],[Outcome]]=1,"Affected","Not Affected")</f>
        <v>Affected</v>
      </c>
    </row>
    <row r="574" spans="1:12" x14ac:dyDescent="0.25">
      <c r="A574" s="1" t="s">
        <v>10</v>
      </c>
      <c r="B574">
        <v>52</v>
      </c>
      <c r="C574" t="str">
        <f t="shared" si="8"/>
        <v>51+</v>
      </c>
      <c r="D574">
        <v>0</v>
      </c>
      <c r="E574">
        <v>0</v>
      </c>
      <c r="F574">
        <v>0</v>
      </c>
      <c r="G574" s="1" t="s">
        <v>36</v>
      </c>
      <c r="H574" s="1" t="s">
        <v>12</v>
      </c>
      <c r="I574" s="1" t="s">
        <v>19</v>
      </c>
      <c r="J574" s="1" t="s">
        <v>14</v>
      </c>
      <c r="K574">
        <v>0</v>
      </c>
      <c r="L574" s="1" t="str">
        <f>IF(Dataset[[#This Row],[Outcome]]=1,"Affected","Not Affected")</f>
        <v>Not Affected</v>
      </c>
    </row>
    <row r="575" spans="1:12" x14ac:dyDescent="0.25">
      <c r="A575" s="1" t="s">
        <v>10</v>
      </c>
      <c r="B575">
        <v>24</v>
      </c>
      <c r="C575" t="str">
        <f t="shared" si="8"/>
        <v>21-30</v>
      </c>
      <c r="D575">
        <v>0</v>
      </c>
      <c r="E575">
        <v>0</v>
      </c>
      <c r="F575">
        <v>0</v>
      </c>
      <c r="G575" s="1" t="s">
        <v>26</v>
      </c>
      <c r="H575" s="1" t="s">
        <v>17</v>
      </c>
      <c r="I575" s="1" t="s">
        <v>24</v>
      </c>
      <c r="J575" s="1" t="s">
        <v>14</v>
      </c>
      <c r="K575">
        <v>0</v>
      </c>
      <c r="L575" s="1" t="str">
        <f>IF(Dataset[[#This Row],[Outcome]]=1,"Affected","Not Affected")</f>
        <v>Not Affected</v>
      </c>
    </row>
    <row r="576" spans="1:12" x14ac:dyDescent="0.25">
      <c r="A576" s="1" t="s">
        <v>15</v>
      </c>
      <c r="B576">
        <v>19</v>
      </c>
      <c r="C576" t="str">
        <f t="shared" si="8"/>
        <v>11-20</v>
      </c>
      <c r="D576">
        <v>0</v>
      </c>
      <c r="E576">
        <v>0</v>
      </c>
      <c r="F576">
        <v>1</v>
      </c>
      <c r="G576" s="1" t="s">
        <v>37</v>
      </c>
      <c r="H576" s="1" t="s">
        <v>12</v>
      </c>
      <c r="I576" s="1" t="s">
        <v>13</v>
      </c>
      <c r="J576" s="1" t="s">
        <v>14</v>
      </c>
      <c r="K576">
        <v>0</v>
      </c>
      <c r="L576" s="1" t="str">
        <f>IF(Dataset[[#This Row],[Outcome]]=1,"Affected","Not Affected")</f>
        <v>Not Affected</v>
      </c>
    </row>
    <row r="577" spans="1:12" x14ac:dyDescent="0.25">
      <c r="A577" s="1" t="s">
        <v>10</v>
      </c>
      <c r="B577">
        <v>47</v>
      </c>
      <c r="C577" t="str">
        <f t="shared" si="8"/>
        <v>41-50</v>
      </c>
      <c r="D577">
        <v>1</v>
      </c>
      <c r="E577">
        <v>1</v>
      </c>
      <c r="F577">
        <v>0</v>
      </c>
      <c r="G577" s="1" t="s">
        <v>48</v>
      </c>
      <c r="H577" s="1" t="s">
        <v>17</v>
      </c>
      <c r="I577" s="1" t="s">
        <v>24</v>
      </c>
      <c r="J577" s="1" t="s">
        <v>14</v>
      </c>
      <c r="K577">
        <v>1</v>
      </c>
      <c r="L577" s="1" t="str">
        <f>IF(Dataset[[#This Row],[Outcome]]=1,"Affected","Not Affected")</f>
        <v>Affected</v>
      </c>
    </row>
    <row r="578" spans="1:12" x14ac:dyDescent="0.25">
      <c r="A578" s="1" t="s">
        <v>10</v>
      </c>
      <c r="B578">
        <v>14</v>
      </c>
      <c r="C578" t="str">
        <f t="shared" ref="C578:C641" si="9">IF(B578&lt;=10, "0-10",
IF(B578&lt;=20, "11-20",
IF(B578&lt;=30, "21-30",
IF(B578&lt;=40, "31-40",
IF(B578&lt;=50, "41-50","51+")))))</f>
        <v>11-20</v>
      </c>
      <c r="D578">
        <v>1</v>
      </c>
      <c r="E578">
        <v>1</v>
      </c>
      <c r="F578">
        <v>1</v>
      </c>
      <c r="G578" s="1" t="s">
        <v>28</v>
      </c>
      <c r="H578" s="1" t="s">
        <v>12</v>
      </c>
      <c r="I578" s="1" t="s">
        <v>24</v>
      </c>
      <c r="J578" s="1" t="s">
        <v>14</v>
      </c>
      <c r="K578">
        <v>1</v>
      </c>
      <c r="L578" s="1" t="str">
        <f>IF(Dataset[[#This Row],[Outcome]]=1,"Affected","Not Affected")</f>
        <v>Affected</v>
      </c>
    </row>
    <row r="579" spans="1:12" x14ac:dyDescent="0.25">
      <c r="A579" s="1" t="s">
        <v>15</v>
      </c>
      <c r="B579">
        <v>62</v>
      </c>
      <c r="C579" t="str">
        <f t="shared" si="9"/>
        <v>51+</v>
      </c>
      <c r="D579">
        <v>1</v>
      </c>
      <c r="E579">
        <v>1</v>
      </c>
      <c r="F579">
        <v>0</v>
      </c>
      <c r="G579" s="1" t="s">
        <v>37</v>
      </c>
      <c r="H579" s="1" t="s">
        <v>17</v>
      </c>
      <c r="I579" s="1" t="s">
        <v>24</v>
      </c>
      <c r="J579" s="1" t="s">
        <v>14</v>
      </c>
      <c r="K579">
        <v>1</v>
      </c>
      <c r="L579" s="1" t="str">
        <f>IF(Dataset[[#This Row],[Outcome]]=1,"Affected","Not Affected")</f>
        <v>Affected</v>
      </c>
    </row>
    <row r="580" spans="1:12" x14ac:dyDescent="0.25">
      <c r="A580" s="1" t="s">
        <v>15</v>
      </c>
      <c r="B580">
        <v>53</v>
      </c>
      <c r="C580" t="str">
        <f t="shared" si="9"/>
        <v>51+</v>
      </c>
      <c r="D580">
        <v>1</v>
      </c>
      <c r="E580">
        <v>1</v>
      </c>
      <c r="F580">
        <v>1</v>
      </c>
      <c r="G580" s="1" t="s">
        <v>11</v>
      </c>
      <c r="H580" s="1" t="s">
        <v>12</v>
      </c>
      <c r="I580" s="1" t="s">
        <v>24</v>
      </c>
      <c r="J580" s="1" t="s">
        <v>14</v>
      </c>
      <c r="K580">
        <v>1</v>
      </c>
      <c r="L580" s="1" t="str">
        <f>IF(Dataset[[#This Row],[Outcome]]=1,"Affected","Not Affected")</f>
        <v>Affected</v>
      </c>
    </row>
    <row r="581" spans="1:12" x14ac:dyDescent="0.25">
      <c r="A581" s="1" t="s">
        <v>15</v>
      </c>
      <c r="B581">
        <v>49</v>
      </c>
      <c r="C581" t="str">
        <f t="shared" si="9"/>
        <v>41-50</v>
      </c>
      <c r="D581">
        <v>0</v>
      </c>
      <c r="E581">
        <v>0</v>
      </c>
      <c r="F581">
        <v>1</v>
      </c>
      <c r="G581" s="1" t="s">
        <v>47</v>
      </c>
      <c r="H581" s="1" t="s">
        <v>17</v>
      </c>
      <c r="I581" s="1" t="s">
        <v>24</v>
      </c>
      <c r="J581" s="1" t="s">
        <v>14</v>
      </c>
      <c r="K581">
        <v>0</v>
      </c>
      <c r="L581" s="1" t="str">
        <f>IF(Dataset[[#This Row],[Outcome]]=1,"Affected","Not Affected")</f>
        <v>Not Affected</v>
      </c>
    </row>
    <row r="582" spans="1:12" x14ac:dyDescent="0.25">
      <c r="A582" s="1" t="s">
        <v>10</v>
      </c>
      <c r="B582">
        <v>51</v>
      </c>
      <c r="C582" t="str">
        <f t="shared" si="9"/>
        <v>51+</v>
      </c>
      <c r="D582">
        <v>0</v>
      </c>
      <c r="E582">
        <v>0</v>
      </c>
      <c r="F582">
        <v>1</v>
      </c>
      <c r="G582" s="1" t="s">
        <v>29</v>
      </c>
      <c r="H582" s="1" t="s">
        <v>12</v>
      </c>
      <c r="I582" s="1" t="s">
        <v>13</v>
      </c>
      <c r="J582" s="1" t="s">
        <v>14</v>
      </c>
      <c r="K582">
        <v>0</v>
      </c>
      <c r="L582" s="1" t="str">
        <f>IF(Dataset[[#This Row],[Outcome]]=1,"Affected","Not Affected")</f>
        <v>Not Affected</v>
      </c>
    </row>
    <row r="583" spans="1:12" x14ac:dyDescent="0.25">
      <c r="A583" s="1" t="s">
        <v>10</v>
      </c>
      <c r="B583">
        <v>61</v>
      </c>
      <c r="C583" t="str">
        <f t="shared" si="9"/>
        <v>51+</v>
      </c>
      <c r="D583">
        <v>0</v>
      </c>
      <c r="E583">
        <v>0</v>
      </c>
      <c r="F583">
        <v>0</v>
      </c>
      <c r="G583" s="1" t="s">
        <v>35</v>
      </c>
      <c r="H583" s="1" t="s">
        <v>17</v>
      </c>
      <c r="I583" s="1" t="s">
        <v>13</v>
      </c>
      <c r="J583" s="1" t="s">
        <v>14</v>
      </c>
      <c r="K583">
        <v>0</v>
      </c>
      <c r="L583" s="1" t="str">
        <f>IF(Dataset[[#This Row],[Outcome]]=1,"Affected","Not Affected")</f>
        <v>Not Affected</v>
      </c>
    </row>
    <row r="584" spans="1:12" x14ac:dyDescent="0.25">
      <c r="A584" s="1" t="s">
        <v>10</v>
      </c>
      <c r="B584">
        <v>35</v>
      </c>
      <c r="C584" t="str">
        <f t="shared" si="9"/>
        <v>31-40</v>
      </c>
      <c r="D584">
        <v>1</v>
      </c>
      <c r="E584">
        <v>1</v>
      </c>
      <c r="F584">
        <v>0</v>
      </c>
      <c r="G584" s="1" t="s">
        <v>35</v>
      </c>
      <c r="H584" s="1" t="s">
        <v>12</v>
      </c>
      <c r="I584" s="1" t="s">
        <v>13</v>
      </c>
      <c r="J584" s="1" t="s">
        <v>14</v>
      </c>
      <c r="K584">
        <v>1</v>
      </c>
      <c r="L584" s="1" t="str">
        <f>IF(Dataset[[#This Row],[Outcome]]=1,"Affected","Not Affected")</f>
        <v>Affected</v>
      </c>
    </row>
    <row r="585" spans="1:12" x14ac:dyDescent="0.25">
      <c r="A585" s="1" t="s">
        <v>10</v>
      </c>
      <c r="B585">
        <v>45</v>
      </c>
      <c r="C585" t="str">
        <f t="shared" si="9"/>
        <v>41-50</v>
      </c>
      <c r="D585">
        <v>0</v>
      </c>
      <c r="E585">
        <v>0</v>
      </c>
      <c r="F585">
        <v>1</v>
      </c>
      <c r="G585" s="1" t="s">
        <v>50</v>
      </c>
      <c r="H585" s="1" t="s">
        <v>17</v>
      </c>
      <c r="I585" s="1" t="s">
        <v>24</v>
      </c>
      <c r="J585" s="1" t="s">
        <v>14</v>
      </c>
      <c r="K585">
        <v>0</v>
      </c>
      <c r="L585" s="1" t="str">
        <f>IF(Dataset[[#This Row],[Outcome]]=1,"Affected","Not Affected")</f>
        <v>Not Affected</v>
      </c>
    </row>
    <row r="586" spans="1:12" x14ac:dyDescent="0.25">
      <c r="A586" s="1" t="s">
        <v>15</v>
      </c>
      <c r="B586">
        <v>25</v>
      </c>
      <c r="C586" t="str">
        <f t="shared" si="9"/>
        <v>21-30</v>
      </c>
      <c r="D586">
        <v>1</v>
      </c>
      <c r="E586">
        <v>1</v>
      </c>
      <c r="F586">
        <v>1</v>
      </c>
      <c r="G586" s="1" t="s">
        <v>39</v>
      </c>
      <c r="H586" s="1" t="s">
        <v>12</v>
      </c>
      <c r="I586" s="1" t="s">
        <v>13</v>
      </c>
      <c r="J586" s="1" t="s">
        <v>14</v>
      </c>
      <c r="K586">
        <v>1</v>
      </c>
      <c r="L586" s="1" t="str">
        <f>IF(Dataset[[#This Row],[Outcome]]=1,"Affected","Not Affected")</f>
        <v>Affected</v>
      </c>
    </row>
    <row r="587" spans="1:12" x14ac:dyDescent="0.25">
      <c r="A587" s="1" t="s">
        <v>10</v>
      </c>
      <c r="B587">
        <v>53</v>
      </c>
      <c r="C587" t="str">
        <f t="shared" si="9"/>
        <v>51+</v>
      </c>
      <c r="D587">
        <v>1</v>
      </c>
      <c r="E587">
        <v>1</v>
      </c>
      <c r="F587">
        <v>0</v>
      </c>
      <c r="G587" s="1" t="s">
        <v>33</v>
      </c>
      <c r="H587" s="1" t="s">
        <v>17</v>
      </c>
      <c r="I587" s="1" t="s">
        <v>13</v>
      </c>
      <c r="J587" s="1" t="s">
        <v>14</v>
      </c>
      <c r="K587">
        <v>1</v>
      </c>
      <c r="L587" s="1" t="str">
        <f>IF(Dataset[[#This Row],[Outcome]]=1,"Affected","Not Affected")</f>
        <v>Affected</v>
      </c>
    </row>
    <row r="588" spans="1:12" x14ac:dyDescent="0.25">
      <c r="A588" s="1" t="s">
        <v>10</v>
      </c>
      <c r="B588">
        <v>37</v>
      </c>
      <c r="C588" t="str">
        <f t="shared" si="9"/>
        <v>31-40</v>
      </c>
      <c r="D588">
        <v>1</v>
      </c>
      <c r="E588">
        <v>1</v>
      </c>
      <c r="F588">
        <v>0</v>
      </c>
      <c r="G588" s="1" t="s">
        <v>21</v>
      </c>
      <c r="H588" s="1" t="s">
        <v>12</v>
      </c>
      <c r="I588" s="1" t="s">
        <v>13</v>
      </c>
      <c r="J588" s="1" t="s">
        <v>14</v>
      </c>
      <c r="K588">
        <v>1</v>
      </c>
      <c r="L588" s="1" t="str">
        <f>IF(Dataset[[#This Row],[Outcome]]=1,"Affected","Not Affected")</f>
        <v>Affected</v>
      </c>
    </row>
    <row r="589" spans="1:12" x14ac:dyDescent="0.25">
      <c r="A589" s="1" t="s">
        <v>15</v>
      </c>
      <c r="B589">
        <v>25</v>
      </c>
      <c r="C589" t="str">
        <f t="shared" si="9"/>
        <v>21-30</v>
      </c>
      <c r="D589">
        <v>0</v>
      </c>
      <c r="E589">
        <v>0</v>
      </c>
      <c r="F589">
        <v>1</v>
      </c>
      <c r="G589" s="1" t="s">
        <v>52</v>
      </c>
      <c r="H589" s="1" t="s">
        <v>17</v>
      </c>
      <c r="I589" s="1" t="s">
        <v>13</v>
      </c>
      <c r="J589" s="1" t="s">
        <v>14</v>
      </c>
      <c r="K589">
        <v>0</v>
      </c>
      <c r="L589" s="1" t="str">
        <f>IF(Dataset[[#This Row],[Outcome]]=1,"Affected","Not Affected")</f>
        <v>Not Affected</v>
      </c>
    </row>
    <row r="590" spans="1:12" x14ac:dyDescent="0.25">
      <c r="A590" s="1" t="s">
        <v>15</v>
      </c>
      <c r="B590">
        <v>38</v>
      </c>
      <c r="C590" t="str">
        <f t="shared" si="9"/>
        <v>31-40</v>
      </c>
      <c r="D590">
        <v>1</v>
      </c>
      <c r="E590">
        <v>1</v>
      </c>
      <c r="F590">
        <v>1</v>
      </c>
      <c r="G590" s="1" t="s">
        <v>38</v>
      </c>
      <c r="H590" s="1" t="s">
        <v>12</v>
      </c>
      <c r="I590" s="1" t="s">
        <v>24</v>
      </c>
      <c r="J590" s="1" t="s">
        <v>14</v>
      </c>
      <c r="K590">
        <v>1</v>
      </c>
      <c r="L590" s="1" t="str">
        <f>IF(Dataset[[#This Row],[Outcome]]=1,"Affected","Not Affected")</f>
        <v>Affected</v>
      </c>
    </row>
    <row r="591" spans="1:12" x14ac:dyDescent="0.25">
      <c r="A591" s="1" t="s">
        <v>10</v>
      </c>
      <c r="B591">
        <v>50</v>
      </c>
      <c r="C591" t="str">
        <f t="shared" si="9"/>
        <v>41-50</v>
      </c>
      <c r="D591">
        <v>1</v>
      </c>
      <c r="E591">
        <v>1</v>
      </c>
      <c r="F591">
        <v>0</v>
      </c>
      <c r="G591" s="1" t="s">
        <v>52</v>
      </c>
      <c r="H591" s="1" t="s">
        <v>17</v>
      </c>
      <c r="I591" s="1" t="s">
        <v>19</v>
      </c>
      <c r="J591" s="1" t="s">
        <v>14</v>
      </c>
      <c r="K591">
        <v>1</v>
      </c>
      <c r="L591" s="1" t="str">
        <f>IF(Dataset[[#This Row],[Outcome]]=1,"Affected","Not Affected")</f>
        <v>Affected</v>
      </c>
    </row>
    <row r="592" spans="1:12" x14ac:dyDescent="0.25">
      <c r="A592" s="1" t="s">
        <v>15</v>
      </c>
      <c r="B592">
        <v>30</v>
      </c>
      <c r="C592" t="str">
        <f t="shared" si="9"/>
        <v>21-30</v>
      </c>
      <c r="D592">
        <v>1</v>
      </c>
      <c r="E592">
        <v>1</v>
      </c>
      <c r="F592">
        <v>1</v>
      </c>
      <c r="G592" s="1" t="s">
        <v>48</v>
      </c>
      <c r="H592" s="1" t="s">
        <v>12</v>
      </c>
      <c r="I592" s="1" t="s">
        <v>13</v>
      </c>
      <c r="J592" s="1" t="s">
        <v>14</v>
      </c>
      <c r="K592">
        <v>1</v>
      </c>
      <c r="L592" s="1" t="str">
        <f>IF(Dataset[[#This Row],[Outcome]]=1,"Affected","Not Affected")</f>
        <v>Affected</v>
      </c>
    </row>
    <row r="593" spans="1:12" x14ac:dyDescent="0.25">
      <c r="A593" s="1" t="s">
        <v>10</v>
      </c>
      <c r="B593">
        <v>20</v>
      </c>
      <c r="C593" t="str">
        <f t="shared" si="9"/>
        <v>11-20</v>
      </c>
      <c r="D593">
        <v>0</v>
      </c>
      <c r="E593">
        <v>0</v>
      </c>
      <c r="F593">
        <v>0</v>
      </c>
      <c r="G593" s="1" t="s">
        <v>16</v>
      </c>
      <c r="H593" s="1" t="s">
        <v>17</v>
      </c>
      <c r="I593" s="1" t="s">
        <v>13</v>
      </c>
      <c r="J593" s="1" t="s">
        <v>14</v>
      </c>
      <c r="K593">
        <v>0</v>
      </c>
      <c r="L593" s="1" t="str">
        <f>IF(Dataset[[#This Row],[Outcome]]=1,"Affected","Not Affected")</f>
        <v>Not Affected</v>
      </c>
    </row>
    <row r="594" spans="1:12" x14ac:dyDescent="0.25">
      <c r="A594" s="1" t="s">
        <v>15</v>
      </c>
      <c r="B594">
        <v>44</v>
      </c>
      <c r="C594" t="str">
        <f t="shared" si="9"/>
        <v>41-50</v>
      </c>
      <c r="D594">
        <v>1</v>
      </c>
      <c r="E594">
        <v>1</v>
      </c>
      <c r="F594">
        <v>0</v>
      </c>
      <c r="G594" s="1" t="s">
        <v>31</v>
      </c>
      <c r="H594" s="1" t="s">
        <v>12</v>
      </c>
      <c r="I594" s="1" t="s">
        <v>19</v>
      </c>
      <c r="J594" s="1" t="s">
        <v>14</v>
      </c>
      <c r="K594">
        <v>1</v>
      </c>
      <c r="L594" s="1" t="str">
        <f>IF(Dataset[[#This Row],[Outcome]]=1,"Affected","Not Affected")</f>
        <v>Affected</v>
      </c>
    </row>
    <row r="595" spans="1:12" x14ac:dyDescent="0.25">
      <c r="A595" s="1" t="s">
        <v>10</v>
      </c>
      <c r="B595">
        <v>57</v>
      </c>
      <c r="C595" t="str">
        <f t="shared" si="9"/>
        <v>51+</v>
      </c>
      <c r="D595">
        <v>0</v>
      </c>
      <c r="E595">
        <v>0</v>
      </c>
      <c r="F595">
        <v>1</v>
      </c>
      <c r="G595" s="1" t="s">
        <v>44</v>
      </c>
      <c r="H595" s="1" t="s">
        <v>17</v>
      </c>
      <c r="I595" s="1" t="s">
        <v>13</v>
      </c>
      <c r="J595" s="1" t="s">
        <v>14</v>
      </c>
      <c r="K595">
        <v>0</v>
      </c>
      <c r="L595" s="1" t="str">
        <f>IF(Dataset[[#This Row],[Outcome]]=1,"Affected","Not Affected")</f>
        <v>Not Affected</v>
      </c>
    </row>
    <row r="596" spans="1:12" x14ac:dyDescent="0.25">
      <c r="A596" s="1" t="s">
        <v>15</v>
      </c>
      <c r="B596">
        <v>19</v>
      </c>
      <c r="C596" t="str">
        <f t="shared" si="9"/>
        <v>11-20</v>
      </c>
      <c r="D596">
        <v>1</v>
      </c>
      <c r="E596">
        <v>1</v>
      </c>
      <c r="F596">
        <v>1</v>
      </c>
      <c r="G596" s="1" t="s">
        <v>34</v>
      </c>
      <c r="H596" s="1" t="s">
        <v>12</v>
      </c>
      <c r="I596" s="1" t="s">
        <v>19</v>
      </c>
      <c r="J596" s="1" t="s">
        <v>14</v>
      </c>
      <c r="K596">
        <v>1</v>
      </c>
      <c r="L596" s="1" t="str">
        <f>IF(Dataset[[#This Row],[Outcome]]=1,"Affected","Not Affected")</f>
        <v>Affected</v>
      </c>
    </row>
    <row r="597" spans="1:12" x14ac:dyDescent="0.25">
      <c r="A597" s="1" t="s">
        <v>10</v>
      </c>
      <c r="B597">
        <v>34</v>
      </c>
      <c r="C597" t="str">
        <f t="shared" si="9"/>
        <v>31-40</v>
      </c>
      <c r="D597">
        <v>0</v>
      </c>
      <c r="E597">
        <v>0</v>
      </c>
      <c r="F597">
        <v>0</v>
      </c>
      <c r="G597" s="1" t="s">
        <v>42</v>
      </c>
      <c r="H597" s="1" t="s">
        <v>17</v>
      </c>
      <c r="I597" s="1" t="s">
        <v>19</v>
      </c>
      <c r="J597" s="1" t="s">
        <v>14</v>
      </c>
      <c r="K597">
        <v>0</v>
      </c>
      <c r="L597" s="1" t="str">
        <f>IF(Dataset[[#This Row],[Outcome]]=1,"Affected","Not Affected")</f>
        <v>Not Affected</v>
      </c>
    </row>
    <row r="598" spans="1:12" x14ac:dyDescent="0.25">
      <c r="A598" s="1" t="s">
        <v>10</v>
      </c>
      <c r="B598">
        <v>42</v>
      </c>
      <c r="C598" t="str">
        <f t="shared" si="9"/>
        <v>41-50</v>
      </c>
      <c r="D598">
        <v>1</v>
      </c>
      <c r="E598">
        <v>1</v>
      </c>
      <c r="F598">
        <v>1</v>
      </c>
      <c r="G598" s="1" t="s">
        <v>30</v>
      </c>
      <c r="H598" s="1" t="s">
        <v>12</v>
      </c>
      <c r="I598" s="1" t="s">
        <v>19</v>
      </c>
      <c r="J598" s="1" t="s">
        <v>14</v>
      </c>
      <c r="K598">
        <v>1</v>
      </c>
      <c r="L598" s="1" t="str">
        <f>IF(Dataset[[#This Row],[Outcome]]=1,"Affected","Not Affected")</f>
        <v>Affected</v>
      </c>
    </row>
    <row r="599" spans="1:12" x14ac:dyDescent="0.25">
      <c r="A599" s="1" t="s">
        <v>10</v>
      </c>
      <c r="B599">
        <v>48</v>
      </c>
      <c r="C599" t="str">
        <f t="shared" si="9"/>
        <v>41-50</v>
      </c>
      <c r="D599">
        <v>1</v>
      </c>
      <c r="E599">
        <v>1</v>
      </c>
      <c r="F599">
        <v>1</v>
      </c>
      <c r="G599" s="1" t="s">
        <v>49</v>
      </c>
      <c r="H599" s="1" t="s">
        <v>17</v>
      </c>
      <c r="I599" s="1" t="s">
        <v>19</v>
      </c>
      <c r="J599" s="1" t="s">
        <v>14</v>
      </c>
      <c r="K599">
        <v>1</v>
      </c>
      <c r="L599" s="1" t="str">
        <f>IF(Dataset[[#This Row],[Outcome]]=1,"Affected","Not Affected")</f>
        <v>Affected</v>
      </c>
    </row>
    <row r="600" spans="1:12" x14ac:dyDescent="0.25">
      <c r="A600" s="1" t="s">
        <v>15</v>
      </c>
      <c r="B600">
        <v>45</v>
      </c>
      <c r="C600" t="str">
        <f t="shared" si="9"/>
        <v>41-50</v>
      </c>
      <c r="D600">
        <v>1</v>
      </c>
      <c r="E600">
        <v>1</v>
      </c>
      <c r="F600">
        <v>1</v>
      </c>
      <c r="G600" s="1" t="s">
        <v>28</v>
      </c>
      <c r="H600" s="1" t="s">
        <v>12</v>
      </c>
      <c r="I600" s="1" t="s">
        <v>13</v>
      </c>
      <c r="J600" s="1" t="s">
        <v>14</v>
      </c>
      <c r="K600">
        <v>1</v>
      </c>
      <c r="L600" s="1" t="str">
        <f>IF(Dataset[[#This Row],[Outcome]]=1,"Affected","Not Affected")</f>
        <v>Affected</v>
      </c>
    </row>
    <row r="601" spans="1:12" x14ac:dyDescent="0.25">
      <c r="A601" s="1" t="s">
        <v>10</v>
      </c>
      <c r="B601">
        <v>48</v>
      </c>
      <c r="C601" t="str">
        <f t="shared" si="9"/>
        <v>41-50</v>
      </c>
      <c r="D601">
        <v>0</v>
      </c>
      <c r="E601">
        <v>0</v>
      </c>
      <c r="F601">
        <v>1</v>
      </c>
      <c r="G601" s="1" t="s">
        <v>45</v>
      </c>
      <c r="H601" s="1" t="s">
        <v>17</v>
      </c>
      <c r="I601" s="1" t="s">
        <v>24</v>
      </c>
      <c r="J601" s="1" t="s">
        <v>14</v>
      </c>
      <c r="K601">
        <v>0</v>
      </c>
      <c r="L601" s="1" t="str">
        <f>IF(Dataset[[#This Row],[Outcome]]=1,"Affected","Not Affected")</f>
        <v>Not Affected</v>
      </c>
    </row>
    <row r="602" spans="1:12" x14ac:dyDescent="0.25">
      <c r="A602" s="1" t="s">
        <v>10</v>
      </c>
      <c r="B602">
        <v>50</v>
      </c>
      <c r="C602" t="str">
        <f t="shared" si="9"/>
        <v>41-50</v>
      </c>
      <c r="D602">
        <v>1</v>
      </c>
      <c r="E602">
        <v>1</v>
      </c>
      <c r="F602">
        <v>0</v>
      </c>
      <c r="G602" s="1" t="s">
        <v>23</v>
      </c>
      <c r="H602" s="1" t="s">
        <v>12</v>
      </c>
      <c r="I602" s="1" t="s">
        <v>19</v>
      </c>
      <c r="J602" s="1" t="s">
        <v>14</v>
      </c>
      <c r="K602">
        <v>1</v>
      </c>
      <c r="L602" s="1" t="str">
        <f>IF(Dataset[[#This Row],[Outcome]]=1,"Affected","Not Affected")</f>
        <v>Affected</v>
      </c>
    </row>
    <row r="603" spans="1:12" x14ac:dyDescent="0.25">
      <c r="A603" s="1" t="s">
        <v>10</v>
      </c>
      <c r="B603">
        <v>37</v>
      </c>
      <c r="C603" t="str">
        <f t="shared" si="9"/>
        <v>31-40</v>
      </c>
      <c r="D603">
        <v>0</v>
      </c>
      <c r="E603">
        <v>0</v>
      </c>
      <c r="F603">
        <v>1</v>
      </c>
      <c r="G603" s="1" t="s">
        <v>25</v>
      </c>
      <c r="H603" s="1" t="s">
        <v>17</v>
      </c>
      <c r="I603" s="1" t="s">
        <v>13</v>
      </c>
      <c r="J603" s="1" t="s">
        <v>14</v>
      </c>
      <c r="K603">
        <v>0</v>
      </c>
      <c r="L603" s="1" t="str">
        <f>IF(Dataset[[#This Row],[Outcome]]=1,"Affected","Not Affected")</f>
        <v>Not Affected</v>
      </c>
    </row>
    <row r="604" spans="1:12" x14ac:dyDescent="0.25">
      <c r="A604" s="1" t="s">
        <v>10</v>
      </c>
      <c r="B604">
        <v>28</v>
      </c>
      <c r="C604" t="str">
        <f t="shared" si="9"/>
        <v>21-30</v>
      </c>
      <c r="D604">
        <v>1</v>
      </c>
      <c r="E604">
        <v>1</v>
      </c>
      <c r="F604">
        <v>0</v>
      </c>
      <c r="G604" s="1" t="s">
        <v>37</v>
      </c>
      <c r="H604" s="1" t="s">
        <v>12</v>
      </c>
      <c r="I604" s="1" t="s">
        <v>24</v>
      </c>
      <c r="J604" s="1" t="s">
        <v>14</v>
      </c>
      <c r="K604">
        <v>1</v>
      </c>
      <c r="L604" s="1" t="str">
        <f>IF(Dataset[[#This Row],[Outcome]]=1,"Affected","Not Affected")</f>
        <v>Affected</v>
      </c>
    </row>
    <row r="605" spans="1:12" x14ac:dyDescent="0.25">
      <c r="A605" s="1" t="s">
        <v>15</v>
      </c>
      <c r="B605">
        <v>51</v>
      </c>
      <c r="C605" t="str">
        <f t="shared" si="9"/>
        <v>51+</v>
      </c>
      <c r="D605">
        <v>1</v>
      </c>
      <c r="E605">
        <v>1</v>
      </c>
      <c r="F605">
        <v>1</v>
      </c>
      <c r="G605" s="1" t="s">
        <v>40</v>
      </c>
      <c r="H605" s="1" t="s">
        <v>17</v>
      </c>
      <c r="I605" s="1" t="s">
        <v>19</v>
      </c>
      <c r="J605" s="1" t="s">
        <v>14</v>
      </c>
      <c r="K605">
        <v>1</v>
      </c>
      <c r="L605" s="1" t="str">
        <f>IF(Dataset[[#This Row],[Outcome]]=1,"Affected","Not Affected")</f>
        <v>Affected</v>
      </c>
    </row>
    <row r="606" spans="1:12" x14ac:dyDescent="0.25">
      <c r="A606" s="1" t="s">
        <v>10</v>
      </c>
      <c r="B606">
        <v>37</v>
      </c>
      <c r="C606" t="str">
        <f t="shared" si="9"/>
        <v>31-40</v>
      </c>
      <c r="D606">
        <v>1</v>
      </c>
      <c r="E606">
        <v>1</v>
      </c>
      <c r="F606">
        <v>1</v>
      </c>
      <c r="G606" s="1" t="s">
        <v>33</v>
      </c>
      <c r="H606" s="1" t="s">
        <v>12</v>
      </c>
      <c r="I606" s="1" t="s">
        <v>13</v>
      </c>
      <c r="J606" s="1" t="s">
        <v>14</v>
      </c>
      <c r="K606">
        <v>1</v>
      </c>
      <c r="L606" s="1" t="str">
        <f>IF(Dataset[[#This Row],[Outcome]]=1,"Affected","Not Affected")</f>
        <v>Affected</v>
      </c>
    </row>
    <row r="607" spans="1:12" x14ac:dyDescent="0.25">
      <c r="A607" s="1" t="s">
        <v>10</v>
      </c>
      <c r="B607">
        <v>12</v>
      </c>
      <c r="C607" t="str">
        <f t="shared" si="9"/>
        <v>11-20</v>
      </c>
      <c r="D607">
        <v>0</v>
      </c>
      <c r="E607">
        <v>0</v>
      </c>
      <c r="F607">
        <v>1</v>
      </c>
      <c r="G607" s="1" t="s">
        <v>26</v>
      </c>
      <c r="H607" s="1" t="s">
        <v>17</v>
      </c>
      <c r="I607" s="1" t="s">
        <v>13</v>
      </c>
      <c r="J607" s="1" t="s">
        <v>14</v>
      </c>
      <c r="K607">
        <v>0</v>
      </c>
      <c r="L607" s="1" t="str">
        <f>IF(Dataset[[#This Row],[Outcome]]=1,"Affected","Not Affected")</f>
        <v>Not Affected</v>
      </c>
    </row>
    <row r="608" spans="1:12" x14ac:dyDescent="0.25">
      <c r="A608" s="1" t="s">
        <v>15</v>
      </c>
      <c r="B608">
        <v>65</v>
      </c>
      <c r="C608" t="str">
        <f t="shared" si="9"/>
        <v>51+</v>
      </c>
      <c r="D608">
        <v>1</v>
      </c>
      <c r="E608">
        <v>1</v>
      </c>
      <c r="F608">
        <v>0</v>
      </c>
      <c r="G608" s="1" t="s">
        <v>33</v>
      </c>
      <c r="H608" s="1" t="s">
        <v>12</v>
      </c>
      <c r="I608" s="1" t="s">
        <v>19</v>
      </c>
      <c r="J608" s="1" t="s">
        <v>14</v>
      </c>
      <c r="K608">
        <v>1</v>
      </c>
      <c r="L608" s="1" t="str">
        <f>IF(Dataset[[#This Row],[Outcome]]=1,"Affected","Not Affected")</f>
        <v>Affected</v>
      </c>
    </row>
    <row r="609" spans="1:12" x14ac:dyDescent="0.25">
      <c r="A609" s="1" t="s">
        <v>10</v>
      </c>
      <c r="B609">
        <v>44</v>
      </c>
      <c r="C609" t="str">
        <f t="shared" si="9"/>
        <v>41-50</v>
      </c>
      <c r="D609">
        <v>1</v>
      </c>
      <c r="E609">
        <v>1</v>
      </c>
      <c r="F609">
        <v>0</v>
      </c>
      <c r="G609" s="1" t="s">
        <v>27</v>
      </c>
      <c r="H609" s="1" t="s">
        <v>17</v>
      </c>
      <c r="I609" s="1" t="s">
        <v>13</v>
      </c>
      <c r="J609" s="1" t="s">
        <v>14</v>
      </c>
      <c r="K609">
        <v>1</v>
      </c>
      <c r="L609" s="1" t="str">
        <f>IF(Dataset[[#This Row],[Outcome]]=1,"Affected","Not Affected")</f>
        <v>Affected</v>
      </c>
    </row>
    <row r="610" spans="1:12" x14ac:dyDescent="0.25">
      <c r="A610" s="1" t="s">
        <v>15</v>
      </c>
      <c r="B610">
        <v>52</v>
      </c>
      <c r="C610" t="str">
        <f t="shared" si="9"/>
        <v>51+</v>
      </c>
      <c r="D610">
        <v>1</v>
      </c>
      <c r="E610">
        <v>1</v>
      </c>
      <c r="F610">
        <v>0</v>
      </c>
      <c r="G610" s="1" t="s">
        <v>23</v>
      </c>
      <c r="H610" s="1" t="s">
        <v>12</v>
      </c>
      <c r="I610" s="1" t="s">
        <v>13</v>
      </c>
      <c r="J610" s="1" t="s">
        <v>14</v>
      </c>
      <c r="K610">
        <v>1</v>
      </c>
      <c r="L610" s="1" t="str">
        <f>IF(Dataset[[#This Row],[Outcome]]=1,"Affected","Not Affected")</f>
        <v>Affected</v>
      </c>
    </row>
    <row r="611" spans="1:12" x14ac:dyDescent="0.25">
      <c r="A611" s="1" t="s">
        <v>10</v>
      </c>
      <c r="B611">
        <v>10</v>
      </c>
      <c r="C611" t="str">
        <f t="shared" si="9"/>
        <v>0-10</v>
      </c>
      <c r="D611">
        <v>1</v>
      </c>
      <c r="E611">
        <v>1</v>
      </c>
      <c r="F611">
        <v>1</v>
      </c>
      <c r="G611" s="1" t="s">
        <v>44</v>
      </c>
      <c r="H611" s="1" t="s">
        <v>17</v>
      </c>
      <c r="I611" s="1" t="s">
        <v>24</v>
      </c>
      <c r="J611" s="1" t="s">
        <v>14</v>
      </c>
      <c r="K611">
        <v>1</v>
      </c>
      <c r="L611" s="1" t="str">
        <f>IF(Dataset[[#This Row],[Outcome]]=1,"Affected","Not Affected")</f>
        <v>Affected</v>
      </c>
    </row>
    <row r="612" spans="1:12" x14ac:dyDescent="0.25">
      <c r="A612" s="1" t="s">
        <v>15</v>
      </c>
      <c r="B612">
        <v>16</v>
      </c>
      <c r="C612" t="str">
        <f t="shared" si="9"/>
        <v>11-20</v>
      </c>
      <c r="D612">
        <v>1</v>
      </c>
      <c r="E612">
        <v>1</v>
      </c>
      <c r="F612">
        <v>0</v>
      </c>
      <c r="G612" s="1" t="s">
        <v>40</v>
      </c>
      <c r="H612" s="1" t="s">
        <v>12</v>
      </c>
      <c r="I612" s="1" t="s">
        <v>13</v>
      </c>
      <c r="J612" s="1" t="s">
        <v>14</v>
      </c>
      <c r="K612">
        <v>1</v>
      </c>
      <c r="L612" s="1" t="str">
        <f>IF(Dataset[[#This Row],[Outcome]]=1,"Affected","Not Affected")</f>
        <v>Affected</v>
      </c>
    </row>
    <row r="613" spans="1:12" x14ac:dyDescent="0.25">
      <c r="A613" s="1" t="s">
        <v>10</v>
      </c>
      <c r="B613">
        <v>17</v>
      </c>
      <c r="C613" t="str">
        <f t="shared" si="9"/>
        <v>11-20</v>
      </c>
      <c r="D613">
        <v>1</v>
      </c>
      <c r="E613">
        <v>1</v>
      </c>
      <c r="F613">
        <v>0</v>
      </c>
      <c r="G613" s="1" t="s">
        <v>38</v>
      </c>
      <c r="H613" s="1" t="s">
        <v>17</v>
      </c>
      <c r="I613" s="1" t="s">
        <v>19</v>
      </c>
      <c r="J613" s="1" t="s">
        <v>14</v>
      </c>
      <c r="K613">
        <v>1</v>
      </c>
      <c r="L613" s="1" t="str">
        <f>IF(Dataset[[#This Row],[Outcome]]=1,"Affected","Not Affected")</f>
        <v>Affected</v>
      </c>
    </row>
    <row r="614" spans="1:12" x14ac:dyDescent="0.25">
      <c r="A614" s="1" t="s">
        <v>10</v>
      </c>
      <c r="B614">
        <v>63</v>
      </c>
      <c r="C614" t="str">
        <f t="shared" si="9"/>
        <v>51+</v>
      </c>
      <c r="D614">
        <v>0</v>
      </c>
      <c r="E614">
        <v>0</v>
      </c>
      <c r="F614">
        <v>1</v>
      </c>
      <c r="G614" s="1" t="s">
        <v>43</v>
      </c>
      <c r="H614" s="1" t="s">
        <v>12</v>
      </c>
      <c r="I614" s="1" t="s">
        <v>19</v>
      </c>
      <c r="J614" s="1" t="s">
        <v>14</v>
      </c>
      <c r="K614">
        <v>0</v>
      </c>
      <c r="L614" s="1" t="str">
        <f>IF(Dataset[[#This Row],[Outcome]]=1,"Affected","Not Affected")</f>
        <v>Not Affected</v>
      </c>
    </row>
    <row r="615" spans="1:12" x14ac:dyDescent="0.25">
      <c r="A615" s="1" t="s">
        <v>10</v>
      </c>
      <c r="B615">
        <v>29</v>
      </c>
      <c r="C615" t="str">
        <f t="shared" si="9"/>
        <v>21-30</v>
      </c>
      <c r="D615">
        <v>1</v>
      </c>
      <c r="E615">
        <v>1</v>
      </c>
      <c r="F615">
        <v>1</v>
      </c>
      <c r="G615" s="1" t="s">
        <v>11</v>
      </c>
      <c r="H615" s="1" t="s">
        <v>17</v>
      </c>
      <c r="I615" s="1" t="s">
        <v>19</v>
      </c>
      <c r="J615" s="1" t="s">
        <v>14</v>
      </c>
      <c r="K615">
        <v>1</v>
      </c>
      <c r="L615" s="1" t="str">
        <f>IF(Dataset[[#This Row],[Outcome]]=1,"Affected","Not Affected")</f>
        <v>Affected</v>
      </c>
    </row>
    <row r="616" spans="1:12" x14ac:dyDescent="0.25">
      <c r="A616" s="1" t="s">
        <v>15</v>
      </c>
      <c r="B616">
        <v>62</v>
      </c>
      <c r="C616" t="str">
        <f t="shared" si="9"/>
        <v>51+</v>
      </c>
      <c r="D616">
        <v>0</v>
      </c>
      <c r="E616">
        <v>0</v>
      </c>
      <c r="F616">
        <v>1</v>
      </c>
      <c r="G616" s="1" t="s">
        <v>37</v>
      </c>
      <c r="H616" s="1" t="s">
        <v>12</v>
      </c>
      <c r="I616" s="1" t="s">
        <v>13</v>
      </c>
      <c r="J616" s="1" t="s">
        <v>14</v>
      </c>
      <c r="K616">
        <v>0</v>
      </c>
      <c r="L616" s="1" t="str">
        <f>IF(Dataset[[#This Row],[Outcome]]=1,"Affected","Not Affected")</f>
        <v>Not Affected</v>
      </c>
    </row>
    <row r="617" spans="1:12" x14ac:dyDescent="0.25">
      <c r="A617" s="1" t="s">
        <v>10</v>
      </c>
      <c r="B617">
        <v>16</v>
      </c>
      <c r="C617" t="str">
        <f t="shared" si="9"/>
        <v>11-20</v>
      </c>
      <c r="D617">
        <v>0</v>
      </c>
      <c r="E617">
        <v>0</v>
      </c>
      <c r="F617">
        <v>0</v>
      </c>
      <c r="G617" s="1" t="s">
        <v>25</v>
      </c>
      <c r="H617" s="1" t="s">
        <v>17</v>
      </c>
      <c r="I617" s="1" t="s">
        <v>24</v>
      </c>
      <c r="J617" s="1" t="s">
        <v>14</v>
      </c>
      <c r="K617">
        <v>0</v>
      </c>
      <c r="L617" s="1" t="str">
        <f>IF(Dataset[[#This Row],[Outcome]]=1,"Affected","Not Affected")</f>
        <v>Not Affected</v>
      </c>
    </row>
    <row r="618" spans="1:12" x14ac:dyDescent="0.25">
      <c r="A618" s="1" t="s">
        <v>15</v>
      </c>
      <c r="B618">
        <v>8</v>
      </c>
      <c r="C618" t="str">
        <f t="shared" si="9"/>
        <v>0-10</v>
      </c>
      <c r="D618">
        <v>0</v>
      </c>
      <c r="E618">
        <v>0</v>
      </c>
      <c r="F618">
        <v>0</v>
      </c>
      <c r="G618" s="1" t="s">
        <v>21</v>
      </c>
      <c r="H618" s="1" t="s">
        <v>12</v>
      </c>
      <c r="I618" s="1" t="s">
        <v>13</v>
      </c>
      <c r="J618" s="1" t="s">
        <v>14</v>
      </c>
      <c r="K618">
        <v>0</v>
      </c>
      <c r="L618" s="1" t="str">
        <f>IF(Dataset[[#This Row],[Outcome]]=1,"Affected","Not Affected")</f>
        <v>Not Affected</v>
      </c>
    </row>
    <row r="619" spans="1:12" x14ac:dyDescent="0.25">
      <c r="A619" s="1" t="s">
        <v>10</v>
      </c>
      <c r="B619">
        <v>10</v>
      </c>
      <c r="C619" t="str">
        <f t="shared" si="9"/>
        <v>0-10</v>
      </c>
      <c r="D619">
        <v>1</v>
      </c>
      <c r="E619">
        <v>1</v>
      </c>
      <c r="F619">
        <v>0</v>
      </c>
      <c r="G619" s="1" t="s">
        <v>51</v>
      </c>
      <c r="H619" s="1" t="s">
        <v>17</v>
      </c>
      <c r="I619" s="1" t="s">
        <v>24</v>
      </c>
      <c r="J619" s="1" t="s">
        <v>14</v>
      </c>
      <c r="K619">
        <v>1</v>
      </c>
      <c r="L619" s="1" t="str">
        <f>IF(Dataset[[#This Row],[Outcome]]=1,"Affected","Not Affected")</f>
        <v>Affected</v>
      </c>
    </row>
    <row r="620" spans="1:12" x14ac:dyDescent="0.25">
      <c r="A620" s="1" t="s">
        <v>10</v>
      </c>
      <c r="B620">
        <v>40</v>
      </c>
      <c r="C620" t="str">
        <f t="shared" si="9"/>
        <v>31-40</v>
      </c>
      <c r="D620">
        <v>1</v>
      </c>
      <c r="E620">
        <v>1</v>
      </c>
      <c r="F620">
        <v>0</v>
      </c>
      <c r="G620" s="1" t="s">
        <v>31</v>
      </c>
      <c r="H620" s="1" t="s">
        <v>12</v>
      </c>
      <c r="I620" s="1" t="s">
        <v>24</v>
      </c>
      <c r="J620" s="1" t="s">
        <v>14</v>
      </c>
      <c r="K620">
        <v>1</v>
      </c>
      <c r="L620" s="1" t="str">
        <f>IF(Dataset[[#This Row],[Outcome]]=1,"Affected","Not Affected")</f>
        <v>Affected</v>
      </c>
    </row>
    <row r="621" spans="1:12" x14ac:dyDescent="0.25">
      <c r="A621" s="1" t="s">
        <v>10</v>
      </c>
      <c r="B621">
        <v>51</v>
      </c>
      <c r="C621" t="str">
        <f t="shared" si="9"/>
        <v>51+</v>
      </c>
      <c r="D621">
        <v>0</v>
      </c>
      <c r="E621">
        <v>0</v>
      </c>
      <c r="F621">
        <v>1</v>
      </c>
      <c r="G621" s="1" t="s">
        <v>16</v>
      </c>
      <c r="H621" s="1" t="s">
        <v>17</v>
      </c>
      <c r="I621" s="1" t="s">
        <v>19</v>
      </c>
      <c r="J621" s="1" t="s">
        <v>14</v>
      </c>
      <c r="K621">
        <v>0</v>
      </c>
      <c r="L621" s="1" t="str">
        <f>IF(Dataset[[#This Row],[Outcome]]=1,"Affected","Not Affected")</f>
        <v>Not Affected</v>
      </c>
    </row>
    <row r="622" spans="1:12" x14ac:dyDescent="0.25">
      <c r="A622" s="1" t="s">
        <v>10</v>
      </c>
      <c r="B622">
        <v>40</v>
      </c>
      <c r="C622" t="str">
        <f t="shared" si="9"/>
        <v>31-40</v>
      </c>
      <c r="D622">
        <v>1</v>
      </c>
      <c r="E622">
        <v>1</v>
      </c>
      <c r="F622">
        <v>1</v>
      </c>
      <c r="G622" s="1" t="s">
        <v>44</v>
      </c>
      <c r="H622" s="1" t="s">
        <v>12</v>
      </c>
      <c r="I622" s="1" t="s">
        <v>13</v>
      </c>
      <c r="J622" s="1" t="s">
        <v>14</v>
      </c>
      <c r="K622">
        <v>1</v>
      </c>
      <c r="L622" s="1" t="str">
        <f>IF(Dataset[[#This Row],[Outcome]]=1,"Affected","Not Affected")</f>
        <v>Affected</v>
      </c>
    </row>
    <row r="623" spans="1:12" x14ac:dyDescent="0.25">
      <c r="A623" s="1" t="s">
        <v>10</v>
      </c>
      <c r="B623">
        <v>50</v>
      </c>
      <c r="C623" t="str">
        <f t="shared" si="9"/>
        <v>41-50</v>
      </c>
      <c r="D623">
        <v>0</v>
      </c>
      <c r="E623">
        <v>0</v>
      </c>
      <c r="F623">
        <v>0</v>
      </c>
      <c r="G623" s="1" t="s">
        <v>25</v>
      </c>
      <c r="H623" s="1" t="s">
        <v>17</v>
      </c>
      <c r="I623" s="1" t="s">
        <v>19</v>
      </c>
      <c r="J623" s="1" t="s">
        <v>14</v>
      </c>
      <c r="K623">
        <v>0</v>
      </c>
      <c r="L623" s="1" t="str">
        <f>IF(Dataset[[#This Row],[Outcome]]=1,"Affected","Not Affected")</f>
        <v>Not Affected</v>
      </c>
    </row>
    <row r="624" spans="1:12" x14ac:dyDescent="0.25">
      <c r="A624" s="1" t="s">
        <v>15</v>
      </c>
      <c r="B624">
        <v>20</v>
      </c>
      <c r="C624" t="str">
        <f t="shared" si="9"/>
        <v>11-20</v>
      </c>
      <c r="D624">
        <v>1</v>
      </c>
      <c r="E624">
        <v>1</v>
      </c>
      <c r="F624">
        <v>1</v>
      </c>
      <c r="G624" s="1" t="s">
        <v>11</v>
      </c>
      <c r="H624" s="1" t="s">
        <v>12</v>
      </c>
      <c r="I624" s="1" t="s">
        <v>24</v>
      </c>
      <c r="J624" s="1" t="s">
        <v>14</v>
      </c>
      <c r="K624">
        <v>1</v>
      </c>
      <c r="L624" s="1" t="str">
        <f>IF(Dataset[[#This Row],[Outcome]]=1,"Affected","Not Affected")</f>
        <v>Affected</v>
      </c>
    </row>
    <row r="625" spans="1:12" x14ac:dyDescent="0.25">
      <c r="A625" s="1" t="s">
        <v>10</v>
      </c>
      <c r="B625">
        <v>27</v>
      </c>
      <c r="C625" t="str">
        <f t="shared" si="9"/>
        <v>21-30</v>
      </c>
      <c r="D625">
        <v>0</v>
      </c>
      <c r="E625">
        <v>0</v>
      </c>
      <c r="F625">
        <v>0</v>
      </c>
      <c r="G625" s="1" t="s">
        <v>21</v>
      </c>
      <c r="H625" s="1" t="s">
        <v>17</v>
      </c>
      <c r="I625" s="1" t="s">
        <v>19</v>
      </c>
      <c r="J625" s="1" t="s">
        <v>14</v>
      </c>
      <c r="K625">
        <v>0</v>
      </c>
      <c r="L625" s="1" t="str">
        <f>IF(Dataset[[#This Row],[Outcome]]=1,"Affected","Not Affected")</f>
        <v>Not Affected</v>
      </c>
    </row>
    <row r="626" spans="1:12" x14ac:dyDescent="0.25">
      <c r="A626" s="1" t="s">
        <v>10</v>
      </c>
      <c r="B626">
        <v>65</v>
      </c>
      <c r="C626" t="str">
        <f t="shared" si="9"/>
        <v>51+</v>
      </c>
      <c r="D626">
        <v>0</v>
      </c>
      <c r="E626">
        <v>0</v>
      </c>
      <c r="F626">
        <v>0</v>
      </c>
      <c r="G626" s="1" t="s">
        <v>20</v>
      </c>
      <c r="H626" s="1" t="s">
        <v>12</v>
      </c>
      <c r="I626" s="1" t="s">
        <v>24</v>
      </c>
      <c r="J626" s="1" t="s">
        <v>14</v>
      </c>
      <c r="K626">
        <v>0</v>
      </c>
      <c r="L626" s="1" t="str">
        <f>IF(Dataset[[#This Row],[Outcome]]=1,"Affected","Not Affected")</f>
        <v>Not Affected</v>
      </c>
    </row>
    <row r="627" spans="1:12" x14ac:dyDescent="0.25">
      <c r="A627" s="1" t="s">
        <v>10</v>
      </c>
      <c r="B627">
        <v>10</v>
      </c>
      <c r="C627" t="str">
        <f t="shared" si="9"/>
        <v>0-10</v>
      </c>
      <c r="D627">
        <v>1</v>
      </c>
      <c r="E627">
        <v>1</v>
      </c>
      <c r="F627">
        <v>1</v>
      </c>
      <c r="G627" s="1" t="s">
        <v>50</v>
      </c>
      <c r="H627" s="1" t="s">
        <v>17</v>
      </c>
      <c r="I627" s="1" t="s">
        <v>24</v>
      </c>
      <c r="J627" s="1" t="s">
        <v>14</v>
      </c>
      <c r="K627">
        <v>1</v>
      </c>
      <c r="L627" s="1" t="str">
        <f>IF(Dataset[[#This Row],[Outcome]]=1,"Affected","Not Affected")</f>
        <v>Affected</v>
      </c>
    </row>
    <row r="628" spans="1:12" x14ac:dyDescent="0.25">
      <c r="A628" s="1" t="s">
        <v>10</v>
      </c>
      <c r="B628">
        <v>33</v>
      </c>
      <c r="C628" t="str">
        <f t="shared" si="9"/>
        <v>31-40</v>
      </c>
      <c r="D628">
        <v>1</v>
      </c>
      <c r="E628">
        <v>1</v>
      </c>
      <c r="F628">
        <v>1</v>
      </c>
      <c r="G628" s="1" t="s">
        <v>20</v>
      </c>
      <c r="H628" s="1" t="s">
        <v>12</v>
      </c>
      <c r="I628" s="1" t="s">
        <v>24</v>
      </c>
      <c r="J628" s="1" t="s">
        <v>14</v>
      </c>
      <c r="K628">
        <v>1</v>
      </c>
      <c r="L628" s="1" t="str">
        <f>IF(Dataset[[#This Row],[Outcome]]=1,"Affected","Not Affected")</f>
        <v>Affected</v>
      </c>
    </row>
    <row r="629" spans="1:12" x14ac:dyDescent="0.25">
      <c r="A629" s="1" t="s">
        <v>15</v>
      </c>
      <c r="B629">
        <v>20</v>
      </c>
      <c r="C629" t="str">
        <f t="shared" si="9"/>
        <v>11-20</v>
      </c>
      <c r="D629">
        <v>1</v>
      </c>
      <c r="E629">
        <v>1</v>
      </c>
      <c r="F629">
        <v>1</v>
      </c>
      <c r="G629" s="1" t="s">
        <v>20</v>
      </c>
      <c r="H629" s="1" t="s">
        <v>17</v>
      </c>
      <c r="I629" s="1" t="s">
        <v>24</v>
      </c>
      <c r="J629" s="1" t="s">
        <v>14</v>
      </c>
      <c r="K629">
        <v>1</v>
      </c>
      <c r="L629" s="1" t="str">
        <f>IF(Dataset[[#This Row],[Outcome]]=1,"Affected","Not Affected")</f>
        <v>Affected</v>
      </c>
    </row>
    <row r="630" spans="1:12" x14ac:dyDescent="0.25">
      <c r="A630" s="1" t="s">
        <v>10</v>
      </c>
      <c r="B630">
        <v>44</v>
      </c>
      <c r="C630" t="str">
        <f t="shared" si="9"/>
        <v>41-50</v>
      </c>
      <c r="D630">
        <v>1</v>
      </c>
      <c r="E630">
        <v>1</v>
      </c>
      <c r="F630">
        <v>1</v>
      </c>
      <c r="G630" s="1" t="s">
        <v>25</v>
      </c>
      <c r="H630" s="1" t="s">
        <v>12</v>
      </c>
      <c r="I630" s="1" t="s">
        <v>13</v>
      </c>
      <c r="J630" s="1" t="s">
        <v>14</v>
      </c>
      <c r="K630">
        <v>1</v>
      </c>
      <c r="L630" s="1" t="str">
        <f>IF(Dataset[[#This Row],[Outcome]]=1,"Affected","Not Affected")</f>
        <v>Affected</v>
      </c>
    </row>
    <row r="631" spans="1:12" x14ac:dyDescent="0.25">
      <c r="A631" s="1" t="s">
        <v>15</v>
      </c>
      <c r="B631">
        <v>62</v>
      </c>
      <c r="C631" t="str">
        <f t="shared" si="9"/>
        <v>51+</v>
      </c>
      <c r="D631">
        <v>0</v>
      </c>
      <c r="E631">
        <v>0</v>
      </c>
      <c r="F631">
        <v>0</v>
      </c>
      <c r="G631" s="1" t="s">
        <v>25</v>
      </c>
      <c r="H631" s="1" t="s">
        <v>17</v>
      </c>
      <c r="I631" s="1" t="s">
        <v>13</v>
      </c>
      <c r="J631" s="1" t="s">
        <v>14</v>
      </c>
      <c r="K631">
        <v>0</v>
      </c>
      <c r="L631" s="1" t="str">
        <f>IF(Dataset[[#This Row],[Outcome]]=1,"Affected","Not Affected")</f>
        <v>Not Affected</v>
      </c>
    </row>
    <row r="632" spans="1:12" x14ac:dyDescent="0.25">
      <c r="A632" s="1" t="s">
        <v>15</v>
      </c>
      <c r="B632">
        <v>62</v>
      </c>
      <c r="C632" t="str">
        <f t="shared" si="9"/>
        <v>51+</v>
      </c>
      <c r="D632">
        <v>1</v>
      </c>
      <c r="E632">
        <v>1</v>
      </c>
      <c r="F632">
        <v>0</v>
      </c>
      <c r="G632" s="1" t="s">
        <v>50</v>
      </c>
      <c r="H632" s="1" t="s">
        <v>12</v>
      </c>
      <c r="I632" s="1" t="s">
        <v>19</v>
      </c>
      <c r="J632" s="1" t="s">
        <v>14</v>
      </c>
      <c r="K632">
        <v>1</v>
      </c>
      <c r="L632" s="1" t="str">
        <f>IF(Dataset[[#This Row],[Outcome]]=1,"Affected","Not Affected")</f>
        <v>Affected</v>
      </c>
    </row>
    <row r="633" spans="1:12" x14ac:dyDescent="0.25">
      <c r="A633" s="1" t="s">
        <v>15</v>
      </c>
      <c r="B633">
        <v>54</v>
      </c>
      <c r="C633" t="str">
        <f t="shared" si="9"/>
        <v>51+</v>
      </c>
      <c r="D633">
        <v>1</v>
      </c>
      <c r="E633">
        <v>1</v>
      </c>
      <c r="F633">
        <v>1</v>
      </c>
      <c r="G633" s="1" t="s">
        <v>38</v>
      </c>
      <c r="H633" s="1" t="s">
        <v>17</v>
      </c>
      <c r="I633" s="1" t="s">
        <v>13</v>
      </c>
      <c r="J633" s="1" t="s">
        <v>14</v>
      </c>
      <c r="K633">
        <v>1</v>
      </c>
      <c r="L633" s="1" t="str">
        <f>IF(Dataset[[#This Row],[Outcome]]=1,"Affected","Not Affected")</f>
        <v>Affected</v>
      </c>
    </row>
    <row r="634" spans="1:12" x14ac:dyDescent="0.25">
      <c r="A634" s="1" t="s">
        <v>15</v>
      </c>
      <c r="B634">
        <v>62</v>
      </c>
      <c r="C634" t="str">
        <f t="shared" si="9"/>
        <v>51+</v>
      </c>
      <c r="D634">
        <v>0</v>
      </c>
      <c r="E634">
        <v>0</v>
      </c>
      <c r="F634">
        <v>1</v>
      </c>
      <c r="G634" s="1" t="s">
        <v>18</v>
      </c>
      <c r="H634" s="1" t="s">
        <v>12</v>
      </c>
      <c r="I634" s="1" t="s">
        <v>24</v>
      </c>
      <c r="J634" s="1" t="s">
        <v>14</v>
      </c>
      <c r="K634">
        <v>0</v>
      </c>
      <c r="L634" s="1" t="str">
        <f>IF(Dataset[[#This Row],[Outcome]]=1,"Affected","Not Affected")</f>
        <v>Not Affected</v>
      </c>
    </row>
    <row r="635" spans="1:12" x14ac:dyDescent="0.25">
      <c r="A635" s="1" t="s">
        <v>15</v>
      </c>
      <c r="B635">
        <v>58</v>
      </c>
      <c r="C635" t="str">
        <f t="shared" si="9"/>
        <v>51+</v>
      </c>
      <c r="D635">
        <v>1</v>
      </c>
      <c r="E635">
        <v>1</v>
      </c>
      <c r="F635">
        <v>0</v>
      </c>
      <c r="G635" s="1" t="s">
        <v>25</v>
      </c>
      <c r="H635" s="1" t="s">
        <v>17</v>
      </c>
      <c r="I635" s="1" t="s">
        <v>13</v>
      </c>
      <c r="J635" s="1" t="s">
        <v>14</v>
      </c>
      <c r="K635">
        <v>1</v>
      </c>
      <c r="L635" s="1" t="str">
        <f>IF(Dataset[[#This Row],[Outcome]]=1,"Affected","Not Affected")</f>
        <v>Affected</v>
      </c>
    </row>
    <row r="636" spans="1:12" x14ac:dyDescent="0.25">
      <c r="A636" s="1" t="s">
        <v>15</v>
      </c>
      <c r="B636">
        <v>10</v>
      </c>
      <c r="C636" t="str">
        <f t="shared" si="9"/>
        <v>0-10</v>
      </c>
      <c r="D636">
        <v>1</v>
      </c>
      <c r="E636">
        <v>1</v>
      </c>
      <c r="F636">
        <v>1</v>
      </c>
      <c r="G636" s="1" t="s">
        <v>26</v>
      </c>
      <c r="H636" s="1" t="s">
        <v>12</v>
      </c>
      <c r="I636" s="1" t="s">
        <v>19</v>
      </c>
      <c r="J636" s="1" t="s">
        <v>14</v>
      </c>
      <c r="K636">
        <v>1</v>
      </c>
      <c r="L636" s="1" t="str">
        <f>IF(Dataset[[#This Row],[Outcome]]=1,"Affected","Not Affected")</f>
        <v>Affected</v>
      </c>
    </row>
    <row r="637" spans="1:12" x14ac:dyDescent="0.25">
      <c r="A637" s="1" t="s">
        <v>10</v>
      </c>
      <c r="B637">
        <v>47</v>
      </c>
      <c r="C637" t="str">
        <f t="shared" si="9"/>
        <v>41-50</v>
      </c>
      <c r="D637">
        <v>0</v>
      </c>
      <c r="E637">
        <v>0</v>
      </c>
      <c r="F637">
        <v>1</v>
      </c>
      <c r="G637" s="1" t="s">
        <v>39</v>
      </c>
      <c r="H637" s="1" t="s">
        <v>17</v>
      </c>
      <c r="I637" s="1" t="s">
        <v>13</v>
      </c>
      <c r="J637" s="1" t="s">
        <v>14</v>
      </c>
      <c r="K637">
        <v>0</v>
      </c>
      <c r="L637" s="1" t="str">
        <f>IF(Dataset[[#This Row],[Outcome]]=1,"Affected","Not Affected")</f>
        <v>Not Affected</v>
      </c>
    </row>
    <row r="638" spans="1:12" x14ac:dyDescent="0.25">
      <c r="A638" s="1" t="s">
        <v>10</v>
      </c>
      <c r="B638">
        <v>20</v>
      </c>
      <c r="C638" t="str">
        <f t="shared" si="9"/>
        <v>11-20</v>
      </c>
      <c r="D638">
        <v>0</v>
      </c>
      <c r="E638">
        <v>0</v>
      </c>
      <c r="F638">
        <v>1</v>
      </c>
      <c r="G638" s="1" t="s">
        <v>36</v>
      </c>
      <c r="H638" s="1" t="s">
        <v>12</v>
      </c>
      <c r="I638" s="1" t="s">
        <v>24</v>
      </c>
      <c r="J638" s="1" t="s">
        <v>14</v>
      </c>
      <c r="K638">
        <v>0</v>
      </c>
      <c r="L638" s="1" t="str">
        <f>IF(Dataset[[#This Row],[Outcome]]=1,"Affected","Not Affected")</f>
        <v>Not Affected</v>
      </c>
    </row>
    <row r="639" spans="1:12" x14ac:dyDescent="0.25">
      <c r="A639" s="1" t="s">
        <v>15</v>
      </c>
      <c r="B639">
        <v>60</v>
      </c>
      <c r="C639" t="str">
        <f t="shared" si="9"/>
        <v>51+</v>
      </c>
      <c r="D639">
        <v>0</v>
      </c>
      <c r="E639">
        <v>0</v>
      </c>
      <c r="F639">
        <v>1</v>
      </c>
      <c r="G639" s="1" t="s">
        <v>36</v>
      </c>
      <c r="H639" s="1" t="s">
        <v>17</v>
      </c>
      <c r="I639" s="1" t="s">
        <v>13</v>
      </c>
      <c r="J639" s="1" t="s">
        <v>14</v>
      </c>
      <c r="K639">
        <v>0</v>
      </c>
      <c r="L639" s="1" t="str">
        <f>IF(Dataset[[#This Row],[Outcome]]=1,"Affected","Not Affected")</f>
        <v>Not Affected</v>
      </c>
    </row>
    <row r="640" spans="1:12" x14ac:dyDescent="0.25">
      <c r="A640" s="1" t="s">
        <v>10</v>
      </c>
      <c r="B640">
        <v>28</v>
      </c>
      <c r="C640" t="str">
        <f t="shared" si="9"/>
        <v>21-30</v>
      </c>
      <c r="D640">
        <v>0</v>
      </c>
      <c r="E640">
        <v>0</v>
      </c>
      <c r="F640">
        <v>0</v>
      </c>
      <c r="G640" s="1" t="s">
        <v>49</v>
      </c>
      <c r="H640" s="1" t="s">
        <v>12</v>
      </c>
      <c r="I640" s="1" t="s">
        <v>24</v>
      </c>
      <c r="J640" s="1" t="s">
        <v>14</v>
      </c>
      <c r="K640">
        <v>0</v>
      </c>
      <c r="L640" s="1" t="str">
        <f>IF(Dataset[[#This Row],[Outcome]]=1,"Affected","Not Affected")</f>
        <v>Not Affected</v>
      </c>
    </row>
    <row r="641" spans="1:12" x14ac:dyDescent="0.25">
      <c r="A641" s="1" t="s">
        <v>10</v>
      </c>
      <c r="B641">
        <v>21</v>
      </c>
      <c r="C641" t="str">
        <f t="shared" si="9"/>
        <v>21-30</v>
      </c>
      <c r="D641">
        <v>1</v>
      </c>
      <c r="E641">
        <v>1</v>
      </c>
      <c r="F641">
        <v>1</v>
      </c>
      <c r="G641" s="1" t="s">
        <v>52</v>
      </c>
      <c r="H641" s="1" t="s">
        <v>17</v>
      </c>
      <c r="I641" s="1" t="s">
        <v>13</v>
      </c>
      <c r="J641" s="1" t="s">
        <v>14</v>
      </c>
      <c r="K641">
        <v>1</v>
      </c>
      <c r="L641" s="1" t="str">
        <f>IF(Dataset[[#This Row],[Outcome]]=1,"Affected","Not Affected")</f>
        <v>Affected</v>
      </c>
    </row>
    <row r="642" spans="1:12" x14ac:dyDescent="0.25">
      <c r="A642" s="1" t="s">
        <v>10</v>
      </c>
      <c r="B642">
        <v>48</v>
      </c>
      <c r="C642" t="str">
        <f t="shared" ref="C642:C705" si="10">IF(B642&lt;=10, "0-10",
IF(B642&lt;=20, "11-20",
IF(B642&lt;=30, "21-30",
IF(B642&lt;=40, "31-40",
IF(B642&lt;=50, "41-50","51+")))))</f>
        <v>41-50</v>
      </c>
      <c r="D642">
        <v>1</v>
      </c>
      <c r="E642">
        <v>1</v>
      </c>
      <c r="F642">
        <v>1</v>
      </c>
      <c r="G642" s="1" t="s">
        <v>53</v>
      </c>
      <c r="H642" s="1" t="s">
        <v>12</v>
      </c>
      <c r="I642" s="1" t="s">
        <v>19</v>
      </c>
      <c r="J642" s="1" t="s">
        <v>14</v>
      </c>
      <c r="K642">
        <v>1</v>
      </c>
      <c r="L642" s="1" t="str">
        <f>IF(Dataset[[#This Row],[Outcome]]=1,"Affected","Not Affected")</f>
        <v>Affected</v>
      </c>
    </row>
    <row r="643" spans="1:12" x14ac:dyDescent="0.25">
      <c r="A643" s="1" t="s">
        <v>15</v>
      </c>
      <c r="B643">
        <v>45</v>
      </c>
      <c r="C643" t="str">
        <f t="shared" si="10"/>
        <v>41-50</v>
      </c>
      <c r="D643">
        <v>0</v>
      </c>
      <c r="E643">
        <v>0</v>
      </c>
      <c r="F643">
        <v>0</v>
      </c>
      <c r="G643" s="1" t="s">
        <v>35</v>
      </c>
      <c r="H643" s="1" t="s">
        <v>17</v>
      </c>
      <c r="I643" s="1" t="s">
        <v>19</v>
      </c>
      <c r="J643" s="1" t="s">
        <v>14</v>
      </c>
      <c r="K643">
        <v>0</v>
      </c>
      <c r="L643" s="1" t="str">
        <f>IF(Dataset[[#This Row],[Outcome]]=1,"Affected","Not Affected")</f>
        <v>Not Affected</v>
      </c>
    </row>
    <row r="644" spans="1:12" x14ac:dyDescent="0.25">
      <c r="A644" s="1" t="s">
        <v>15</v>
      </c>
      <c r="B644">
        <v>23</v>
      </c>
      <c r="C644" t="str">
        <f t="shared" si="10"/>
        <v>21-30</v>
      </c>
      <c r="D644">
        <v>1</v>
      </c>
      <c r="E644">
        <v>1</v>
      </c>
      <c r="F644">
        <v>0</v>
      </c>
      <c r="G644" s="1" t="s">
        <v>48</v>
      </c>
      <c r="H644" s="1" t="s">
        <v>12</v>
      </c>
      <c r="I644" s="1" t="s">
        <v>13</v>
      </c>
      <c r="J644" s="1" t="s">
        <v>14</v>
      </c>
      <c r="K644">
        <v>1</v>
      </c>
      <c r="L644" s="1" t="str">
        <f>IF(Dataset[[#This Row],[Outcome]]=1,"Affected","Not Affected")</f>
        <v>Affected</v>
      </c>
    </row>
    <row r="645" spans="1:12" x14ac:dyDescent="0.25">
      <c r="A645" s="1" t="s">
        <v>10</v>
      </c>
      <c r="B645">
        <v>52</v>
      </c>
      <c r="C645" t="str">
        <f t="shared" si="10"/>
        <v>51+</v>
      </c>
      <c r="D645">
        <v>0</v>
      </c>
      <c r="E645">
        <v>0</v>
      </c>
      <c r="F645">
        <v>0</v>
      </c>
      <c r="G645" s="1" t="s">
        <v>35</v>
      </c>
      <c r="H645" s="1" t="s">
        <v>17</v>
      </c>
      <c r="I645" s="1" t="s">
        <v>24</v>
      </c>
      <c r="J645" s="1" t="s">
        <v>14</v>
      </c>
      <c r="K645">
        <v>0</v>
      </c>
      <c r="L645" s="1" t="str">
        <f>IF(Dataset[[#This Row],[Outcome]]=1,"Affected","Not Affected")</f>
        <v>Not Affected</v>
      </c>
    </row>
    <row r="646" spans="1:12" x14ac:dyDescent="0.25">
      <c r="A646" s="1" t="s">
        <v>15</v>
      </c>
      <c r="B646">
        <v>28</v>
      </c>
      <c r="C646" t="str">
        <f t="shared" si="10"/>
        <v>21-30</v>
      </c>
      <c r="D646">
        <v>1</v>
      </c>
      <c r="E646">
        <v>1</v>
      </c>
      <c r="F646">
        <v>1</v>
      </c>
      <c r="G646" s="1" t="s">
        <v>52</v>
      </c>
      <c r="H646" s="1" t="s">
        <v>12</v>
      </c>
      <c r="I646" s="1" t="s">
        <v>13</v>
      </c>
      <c r="J646" s="1" t="s">
        <v>14</v>
      </c>
      <c r="K646">
        <v>1</v>
      </c>
      <c r="L646" s="1" t="str">
        <f>IF(Dataset[[#This Row],[Outcome]]=1,"Affected","Not Affected")</f>
        <v>Affected</v>
      </c>
    </row>
    <row r="647" spans="1:12" x14ac:dyDescent="0.25">
      <c r="A647" s="1" t="s">
        <v>15</v>
      </c>
      <c r="B647">
        <v>19</v>
      </c>
      <c r="C647" t="str">
        <f t="shared" si="10"/>
        <v>11-20</v>
      </c>
      <c r="D647">
        <v>0</v>
      </c>
      <c r="E647">
        <v>0</v>
      </c>
      <c r="F647">
        <v>0</v>
      </c>
      <c r="G647" s="1" t="s">
        <v>31</v>
      </c>
      <c r="H647" s="1" t="s">
        <v>17</v>
      </c>
      <c r="I647" s="1" t="s">
        <v>19</v>
      </c>
      <c r="J647" s="1" t="s">
        <v>14</v>
      </c>
      <c r="K647">
        <v>0</v>
      </c>
      <c r="L647" s="1" t="str">
        <f>IF(Dataset[[#This Row],[Outcome]]=1,"Affected","Not Affected")</f>
        <v>Not Affected</v>
      </c>
    </row>
    <row r="648" spans="1:12" x14ac:dyDescent="0.25">
      <c r="A648" s="1" t="s">
        <v>15</v>
      </c>
      <c r="B648">
        <v>46</v>
      </c>
      <c r="C648" t="str">
        <f t="shared" si="10"/>
        <v>41-50</v>
      </c>
      <c r="D648">
        <v>1</v>
      </c>
      <c r="E648">
        <v>1</v>
      </c>
      <c r="F648">
        <v>1</v>
      </c>
      <c r="G648" s="1" t="s">
        <v>34</v>
      </c>
      <c r="H648" s="1" t="s">
        <v>12</v>
      </c>
      <c r="I648" s="1" t="s">
        <v>13</v>
      </c>
      <c r="J648" s="1" t="s">
        <v>14</v>
      </c>
      <c r="K648">
        <v>1</v>
      </c>
      <c r="L648" s="1" t="str">
        <f>IF(Dataset[[#This Row],[Outcome]]=1,"Affected","Not Affected")</f>
        <v>Affected</v>
      </c>
    </row>
    <row r="649" spans="1:12" x14ac:dyDescent="0.25">
      <c r="A649" s="1" t="s">
        <v>10</v>
      </c>
      <c r="B649">
        <v>61</v>
      </c>
      <c r="C649" t="str">
        <f t="shared" si="10"/>
        <v>51+</v>
      </c>
      <c r="D649">
        <v>0</v>
      </c>
      <c r="E649">
        <v>0</v>
      </c>
      <c r="F649">
        <v>0</v>
      </c>
      <c r="G649" s="1" t="s">
        <v>21</v>
      </c>
      <c r="H649" s="1" t="s">
        <v>17</v>
      </c>
      <c r="I649" s="1" t="s">
        <v>24</v>
      </c>
      <c r="J649" s="1" t="s">
        <v>14</v>
      </c>
      <c r="K649">
        <v>0</v>
      </c>
      <c r="L649" s="1" t="str">
        <f>IF(Dataset[[#This Row],[Outcome]]=1,"Affected","Not Affected")</f>
        <v>Not Affected</v>
      </c>
    </row>
    <row r="650" spans="1:12" x14ac:dyDescent="0.25">
      <c r="A650" s="1" t="s">
        <v>10</v>
      </c>
      <c r="B650">
        <v>32</v>
      </c>
      <c r="C650" t="str">
        <f t="shared" si="10"/>
        <v>31-40</v>
      </c>
      <c r="D650">
        <v>0</v>
      </c>
      <c r="E650">
        <v>0</v>
      </c>
      <c r="F650">
        <v>0</v>
      </c>
      <c r="G650" s="1" t="s">
        <v>18</v>
      </c>
      <c r="H650" s="1" t="s">
        <v>12</v>
      </c>
      <c r="I650" s="1" t="s">
        <v>13</v>
      </c>
      <c r="J650" s="1" t="s">
        <v>14</v>
      </c>
      <c r="K650">
        <v>0</v>
      </c>
      <c r="L650" s="1" t="str">
        <f>IF(Dataset[[#This Row],[Outcome]]=1,"Affected","Not Affected")</f>
        <v>Not Affected</v>
      </c>
    </row>
    <row r="651" spans="1:12" x14ac:dyDescent="0.25">
      <c r="A651" s="1" t="s">
        <v>15</v>
      </c>
      <c r="B651">
        <v>10</v>
      </c>
      <c r="C651" t="str">
        <f t="shared" si="10"/>
        <v>0-10</v>
      </c>
      <c r="D651">
        <v>1</v>
      </c>
      <c r="E651">
        <v>1</v>
      </c>
      <c r="F651">
        <v>1</v>
      </c>
      <c r="G651" s="1" t="s">
        <v>34</v>
      </c>
      <c r="H651" s="1" t="s">
        <v>17</v>
      </c>
      <c r="I651" s="1" t="s">
        <v>19</v>
      </c>
      <c r="J651" s="1" t="s">
        <v>14</v>
      </c>
      <c r="K651">
        <v>1</v>
      </c>
      <c r="L651" s="1" t="str">
        <f>IF(Dataset[[#This Row],[Outcome]]=1,"Affected","Not Affected")</f>
        <v>Affected</v>
      </c>
    </row>
    <row r="652" spans="1:12" x14ac:dyDescent="0.25">
      <c r="A652" s="1" t="s">
        <v>15</v>
      </c>
      <c r="B652">
        <v>27</v>
      </c>
      <c r="C652" t="str">
        <f t="shared" si="10"/>
        <v>21-30</v>
      </c>
      <c r="D652">
        <v>1</v>
      </c>
      <c r="E652">
        <v>1</v>
      </c>
      <c r="F652">
        <v>1</v>
      </c>
      <c r="G652" s="1" t="s">
        <v>23</v>
      </c>
      <c r="H652" s="1" t="s">
        <v>12</v>
      </c>
      <c r="I652" s="1" t="s">
        <v>19</v>
      </c>
      <c r="J652" s="1" t="s">
        <v>14</v>
      </c>
      <c r="K652">
        <v>1</v>
      </c>
      <c r="L652" s="1" t="str">
        <f>IF(Dataset[[#This Row],[Outcome]]=1,"Affected","Not Affected")</f>
        <v>Affected</v>
      </c>
    </row>
    <row r="653" spans="1:12" x14ac:dyDescent="0.25">
      <c r="A653" s="1" t="s">
        <v>10</v>
      </c>
      <c r="B653">
        <v>56</v>
      </c>
      <c r="C653" t="str">
        <f t="shared" si="10"/>
        <v>51+</v>
      </c>
      <c r="D653">
        <v>0</v>
      </c>
      <c r="E653">
        <v>0</v>
      </c>
      <c r="F653">
        <v>0</v>
      </c>
      <c r="G653" s="1" t="s">
        <v>27</v>
      </c>
      <c r="H653" s="1" t="s">
        <v>17</v>
      </c>
      <c r="I653" s="1" t="s">
        <v>13</v>
      </c>
      <c r="J653" s="1" t="s">
        <v>14</v>
      </c>
      <c r="K653">
        <v>0</v>
      </c>
      <c r="L653" s="1" t="str">
        <f>IF(Dataset[[#This Row],[Outcome]]=1,"Affected","Not Affected")</f>
        <v>Not Affected</v>
      </c>
    </row>
    <row r="654" spans="1:12" x14ac:dyDescent="0.25">
      <c r="A654" s="1" t="s">
        <v>15</v>
      </c>
      <c r="B654">
        <v>26</v>
      </c>
      <c r="C654" t="str">
        <f t="shared" si="10"/>
        <v>21-30</v>
      </c>
      <c r="D654">
        <v>0</v>
      </c>
      <c r="E654">
        <v>0</v>
      </c>
      <c r="F654">
        <v>0</v>
      </c>
      <c r="G654" s="1" t="s">
        <v>42</v>
      </c>
      <c r="H654" s="1" t="s">
        <v>12</v>
      </c>
      <c r="I654" s="1" t="s">
        <v>13</v>
      </c>
      <c r="J654" s="1" t="s">
        <v>14</v>
      </c>
      <c r="K654">
        <v>0</v>
      </c>
      <c r="L654" s="1" t="str">
        <f>IF(Dataset[[#This Row],[Outcome]]=1,"Affected","Not Affected")</f>
        <v>Not Affected</v>
      </c>
    </row>
    <row r="655" spans="1:12" x14ac:dyDescent="0.25">
      <c r="A655" s="1" t="s">
        <v>15</v>
      </c>
      <c r="B655">
        <v>15</v>
      </c>
      <c r="C655" t="str">
        <f t="shared" si="10"/>
        <v>11-20</v>
      </c>
      <c r="D655">
        <v>1</v>
      </c>
      <c r="E655">
        <v>1</v>
      </c>
      <c r="F655">
        <v>0</v>
      </c>
      <c r="G655" s="1" t="s">
        <v>21</v>
      </c>
      <c r="H655" s="1" t="s">
        <v>17</v>
      </c>
      <c r="I655" s="1" t="s">
        <v>19</v>
      </c>
      <c r="J655" s="1" t="s">
        <v>14</v>
      </c>
      <c r="K655">
        <v>1</v>
      </c>
      <c r="L655" s="1" t="str">
        <f>IF(Dataset[[#This Row],[Outcome]]=1,"Affected","Not Affected")</f>
        <v>Affected</v>
      </c>
    </row>
    <row r="656" spans="1:12" x14ac:dyDescent="0.25">
      <c r="A656" s="1" t="s">
        <v>10</v>
      </c>
      <c r="B656">
        <v>10</v>
      </c>
      <c r="C656" t="str">
        <f t="shared" si="10"/>
        <v>0-10</v>
      </c>
      <c r="D656">
        <v>1</v>
      </c>
      <c r="E656">
        <v>1</v>
      </c>
      <c r="F656">
        <v>1</v>
      </c>
      <c r="G656" s="1" t="s">
        <v>21</v>
      </c>
      <c r="H656" s="1" t="s">
        <v>12</v>
      </c>
      <c r="I656" s="1" t="s">
        <v>19</v>
      </c>
      <c r="J656" s="1" t="s">
        <v>14</v>
      </c>
      <c r="K656">
        <v>1</v>
      </c>
      <c r="L656" s="1" t="str">
        <f>IF(Dataset[[#This Row],[Outcome]]=1,"Affected","Not Affected")</f>
        <v>Affected</v>
      </c>
    </row>
    <row r="657" spans="1:12" x14ac:dyDescent="0.25">
      <c r="A657" s="1" t="s">
        <v>15</v>
      </c>
      <c r="B657">
        <v>24</v>
      </c>
      <c r="C657" t="str">
        <f t="shared" si="10"/>
        <v>21-30</v>
      </c>
      <c r="D657">
        <v>1</v>
      </c>
      <c r="E657">
        <v>1</v>
      </c>
      <c r="F657">
        <v>1</v>
      </c>
      <c r="G657" s="1" t="s">
        <v>34</v>
      </c>
      <c r="H657" s="1" t="s">
        <v>17</v>
      </c>
      <c r="I657" s="1" t="s">
        <v>24</v>
      </c>
      <c r="J657" s="1" t="s">
        <v>14</v>
      </c>
      <c r="K657">
        <v>1</v>
      </c>
      <c r="L657" s="1" t="str">
        <f>IF(Dataset[[#This Row],[Outcome]]=1,"Affected","Not Affected")</f>
        <v>Affected</v>
      </c>
    </row>
    <row r="658" spans="1:12" x14ac:dyDescent="0.25">
      <c r="A658" s="1" t="s">
        <v>10</v>
      </c>
      <c r="B658">
        <v>51</v>
      </c>
      <c r="C658" t="str">
        <f t="shared" si="10"/>
        <v>51+</v>
      </c>
      <c r="D658">
        <v>0</v>
      </c>
      <c r="E658">
        <v>0</v>
      </c>
      <c r="F658">
        <v>1</v>
      </c>
      <c r="G658" s="1" t="s">
        <v>46</v>
      </c>
      <c r="H658" s="1" t="s">
        <v>12</v>
      </c>
      <c r="I658" s="1" t="s">
        <v>24</v>
      </c>
      <c r="J658" s="1" t="s">
        <v>14</v>
      </c>
      <c r="K658">
        <v>0</v>
      </c>
      <c r="L658" s="1" t="str">
        <f>IF(Dataset[[#This Row],[Outcome]]=1,"Affected","Not Affected")</f>
        <v>Not Affected</v>
      </c>
    </row>
    <row r="659" spans="1:12" x14ac:dyDescent="0.25">
      <c r="A659" s="1" t="s">
        <v>10</v>
      </c>
      <c r="B659">
        <v>41</v>
      </c>
      <c r="C659" t="str">
        <f t="shared" si="10"/>
        <v>41-50</v>
      </c>
      <c r="D659">
        <v>0</v>
      </c>
      <c r="E659">
        <v>0</v>
      </c>
      <c r="F659">
        <v>1</v>
      </c>
      <c r="G659" s="1" t="s">
        <v>18</v>
      </c>
      <c r="H659" s="1" t="s">
        <v>17</v>
      </c>
      <c r="I659" s="1" t="s">
        <v>19</v>
      </c>
      <c r="J659" s="1" t="s">
        <v>14</v>
      </c>
      <c r="K659">
        <v>0</v>
      </c>
      <c r="L659" s="1" t="str">
        <f>IF(Dataset[[#This Row],[Outcome]]=1,"Affected","Not Affected")</f>
        <v>Not Affected</v>
      </c>
    </row>
    <row r="660" spans="1:12" x14ac:dyDescent="0.25">
      <c r="A660" s="1" t="s">
        <v>15</v>
      </c>
      <c r="B660">
        <v>65</v>
      </c>
      <c r="C660" t="str">
        <f t="shared" si="10"/>
        <v>51+</v>
      </c>
      <c r="D660">
        <v>1</v>
      </c>
      <c r="E660">
        <v>1</v>
      </c>
      <c r="F660">
        <v>0</v>
      </c>
      <c r="G660" s="1" t="s">
        <v>46</v>
      </c>
      <c r="H660" s="1" t="s">
        <v>12</v>
      </c>
      <c r="I660" s="1" t="s">
        <v>13</v>
      </c>
      <c r="J660" s="1" t="s">
        <v>14</v>
      </c>
      <c r="K660">
        <v>1</v>
      </c>
      <c r="L660" s="1" t="str">
        <f>IF(Dataset[[#This Row],[Outcome]]=1,"Affected","Not Affected")</f>
        <v>Affected</v>
      </c>
    </row>
    <row r="661" spans="1:12" x14ac:dyDescent="0.25">
      <c r="A661" s="1" t="s">
        <v>10</v>
      </c>
      <c r="B661">
        <v>51</v>
      </c>
      <c r="C661" t="str">
        <f t="shared" si="10"/>
        <v>51+</v>
      </c>
      <c r="D661">
        <v>0</v>
      </c>
      <c r="E661">
        <v>0</v>
      </c>
      <c r="F661">
        <v>1</v>
      </c>
      <c r="G661" s="1" t="s">
        <v>22</v>
      </c>
      <c r="H661" s="1" t="s">
        <v>17</v>
      </c>
      <c r="I661" s="1" t="s">
        <v>13</v>
      </c>
      <c r="J661" s="1" t="s">
        <v>14</v>
      </c>
      <c r="K661">
        <v>0</v>
      </c>
      <c r="L661" s="1" t="str">
        <f>IF(Dataset[[#This Row],[Outcome]]=1,"Affected","Not Affected")</f>
        <v>Not Affected</v>
      </c>
    </row>
    <row r="662" spans="1:12" x14ac:dyDescent="0.25">
      <c r="A662" s="1" t="s">
        <v>15</v>
      </c>
      <c r="B662">
        <v>18</v>
      </c>
      <c r="C662" t="str">
        <f t="shared" si="10"/>
        <v>11-20</v>
      </c>
      <c r="D662">
        <v>0</v>
      </c>
      <c r="E662">
        <v>0</v>
      </c>
      <c r="F662">
        <v>0</v>
      </c>
      <c r="G662" s="1" t="s">
        <v>23</v>
      </c>
      <c r="H662" s="1" t="s">
        <v>12</v>
      </c>
      <c r="I662" s="1" t="s">
        <v>13</v>
      </c>
      <c r="J662" s="1" t="s">
        <v>14</v>
      </c>
      <c r="K662">
        <v>0</v>
      </c>
      <c r="L662" s="1" t="str">
        <f>IF(Dataset[[#This Row],[Outcome]]=1,"Affected","Not Affected")</f>
        <v>Not Affected</v>
      </c>
    </row>
    <row r="663" spans="1:12" x14ac:dyDescent="0.25">
      <c r="A663" s="1" t="s">
        <v>15</v>
      </c>
      <c r="B663">
        <v>31</v>
      </c>
      <c r="C663" t="str">
        <f t="shared" si="10"/>
        <v>31-40</v>
      </c>
      <c r="D663">
        <v>0</v>
      </c>
      <c r="E663">
        <v>0</v>
      </c>
      <c r="F663">
        <v>1</v>
      </c>
      <c r="G663" s="1" t="s">
        <v>42</v>
      </c>
      <c r="H663" s="1" t="s">
        <v>17</v>
      </c>
      <c r="I663" s="1" t="s">
        <v>13</v>
      </c>
      <c r="J663" s="1" t="s">
        <v>14</v>
      </c>
      <c r="K663">
        <v>0</v>
      </c>
      <c r="L663" s="1" t="str">
        <f>IF(Dataset[[#This Row],[Outcome]]=1,"Affected","Not Affected")</f>
        <v>Not Affected</v>
      </c>
    </row>
    <row r="664" spans="1:12" x14ac:dyDescent="0.25">
      <c r="A664" s="1" t="s">
        <v>15</v>
      </c>
      <c r="B664">
        <v>30</v>
      </c>
      <c r="C664" t="str">
        <f t="shared" si="10"/>
        <v>21-30</v>
      </c>
      <c r="D664">
        <v>1</v>
      </c>
      <c r="E664">
        <v>1</v>
      </c>
      <c r="F664">
        <v>0</v>
      </c>
      <c r="G664" s="1" t="s">
        <v>48</v>
      </c>
      <c r="H664" s="1" t="s">
        <v>12</v>
      </c>
      <c r="I664" s="1" t="s">
        <v>13</v>
      </c>
      <c r="J664" s="1" t="s">
        <v>14</v>
      </c>
      <c r="K664">
        <v>1</v>
      </c>
      <c r="L664" s="1" t="str">
        <f>IF(Dataset[[#This Row],[Outcome]]=1,"Affected","Not Affected")</f>
        <v>Affected</v>
      </c>
    </row>
    <row r="665" spans="1:12" x14ac:dyDescent="0.25">
      <c r="A665" s="1" t="s">
        <v>15</v>
      </c>
      <c r="B665">
        <v>14</v>
      </c>
      <c r="C665" t="str">
        <f t="shared" si="10"/>
        <v>11-20</v>
      </c>
      <c r="D665">
        <v>1</v>
      </c>
      <c r="E665">
        <v>1</v>
      </c>
      <c r="F665">
        <v>1</v>
      </c>
      <c r="G665" s="1" t="s">
        <v>44</v>
      </c>
      <c r="H665" s="1" t="s">
        <v>17</v>
      </c>
      <c r="I665" s="1" t="s">
        <v>24</v>
      </c>
      <c r="J665" s="1" t="s">
        <v>14</v>
      </c>
      <c r="K665">
        <v>1</v>
      </c>
      <c r="L665" s="1" t="str">
        <f>IF(Dataset[[#This Row],[Outcome]]=1,"Affected","Not Affected")</f>
        <v>Affected</v>
      </c>
    </row>
    <row r="666" spans="1:12" x14ac:dyDescent="0.25">
      <c r="A666" s="1" t="s">
        <v>15</v>
      </c>
      <c r="B666">
        <v>17</v>
      </c>
      <c r="C666" t="str">
        <f t="shared" si="10"/>
        <v>11-20</v>
      </c>
      <c r="D666">
        <v>1</v>
      </c>
      <c r="E666">
        <v>1</v>
      </c>
      <c r="F666">
        <v>0</v>
      </c>
      <c r="G666" s="1" t="s">
        <v>23</v>
      </c>
      <c r="H666" s="1" t="s">
        <v>12</v>
      </c>
      <c r="I666" s="1" t="s">
        <v>19</v>
      </c>
      <c r="J666" s="1" t="s">
        <v>14</v>
      </c>
      <c r="K666">
        <v>1</v>
      </c>
      <c r="L666" s="1" t="str">
        <f>IF(Dataset[[#This Row],[Outcome]]=1,"Affected","Not Affected")</f>
        <v>Affected</v>
      </c>
    </row>
    <row r="667" spans="1:12" x14ac:dyDescent="0.25">
      <c r="A667" s="1" t="s">
        <v>15</v>
      </c>
      <c r="B667">
        <v>63</v>
      </c>
      <c r="C667" t="str">
        <f t="shared" si="10"/>
        <v>51+</v>
      </c>
      <c r="D667">
        <v>1</v>
      </c>
      <c r="E667">
        <v>1</v>
      </c>
      <c r="F667">
        <v>0</v>
      </c>
      <c r="G667" s="1" t="s">
        <v>47</v>
      </c>
      <c r="H667" s="1" t="s">
        <v>17</v>
      </c>
      <c r="I667" s="1" t="s">
        <v>24</v>
      </c>
      <c r="J667" s="1" t="s">
        <v>14</v>
      </c>
      <c r="K667">
        <v>1</v>
      </c>
      <c r="L667" s="1" t="str">
        <f>IF(Dataset[[#This Row],[Outcome]]=1,"Affected","Not Affected")</f>
        <v>Affected</v>
      </c>
    </row>
    <row r="668" spans="1:12" x14ac:dyDescent="0.25">
      <c r="A668" s="1" t="s">
        <v>15</v>
      </c>
      <c r="B668">
        <v>49</v>
      </c>
      <c r="C668" t="str">
        <f t="shared" si="10"/>
        <v>41-50</v>
      </c>
      <c r="D668">
        <v>1</v>
      </c>
      <c r="E668">
        <v>1</v>
      </c>
      <c r="F668">
        <v>0</v>
      </c>
      <c r="G668" s="1" t="s">
        <v>16</v>
      </c>
      <c r="H668" s="1" t="s">
        <v>12</v>
      </c>
      <c r="I668" s="1" t="s">
        <v>13</v>
      </c>
      <c r="J668" s="1" t="s">
        <v>14</v>
      </c>
      <c r="K668">
        <v>1</v>
      </c>
      <c r="L668" s="1" t="str">
        <f>IF(Dataset[[#This Row],[Outcome]]=1,"Affected","Not Affected")</f>
        <v>Affected</v>
      </c>
    </row>
    <row r="669" spans="1:12" x14ac:dyDescent="0.25">
      <c r="A669" s="1" t="s">
        <v>10</v>
      </c>
      <c r="B669">
        <v>55</v>
      </c>
      <c r="C669" t="str">
        <f t="shared" si="10"/>
        <v>51+</v>
      </c>
      <c r="D669">
        <v>0</v>
      </c>
      <c r="E669">
        <v>0</v>
      </c>
      <c r="F669">
        <v>0</v>
      </c>
      <c r="G669" s="1" t="s">
        <v>49</v>
      </c>
      <c r="H669" s="1" t="s">
        <v>17</v>
      </c>
      <c r="I669" s="1" t="s">
        <v>13</v>
      </c>
      <c r="J669" s="1" t="s">
        <v>14</v>
      </c>
      <c r="K669">
        <v>0</v>
      </c>
      <c r="L669" s="1" t="str">
        <f>IF(Dataset[[#This Row],[Outcome]]=1,"Affected","Not Affected")</f>
        <v>Not Affected</v>
      </c>
    </row>
    <row r="670" spans="1:12" x14ac:dyDescent="0.25">
      <c r="A670" s="1" t="s">
        <v>10</v>
      </c>
      <c r="B670">
        <v>17</v>
      </c>
      <c r="C670" t="str">
        <f t="shared" si="10"/>
        <v>11-20</v>
      </c>
      <c r="D670">
        <v>1</v>
      </c>
      <c r="E670">
        <v>1</v>
      </c>
      <c r="F670">
        <v>0</v>
      </c>
      <c r="G670" s="1" t="s">
        <v>39</v>
      </c>
      <c r="H670" s="1" t="s">
        <v>12</v>
      </c>
      <c r="I670" s="1" t="s">
        <v>19</v>
      </c>
      <c r="J670" s="1" t="s">
        <v>14</v>
      </c>
      <c r="K670">
        <v>1</v>
      </c>
      <c r="L670" s="1" t="str">
        <f>IF(Dataset[[#This Row],[Outcome]]=1,"Affected","Not Affected")</f>
        <v>Affected</v>
      </c>
    </row>
    <row r="671" spans="1:12" x14ac:dyDescent="0.25">
      <c r="A671" s="1" t="s">
        <v>15</v>
      </c>
      <c r="B671">
        <v>17</v>
      </c>
      <c r="C671" t="str">
        <f t="shared" si="10"/>
        <v>11-20</v>
      </c>
      <c r="D671">
        <v>0</v>
      </c>
      <c r="E671">
        <v>0</v>
      </c>
      <c r="F671">
        <v>1</v>
      </c>
      <c r="G671" s="1" t="s">
        <v>23</v>
      </c>
      <c r="H671" s="1" t="s">
        <v>17</v>
      </c>
      <c r="I671" s="1" t="s">
        <v>24</v>
      </c>
      <c r="J671" s="1" t="s">
        <v>14</v>
      </c>
      <c r="K671">
        <v>0</v>
      </c>
      <c r="L671" s="1" t="str">
        <f>IF(Dataset[[#This Row],[Outcome]]=1,"Affected","Not Affected")</f>
        <v>Not Affected</v>
      </c>
    </row>
    <row r="672" spans="1:12" x14ac:dyDescent="0.25">
      <c r="A672" s="1" t="s">
        <v>15</v>
      </c>
      <c r="B672">
        <v>55</v>
      </c>
      <c r="C672" t="str">
        <f t="shared" si="10"/>
        <v>51+</v>
      </c>
      <c r="D672">
        <v>1</v>
      </c>
      <c r="E672">
        <v>1</v>
      </c>
      <c r="F672">
        <v>1</v>
      </c>
      <c r="G672" s="1" t="s">
        <v>34</v>
      </c>
      <c r="H672" s="1" t="s">
        <v>12</v>
      </c>
      <c r="I672" s="1" t="s">
        <v>13</v>
      </c>
      <c r="J672" s="1" t="s">
        <v>14</v>
      </c>
      <c r="K672">
        <v>1</v>
      </c>
      <c r="L672" s="1" t="str">
        <f>IF(Dataset[[#This Row],[Outcome]]=1,"Affected","Not Affected")</f>
        <v>Affected</v>
      </c>
    </row>
    <row r="673" spans="1:12" x14ac:dyDescent="0.25">
      <c r="A673" s="1" t="s">
        <v>10</v>
      </c>
      <c r="B673">
        <v>57</v>
      </c>
      <c r="C673" t="str">
        <f t="shared" si="10"/>
        <v>51+</v>
      </c>
      <c r="D673">
        <v>1</v>
      </c>
      <c r="E673">
        <v>1</v>
      </c>
      <c r="F673">
        <v>0</v>
      </c>
      <c r="G673" s="1" t="s">
        <v>45</v>
      </c>
      <c r="H673" s="1" t="s">
        <v>17</v>
      </c>
      <c r="I673" s="1" t="s">
        <v>19</v>
      </c>
      <c r="J673" s="1" t="s">
        <v>14</v>
      </c>
      <c r="K673">
        <v>1</v>
      </c>
      <c r="L673" s="1" t="str">
        <f>IF(Dataset[[#This Row],[Outcome]]=1,"Affected","Not Affected")</f>
        <v>Affected</v>
      </c>
    </row>
    <row r="674" spans="1:12" x14ac:dyDescent="0.25">
      <c r="A674" s="1" t="s">
        <v>15</v>
      </c>
      <c r="B674">
        <v>45</v>
      </c>
      <c r="C674" t="str">
        <f t="shared" si="10"/>
        <v>41-50</v>
      </c>
      <c r="D674">
        <v>0</v>
      </c>
      <c r="E674">
        <v>0</v>
      </c>
      <c r="F674">
        <v>0</v>
      </c>
      <c r="G674" s="1" t="s">
        <v>27</v>
      </c>
      <c r="H674" s="1" t="s">
        <v>12</v>
      </c>
      <c r="I674" s="1" t="s">
        <v>24</v>
      </c>
      <c r="J674" s="1" t="s">
        <v>14</v>
      </c>
      <c r="K674">
        <v>0</v>
      </c>
      <c r="L674" s="1" t="str">
        <f>IF(Dataset[[#This Row],[Outcome]]=1,"Affected","Not Affected")</f>
        <v>Not Affected</v>
      </c>
    </row>
    <row r="675" spans="1:12" x14ac:dyDescent="0.25">
      <c r="A675" s="1" t="s">
        <v>10</v>
      </c>
      <c r="B675">
        <v>37</v>
      </c>
      <c r="C675" t="str">
        <f t="shared" si="10"/>
        <v>31-40</v>
      </c>
      <c r="D675">
        <v>0</v>
      </c>
      <c r="E675">
        <v>0</v>
      </c>
      <c r="F675">
        <v>0</v>
      </c>
      <c r="G675" s="1" t="s">
        <v>28</v>
      </c>
      <c r="H675" s="1" t="s">
        <v>17</v>
      </c>
      <c r="I675" s="1" t="s">
        <v>13</v>
      </c>
      <c r="J675" s="1" t="s">
        <v>14</v>
      </c>
      <c r="K675">
        <v>0</v>
      </c>
      <c r="L675" s="1" t="str">
        <f>IF(Dataset[[#This Row],[Outcome]]=1,"Affected","Not Affected")</f>
        <v>Not Affected</v>
      </c>
    </row>
    <row r="676" spans="1:12" x14ac:dyDescent="0.25">
      <c r="A676" s="1" t="s">
        <v>15</v>
      </c>
      <c r="B676">
        <v>47</v>
      </c>
      <c r="C676" t="str">
        <f t="shared" si="10"/>
        <v>41-50</v>
      </c>
      <c r="D676">
        <v>1</v>
      </c>
      <c r="E676">
        <v>1</v>
      </c>
      <c r="F676">
        <v>1</v>
      </c>
      <c r="G676" s="1" t="s">
        <v>34</v>
      </c>
      <c r="H676" s="1" t="s">
        <v>12</v>
      </c>
      <c r="I676" s="1" t="s">
        <v>19</v>
      </c>
      <c r="J676" s="1" t="s">
        <v>14</v>
      </c>
      <c r="K676">
        <v>1</v>
      </c>
      <c r="L676" s="1" t="str">
        <f>IF(Dataset[[#This Row],[Outcome]]=1,"Affected","Not Affected")</f>
        <v>Affected</v>
      </c>
    </row>
    <row r="677" spans="1:12" x14ac:dyDescent="0.25">
      <c r="A677" s="1" t="s">
        <v>10</v>
      </c>
      <c r="B677">
        <v>49</v>
      </c>
      <c r="C677" t="str">
        <f t="shared" si="10"/>
        <v>41-50</v>
      </c>
      <c r="D677">
        <v>1</v>
      </c>
      <c r="E677">
        <v>1</v>
      </c>
      <c r="F677">
        <v>1</v>
      </c>
      <c r="G677" s="1" t="s">
        <v>30</v>
      </c>
      <c r="H677" s="1" t="s">
        <v>17</v>
      </c>
      <c r="I677" s="1" t="s">
        <v>24</v>
      </c>
      <c r="J677" s="1" t="s">
        <v>14</v>
      </c>
      <c r="K677">
        <v>1</v>
      </c>
      <c r="L677" s="1" t="str">
        <f>IF(Dataset[[#This Row],[Outcome]]=1,"Affected","Not Affected")</f>
        <v>Affected</v>
      </c>
    </row>
    <row r="678" spans="1:12" x14ac:dyDescent="0.25">
      <c r="A678" s="1" t="s">
        <v>10</v>
      </c>
      <c r="B678">
        <v>32</v>
      </c>
      <c r="C678" t="str">
        <f t="shared" si="10"/>
        <v>31-40</v>
      </c>
      <c r="D678">
        <v>1</v>
      </c>
      <c r="E678">
        <v>1</v>
      </c>
      <c r="F678">
        <v>0</v>
      </c>
      <c r="G678" s="1" t="s">
        <v>31</v>
      </c>
      <c r="H678" s="1" t="s">
        <v>12</v>
      </c>
      <c r="I678" s="1" t="s">
        <v>24</v>
      </c>
      <c r="J678" s="1" t="s">
        <v>14</v>
      </c>
      <c r="K678">
        <v>1</v>
      </c>
      <c r="L678" s="1" t="str">
        <f>IF(Dataset[[#This Row],[Outcome]]=1,"Affected","Not Affected")</f>
        <v>Affected</v>
      </c>
    </row>
    <row r="679" spans="1:12" x14ac:dyDescent="0.25">
      <c r="A679" s="1" t="s">
        <v>15</v>
      </c>
      <c r="B679">
        <v>33</v>
      </c>
      <c r="C679" t="str">
        <f t="shared" si="10"/>
        <v>31-40</v>
      </c>
      <c r="D679">
        <v>1</v>
      </c>
      <c r="E679">
        <v>1</v>
      </c>
      <c r="F679">
        <v>0</v>
      </c>
      <c r="G679" s="1" t="s">
        <v>32</v>
      </c>
      <c r="H679" s="1" t="s">
        <v>17</v>
      </c>
      <c r="I679" s="1" t="s">
        <v>13</v>
      </c>
      <c r="J679" s="1" t="s">
        <v>14</v>
      </c>
      <c r="K679">
        <v>1</v>
      </c>
      <c r="L679" s="1" t="str">
        <f>IF(Dataset[[#This Row],[Outcome]]=1,"Affected","Not Affected")</f>
        <v>Affected</v>
      </c>
    </row>
    <row r="680" spans="1:12" x14ac:dyDescent="0.25">
      <c r="A680" s="1" t="s">
        <v>10</v>
      </c>
      <c r="B680">
        <v>25</v>
      </c>
      <c r="C680" t="str">
        <f t="shared" si="10"/>
        <v>21-30</v>
      </c>
      <c r="D680">
        <v>0</v>
      </c>
      <c r="E680">
        <v>0</v>
      </c>
      <c r="F680">
        <v>0</v>
      </c>
      <c r="G680" s="1" t="s">
        <v>34</v>
      </c>
      <c r="H680" s="1" t="s">
        <v>12</v>
      </c>
      <c r="I680" s="1" t="s">
        <v>19</v>
      </c>
      <c r="J680" s="1" t="s">
        <v>14</v>
      </c>
      <c r="K680">
        <v>0</v>
      </c>
      <c r="L680" s="1" t="str">
        <f>IF(Dataset[[#This Row],[Outcome]]=1,"Affected","Not Affected")</f>
        <v>Not Affected</v>
      </c>
    </row>
    <row r="681" spans="1:12" x14ac:dyDescent="0.25">
      <c r="A681" s="1" t="s">
        <v>15</v>
      </c>
      <c r="B681">
        <v>24</v>
      </c>
      <c r="C681" t="str">
        <f t="shared" si="10"/>
        <v>21-30</v>
      </c>
      <c r="D681">
        <v>0</v>
      </c>
      <c r="E681">
        <v>0</v>
      </c>
      <c r="F681">
        <v>0</v>
      </c>
      <c r="G681" s="1" t="s">
        <v>46</v>
      </c>
      <c r="H681" s="1" t="s">
        <v>17</v>
      </c>
      <c r="I681" s="1" t="s">
        <v>13</v>
      </c>
      <c r="J681" s="1" t="s">
        <v>14</v>
      </c>
      <c r="K681">
        <v>0</v>
      </c>
      <c r="L681" s="1" t="str">
        <f>IF(Dataset[[#This Row],[Outcome]]=1,"Affected","Not Affected")</f>
        <v>Not Affected</v>
      </c>
    </row>
    <row r="682" spans="1:12" x14ac:dyDescent="0.25">
      <c r="A682" s="1" t="s">
        <v>15</v>
      </c>
      <c r="B682">
        <v>22</v>
      </c>
      <c r="C682" t="str">
        <f t="shared" si="10"/>
        <v>21-30</v>
      </c>
      <c r="D682">
        <v>0</v>
      </c>
      <c r="E682">
        <v>0</v>
      </c>
      <c r="F682">
        <v>0</v>
      </c>
      <c r="G682" s="1" t="s">
        <v>50</v>
      </c>
      <c r="H682" s="1" t="s">
        <v>12</v>
      </c>
      <c r="I682" s="1" t="s">
        <v>13</v>
      </c>
      <c r="J682" s="1" t="s">
        <v>14</v>
      </c>
      <c r="K682">
        <v>0</v>
      </c>
      <c r="L682" s="1" t="str">
        <f>IF(Dataset[[#This Row],[Outcome]]=1,"Affected","Not Affected")</f>
        <v>Not Affected</v>
      </c>
    </row>
    <row r="683" spans="1:12" x14ac:dyDescent="0.25">
      <c r="A683" s="1" t="s">
        <v>10</v>
      </c>
      <c r="B683">
        <v>52</v>
      </c>
      <c r="C683" t="str">
        <f t="shared" si="10"/>
        <v>51+</v>
      </c>
      <c r="D683">
        <v>1</v>
      </c>
      <c r="E683">
        <v>1</v>
      </c>
      <c r="F683">
        <v>1</v>
      </c>
      <c r="G683" s="1" t="s">
        <v>20</v>
      </c>
      <c r="H683" s="1" t="s">
        <v>17</v>
      </c>
      <c r="I683" s="1" t="s">
        <v>13</v>
      </c>
      <c r="J683" s="1" t="s">
        <v>14</v>
      </c>
      <c r="K683">
        <v>1</v>
      </c>
      <c r="L683" s="1" t="str">
        <f>IF(Dataset[[#This Row],[Outcome]]=1,"Affected","Not Affected")</f>
        <v>Affected</v>
      </c>
    </row>
    <row r="684" spans="1:12" x14ac:dyDescent="0.25">
      <c r="A684" s="1" t="s">
        <v>10</v>
      </c>
      <c r="B684">
        <v>16</v>
      </c>
      <c r="C684" t="str">
        <f t="shared" si="10"/>
        <v>11-20</v>
      </c>
      <c r="D684">
        <v>1</v>
      </c>
      <c r="E684">
        <v>1</v>
      </c>
      <c r="F684">
        <v>0</v>
      </c>
      <c r="G684" s="1" t="s">
        <v>26</v>
      </c>
      <c r="H684" s="1" t="s">
        <v>12</v>
      </c>
      <c r="I684" s="1" t="s">
        <v>24</v>
      </c>
      <c r="J684" s="1" t="s">
        <v>14</v>
      </c>
      <c r="K684">
        <v>1</v>
      </c>
      <c r="L684" s="1" t="str">
        <f>IF(Dataset[[#This Row],[Outcome]]=1,"Affected","Not Affected")</f>
        <v>Affected</v>
      </c>
    </row>
    <row r="685" spans="1:12" x14ac:dyDescent="0.25">
      <c r="A685" s="1" t="s">
        <v>10</v>
      </c>
      <c r="B685">
        <v>19</v>
      </c>
      <c r="C685" t="str">
        <f t="shared" si="10"/>
        <v>11-20</v>
      </c>
      <c r="D685">
        <v>0</v>
      </c>
      <c r="E685">
        <v>0</v>
      </c>
      <c r="F685">
        <v>0</v>
      </c>
      <c r="G685" s="1" t="s">
        <v>22</v>
      </c>
      <c r="H685" s="1" t="s">
        <v>17</v>
      </c>
      <c r="I685" s="1" t="s">
        <v>13</v>
      </c>
      <c r="J685" s="1" t="s">
        <v>14</v>
      </c>
      <c r="K685">
        <v>0</v>
      </c>
      <c r="L685" s="1" t="str">
        <f>IF(Dataset[[#This Row],[Outcome]]=1,"Affected","Not Affected")</f>
        <v>Not Affected</v>
      </c>
    </row>
    <row r="686" spans="1:12" x14ac:dyDescent="0.25">
      <c r="A686" s="1" t="s">
        <v>10</v>
      </c>
      <c r="B686">
        <v>31</v>
      </c>
      <c r="C686" t="str">
        <f t="shared" si="10"/>
        <v>31-40</v>
      </c>
      <c r="D686">
        <v>0</v>
      </c>
      <c r="E686">
        <v>0</v>
      </c>
      <c r="F686">
        <v>1</v>
      </c>
      <c r="G686" s="1" t="s">
        <v>23</v>
      </c>
      <c r="H686" s="1" t="s">
        <v>12</v>
      </c>
      <c r="I686" s="1" t="s">
        <v>19</v>
      </c>
      <c r="J686" s="1" t="s">
        <v>14</v>
      </c>
      <c r="K686">
        <v>0</v>
      </c>
      <c r="L686" s="1" t="str">
        <f>IF(Dataset[[#This Row],[Outcome]]=1,"Affected","Not Affected")</f>
        <v>Not Affected</v>
      </c>
    </row>
    <row r="687" spans="1:12" x14ac:dyDescent="0.25">
      <c r="A687" s="1" t="s">
        <v>15</v>
      </c>
      <c r="B687">
        <v>46</v>
      </c>
      <c r="C687" t="str">
        <f t="shared" si="10"/>
        <v>41-50</v>
      </c>
      <c r="D687">
        <v>0</v>
      </c>
      <c r="E687">
        <v>0</v>
      </c>
      <c r="F687">
        <v>1</v>
      </c>
      <c r="G687" s="1" t="s">
        <v>47</v>
      </c>
      <c r="H687" s="1" t="s">
        <v>17</v>
      </c>
      <c r="I687" s="1" t="s">
        <v>19</v>
      </c>
      <c r="J687" s="1" t="s">
        <v>14</v>
      </c>
      <c r="K687">
        <v>0</v>
      </c>
      <c r="L687" s="1" t="str">
        <f>IF(Dataset[[#This Row],[Outcome]]=1,"Affected","Not Affected")</f>
        <v>Not Affected</v>
      </c>
    </row>
    <row r="688" spans="1:12" x14ac:dyDescent="0.25">
      <c r="A688" s="1" t="s">
        <v>15</v>
      </c>
      <c r="B688">
        <v>61</v>
      </c>
      <c r="C688" t="str">
        <f t="shared" si="10"/>
        <v>51+</v>
      </c>
      <c r="D688">
        <v>1</v>
      </c>
      <c r="E688">
        <v>1</v>
      </c>
      <c r="F688">
        <v>0</v>
      </c>
      <c r="G688" s="1" t="s">
        <v>36</v>
      </c>
      <c r="H688" s="1" t="s">
        <v>12</v>
      </c>
      <c r="I688" s="1" t="s">
        <v>24</v>
      </c>
      <c r="J688" s="1" t="s">
        <v>14</v>
      </c>
      <c r="K688">
        <v>1</v>
      </c>
      <c r="L688" s="1" t="str">
        <f>IF(Dataset[[#This Row],[Outcome]]=1,"Affected","Not Affected")</f>
        <v>Affected</v>
      </c>
    </row>
    <row r="689" spans="1:12" x14ac:dyDescent="0.25">
      <c r="A689" s="1" t="s">
        <v>10</v>
      </c>
      <c r="B689">
        <v>35</v>
      </c>
      <c r="C689" t="str">
        <f t="shared" si="10"/>
        <v>31-40</v>
      </c>
      <c r="D689">
        <v>0</v>
      </c>
      <c r="E689">
        <v>0</v>
      </c>
      <c r="F689">
        <v>0</v>
      </c>
      <c r="G689" s="1" t="s">
        <v>36</v>
      </c>
      <c r="H689" s="1" t="s">
        <v>17</v>
      </c>
      <c r="I689" s="1" t="s">
        <v>24</v>
      </c>
      <c r="J689" s="1" t="s">
        <v>14</v>
      </c>
      <c r="K689">
        <v>0</v>
      </c>
      <c r="L689" s="1" t="str">
        <f>IF(Dataset[[#This Row],[Outcome]]=1,"Affected","Not Affected")</f>
        <v>Not Affected</v>
      </c>
    </row>
    <row r="690" spans="1:12" x14ac:dyDescent="0.25">
      <c r="A690" s="1" t="s">
        <v>10</v>
      </c>
      <c r="B690">
        <v>44</v>
      </c>
      <c r="C690" t="str">
        <f t="shared" si="10"/>
        <v>41-50</v>
      </c>
      <c r="D690">
        <v>1</v>
      </c>
      <c r="E690">
        <v>1</v>
      </c>
      <c r="F690">
        <v>1</v>
      </c>
      <c r="G690" s="1" t="s">
        <v>26</v>
      </c>
      <c r="H690" s="1" t="s">
        <v>12</v>
      </c>
      <c r="I690" s="1" t="s">
        <v>19</v>
      </c>
      <c r="J690" s="1" t="s">
        <v>14</v>
      </c>
      <c r="K690">
        <v>1</v>
      </c>
      <c r="L690" s="1" t="str">
        <f>IF(Dataset[[#This Row],[Outcome]]=1,"Affected","Not Affected")</f>
        <v>Affected</v>
      </c>
    </row>
    <row r="691" spans="1:12" x14ac:dyDescent="0.25">
      <c r="A691" s="1" t="s">
        <v>10</v>
      </c>
      <c r="B691">
        <v>12</v>
      </c>
      <c r="C691" t="str">
        <f t="shared" si="10"/>
        <v>11-20</v>
      </c>
      <c r="D691">
        <v>0</v>
      </c>
      <c r="E691">
        <v>0</v>
      </c>
      <c r="F691">
        <v>1</v>
      </c>
      <c r="G691" s="1" t="s">
        <v>38</v>
      </c>
      <c r="H691" s="1" t="s">
        <v>17</v>
      </c>
      <c r="I691" s="1" t="s">
        <v>24</v>
      </c>
      <c r="J691" s="1" t="s">
        <v>14</v>
      </c>
      <c r="K691">
        <v>0</v>
      </c>
      <c r="L691" s="1" t="str">
        <f>IF(Dataset[[#This Row],[Outcome]]=1,"Affected","Not Affected")</f>
        <v>Not Affected</v>
      </c>
    </row>
    <row r="692" spans="1:12" x14ac:dyDescent="0.25">
      <c r="A692" s="1" t="s">
        <v>15</v>
      </c>
      <c r="B692">
        <v>51</v>
      </c>
      <c r="C692" t="str">
        <f t="shared" si="10"/>
        <v>51+</v>
      </c>
      <c r="D692">
        <v>1</v>
      </c>
      <c r="E692">
        <v>1</v>
      </c>
      <c r="F692">
        <v>0</v>
      </c>
      <c r="G692" s="1" t="s">
        <v>27</v>
      </c>
      <c r="H692" s="1" t="s">
        <v>12</v>
      </c>
      <c r="I692" s="1" t="s">
        <v>19</v>
      </c>
      <c r="J692" s="1" t="s">
        <v>14</v>
      </c>
      <c r="K692">
        <v>1</v>
      </c>
      <c r="L692" s="1" t="str">
        <f>IF(Dataset[[#This Row],[Outcome]]=1,"Affected","Not Affected")</f>
        <v>Affected</v>
      </c>
    </row>
    <row r="693" spans="1:12" x14ac:dyDescent="0.25">
      <c r="A693" s="1" t="s">
        <v>10</v>
      </c>
      <c r="B693">
        <v>33</v>
      </c>
      <c r="C693" t="str">
        <f t="shared" si="10"/>
        <v>31-40</v>
      </c>
      <c r="D693">
        <v>1</v>
      </c>
      <c r="E693">
        <v>1</v>
      </c>
      <c r="F693">
        <v>1</v>
      </c>
      <c r="G693" s="1" t="s">
        <v>28</v>
      </c>
      <c r="H693" s="1" t="s">
        <v>17</v>
      </c>
      <c r="I693" s="1" t="s">
        <v>19</v>
      </c>
      <c r="J693" s="1" t="s">
        <v>14</v>
      </c>
      <c r="K693">
        <v>1</v>
      </c>
      <c r="L693" s="1" t="str">
        <f>IF(Dataset[[#This Row],[Outcome]]=1,"Affected","Not Affected")</f>
        <v>Affected</v>
      </c>
    </row>
    <row r="694" spans="1:12" x14ac:dyDescent="0.25">
      <c r="A694" s="1" t="s">
        <v>10</v>
      </c>
      <c r="B694">
        <v>53</v>
      </c>
      <c r="C694" t="str">
        <f t="shared" si="10"/>
        <v>51+</v>
      </c>
      <c r="D694">
        <v>1</v>
      </c>
      <c r="E694">
        <v>1</v>
      </c>
      <c r="F694">
        <v>1</v>
      </c>
      <c r="G694" s="1" t="s">
        <v>33</v>
      </c>
      <c r="H694" s="1" t="s">
        <v>12</v>
      </c>
      <c r="I694" s="1" t="s">
        <v>13</v>
      </c>
      <c r="J694" s="1" t="s">
        <v>14</v>
      </c>
      <c r="K694">
        <v>1</v>
      </c>
      <c r="L694" s="1" t="str">
        <f>IF(Dataset[[#This Row],[Outcome]]=1,"Affected","Not Affected")</f>
        <v>Affected</v>
      </c>
    </row>
    <row r="695" spans="1:12" x14ac:dyDescent="0.25">
      <c r="A695" s="1" t="s">
        <v>15</v>
      </c>
      <c r="B695">
        <v>22</v>
      </c>
      <c r="C695" t="str">
        <f t="shared" si="10"/>
        <v>21-30</v>
      </c>
      <c r="D695">
        <v>0</v>
      </c>
      <c r="E695">
        <v>0</v>
      </c>
      <c r="F695">
        <v>0</v>
      </c>
      <c r="G695" s="1" t="s">
        <v>41</v>
      </c>
      <c r="H695" s="1" t="s">
        <v>17</v>
      </c>
      <c r="I695" s="1" t="s">
        <v>24</v>
      </c>
      <c r="J695" s="1" t="s">
        <v>14</v>
      </c>
      <c r="K695">
        <v>0</v>
      </c>
      <c r="L695" s="1" t="str">
        <f>IF(Dataset[[#This Row],[Outcome]]=1,"Affected","Not Affected")</f>
        <v>Not Affected</v>
      </c>
    </row>
    <row r="696" spans="1:12" x14ac:dyDescent="0.25">
      <c r="A696" s="1" t="s">
        <v>15</v>
      </c>
      <c r="B696">
        <v>32</v>
      </c>
      <c r="C696" t="str">
        <f t="shared" si="10"/>
        <v>31-40</v>
      </c>
      <c r="D696">
        <v>0</v>
      </c>
      <c r="E696">
        <v>0</v>
      </c>
      <c r="F696">
        <v>0</v>
      </c>
      <c r="G696" s="1" t="s">
        <v>35</v>
      </c>
      <c r="H696" s="1" t="s">
        <v>12</v>
      </c>
      <c r="I696" s="1" t="s">
        <v>19</v>
      </c>
      <c r="J696" s="1" t="s">
        <v>14</v>
      </c>
      <c r="K696">
        <v>0</v>
      </c>
      <c r="L696" s="1" t="str">
        <f>IF(Dataset[[#This Row],[Outcome]]=1,"Affected","Not Affected")</f>
        <v>Not Affected</v>
      </c>
    </row>
    <row r="697" spans="1:12" x14ac:dyDescent="0.25">
      <c r="A697" s="1" t="s">
        <v>15</v>
      </c>
      <c r="B697">
        <v>36</v>
      </c>
      <c r="C697" t="str">
        <f t="shared" si="10"/>
        <v>31-40</v>
      </c>
      <c r="D697">
        <v>0</v>
      </c>
      <c r="E697">
        <v>0</v>
      </c>
      <c r="F697">
        <v>1</v>
      </c>
      <c r="G697" s="1" t="s">
        <v>37</v>
      </c>
      <c r="H697" s="1" t="s">
        <v>17</v>
      </c>
      <c r="I697" s="1" t="s">
        <v>24</v>
      </c>
      <c r="J697" s="1" t="s">
        <v>14</v>
      </c>
      <c r="K697">
        <v>0</v>
      </c>
      <c r="L697" s="1" t="str">
        <f>IF(Dataset[[#This Row],[Outcome]]=1,"Affected","Not Affected")</f>
        <v>Not Affected</v>
      </c>
    </row>
    <row r="698" spans="1:12" x14ac:dyDescent="0.25">
      <c r="A698" s="1" t="s">
        <v>10</v>
      </c>
      <c r="B698">
        <v>14</v>
      </c>
      <c r="C698" t="str">
        <f t="shared" si="10"/>
        <v>11-20</v>
      </c>
      <c r="D698">
        <v>0</v>
      </c>
      <c r="E698">
        <v>0</v>
      </c>
      <c r="F698">
        <v>0</v>
      </c>
      <c r="G698" s="1" t="s">
        <v>23</v>
      </c>
      <c r="H698" s="1" t="s">
        <v>12</v>
      </c>
      <c r="I698" s="1" t="s">
        <v>24</v>
      </c>
      <c r="J698" s="1" t="s">
        <v>14</v>
      </c>
      <c r="K698">
        <v>0</v>
      </c>
      <c r="L698" s="1" t="str">
        <f>IF(Dataset[[#This Row],[Outcome]]=1,"Affected","Not Affected")</f>
        <v>Not Affected</v>
      </c>
    </row>
    <row r="699" spans="1:12" x14ac:dyDescent="0.25">
      <c r="A699" s="1" t="s">
        <v>15</v>
      </c>
      <c r="B699">
        <v>18</v>
      </c>
      <c r="C699" t="str">
        <f t="shared" si="10"/>
        <v>11-20</v>
      </c>
      <c r="D699">
        <v>1</v>
      </c>
      <c r="E699">
        <v>1</v>
      </c>
      <c r="F699">
        <v>0</v>
      </c>
      <c r="G699" s="1" t="s">
        <v>39</v>
      </c>
      <c r="H699" s="1" t="s">
        <v>17</v>
      </c>
      <c r="I699" s="1" t="s">
        <v>19</v>
      </c>
      <c r="J699" s="1" t="s">
        <v>14</v>
      </c>
      <c r="K699">
        <v>1</v>
      </c>
      <c r="L699" s="1" t="str">
        <f>IF(Dataset[[#This Row],[Outcome]]=1,"Affected","Not Affected")</f>
        <v>Affected</v>
      </c>
    </row>
    <row r="700" spans="1:12" x14ac:dyDescent="0.25">
      <c r="A700" s="1" t="s">
        <v>15</v>
      </c>
      <c r="B700">
        <v>52</v>
      </c>
      <c r="C700" t="str">
        <f t="shared" si="10"/>
        <v>51+</v>
      </c>
      <c r="D700">
        <v>1</v>
      </c>
      <c r="E700">
        <v>1</v>
      </c>
      <c r="F700">
        <v>1</v>
      </c>
      <c r="G700" s="1" t="s">
        <v>47</v>
      </c>
      <c r="H700" s="1" t="s">
        <v>12</v>
      </c>
      <c r="I700" s="1" t="s">
        <v>13</v>
      </c>
      <c r="J700" s="1" t="s">
        <v>14</v>
      </c>
      <c r="K700">
        <v>1</v>
      </c>
      <c r="L700" s="1" t="str">
        <f>IF(Dataset[[#This Row],[Outcome]]=1,"Affected","Not Affected")</f>
        <v>Affected</v>
      </c>
    </row>
    <row r="701" spans="1:12" x14ac:dyDescent="0.25">
      <c r="A701" s="1" t="s">
        <v>10</v>
      </c>
      <c r="B701">
        <v>62</v>
      </c>
      <c r="C701" t="str">
        <f t="shared" si="10"/>
        <v>51+</v>
      </c>
      <c r="D701">
        <v>0</v>
      </c>
      <c r="E701">
        <v>0</v>
      </c>
      <c r="F701">
        <v>1</v>
      </c>
      <c r="G701" s="1" t="s">
        <v>31</v>
      </c>
      <c r="H701" s="1" t="s">
        <v>17</v>
      </c>
      <c r="I701" s="1" t="s">
        <v>13</v>
      </c>
      <c r="J701" s="1" t="s">
        <v>14</v>
      </c>
      <c r="K701">
        <v>0</v>
      </c>
      <c r="L701" s="1" t="str">
        <f>IF(Dataset[[#This Row],[Outcome]]=1,"Affected","Not Affected")</f>
        <v>Not Affected</v>
      </c>
    </row>
    <row r="702" spans="1:12" x14ac:dyDescent="0.25">
      <c r="A702" s="1" t="s">
        <v>10</v>
      </c>
      <c r="B702">
        <v>41</v>
      </c>
      <c r="C702" t="str">
        <f t="shared" si="10"/>
        <v>41-50</v>
      </c>
      <c r="D702">
        <v>0</v>
      </c>
      <c r="E702">
        <v>0</v>
      </c>
      <c r="F702">
        <v>1</v>
      </c>
      <c r="G702" s="1" t="s">
        <v>47</v>
      </c>
      <c r="H702" s="1" t="s">
        <v>12</v>
      </c>
      <c r="I702" s="1" t="s">
        <v>19</v>
      </c>
      <c r="J702" s="1" t="s">
        <v>14</v>
      </c>
      <c r="K702">
        <v>0</v>
      </c>
      <c r="L702" s="1" t="str">
        <f>IF(Dataset[[#This Row],[Outcome]]=1,"Affected","Not Affected")</f>
        <v>Not Affected</v>
      </c>
    </row>
    <row r="703" spans="1:12" x14ac:dyDescent="0.25">
      <c r="A703" s="1" t="s">
        <v>10</v>
      </c>
      <c r="B703">
        <v>25</v>
      </c>
      <c r="C703" t="str">
        <f t="shared" si="10"/>
        <v>21-30</v>
      </c>
      <c r="D703">
        <v>0</v>
      </c>
      <c r="E703">
        <v>0</v>
      </c>
      <c r="F703">
        <v>1</v>
      </c>
      <c r="G703" s="1" t="s">
        <v>26</v>
      </c>
      <c r="H703" s="1" t="s">
        <v>17</v>
      </c>
      <c r="I703" s="1" t="s">
        <v>19</v>
      </c>
      <c r="J703" s="1" t="s">
        <v>14</v>
      </c>
      <c r="K703">
        <v>0</v>
      </c>
      <c r="L703" s="1" t="str">
        <f>IF(Dataset[[#This Row],[Outcome]]=1,"Affected","Not Affected")</f>
        <v>Not Affected</v>
      </c>
    </row>
    <row r="704" spans="1:12" x14ac:dyDescent="0.25">
      <c r="A704" s="1" t="s">
        <v>15</v>
      </c>
      <c r="B704">
        <v>31</v>
      </c>
      <c r="C704" t="str">
        <f t="shared" si="10"/>
        <v>31-40</v>
      </c>
      <c r="D704">
        <v>1</v>
      </c>
      <c r="E704">
        <v>1</v>
      </c>
      <c r="F704">
        <v>0</v>
      </c>
      <c r="G704" s="1" t="s">
        <v>44</v>
      </c>
      <c r="H704" s="1" t="s">
        <v>12</v>
      </c>
      <c r="I704" s="1" t="s">
        <v>19</v>
      </c>
      <c r="J704" s="1" t="s">
        <v>14</v>
      </c>
      <c r="K704">
        <v>1</v>
      </c>
      <c r="L704" s="1" t="str">
        <f>IF(Dataset[[#This Row],[Outcome]]=1,"Affected","Not Affected")</f>
        <v>Affected</v>
      </c>
    </row>
    <row r="705" spans="1:12" x14ac:dyDescent="0.25">
      <c r="A705" s="1" t="s">
        <v>10</v>
      </c>
      <c r="B705">
        <v>49</v>
      </c>
      <c r="C705" t="str">
        <f t="shared" si="10"/>
        <v>41-50</v>
      </c>
      <c r="D705">
        <v>0</v>
      </c>
      <c r="E705">
        <v>0</v>
      </c>
      <c r="F705">
        <v>0</v>
      </c>
      <c r="G705" s="1" t="s">
        <v>37</v>
      </c>
      <c r="H705" s="1" t="s">
        <v>17</v>
      </c>
      <c r="I705" s="1" t="s">
        <v>13</v>
      </c>
      <c r="J705" s="1" t="s">
        <v>14</v>
      </c>
      <c r="K705">
        <v>0</v>
      </c>
      <c r="L705" s="1" t="str">
        <f>IF(Dataset[[#This Row],[Outcome]]=1,"Affected","Not Affected")</f>
        <v>Not Affected</v>
      </c>
    </row>
    <row r="706" spans="1:12" x14ac:dyDescent="0.25">
      <c r="A706" s="1" t="s">
        <v>10</v>
      </c>
      <c r="B706">
        <v>39</v>
      </c>
      <c r="C706" t="str">
        <f t="shared" ref="C706:C769" si="11">IF(B706&lt;=10, "0-10",
IF(B706&lt;=20, "11-20",
IF(B706&lt;=30, "21-30",
IF(B706&lt;=40, "31-40",
IF(B706&lt;=50, "41-50","51+")))))</f>
        <v>31-40</v>
      </c>
      <c r="D706">
        <v>1</v>
      </c>
      <c r="E706">
        <v>1</v>
      </c>
      <c r="F706">
        <v>1</v>
      </c>
      <c r="G706" s="1" t="s">
        <v>38</v>
      </c>
      <c r="H706" s="1" t="s">
        <v>12</v>
      </c>
      <c r="I706" s="1" t="s">
        <v>19</v>
      </c>
      <c r="J706" s="1" t="s">
        <v>14</v>
      </c>
      <c r="K706">
        <v>1</v>
      </c>
      <c r="L706" s="1" t="str">
        <f>IF(Dataset[[#This Row],[Outcome]]=1,"Affected","Not Affected")</f>
        <v>Affected</v>
      </c>
    </row>
    <row r="707" spans="1:12" x14ac:dyDescent="0.25">
      <c r="A707" s="1" t="s">
        <v>10</v>
      </c>
      <c r="B707">
        <v>26</v>
      </c>
      <c r="C707" t="str">
        <f t="shared" si="11"/>
        <v>21-30</v>
      </c>
      <c r="D707">
        <v>0</v>
      </c>
      <c r="E707">
        <v>0</v>
      </c>
      <c r="F707">
        <v>0</v>
      </c>
      <c r="G707" s="1" t="s">
        <v>25</v>
      </c>
      <c r="H707" s="1" t="s">
        <v>17</v>
      </c>
      <c r="I707" s="1" t="s">
        <v>19</v>
      </c>
      <c r="J707" s="1" t="s">
        <v>14</v>
      </c>
      <c r="K707">
        <v>0</v>
      </c>
      <c r="L707" s="1" t="str">
        <f>IF(Dataset[[#This Row],[Outcome]]=1,"Affected","Not Affected")</f>
        <v>Not Affected</v>
      </c>
    </row>
    <row r="708" spans="1:12" x14ac:dyDescent="0.25">
      <c r="A708" s="1" t="s">
        <v>15</v>
      </c>
      <c r="B708">
        <v>24</v>
      </c>
      <c r="C708" t="str">
        <f t="shared" si="11"/>
        <v>21-30</v>
      </c>
      <c r="D708">
        <v>0</v>
      </c>
      <c r="E708">
        <v>0</v>
      </c>
      <c r="F708">
        <v>0</v>
      </c>
      <c r="G708" s="1" t="s">
        <v>40</v>
      </c>
      <c r="H708" s="1" t="s">
        <v>12</v>
      </c>
      <c r="I708" s="1" t="s">
        <v>24</v>
      </c>
      <c r="J708" s="1" t="s">
        <v>14</v>
      </c>
      <c r="K708">
        <v>0</v>
      </c>
      <c r="L708" s="1" t="str">
        <f>IF(Dataset[[#This Row],[Outcome]]=1,"Affected","Not Affected")</f>
        <v>Not Affected</v>
      </c>
    </row>
    <row r="709" spans="1:12" x14ac:dyDescent="0.25">
      <c r="A709" s="1" t="s">
        <v>15</v>
      </c>
      <c r="B709">
        <v>30</v>
      </c>
      <c r="C709" t="str">
        <f t="shared" si="11"/>
        <v>21-30</v>
      </c>
      <c r="D709">
        <v>0</v>
      </c>
      <c r="E709">
        <v>0</v>
      </c>
      <c r="F709">
        <v>0</v>
      </c>
      <c r="G709" s="1" t="s">
        <v>32</v>
      </c>
      <c r="H709" s="1" t="s">
        <v>17</v>
      </c>
      <c r="I709" s="1" t="s">
        <v>24</v>
      </c>
      <c r="J709" s="1" t="s">
        <v>14</v>
      </c>
      <c r="K709">
        <v>0</v>
      </c>
      <c r="L709" s="1" t="str">
        <f>IF(Dataset[[#This Row],[Outcome]]=1,"Affected","Not Affected")</f>
        <v>Not Affected</v>
      </c>
    </row>
    <row r="710" spans="1:12" x14ac:dyDescent="0.25">
      <c r="A710" s="1" t="s">
        <v>15</v>
      </c>
      <c r="B710">
        <v>20</v>
      </c>
      <c r="C710" t="str">
        <f t="shared" si="11"/>
        <v>11-20</v>
      </c>
      <c r="D710">
        <v>1</v>
      </c>
      <c r="E710">
        <v>1</v>
      </c>
      <c r="F710">
        <v>1</v>
      </c>
      <c r="G710" s="1" t="s">
        <v>27</v>
      </c>
      <c r="H710" s="1" t="s">
        <v>12</v>
      </c>
      <c r="I710" s="1" t="s">
        <v>13</v>
      </c>
      <c r="J710" s="1" t="s">
        <v>14</v>
      </c>
      <c r="K710">
        <v>1</v>
      </c>
      <c r="L710" s="1" t="str">
        <f>IF(Dataset[[#This Row],[Outcome]]=1,"Affected","Not Affected")</f>
        <v>Affected</v>
      </c>
    </row>
    <row r="711" spans="1:12" x14ac:dyDescent="0.25">
      <c r="A711" s="1" t="s">
        <v>10</v>
      </c>
      <c r="B711">
        <v>50</v>
      </c>
      <c r="C711" t="str">
        <f t="shared" si="11"/>
        <v>41-50</v>
      </c>
      <c r="D711">
        <v>1</v>
      </c>
      <c r="E711">
        <v>1</v>
      </c>
      <c r="F711">
        <v>1</v>
      </c>
      <c r="G711" s="1" t="s">
        <v>42</v>
      </c>
      <c r="H711" s="1" t="s">
        <v>17</v>
      </c>
      <c r="I711" s="1" t="s">
        <v>24</v>
      </c>
      <c r="J711" s="1" t="s">
        <v>14</v>
      </c>
      <c r="K711">
        <v>1</v>
      </c>
      <c r="L711" s="1" t="str">
        <f>IF(Dataset[[#This Row],[Outcome]]=1,"Affected","Not Affected")</f>
        <v>Affected</v>
      </c>
    </row>
    <row r="712" spans="1:12" x14ac:dyDescent="0.25">
      <c r="A712" s="1" t="s">
        <v>10</v>
      </c>
      <c r="B712">
        <v>13</v>
      </c>
      <c r="C712" t="str">
        <f t="shared" si="11"/>
        <v>11-20</v>
      </c>
      <c r="D712">
        <v>1</v>
      </c>
      <c r="E712">
        <v>1</v>
      </c>
      <c r="F712">
        <v>0</v>
      </c>
      <c r="G712" s="1" t="s">
        <v>31</v>
      </c>
      <c r="H712" s="1" t="s">
        <v>12</v>
      </c>
      <c r="I712" s="1" t="s">
        <v>19</v>
      </c>
      <c r="J712" s="1" t="s">
        <v>14</v>
      </c>
      <c r="K712">
        <v>1</v>
      </c>
      <c r="L712" s="1" t="str">
        <f>IF(Dataset[[#This Row],[Outcome]]=1,"Affected","Not Affected")</f>
        <v>Affected</v>
      </c>
    </row>
    <row r="713" spans="1:12" x14ac:dyDescent="0.25">
      <c r="A713" s="1" t="s">
        <v>15</v>
      </c>
      <c r="B713">
        <v>44</v>
      </c>
      <c r="C713" t="str">
        <f t="shared" si="11"/>
        <v>41-50</v>
      </c>
      <c r="D713">
        <v>1</v>
      </c>
      <c r="E713">
        <v>1</v>
      </c>
      <c r="F713">
        <v>0</v>
      </c>
      <c r="G713" s="1" t="s">
        <v>32</v>
      </c>
      <c r="H713" s="1" t="s">
        <v>17</v>
      </c>
      <c r="I713" s="1" t="s">
        <v>13</v>
      </c>
      <c r="J713" s="1" t="s">
        <v>14</v>
      </c>
      <c r="K713">
        <v>1</v>
      </c>
      <c r="L713" s="1" t="str">
        <f>IF(Dataset[[#This Row],[Outcome]]=1,"Affected","Not Affected")</f>
        <v>Affected</v>
      </c>
    </row>
    <row r="714" spans="1:12" x14ac:dyDescent="0.25">
      <c r="A714" s="1" t="s">
        <v>15</v>
      </c>
      <c r="B714">
        <v>19</v>
      </c>
      <c r="C714" t="str">
        <f t="shared" si="11"/>
        <v>11-20</v>
      </c>
      <c r="D714">
        <v>1</v>
      </c>
      <c r="E714">
        <v>1</v>
      </c>
      <c r="F714">
        <v>1</v>
      </c>
      <c r="G714" s="1" t="s">
        <v>27</v>
      </c>
      <c r="H714" s="1" t="s">
        <v>12</v>
      </c>
      <c r="I714" s="1" t="s">
        <v>19</v>
      </c>
      <c r="J714" s="1" t="s">
        <v>14</v>
      </c>
      <c r="K714">
        <v>1</v>
      </c>
      <c r="L714" s="1" t="str">
        <f>IF(Dataset[[#This Row],[Outcome]]=1,"Affected","Not Affected")</f>
        <v>Affected</v>
      </c>
    </row>
    <row r="715" spans="1:12" x14ac:dyDescent="0.25">
      <c r="A715" s="1" t="s">
        <v>10</v>
      </c>
      <c r="B715">
        <v>53</v>
      </c>
      <c r="C715" t="str">
        <f t="shared" si="11"/>
        <v>51+</v>
      </c>
      <c r="D715">
        <v>1</v>
      </c>
      <c r="E715">
        <v>1</v>
      </c>
      <c r="F715">
        <v>1</v>
      </c>
      <c r="G715" s="1" t="s">
        <v>36</v>
      </c>
      <c r="H715" s="1" t="s">
        <v>17</v>
      </c>
      <c r="I715" s="1" t="s">
        <v>24</v>
      </c>
      <c r="J715" s="1" t="s">
        <v>14</v>
      </c>
      <c r="K715">
        <v>1</v>
      </c>
      <c r="L715" s="1" t="str">
        <f>IF(Dataset[[#This Row],[Outcome]]=1,"Affected","Not Affected")</f>
        <v>Affected</v>
      </c>
    </row>
    <row r="716" spans="1:12" x14ac:dyDescent="0.25">
      <c r="A716" s="1" t="s">
        <v>10</v>
      </c>
      <c r="B716">
        <v>12</v>
      </c>
      <c r="C716" t="str">
        <f t="shared" si="11"/>
        <v>11-20</v>
      </c>
      <c r="D716">
        <v>0</v>
      </c>
      <c r="E716">
        <v>0</v>
      </c>
      <c r="F716">
        <v>0</v>
      </c>
      <c r="G716" s="1" t="s">
        <v>49</v>
      </c>
      <c r="H716" s="1" t="s">
        <v>12</v>
      </c>
      <c r="I716" s="1" t="s">
        <v>13</v>
      </c>
      <c r="J716" s="1" t="s">
        <v>14</v>
      </c>
      <c r="K716">
        <v>0</v>
      </c>
      <c r="L716" s="1" t="str">
        <f>IF(Dataset[[#This Row],[Outcome]]=1,"Affected","Not Affected")</f>
        <v>Not Affected</v>
      </c>
    </row>
    <row r="717" spans="1:12" x14ac:dyDescent="0.25">
      <c r="A717" s="1" t="s">
        <v>10</v>
      </c>
      <c r="B717">
        <v>14</v>
      </c>
      <c r="C717" t="str">
        <f t="shared" si="11"/>
        <v>11-20</v>
      </c>
      <c r="D717">
        <v>0</v>
      </c>
      <c r="E717">
        <v>0</v>
      </c>
      <c r="F717">
        <v>0</v>
      </c>
      <c r="G717" s="1" t="s">
        <v>46</v>
      </c>
      <c r="H717" s="1" t="s">
        <v>17</v>
      </c>
      <c r="I717" s="1" t="s">
        <v>24</v>
      </c>
      <c r="J717" s="1" t="s">
        <v>14</v>
      </c>
      <c r="K717">
        <v>0</v>
      </c>
      <c r="L717" s="1" t="str">
        <f>IF(Dataset[[#This Row],[Outcome]]=1,"Affected","Not Affected")</f>
        <v>Not Affected</v>
      </c>
    </row>
    <row r="718" spans="1:12" x14ac:dyDescent="0.25">
      <c r="A718" s="1" t="s">
        <v>15</v>
      </c>
      <c r="B718">
        <v>30</v>
      </c>
      <c r="C718" t="str">
        <f t="shared" si="11"/>
        <v>21-30</v>
      </c>
      <c r="D718">
        <v>1</v>
      </c>
      <c r="E718">
        <v>1</v>
      </c>
      <c r="F718">
        <v>1</v>
      </c>
      <c r="G718" s="1" t="s">
        <v>29</v>
      </c>
      <c r="H718" s="1" t="s">
        <v>12</v>
      </c>
      <c r="I718" s="1" t="s">
        <v>13</v>
      </c>
      <c r="J718" s="1" t="s">
        <v>14</v>
      </c>
      <c r="K718">
        <v>1</v>
      </c>
      <c r="L718" s="1" t="str">
        <f>IF(Dataset[[#This Row],[Outcome]]=1,"Affected","Not Affected")</f>
        <v>Affected</v>
      </c>
    </row>
    <row r="719" spans="1:12" x14ac:dyDescent="0.25">
      <c r="A719" s="1" t="s">
        <v>10</v>
      </c>
      <c r="B719">
        <v>48</v>
      </c>
      <c r="C719" t="str">
        <f t="shared" si="11"/>
        <v>41-50</v>
      </c>
      <c r="D719">
        <v>0</v>
      </c>
      <c r="E719">
        <v>0</v>
      </c>
      <c r="F719">
        <v>1</v>
      </c>
      <c r="G719" s="1" t="s">
        <v>42</v>
      </c>
      <c r="H719" s="1" t="s">
        <v>17</v>
      </c>
      <c r="I719" s="1" t="s">
        <v>24</v>
      </c>
      <c r="J719" s="1" t="s">
        <v>14</v>
      </c>
      <c r="K719">
        <v>0</v>
      </c>
      <c r="L719" s="1" t="str">
        <f>IF(Dataset[[#This Row],[Outcome]]=1,"Affected","Not Affected")</f>
        <v>Not Affected</v>
      </c>
    </row>
    <row r="720" spans="1:12" x14ac:dyDescent="0.25">
      <c r="A720" s="1" t="s">
        <v>15</v>
      </c>
      <c r="B720">
        <v>31</v>
      </c>
      <c r="C720" t="str">
        <f t="shared" si="11"/>
        <v>31-40</v>
      </c>
      <c r="D720">
        <v>0</v>
      </c>
      <c r="E720">
        <v>0</v>
      </c>
      <c r="F720">
        <v>0</v>
      </c>
      <c r="G720" s="1" t="s">
        <v>42</v>
      </c>
      <c r="H720" s="1" t="s">
        <v>12</v>
      </c>
      <c r="I720" s="1" t="s">
        <v>13</v>
      </c>
      <c r="J720" s="1" t="s">
        <v>14</v>
      </c>
      <c r="K720">
        <v>0</v>
      </c>
      <c r="L720" s="1" t="str">
        <f>IF(Dataset[[#This Row],[Outcome]]=1,"Affected","Not Affected")</f>
        <v>Not Affected</v>
      </c>
    </row>
    <row r="721" spans="1:12" x14ac:dyDescent="0.25">
      <c r="A721" s="1" t="s">
        <v>15</v>
      </c>
      <c r="B721">
        <v>16</v>
      </c>
      <c r="C721" t="str">
        <f t="shared" si="11"/>
        <v>11-20</v>
      </c>
      <c r="D721">
        <v>1</v>
      </c>
      <c r="E721">
        <v>1</v>
      </c>
      <c r="F721">
        <v>0</v>
      </c>
      <c r="G721" s="1" t="s">
        <v>44</v>
      </c>
      <c r="H721" s="1" t="s">
        <v>17</v>
      </c>
      <c r="I721" s="1" t="s">
        <v>13</v>
      </c>
      <c r="J721" s="1" t="s">
        <v>14</v>
      </c>
      <c r="K721">
        <v>1</v>
      </c>
      <c r="L721" s="1" t="str">
        <f>IF(Dataset[[#This Row],[Outcome]]=1,"Affected","Not Affected")</f>
        <v>Affected</v>
      </c>
    </row>
    <row r="722" spans="1:12" x14ac:dyDescent="0.25">
      <c r="A722" s="1" t="s">
        <v>15</v>
      </c>
      <c r="B722">
        <v>38</v>
      </c>
      <c r="C722" t="str">
        <f t="shared" si="11"/>
        <v>31-40</v>
      </c>
      <c r="D722">
        <v>1</v>
      </c>
      <c r="E722">
        <v>1</v>
      </c>
      <c r="F722">
        <v>1</v>
      </c>
      <c r="G722" s="1" t="s">
        <v>22</v>
      </c>
      <c r="H722" s="1" t="s">
        <v>12</v>
      </c>
      <c r="I722" s="1" t="s">
        <v>24</v>
      </c>
      <c r="J722" s="1" t="s">
        <v>14</v>
      </c>
      <c r="K722">
        <v>1</v>
      </c>
      <c r="L722" s="1" t="str">
        <f>IF(Dataset[[#This Row],[Outcome]]=1,"Affected","Not Affected")</f>
        <v>Affected</v>
      </c>
    </row>
    <row r="723" spans="1:12" x14ac:dyDescent="0.25">
      <c r="A723" s="1" t="s">
        <v>10</v>
      </c>
      <c r="B723">
        <v>24</v>
      </c>
      <c r="C723" t="str">
        <f t="shared" si="11"/>
        <v>21-30</v>
      </c>
      <c r="D723">
        <v>1</v>
      </c>
      <c r="E723">
        <v>1</v>
      </c>
      <c r="F723">
        <v>1</v>
      </c>
      <c r="G723" s="1" t="s">
        <v>41</v>
      </c>
      <c r="H723" s="1" t="s">
        <v>17</v>
      </c>
      <c r="I723" s="1" t="s">
        <v>19</v>
      </c>
      <c r="J723" s="1" t="s">
        <v>14</v>
      </c>
      <c r="K723">
        <v>1</v>
      </c>
      <c r="L723" s="1" t="str">
        <f>IF(Dataset[[#This Row],[Outcome]]=1,"Affected","Not Affected")</f>
        <v>Affected</v>
      </c>
    </row>
    <row r="724" spans="1:12" x14ac:dyDescent="0.25">
      <c r="A724" s="1" t="s">
        <v>10</v>
      </c>
      <c r="B724">
        <v>28</v>
      </c>
      <c r="C724" t="str">
        <f t="shared" si="11"/>
        <v>21-30</v>
      </c>
      <c r="D724">
        <v>0</v>
      </c>
      <c r="E724">
        <v>0</v>
      </c>
      <c r="F724">
        <v>1</v>
      </c>
      <c r="G724" s="1" t="s">
        <v>26</v>
      </c>
      <c r="H724" s="1" t="s">
        <v>12</v>
      </c>
      <c r="I724" s="1" t="s">
        <v>24</v>
      </c>
      <c r="J724" s="1" t="s">
        <v>14</v>
      </c>
      <c r="K724">
        <v>0</v>
      </c>
      <c r="L724" s="1" t="str">
        <f>IF(Dataset[[#This Row],[Outcome]]=1,"Affected","Not Affected")</f>
        <v>Not Affected</v>
      </c>
    </row>
    <row r="725" spans="1:12" x14ac:dyDescent="0.25">
      <c r="A725" s="1" t="s">
        <v>10</v>
      </c>
      <c r="B725">
        <v>52</v>
      </c>
      <c r="C725" t="str">
        <f t="shared" si="11"/>
        <v>51+</v>
      </c>
      <c r="D725">
        <v>1</v>
      </c>
      <c r="E725">
        <v>1</v>
      </c>
      <c r="F725">
        <v>0</v>
      </c>
      <c r="G725" s="1" t="s">
        <v>50</v>
      </c>
      <c r="H725" s="1" t="s">
        <v>17</v>
      </c>
      <c r="I725" s="1" t="s">
        <v>24</v>
      </c>
      <c r="J725" s="1" t="s">
        <v>14</v>
      </c>
      <c r="K725">
        <v>1</v>
      </c>
      <c r="L725" s="1" t="str">
        <f>IF(Dataset[[#This Row],[Outcome]]=1,"Affected","Not Affected")</f>
        <v>Affected</v>
      </c>
    </row>
    <row r="726" spans="1:12" x14ac:dyDescent="0.25">
      <c r="A726" s="1" t="s">
        <v>15</v>
      </c>
      <c r="B726">
        <v>8</v>
      </c>
      <c r="C726" t="str">
        <f t="shared" si="11"/>
        <v>0-10</v>
      </c>
      <c r="D726">
        <v>1</v>
      </c>
      <c r="E726">
        <v>1</v>
      </c>
      <c r="F726">
        <v>0</v>
      </c>
      <c r="G726" s="1" t="s">
        <v>32</v>
      </c>
      <c r="H726" s="1" t="s">
        <v>12</v>
      </c>
      <c r="I726" s="1" t="s">
        <v>13</v>
      </c>
      <c r="J726" s="1" t="s">
        <v>14</v>
      </c>
      <c r="K726">
        <v>1</v>
      </c>
      <c r="L726" s="1" t="str">
        <f>IF(Dataset[[#This Row],[Outcome]]=1,"Affected","Not Affected")</f>
        <v>Affected</v>
      </c>
    </row>
    <row r="727" spans="1:12" x14ac:dyDescent="0.25">
      <c r="A727" s="1" t="s">
        <v>10</v>
      </c>
      <c r="B727">
        <v>54</v>
      </c>
      <c r="C727" t="str">
        <f t="shared" si="11"/>
        <v>51+</v>
      </c>
      <c r="D727">
        <v>0</v>
      </c>
      <c r="E727">
        <v>0</v>
      </c>
      <c r="F727">
        <v>0</v>
      </c>
      <c r="G727" s="1" t="s">
        <v>11</v>
      </c>
      <c r="H727" s="1" t="s">
        <v>17</v>
      </c>
      <c r="I727" s="1" t="s">
        <v>13</v>
      </c>
      <c r="J727" s="1" t="s">
        <v>14</v>
      </c>
      <c r="K727">
        <v>0</v>
      </c>
      <c r="L727" s="1" t="str">
        <f>IF(Dataset[[#This Row],[Outcome]]=1,"Affected","Not Affected")</f>
        <v>Not Affected</v>
      </c>
    </row>
    <row r="728" spans="1:12" x14ac:dyDescent="0.25">
      <c r="A728" s="1" t="s">
        <v>10</v>
      </c>
      <c r="B728">
        <v>9</v>
      </c>
      <c r="C728" t="str">
        <f t="shared" si="11"/>
        <v>0-10</v>
      </c>
      <c r="D728">
        <v>1</v>
      </c>
      <c r="E728">
        <v>1</v>
      </c>
      <c r="F728">
        <v>1</v>
      </c>
      <c r="G728" s="1" t="s">
        <v>31</v>
      </c>
      <c r="H728" s="1" t="s">
        <v>12</v>
      </c>
      <c r="I728" s="1" t="s">
        <v>13</v>
      </c>
      <c r="J728" s="1" t="s">
        <v>14</v>
      </c>
      <c r="K728">
        <v>1</v>
      </c>
      <c r="L728" s="1" t="str">
        <f>IF(Dataset[[#This Row],[Outcome]]=1,"Affected","Not Affected")</f>
        <v>Affected</v>
      </c>
    </row>
    <row r="729" spans="1:12" x14ac:dyDescent="0.25">
      <c r="A729" s="1" t="s">
        <v>10</v>
      </c>
      <c r="B729">
        <v>14</v>
      </c>
      <c r="C729" t="str">
        <f t="shared" si="11"/>
        <v>11-20</v>
      </c>
      <c r="D729">
        <v>1</v>
      </c>
      <c r="E729">
        <v>1</v>
      </c>
      <c r="F729">
        <v>0</v>
      </c>
      <c r="G729" s="1" t="s">
        <v>33</v>
      </c>
      <c r="H729" s="1" t="s">
        <v>17</v>
      </c>
      <c r="I729" s="1" t="s">
        <v>19</v>
      </c>
      <c r="J729" s="1" t="s">
        <v>14</v>
      </c>
      <c r="K729">
        <v>1</v>
      </c>
      <c r="L729" s="1" t="str">
        <f>IF(Dataset[[#This Row],[Outcome]]=1,"Affected","Not Affected")</f>
        <v>Affected</v>
      </c>
    </row>
    <row r="730" spans="1:12" x14ac:dyDescent="0.25">
      <c r="A730" s="1" t="s">
        <v>10</v>
      </c>
      <c r="B730">
        <v>12</v>
      </c>
      <c r="C730" t="str">
        <f t="shared" si="11"/>
        <v>11-20</v>
      </c>
      <c r="D730">
        <v>1</v>
      </c>
      <c r="E730">
        <v>1</v>
      </c>
      <c r="F730">
        <v>0</v>
      </c>
      <c r="G730" s="1" t="s">
        <v>16</v>
      </c>
      <c r="H730" s="1" t="s">
        <v>12</v>
      </c>
      <c r="I730" s="1" t="s">
        <v>19</v>
      </c>
      <c r="J730" s="1" t="s">
        <v>14</v>
      </c>
      <c r="K730">
        <v>1</v>
      </c>
      <c r="L730" s="1" t="str">
        <f>IF(Dataset[[#This Row],[Outcome]]=1,"Affected","Not Affected")</f>
        <v>Affected</v>
      </c>
    </row>
    <row r="731" spans="1:12" x14ac:dyDescent="0.25">
      <c r="A731" s="1" t="s">
        <v>10</v>
      </c>
      <c r="B731">
        <v>49</v>
      </c>
      <c r="C731" t="str">
        <f t="shared" si="11"/>
        <v>41-50</v>
      </c>
      <c r="D731">
        <v>0</v>
      </c>
      <c r="E731">
        <v>0</v>
      </c>
      <c r="F731">
        <v>1</v>
      </c>
      <c r="G731" s="1" t="s">
        <v>48</v>
      </c>
      <c r="H731" s="1" t="s">
        <v>17</v>
      </c>
      <c r="I731" s="1" t="s">
        <v>19</v>
      </c>
      <c r="J731" s="1" t="s">
        <v>14</v>
      </c>
      <c r="K731">
        <v>0</v>
      </c>
      <c r="L731" s="1" t="str">
        <f>IF(Dataset[[#This Row],[Outcome]]=1,"Affected","Not Affected")</f>
        <v>Not Affected</v>
      </c>
    </row>
    <row r="732" spans="1:12" x14ac:dyDescent="0.25">
      <c r="A732" s="1" t="s">
        <v>15</v>
      </c>
      <c r="B732">
        <v>46</v>
      </c>
      <c r="C732" t="str">
        <f t="shared" si="11"/>
        <v>41-50</v>
      </c>
      <c r="D732">
        <v>0</v>
      </c>
      <c r="E732">
        <v>0</v>
      </c>
      <c r="F732">
        <v>0</v>
      </c>
      <c r="G732" s="1" t="s">
        <v>33</v>
      </c>
      <c r="H732" s="1" t="s">
        <v>12</v>
      </c>
      <c r="I732" s="1" t="s">
        <v>19</v>
      </c>
      <c r="J732" s="1" t="s">
        <v>14</v>
      </c>
      <c r="K732">
        <v>0</v>
      </c>
      <c r="L732" s="1" t="str">
        <f>IF(Dataset[[#This Row],[Outcome]]=1,"Affected","Not Affected")</f>
        <v>Not Affected</v>
      </c>
    </row>
    <row r="733" spans="1:12" x14ac:dyDescent="0.25">
      <c r="A733" s="1" t="s">
        <v>15</v>
      </c>
      <c r="B733">
        <v>35</v>
      </c>
      <c r="C733" t="str">
        <f t="shared" si="11"/>
        <v>31-40</v>
      </c>
      <c r="D733">
        <v>0</v>
      </c>
      <c r="E733">
        <v>0</v>
      </c>
      <c r="F733">
        <v>1</v>
      </c>
      <c r="G733" s="1" t="s">
        <v>44</v>
      </c>
      <c r="H733" s="1" t="s">
        <v>17</v>
      </c>
      <c r="I733" s="1" t="s">
        <v>13</v>
      </c>
      <c r="J733" s="1" t="s">
        <v>14</v>
      </c>
      <c r="K733">
        <v>0</v>
      </c>
      <c r="L733" s="1" t="str">
        <f>IF(Dataset[[#This Row],[Outcome]]=1,"Affected","Not Affected")</f>
        <v>Not Affected</v>
      </c>
    </row>
    <row r="734" spans="1:12" x14ac:dyDescent="0.25">
      <c r="A734" s="1" t="s">
        <v>10</v>
      </c>
      <c r="B734">
        <v>45</v>
      </c>
      <c r="C734" t="str">
        <f t="shared" si="11"/>
        <v>41-50</v>
      </c>
      <c r="D734">
        <v>1</v>
      </c>
      <c r="E734">
        <v>1</v>
      </c>
      <c r="F734">
        <v>0</v>
      </c>
      <c r="G734" s="1" t="s">
        <v>23</v>
      </c>
      <c r="H734" s="1" t="s">
        <v>12</v>
      </c>
      <c r="I734" s="1" t="s">
        <v>13</v>
      </c>
      <c r="J734" s="1" t="s">
        <v>14</v>
      </c>
      <c r="K734">
        <v>1</v>
      </c>
      <c r="L734" s="1" t="str">
        <f>IF(Dataset[[#This Row],[Outcome]]=1,"Affected","Not Affected")</f>
        <v>Affected</v>
      </c>
    </row>
    <row r="735" spans="1:12" x14ac:dyDescent="0.25">
      <c r="A735" s="1" t="s">
        <v>15</v>
      </c>
      <c r="B735">
        <v>48</v>
      </c>
      <c r="C735" t="str">
        <f t="shared" si="11"/>
        <v>41-50</v>
      </c>
      <c r="D735">
        <v>0</v>
      </c>
      <c r="E735">
        <v>0</v>
      </c>
      <c r="F735">
        <v>0</v>
      </c>
      <c r="G735" s="1" t="s">
        <v>52</v>
      </c>
      <c r="H735" s="1" t="s">
        <v>17</v>
      </c>
      <c r="I735" s="1" t="s">
        <v>19</v>
      </c>
      <c r="J735" s="1" t="s">
        <v>14</v>
      </c>
      <c r="K735">
        <v>0</v>
      </c>
      <c r="L735" s="1" t="str">
        <f>IF(Dataset[[#This Row],[Outcome]]=1,"Affected","Not Affected")</f>
        <v>Not Affected</v>
      </c>
    </row>
    <row r="736" spans="1:12" x14ac:dyDescent="0.25">
      <c r="A736" s="1" t="s">
        <v>15</v>
      </c>
      <c r="B736">
        <v>50</v>
      </c>
      <c r="C736" t="str">
        <f t="shared" si="11"/>
        <v>41-50</v>
      </c>
      <c r="D736">
        <v>0</v>
      </c>
      <c r="E736">
        <v>0</v>
      </c>
      <c r="F736">
        <v>0</v>
      </c>
      <c r="G736" s="1" t="s">
        <v>38</v>
      </c>
      <c r="H736" s="1" t="s">
        <v>12</v>
      </c>
      <c r="I736" s="1" t="s">
        <v>19</v>
      </c>
      <c r="J736" s="1" t="s">
        <v>14</v>
      </c>
      <c r="K736">
        <v>0</v>
      </c>
      <c r="L736" s="1" t="str">
        <f>IF(Dataset[[#This Row],[Outcome]]=1,"Affected","Not Affected")</f>
        <v>Not Affected</v>
      </c>
    </row>
    <row r="737" spans="1:12" x14ac:dyDescent="0.25">
      <c r="A737" s="1" t="s">
        <v>15</v>
      </c>
      <c r="B737">
        <v>37</v>
      </c>
      <c r="C737" t="str">
        <f t="shared" si="11"/>
        <v>31-40</v>
      </c>
      <c r="D737">
        <v>0</v>
      </c>
      <c r="E737">
        <v>0</v>
      </c>
      <c r="F737">
        <v>0</v>
      </c>
      <c r="G737" s="1" t="s">
        <v>25</v>
      </c>
      <c r="H737" s="1" t="s">
        <v>17</v>
      </c>
      <c r="I737" s="1" t="s">
        <v>13</v>
      </c>
      <c r="J737" s="1" t="s">
        <v>14</v>
      </c>
      <c r="K737">
        <v>0</v>
      </c>
      <c r="L737" s="1" t="str">
        <f>IF(Dataset[[#This Row],[Outcome]]=1,"Affected","Not Affected")</f>
        <v>Not Affected</v>
      </c>
    </row>
    <row r="738" spans="1:12" x14ac:dyDescent="0.25">
      <c r="A738" s="1" t="s">
        <v>10</v>
      </c>
      <c r="B738">
        <v>39</v>
      </c>
      <c r="C738" t="str">
        <f t="shared" si="11"/>
        <v>31-40</v>
      </c>
      <c r="D738">
        <v>0</v>
      </c>
      <c r="E738">
        <v>0</v>
      </c>
      <c r="F738">
        <v>1</v>
      </c>
      <c r="G738" s="1" t="s">
        <v>40</v>
      </c>
      <c r="H738" s="1" t="s">
        <v>12</v>
      </c>
      <c r="I738" s="1" t="s">
        <v>13</v>
      </c>
      <c r="J738" s="1" t="s">
        <v>14</v>
      </c>
      <c r="K738">
        <v>0</v>
      </c>
      <c r="L738" s="1" t="str">
        <f>IF(Dataset[[#This Row],[Outcome]]=1,"Affected","Not Affected")</f>
        <v>Not Affected</v>
      </c>
    </row>
    <row r="739" spans="1:12" x14ac:dyDescent="0.25">
      <c r="A739" s="1" t="s">
        <v>15</v>
      </c>
      <c r="B739">
        <v>56</v>
      </c>
      <c r="C739" t="str">
        <f t="shared" si="11"/>
        <v>51+</v>
      </c>
      <c r="D739">
        <v>1</v>
      </c>
      <c r="E739">
        <v>1</v>
      </c>
      <c r="F739">
        <v>0</v>
      </c>
      <c r="G739" s="1" t="s">
        <v>31</v>
      </c>
      <c r="H739" s="1" t="s">
        <v>17</v>
      </c>
      <c r="I739" s="1" t="s">
        <v>13</v>
      </c>
      <c r="J739" s="1" t="s">
        <v>14</v>
      </c>
      <c r="K739">
        <v>1</v>
      </c>
      <c r="L739" s="1" t="str">
        <f>IF(Dataset[[#This Row],[Outcome]]=1,"Affected","Not Affected")</f>
        <v>Affected</v>
      </c>
    </row>
    <row r="740" spans="1:12" x14ac:dyDescent="0.25">
      <c r="A740" s="1" t="s">
        <v>10</v>
      </c>
      <c r="B740">
        <v>11</v>
      </c>
      <c r="C740" t="str">
        <f t="shared" si="11"/>
        <v>11-20</v>
      </c>
      <c r="D740">
        <v>0</v>
      </c>
      <c r="E740">
        <v>0</v>
      </c>
      <c r="F740">
        <v>1</v>
      </c>
      <c r="G740" s="1" t="s">
        <v>16</v>
      </c>
      <c r="H740" s="1" t="s">
        <v>12</v>
      </c>
      <c r="I740" s="1" t="s">
        <v>24</v>
      </c>
      <c r="J740" s="1" t="s">
        <v>14</v>
      </c>
      <c r="K740">
        <v>0</v>
      </c>
      <c r="L740" s="1" t="str">
        <f>IF(Dataset[[#This Row],[Outcome]]=1,"Affected","Not Affected")</f>
        <v>Not Affected</v>
      </c>
    </row>
    <row r="741" spans="1:12" x14ac:dyDescent="0.25">
      <c r="A741" s="1" t="s">
        <v>15</v>
      </c>
      <c r="B741">
        <v>46</v>
      </c>
      <c r="C741" t="str">
        <f t="shared" si="11"/>
        <v>41-50</v>
      </c>
      <c r="D741">
        <v>1</v>
      </c>
      <c r="E741">
        <v>1</v>
      </c>
      <c r="F741">
        <v>0</v>
      </c>
      <c r="G741" s="1" t="s">
        <v>48</v>
      </c>
      <c r="H741" s="1" t="s">
        <v>17</v>
      </c>
      <c r="I741" s="1" t="s">
        <v>13</v>
      </c>
      <c r="J741" s="1" t="s">
        <v>14</v>
      </c>
      <c r="K741">
        <v>1</v>
      </c>
      <c r="L741" s="1" t="str">
        <f>IF(Dataset[[#This Row],[Outcome]]=1,"Affected","Not Affected")</f>
        <v>Affected</v>
      </c>
    </row>
    <row r="742" spans="1:12" x14ac:dyDescent="0.25">
      <c r="A742" s="1" t="s">
        <v>10</v>
      </c>
      <c r="B742">
        <v>32</v>
      </c>
      <c r="C742" t="str">
        <f t="shared" si="11"/>
        <v>31-40</v>
      </c>
      <c r="D742">
        <v>0</v>
      </c>
      <c r="E742">
        <v>0</v>
      </c>
      <c r="F742">
        <v>1</v>
      </c>
      <c r="G742" s="1" t="s">
        <v>29</v>
      </c>
      <c r="H742" s="1" t="s">
        <v>12</v>
      </c>
      <c r="I742" s="1" t="s">
        <v>24</v>
      </c>
      <c r="J742" s="1" t="s">
        <v>14</v>
      </c>
      <c r="K742">
        <v>0</v>
      </c>
      <c r="L742" s="1" t="str">
        <f>IF(Dataset[[#This Row],[Outcome]]=1,"Affected","Not Affected")</f>
        <v>Not Affected</v>
      </c>
    </row>
    <row r="743" spans="1:12" x14ac:dyDescent="0.25">
      <c r="A743" s="1" t="s">
        <v>15</v>
      </c>
      <c r="B743">
        <v>65</v>
      </c>
      <c r="C743" t="str">
        <f t="shared" si="11"/>
        <v>51+</v>
      </c>
      <c r="D743">
        <v>0</v>
      </c>
      <c r="E743">
        <v>0</v>
      </c>
      <c r="F743">
        <v>0</v>
      </c>
      <c r="G743" s="1" t="s">
        <v>53</v>
      </c>
      <c r="H743" s="1" t="s">
        <v>17</v>
      </c>
      <c r="I743" s="1" t="s">
        <v>24</v>
      </c>
      <c r="J743" s="1" t="s">
        <v>14</v>
      </c>
      <c r="K743">
        <v>0</v>
      </c>
      <c r="L743" s="1" t="str">
        <f>IF(Dataset[[#This Row],[Outcome]]=1,"Affected","Not Affected")</f>
        <v>Not Affected</v>
      </c>
    </row>
    <row r="744" spans="1:12" x14ac:dyDescent="0.25">
      <c r="A744" s="1" t="s">
        <v>15</v>
      </c>
      <c r="B744">
        <v>55</v>
      </c>
      <c r="C744" t="str">
        <f t="shared" si="11"/>
        <v>51+</v>
      </c>
      <c r="D744">
        <v>1</v>
      </c>
      <c r="E744">
        <v>1</v>
      </c>
      <c r="F744">
        <v>1</v>
      </c>
      <c r="G744" s="1" t="s">
        <v>39</v>
      </c>
      <c r="H744" s="1" t="s">
        <v>12</v>
      </c>
      <c r="I744" s="1" t="s">
        <v>19</v>
      </c>
      <c r="J744" s="1" t="s">
        <v>14</v>
      </c>
      <c r="K744">
        <v>1</v>
      </c>
      <c r="L744" s="1" t="str">
        <f>IF(Dataset[[#This Row],[Outcome]]=1,"Affected","Not Affected")</f>
        <v>Affected</v>
      </c>
    </row>
    <row r="745" spans="1:12" x14ac:dyDescent="0.25">
      <c r="A745" s="1" t="s">
        <v>15</v>
      </c>
      <c r="B745">
        <v>34</v>
      </c>
      <c r="C745" t="str">
        <f t="shared" si="11"/>
        <v>31-40</v>
      </c>
      <c r="D745">
        <v>0</v>
      </c>
      <c r="E745">
        <v>0</v>
      </c>
      <c r="F745">
        <v>1</v>
      </c>
      <c r="G745" s="1" t="s">
        <v>42</v>
      </c>
      <c r="H745" s="1" t="s">
        <v>17</v>
      </c>
      <c r="I745" s="1" t="s">
        <v>19</v>
      </c>
      <c r="J745" s="1" t="s">
        <v>14</v>
      </c>
      <c r="K745">
        <v>0</v>
      </c>
      <c r="L745" s="1" t="str">
        <f>IF(Dataset[[#This Row],[Outcome]]=1,"Affected","Not Affected")</f>
        <v>Not Affected</v>
      </c>
    </row>
    <row r="746" spans="1:12" x14ac:dyDescent="0.25">
      <c r="A746" s="1" t="s">
        <v>15</v>
      </c>
      <c r="B746">
        <v>21</v>
      </c>
      <c r="C746" t="str">
        <f t="shared" si="11"/>
        <v>21-30</v>
      </c>
      <c r="D746">
        <v>0</v>
      </c>
      <c r="E746">
        <v>0</v>
      </c>
      <c r="F746">
        <v>0</v>
      </c>
      <c r="G746" s="1" t="s">
        <v>41</v>
      </c>
      <c r="H746" s="1" t="s">
        <v>12</v>
      </c>
      <c r="I746" s="1" t="s">
        <v>24</v>
      </c>
      <c r="J746" s="1" t="s">
        <v>14</v>
      </c>
      <c r="K746">
        <v>0</v>
      </c>
      <c r="L746" s="1" t="str">
        <f>IF(Dataset[[#This Row],[Outcome]]=1,"Affected","Not Affected")</f>
        <v>Not Affected</v>
      </c>
    </row>
    <row r="747" spans="1:12" x14ac:dyDescent="0.25">
      <c r="A747" s="1" t="s">
        <v>10</v>
      </c>
      <c r="B747">
        <v>11</v>
      </c>
      <c r="C747" t="str">
        <f t="shared" si="11"/>
        <v>11-20</v>
      </c>
      <c r="D747">
        <v>0</v>
      </c>
      <c r="E747">
        <v>0</v>
      </c>
      <c r="F747">
        <v>0</v>
      </c>
      <c r="G747" s="1" t="s">
        <v>23</v>
      </c>
      <c r="H747" s="1" t="s">
        <v>17</v>
      </c>
      <c r="I747" s="1" t="s">
        <v>19</v>
      </c>
      <c r="J747" s="1" t="s">
        <v>14</v>
      </c>
      <c r="K747">
        <v>0</v>
      </c>
      <c r="L747" s="1" t="str">
        <f>IF(Dataset[[#This Row],[Outcome]]=1,"Affected","Not Affected")</f>
        <v>Not Affected</v>
      </c>
    </row>
    <row r="748" spans="1:12" x14ac:dyDescent="0.25">
      <c r="A748" s="1" t="s">
        <v>15</v>
      </c>
      <c r="B748">
        <v>46</v>
      </c>
      <c r="C748" t="str">
        <f t="shared" si="11"/>
        <v>41-50</v>
      </c>
      <c r="D748">
        <v>0</v>
      </c>
      <c r="E748">
        <v>0</v>
      </c>
      <c r="F748">
        <v>0</v>
      </c>
      <c r="G748" s="1" t="s">
        <v>28</v>
      </c>
      <c r="H748" s="1" t="s">
        <v>12</v>
      </c>
      <c r="I748" s="1" t="s">
        <v>13</v>
      </c>
      <c r="J748" s="1" t="s">
        <v>14</v>
      </c>
      <c r="K748">
        <v>0</v>
      </c>
      <c r="L748" s="1" t="str">
        <f>IF(Dataset[[#This Row],[Outcome]]=1,"Affected","Not Affected")</f>
        <v>Not Affected</v>
      </c>
    </row>
    <row r="749" spans="1:12" x14ac:dyDescent="0.25">
      <c r="A749" s="1" t="s">
        <v>15</v>
      </c>
      <c r="B749">
        <v>21</v>
      </c>
      <c r="C749" t="str">
        <f t="shared" si="11"/>
        <v>21-30</v>
      </c>
      <c r="D749">
        <v>1</v>
      </c>
      <c r="E749">
        <v>1</v>
      </c>
      <c r="F749">
        <v>0</v>
      </c>
      <c r="G749" s="1" t="s">
        <v>36</v>
      </c>
      <c r="H749" s="1" t="s">
        <v>17</v>
      </c>
      <c r="I749" s="1" t="s">
        <v>19</v>
      </c>
      <c r="J749" s="1" t="s">
        <v>14</v>
      </c>
      <c r="K749">
        <v>1</v>
      </c>
      <c r="L749" s="1" t="str">
        <f>IF(Dataset[[#This Row],[Outcome]]=1,"Affected","Not Affected")</f>
        <v>Affected</v>
      </c>
    </row>
    <row r="750" spans="1:12" x14ac:dyDescent="0.25">
      <c r="A750" s="1" t="s">
        <v>10</v>
      </c>
      <c r="B750">
        <v>61</v>
      </c>
      <c r="C750" t="str">
        <f t="shared" si="11"/>
        <v>51+</v>
      </c>
      <c r="D750">
        <v>0</v>
      </c>
      <c r="E750">
        <v>0</v>
      </c>
      <c r="F750">
        <v>0</v>
      </c>
      <c r="G750" s="1" t="s">
        <v>22</v>
      </c>
      <c r="H750" s="1" t="s">
        <v>12</v>
      </c>
      <c r="I750" s="1" t="s">
        <v>24</v>
      </c>
      <c r="J750" s="1" t="s">
        <v>14</v>
      </c>
      <c r="K750">
        <v>0</v>
      </c>
      <c r="L750" s="1" t="str">
        <f>IF(Dataset[[#This Row],[Outcome]]=1,"Affected","Not Affected")</f>
        <v>Not Affected</v>
      </c>
    </row>
    <row r="751" spans="1:12" x14ac:dyDescent="0.25">
      <c r="A751" s="1" t="s">
        <v>15</v>
      </c>
      <c r="B751">
        <v>35</v>
      </c>
      <c r="C751" t="str">
        <f t="shared" si="11"/>
        <v>31-40</v>
      </c>
      <c r="D751">
        <v>1</v>
      </c>
      <c r="E751">
        <v>1</v>
      </c>
      <c r="F751">
        <v>1</v>
      </c>
      <c r="G751" s="1" t="s">
        <v>34</v>
      </c>
      <c r="H751" s="1" t="s">
        <v>17</v>
      </c>
      <c r="I751" s="1" t="s">
        <v>13</v>
      </c>
      <c r="J751" s="1" t="s">
        <v>14</v>
      </c>
      <c r="K751">
        <v>1</v>
      </c>
      <c r="L751" s="1" t="str">
        <f>IF(Dataset[[#This Row],[Outcome]]=1,"Affected","Not Affected")</f>
        <v>Affected</v>
      </c>
    </row>
    <row r="752" spans="1:12" x14ac:dyDescent="0.25">
      <c r="A752" s="1" t="s">
        <v>10</v>
      </c>
      <c r="B752">
        <v>46</v>
      </c>
      <c r="C752" t="str">
        <f t="shared" si="11"/>
        <v>41-50</v>
      </c>
      <c r="D752">
        <v>1</v>
      </c>
      <c r="E752">
        <v>1</v>
      </c>
      <c r="F752">
        <v>1</v>
      </c>
      <c r="G752" s="1" t="s">
        <v>49</v>
      </c>
      <c r="H752" s="1" t="s">
        <v>12</v>
      </c>
      <c r="I752" s="1" t="s">
        <v>24</v>
      </c>
      <c r="J752" s="1" t="s">
        <v>14</v>
      </c>
      <c r="K752">
        <v>1</v>
      </c>
      <c r="L752" s="1" t="str">
        <f>IF(Dataset[[#This Row],[Outcome]]=1,"Affected","Not Affected")</f>
        <v>Affected</v>
      </c>
    </row>
    <row r="753" spans="1:12" x14ac:dyDescent="0.25">
      <c r="A753" s="1" t="s">
        <v>10</v>
      </c>
      <c r="B753">
        <v>11</v>
      </c>
      <c r="C753" t="str">
        <f t="shared" si="11"/>
        <v>11-20</v>
      </c>
      <c r="D753">
        <v>0</v>
      </c>
      <c r="E753">
        <v>0</v>
      </c>
      <c r="F753">
        <v>0</v>
      </c>
      <c r="G753" s="1" t="s">
        <v>36</v>
      </c>
      <c r="H753" s="1" t="s">
        <v>17</v>
      </c>
      <c r="I753" s="1" t="s">
        <v>19</v>
      </c>
      <c r="J753" s="1" t="s">
        <v>14</v>
      </c>
      <c r="K753">
        <v>0</v>
      </c>
      <c r="L753" s="1" t="str">
        <f>IF(Dataset[[#This Row],[Outcome]]=1,"Affected","Not Affected")</f>
        <v>Not Affected</v>
      </c>
    </row>
    <row r="754" spans="1:12" x14ac:dyDescent="0.25">
      <c r="A754" s="1" t="s">
        <v>15</v>
      </c>
      <c r="B754">
        <v>49</v>
      </c>
      <c r="C754" t="str">
        <f t="shared" si="11"/>
        <v>41-50</v>
      </c>
      <c r="D754">
        <v>1</v>
      </c>
      <c r="E754">
        <v>1</v>
      </c>
      <c r="F754">
        <v>0</v>
      </c>
      <c r="G754" s="1" t="s">
        <v>26</v>
      </c>
      <c r="H754" s="1" t="s">
        <v>12</v>
      </c>
      <c r="I754" s="1" t="s">
        <v>13</v>
      </c>
      <c r="J754" s="1" t="s">
        <v>14</v>
      </c>
      <c r="K754">
        <v>1</v>
      </c>
      <c r="L754" s="1" t="str">
        <f>IF(Dataset[[#This Row],[Outcome]]=1,"Affected","Not Affected")</f>
        <v>Affected</v>
      </c>
    </row>
    <row r="755" spans="1:12" x14ac:dyDescent="0.25">
      <c r="A755" s="1" t="s">
        <v>10</v>
      </c>
      <c r="B755">
        <v>43</v>
      </c>
      <c r="C755" t="str">
        <f t="shared" si="11"/>
        <v>41-50</v>
      </c>
      <c r="D755">
        <v>1</v>
      </c>
      <c r="E755">
        <v>1</v>
      </c>
      <c r="F755">
        <v>1</v>
      </c>
      <c r="G755" s="1" t="s">
        <v>22</v>
      </c>
      <c r="H755" s="1" t="s">
        <v>17</v>
      </c>
      <c r="I755" s="1" t="s">
        <v>19</v>
      </c>
      <c r="J755" s="1" t="s">
        <v>14</v>
      </c>
      <c r="K755">
        <v>1</v>
      </c>
      <c r="L755" s="1" t="str">
        <f>IF(Dataset[[#This Row],[Outcome]]=1,"Affected","Not Affected")</f>
        <v>Affected</v>
      </c>
    </row>
    <row r="756" spans="1:12" x14ac:dyDescent="0.25">
      <c r="A756" s="1" t="s">
        <v>10</v>
      </c>
      <c r="B756">
        <v>49</v>
      </c>
      <c r="C756" t="str">
        <f t="shared" si="11"/>
        <v>41-50</v>
      </c>
      <c r="D756">
        <v>1</v>
      </c>
      <c r="E756">
        <v>1</v>
      </c>
      <c r="F756">
        <v>0</v>
      </c>
      <c r="G756" s="1" t="s">
        <v>46</v>
      </c>
      <c r="H756" s="1" t="s">
        <v>12</v>
      </c>
      <c r="I756" s="1" t="s">
        <v>24</v>
      </c>
      <c r="J756" s="1" t="s">
        <v>14</v>
      </c>
      <c r="K756">
        <v>1</v>
      </c>
      <c r="L756" s="1" t="str">
        <f>IF(Dataset[[#This Row],[Outcome]]=1,"Affected","Not Affected")</f>
        <v>Affected</v>
      </c>
    </row>
    <row r="757" spans="1:12" x14ac:dyDescent="0.25">
      <c r="A757" s="1" t="s">
        <v>15</v>
      </c>
      <c r="B757">
        <v>46</v>
      </c>
      <c r="C757" t="str">
        <f t="shared" si="11"/>
        <v>41-50</v>
      </c>
      <c r="D757">
        <v>1</v>
      </c>
      <c r="E757">
        <v>1</v>
      </c>
      <c r="F757">
        <v>0</v>
      </c>
      <c r="G757" s="1" t="s">
        <v>44</v>
      </c>
      <c r="H757" s="1" t="s">
        <v>17</v>
      </c>
      <c r="I757" s="1" t="s">
        <v>24</v>
      </c>
      <c r="J757" s="1" t="s">
        <v>14</v>
      </c>
      <c r="K757">
        <v>1</v>
      </c>
      <c r="L757" s="1" t="str">
        <f>IF(Dataset[[#This Row],[Outcome]]=1,"Affected","Not Affected")</f>
        <v>Affected</v>
      </c>
    </row>
    <row r="758" spans="1:12" x14ac:dyDescent="0.25">
      <c r="A758" s="1" t="s">
        <v>10</v>
      </c>
      <c r="B758">
        <v>50</v>
      </c>
      <c r="C758" t="str">
        <f t="shared" si="11"/>
        <v>41-50</v>
      </c>
      <c r="D758">
        <v>0</v>
      </c>
      <c r="E758">
        <v>0</v>
      </c>
      <c r="F758">
        <v>1</v>
      </c>
      <c r="G758" s="1" t="s">
        <v>11</v>
      </c>
      <c r="H758" s="1" t="s">
        <v>12</v>
      </c>
      <c r="I758" s="1" t="s">
        <v>13</v>
      </c>
      <c r="J758" s="1" t="s">
        <v>14</v>
      </c>
      <c r="K758">
        <v>0</v>
      </c>
      <c r="L758" s="1" t="str">
        <f>IF(Dataset[[#This Row],[Outcome]]=1,"Affected","Not Affected")</f>
        <v>Not Affected</v>
      </c>
    </row>
    <row r="759" spans="1:12" x14ac:dyDescent="0.25">
      <c r="A759" s="1" t="s">
        <v>15</v>
      </c>
      <c r="B759">
        <v>20</v>
      </c>
      <c r="C759" t="str">
        <f t="shared" si="11"/>
        <v>11-20</v>
      </c>
      <c r="D759">
        <v>0</v>
      </c>
      <c r="E759">
        <v>0</v>
      </c>
      <c r="F759">
        <v>0</v>
      </c>
      <c r="G759" s="1" t="s">
        <v>27</v>
      </c>
      <c r="H759" s="1" t="s">
        <v>17</v>
      </c>
      <c r="I759" s="1" t="s">
        <v>13</v>
      </c>
      <c r="J759" s="1" t="s">
        <v>14</v>
      </c>
      <c r="K759">
        <v>0</v>
      </c>
      <c r="L759" s="1" t="str">
        <f>IF(Dataset[[#This Row],[Outcome]]=1,"Affected","Not Affected")</f>
        <v>Not Affected</v>
      </c>
    </row>
    <row r="760" spans="1:12" x14ac:dyDescent="0.25">
      <c r="A760" s="1" t="s">
        <v>15</v>
      </c>
      <c r="B760">
        <v>58</v>
      </c>
      <c r="C760" t="str">
        <f t="shared" si="11"/>
        <v>51+</v>
      </c>
      <c r="D760">
        <v>1</v>
      </c>
      <c r="E760">
        <v>1</v>
      </c>
      <c r="F760">
        <v>1</v>
      </c>
      <c r="G760" s="1" t="s">
        <v>26</v>
      </c>
      <c r="H760" s="1" t="s">
        <v>12</v>
      </c>
      <c r="I760" s="1" t="s">
        <v>24</v>
      </c>
      <c r="J760" s="1" t="s">
        <v>14</v>
      </c>
      <c r="K760">
        <v>1</v>
      </c>
      <c r="L760" s="1" t="str">
        <f>IF(Dataset[[#This Row],[Outcome]]=1,"Affected","Not Affected")</f>
        <v>Affected</v>
      </c>
    </row>
    <row r="761" spans="1:12" x14ac:dyDescent="0.25">
      <c r="A761" s="1" t="s">
        <v>10</v>
      </c>
      <c r="B761">
        <v>46</v>
      </c>
      <c r="C761" t="str">
        <f t="shared" si="11"/>
        <v>41-50</v>
      </c>
      <c r="D761">
        <v>0</v>
      </c>
      <c r="E761">
        <v>0</v>
      </c>
      <c r="F761">
        <v>0</v>
      </c>
      <c r="G761" s="1" t="s">
        <v>46</v>
      </c>
      <c r="H761" s="1" t="s">
        <v>17</v>
      </c>
      <c r="I761" s="1" t="s">
        <v>24</v>
      </c>
      <c r="J761" s="1" t="s">
        <v>14</v>
      </c>
      <c r="K761">
        <v>0</v>
      </c>
      <c r="L761" s="1" t="str">
        <f>IF(Dataset[[#This Row],[Outcome]]=1,"Affected","Not Affected")</f>
        <v>Not Affected</v>
      </c>
    </row>
    <row r="762" spans="1:12" x14ac:dyDescent="0.25">
      <c r="A762" s="1" t="s">
        <v>15</v>
      </c>
      <c r="B762">
        <v>24</v>
      </c>
      <c r="C762" t="str">
        <f t="shared" si="11"/>
        <v>21-30</v>
      </c>
      <c r="D762">
        <v>0</v>
      </c>
      <c r="E762">
        <v>0</v>
      </c>
      <c r="F762">
        <v>1</v>
      </c>
      <c r="G762" s="1" t="s">
        <v>27</v>
      </c>
      <c r="H762" s="1" t="s">
        <v>12</v>
      </c>
      <c r="I762" s="1" t="s">
        <v>13</v>
      </c>
      <c r="J762" s="1" t="s">
        <v>14</v>
      </c>
      <c r="K762">
        <v>0</v>
      </c>
      <c r="L762" s="1" t="str">
        <f>IF(Dataset[[#This Row],[Outcome]]=1,"Affected","Not Affected")</f>
        <v>Not Affected</v>
      </c>
    </row>
    <row r="763" spans="1:12" x14ac:dyDescent="0.25">
      <c r="A763" s="1" t="s">
        <v>15</v>
      </c>
      <c r="B763">
        <v>29</v>
      </c>
      <c r="C763" t="str">
        <f t="shared" si="11"/>
        <v>21-30</v>
      </c>
      <c r="D763">
        <v>0</v>
      </c>
      <c r="E763">
        <v>0</v>
      </c>
      <c r="F763">
        <v>0</v>
      </c>
      <c r="G763" s="1" t="s">
        <v>42</v>
      </c>
      <c r="H763" s="1" t="s">
        <v>17</v>
      </c>
      <c r="I763" s="1" t="s">
        <v>19</v>
      </c>
      <c r="J763" s="1" t="s">
        <v>14</v>
      </c>
      <c r="K763">
        <v>0</v>
      </c>
      <c r="L763" s="1" t="str">
        <f>IF(Dataset[[#This Row],[Outcome]]=1,"Affected","Not Affected")</f>
        <v>Not Affected</v>
      </c>
    </row>
    <row r="764" spans="1:12" x14ac:dyDescent="0.25">
      <c r="A764" s="1" t="s">
        <v>15</v>
      </c>
      <c r="B764">
        <v>46</v>
      </c>
      <c r="C764" t="str">
        <f t="shared" si="11"/>
        <v>41-50</v>
      </c>
      <c r="D764">
        <v>0</v>
      </c>
      <c r="E764">
        <v>0</v>
      </c>
      <c r="F764">
        <v>1</v>
      </c>
      <c r="G764" s="1" t="s">
        <v>50</v>
      </c>
      <c r="H764" s="1" t="s">
        <v>12</v>
      </c>
      <c r="I764" s="1" t="s">
        <v>24</v>
      </c>
      <c r="J764" s="1" t="s">
        <v>14</v>
      </c>
      <c r="K764">
        <v>0</v>
      </c>
      <c r="L764" s="1" t="str">
        <f>IF(Dataset[[#This Row],[Outcome]]=1,"Affected","Not Affected")</f>
        <v>Not Affected</v>
      </c>
    </row>
    <row r="765" spans="1:12" x14ac:dyDescent="0.25">
      <c r="A765" s="1" t="s">
        <v>15</v>
      </c>
      <c r="B765">
        <v>42</v>
      </c>
      <c r="C765" t="str">
        <f t="shared" si="11"/>
        <v>41-50</v>
      </c>
      <c r="D765">
        <v>1</v>
      </c>
      <c r="E765">
        <v>1</v>
      </c>
      <c r="F765">
        <v>1</v>
      </c>
      <c r="G765" s="1" t="s">
        <v>51</v>
      </c>
      <c r="H765" s="1" t="s">
        <v>17</v>
      </c>
      <c r="I765" s="1" t="s">
        <v>13</v>
      </c>
      <c r="J765" s="1" t="s">
        <v>14</v>
      </c>
      <c r="K765">
        <v>1</v>
      </c>
      <c r="L765" s="1" t="str">
        <f>IF(Dataset[[#This Row],[Outcome]]=1,"Affected","Not Affected")</f>
        <v>Affected</v>
      </c>
    </row>
    <row r="766" spans="1:12" x14ac:dyDescent="0.25">
      <c r="A766" s="1" t="s">
        <v>10</v>
      </c>
      <c r="B766">
        <v>56</v>
      </c>
      <c r="C766" t="str">
        <f t="shared" si="11"/>
        <v>51+</v>
      </c>
      <c r="D766">
        <v>0</v>
      </c>
      <c r="E766">
        <v>0</v>
      </c>
      <c r="F766">
        <v>0</v>
      </c>
      <c r="G766" s="1" t="s">
        <v>42</v>
      </c>
      <c r="H766" s="1" t="s">
        <v>12</v>
      </c>
      <c r="I766" s="1" t="s">
        <v>19</v>
      </c>
      <c r="J766" s="1" t="s">
        <v>14</v>
      </c>
      <c r="K766">
        <v>0</v>
      </c>
      <c r="L766" s="1" t="str">
        <f>IF(Dataset[[#This Row],[Outcome]]=1,"Affected","Not Affected")</f>
        <v>Not Affected</v>
      </c>
    </row>
    <row r="767" spans="1:12" x14ac:dyDescent="0.25">
      <c r="A767" s="1" t="s">
        <v>15</v>
      </c>
      <c r="B767">
        <v>8</v>
      </c>
      <c r="C767" t="str">
        <f t="shared" si="11"/>
        <v>0-10</v>
      </c>
      <c r="D767">
        <v>0</v>
      </c>
      <c r="E767">
        <v>0</v>
      </c>
      <c r="F767">
        <v>0</v>
      </c>
      <c r="G767" s="1" t="s">
        <v>18</v>
      </c>
      <c r="H767" s="1" t="s">
        <v>17</v>
      </c>
      <c r="I767" s="1" t="s">
        <v>24</v>
      </c>
      <c r="J767" s="1" t="s">
        <v>14</v>
      </c>
      <c r="K767">
        <v>0</v>
      </c>
      <c r="L767" s="1" t="str">
        <f>IF(Dataset[[#This Row],[Outcome]]=1,"Affected","Not Affected")</f>
        <v>Not Affected</v>
      </c>
    </row>
    <row r="768" spans="1:12" x14ac:dyDescent="0.25">
      <c r="A768" s="1" t="s">
        <v>15</v>
      </c>
      <c r="B768">
        <v>13</v>
      </c>
      <c r="C768" t="str">
        <f t="shared" si="11"/>
        <v>11-20</v>
      </c>
      <c r="D768">
        <v>0</v>
      </c>
      <c r="E768">
        <v>0</v>
      </c>
      <c r="F768">
        <v>0</v>
      </c>
      <c r="G768" s="1" t="s">
        <v>41</v>
      </c>
      <c r="H768" s="1" t="s">
        <v>12</v>
      </c>
      <c r="I768" s="1" t="s">
        <v>13</v>
      </c>
      <c r="J768" s="1" t="s">
        <v>14</v>
      </c>
      <c r="K768">
        <v>0</v>
      </c>
      <c r="L768" s="1" t="str">
        <f>IF(Dataset[[#This Row],[Outcome]]=1,"Affected","Not Affected")</f>
        <v>Not Affected</v>
      </c>
    </row>
    <row r="769" spans="1:12" x14ac:dyDescent="0.25">
      <c r="A769" s="1" t="s">
        <v>15</v>
      </c>
      <c r="B769">
        <v>10</v>
      </c>
      <c r="C769" t="str">
        <f t="shared" si="11"/>
        <v>0-10</v>
      </c>
      <c r="D769">
        <v>1</v>
      </c>
      <c r="E769">
        <v>1</v>
      </c>
      <c r="F769">
        <v>0</v>
      </c>
      <c r="G769" s="1" t="s">
        <v>29</v>
      </c>
      <c r="H769" s="1" t="s">
        <v>17</v>
      </c>
      <c r="I769" s="1" t="s">
        <v>24</v>
      </c>
      <c r="J769" s="1" t="s">
        <v>14</v>
      </c>
      <c r="K769">
        <v>1</v>
      </c>
      <c r="L769" s="1" t="str">
        <f>IF(Dataset[[#This Row],[Outcome]]=1,"Affected","Not Affected")</f>
        <v>Affected</v>
      </c>
    </row>
    <row r="770" spans="1:12" x14ac:dyDescent="0.25">
      <c r="A770" s="1" t="s">
        <v>15</v>
      </c>
      <c r="B770">
        <v>34</v>
      </c>
      <c r="C770" t="str">
        <f t="shared" ref="C770:C833" si="12">IF(B770&lt;=10, "0-10",
IF(B770&lt;=20, "11-20",
IF(B770&lt;=30, "21-30",
IF(B770&lt;=40, "31-40",
IF(B770&lt;=50, "41-50","51+")))))</f>
        <v>31-40</v>
      </c>
      <c r="D770">
        <v>0</v>
      </c>
      <c r="E770">
        <v>0</v>
      </c>
      <c r="F770">
        <v>1</v>
      </c>
      <c r="G770" s="1" t="s">
        <v>52</v>
      </c>
      <c r="H770" s="1" t="s">
        <v>12</v>
      </c>
      <c r="I770" s="1" t="s">
        <v>19</v>
      </c>
      <c r="J770" s="1" t="s">
        <v>14</v>
      </c>
      <c r="K770">
        <v>0</v>
      </c>
      <c r="L770" s="1" t="str">
        <f>IF(Dataset[[#This Row],[Outcome]]=1,"Affected","Not Affected")</f>
        <v>Not Affected</v>
      </c>
    </row>
    <row r="771" spans="1:12" x14ac:dyDescent="0.25">
      <c r="A771" s="1" t="s">
        <v>10</v>
      </c>
      <c r="B771">
        <v>33</v>
      </c>
      <c r="C771" t="str">
        <f t="shared" si="12"/>
        <v>31-40</v>
      </c>
      <c r="D771">
        <v>1</v>
      </c>
      <c r="E771">
        <v>1</v>
      </c>
      <c r="F771">
        <v>1</v>
      </c>
      <c r="G771" s="1" t="s">
        <v>44</v>
      </c>
      <c r="H771" s="1" t="s">
        <v>17</v>
      </c>
      <c r="I771" s="1" t="s">
        <v>24</v>
      </c>
      <c r="J771" s="1" t="s">
        <v>14</v>
      </c>
      <c r="K771">
        <v>1</v>
      </c>
      <c r="L771" s="1" t="str">
        <f>IF(Dataset[[#This Row],[Outcome]]=1,"Affected","Not Affected")</f>
        <v>Affected</v>
      </c>
    </row>
    <row r="772" spans="1:12" x14ac:dyDescent="0.25">
      <c r="A772" s="1" t="s">
        <v>15</v>
      </c>
      <c r="B772">
        <v>43</v>
      </c>
      <c r="C772" t="str">
        <f t="shared" si="12"/>
        <v>41-50</v>
      </c>
      <c r="D772">
        <v>1</v>
      </c>
      <c r="E772">
        <v>1</v>
      </c>
      <c r="F772">
        <v>0</v>
      </c>
      <c r="G772" s="1" t="s">
        <v>37</v>
      </c>
      <c r="H772" s="1" t="s">
        <v>12</v>
      </c>
      <c r="I772" s="1" t="s">
        <v>19</v>
      </c>
      <c r="J772" s="1" t="s">
        <v>14</v>
      </c>
      <c r="K772">
        <v>1</v>
      </c>
      <c r="L772" s="1" t="str">
        <f>IF(Dataset[[#This Row],[Outcome]]=1,"Affected","Not Affected")</f>
        <v>Affected</v>
      </c>
    </row>
    <row r="773" spans="1:12" x14ac:dyDescent="0.25">
      <c r="A773" s="1" t="s">
        <v>10</v>
      </c>
      <c r="B773">
        <v>36</v>
      </c>
      <c r="C773" t="str">
        <f t="shared" si="12"/>
        <v>31-40</v>
      </c>
      <c r="D773">
        <v>1</v>
      </c>
      <c r="E773">
        <v>1</v>
      </c>
      <c r="F773">
        <v>0</v>
      </c>
      <c r="G773" s="1" t="s">
        <v>39</v>
      </c>
      <c r="H773" s="1" t="s">
        <v>17</v>
      </c>
      <c r="I773" s="1" t="s">
        <v>19</v>
      </c>
      <c r="J773" s="1" t="s">
        <v>14</v>
      </c>
      <c r="K773">
        <v>1</v>
      </c>
      <c r="L773" s="1" t="str">
        <f>IF(Dataset[[#This Row],[Outcome]]=1,"Affected","Not Affected")</f>
        <v>Affected</v>
      </c>
    </row>
    <row r="774" spans="1:12" x14ac:dyDescent="0.25">
      <c r="A774" s="1" t="s">
        <v>10</v>
      </c>
      <c r="B774">
        <v>50</v>
      </c>
      <c r="C774" t="str">
        <f t="shared" si="12"/>
        <v>41-50</v>
      </c>
      <c r="D774">
        <v>1</v>
      </c>
      <c r="E774">
        <v>1</v>
      </c>
      <c r="F774">
        <v>0</v>
      </c>
      <c r="G774" s="1" t="s">
        <v>27</v>
      </c>
      <c r="H774" s="1" t="s">
        <v>12</v>
      </c>
      <c r="I774" s="1" t="s">
        <v>19</v>
      </c>
      <c r="J774" s="1" t="s">
        <v>14</v>
      </c>
      <c r="K774">
        <v>1</v>
      </c>
      <c r="L774" s="1" t="str">
        <f>IF(Dataset[[#This Row],[Outcome]]=1,"Affected","Not Affected")</f>
        <v>Affected</v>
      </c>
    </row>
    <row r="775" spans="1:12" x14ac:dyDescent="0.25">
      <c r="A775" s="1" t="s">
        <v>15</v>
      </c>
      <c r="B775">
        <v>14</v>
      </c>
      <c r="C775" t="str">
        <f t="shared" si="12"/>
        <v>11-20</v>
      </c>
      <c r="D775">
        <v>1</v>
      </c>
      <c r="E775">
        <v>1</v>
      </c>
      <c r="F775">
        <v>0</v>
      </c>
      <c r="G775" s="1" t="s">
        <v>40</v>
      </c>
      <c r="H775" s="1" t="s">
        <v>17</v>
      </c>
      <c r="I775" s="1" t="s">
        <v>13</v>
      </c>
      <c r="J775" s="1" t="s">
        <v>14</v>
      </c>
      <c r="K775">
        <v>1</v>
      </c>
      <c r="L775" s="1" t="str">
        <f>IF(Dataset[[#This Row],[Outcome]]=1,"Affected","Not Affected")</f>
        <v>Affected</v>
      </c>
    </row>
    <row r="776" spans="1:12" x14ac:dyDescent="0.25">
      <c r="A776" s="1" t="s">
        <v>15</v>
      </c>
      <c r="B776">
        <v>10</v>
      </c>
      <c r="C776" t="str">
        <f t="shared" si="12"/>
        <v>0-10</v>
      </c>
      <c r="D776">
        <v>0</v>
      </c>
      <c r="E776">
        <v>0</v>
      </c>
      <c r="F776">
        <v>1</v>
      </c>
      <c r="G776" s="1" t="s">
        <v>37</v>
      </c>
      <c r="H776" s="1" t="s">
        <v>12</v>
      </c>
      <c r="I776" s="1" t="s">
        <v>19</v>
      </c>
      <c r="J776" s="1" t="s">
        <v>14</v>
      </c>
      <c r="K776">
        <v>0</v>
      </c>
      <c r="L776" s="1" t="str">
        <f>IF(Dataset[[#This Row],[Outcome]]=1,"Affected","Not Affected")</f>
        <v>Not Affected</v>
      </c>
    </row>
    <row r="777" spans="1:12" x14ac:dyDescent="0.25">
      <c r="A777" s="1" t="s">
        <v>15</v>
      </c>
      <c r="B777">
        <v>50</v>
      </c>
      <c r="C777" t="str">
        <f t="shared" si="12"/>
        <v>41-50</v>
      </c>
      <c r="D777">
        <v>1</v>
      </c>
      <c r="E777">
        <v>1</v>
      </c>
      <c r="F777">
        <v>0</v>
      </c>
      <c r="G777" s="1" t="s">
        <v>36</v>
      </c>
      <c r="H777" s="1" t="s">
        <v>17</v>
      </c>
      <c r="I777" s="1" t="s">
        <v>19</v>
      </c>
      <c r="J777" s="1" t="s">
        <v>14</v>
      </c>
      <c r="K777">
        <v>1</v>
      </c>
      <c r="L777" s="1" t="str">
        <f>IF(Dataset[[#This Row],[Outcome]]=1,"Affected","Not Affected")</f>
        <v>Affected</v>
      </c>
    </row>
    <row r="778" spans="1:12" x14ac:dyDescent="0.25">
      <c r="A778" s="1" t="s">
        <v>15</v>
      </c>
      <c r="B778">
        <v>62</v>
      </c>
      <c r="C778" t="str">
        <f t="shared" si="12"/>
        <v>51+</v>
      </c>
      <c r="D778">
        <v>1</v>
      </c>
      <c r="E778">
        <v>1</v>
      </c>
      <c r="F778">
        <v>0</v>
      </c>
      <c r="G778" s="1" t="s">
        <v>29</v>
      </c>
      <c r="H778" s="1" t="s">
        <v>12</v>
      </c>
      <c r="I778" s="1" t="s">
        <v>19</v>
      </c>
      <c r="J778" s="1" t="s">
        <v>14</v>
      </c>
      <c r="K778">
        <v>1</v>
      </c>
      <c r="L778" s="1" t="str">
        <f>IF(Dataset[[#This Row],[Outcome]]=1,"Affected","Not Affected")</f>
        <v>Affected</v>
      </c>
    </row>
    <row r="779" spans="1:12" x14ac:dyDescent="0.25">
      <c r="A779" s="1" t="s">
        <v>10</v>
      </c>
      <c r="B779">
        <v>11</v>
      </c>
      <c r="C779" t="str">
        <f t="shared" si="12"/>
        <v>11-20</v>
      </c>
      <c r="D779">
        <v>0</v>
      </c>
      <c r="E779">
        <v>0</v>
      </c>
      <c r="F779">
        <v>0</v>
      </c>
      <c r="G779" s="1" t="s">
        <v>39</v>
      </c>
      <c r="H779" s="1" t="s">
        <v>17</v>
      </c>
      <c r="I779" s="1" t="s">
        <v>13</v>
      </c>
      <c r="J779" s="1" t="s">
        <v>14</v>
      </c>
      <c r="K779">
        <v>0</v>
      </c>
      <c r="L779" s="1" t="str">
        <f>IF(Dataset[[#This Row],[Outcome]]=1,"Affected","Not Affected")</f>
        <v>Not Affected</v>
      </c>
    </row>
    <row r="780" spans="1:12" x14ac:dyDescent="0.25">
      <c r="A780" s="1" t="s">
        <v>15</v>
      </c>
      <c r="B780">
        <v>40</v>
      </c>
      <c r="C780" t="str">
        <f t="shared" si="12"/>
        <v>31-40</v>
      </c>
      <c r="D780">
        <v>1</v>
      </c>
      <c r="E780">
        <v>1</v>
      </c>
      <c r="F780">
        <v>1</v>
      </c>
      <c r="G780" s="1" t="s">
        <v>48</v>
      </c>
      <c r="H780" s="1" t="s">
        <v>12</v>
      </c>
      <c r="I780" s="1" t="s">
        <v>13</v>
      </c>
      <c r="J780" s="1" t="s">
        <v>14</v>
      </c>
      <c r="K780">
        <v>1</v>
      </c>
      <c r="L780" s="1" t="str">
        <f>IF(Dataset[[#This Row],[Outcome]]=1,"Affected","Not Affected")</f>
        <v>Affected</v>
      </c>
    </row>
    <row r="781" spans="1:12" x14ac:dyDescent="0.25">
      <c r="A781" s="1" t="s">
        <v>15</v>
      </c>
      <c r="B781">
        <v>50</v>
      </c>
      <c r="C781" t="str">
        <f t="shared" si="12"/>
        <v>41-50</v>
      </c>
      <c r="D781">
        <v>1</v>
      </c>
      <c r="E781">
        <v>1</v>
      </c>
      <c r="F781">
        <v>1</v>
      </c>
      <c r="G781" s="1" t="s">
        <v>16</v>
      </c>
      <c r="H781" s="1" t="s">
        <v>17</v>
      </c>
      <c r="I781" s="1" t="s">
        <v>13</v>
      </c>
      <c r="J781" s="1" t="s">
        <v>14</v>
      </c>
      <c r="K781">
        <v>1</v>
      </c>
      <c r="L781" s="1" t="str">
        <f>IF(Dataset[[#This Row],[Outcome]]=1,"Affected","Not Affected")</f>
        <v>Affected</v>
      </c>
    </row>
    <row r="782" spans="1:12" x14ac:dyDescent="0.25">
      <c r="A782" s="1" t="s">
        <v>15</v>
      </c>
      <c r="B782">
        <v>17</v>
      </c>
      <c r="C782" t="str">
        <f t="shared" si="12"/>
        <v>11-20</v>
      </c>
      <c r="D782">
        <v>0</v>
      </c>
      <c r="E782">
        <v>0</v>
      </c>
      <c r="F782">
        <v>0</v>
      </c>
      <c r="G782" s="1" t="s">
        <v>38</v>
      </c>
      <c r="H782" s="1" t="s">
        <v>12</v>
      </c>
      <c r="I782" s="1" t="s">
        <v>19</v>
      </c>
      <c r="J782" s="1" t="s">
        <v>14</v>
      </c>
      <c r="K782">
        <v>0</v>
      </c>
      <c r="L782" s="1" t="str">
        <f>IF(Dataset[[#This Row],[Outcome]]=1,"Affected","Not Affected")</f>
        <v>Not Affected</v>
      </c>
    </row>
    <row r="783" spans="1:12" x14ac:dyDescent="0.25">
      <c r="A783" s="1" t="s">
        <v>10</v>
      </c>
      <c r="B783">
        <v>31</v>
      </c>
      <c r="C783" t="str">
        <f t="shared" si="12"/>
        <v>31-40</v>
      </c>
      <c r="D783">
        <v>1</v>
      </c>
      <c r="E783">
        <v>1</v>
      </c>
      <c r="F783">
        <v>1</v>
      </c>
      <c r="G783" s="1" t="s">
        <v>51</v>
      </c>
      <c r="H783" s="1" t="s">
        <v>17</v>
      </c>
      <c r="I783" s="1" t="s">
        <v>13</v>
      </c>
      <c r="J783" s="1" t="s">
        <v>14</v>
      </c>
      <c r="K783">
        <v>1</v>
      </c>
      <c r="L783" s="1" t="str">
        <f>IF(Dataset[[#This Row],[Outcome]]=1,"Affected","Not Affected")</f>
        <v>Affected</v>
      </c>
    </row>
    <row r="784" spans="1:12" x14ac:dyDescent="0.25">
      <c r="A784" s="1" t="s">
        <v>10</v>
      </c>
      <c r="B784">
        <v>53</v>
      </c>
      <c r="C784" t="str">
        <f t="shared" si="12"/>
        <v>51+</v>
      </c>
      <c r="D784">
        <v>1</v>
      </c>
      <c r="E784">
        <v>1</v>
      </c>
      <c r="F784">
        <v>1</v>
      </c>
      <c r="G784" s="1" t="s">
        <v>20</v>
      </c>
      <c r="H784" s="1" t="s">
        <v>12</v>
      </c>
      <c r="I784" s="1" t="s">
        <v>13</v>
      </c>
      <c r="J784" s="1" t="s">
        <v>14</v>
      </c>
      <c r="K784">
        <v>1</v>
      </c>
      <c r="L784" s="1" t="str">
        <f>IF(Dataset[[#This Row],[Outcome]]=1,"Affected","Not Affected")</f>
        <v>Affected</v>
      </c>
    </row>
    <row r="785" spans="1:12" x14ac:dyDescent="0.25">
      <c r="A785" s="1" t="s">
        <v>15</v>
      </c>
      <c r="B785">
        <v>29</v>
      </c>
      <c r="C785" t="str">
        <f t="shared" si="12"/>
        <v>21-30</v>
      </c>
      <c r="D785">
        <v>0</v>
      </c>
      <c r="E785">
        <v>0</v>
      </c>
      <c r="F785">
        <v>1</v>
      </c>
      <c r="G785" s="1" t="s">
        <v>42</v>
      </c>
      <c r="H785" s="1" t="s">
        <v>17</v>
      </c>
      <c r="I785" s="1" t="s">
        <v>19</v>
      </c>
      <c r="J785" s="1" t="s">
        <v>14</v>
      </c>
      <c r="K785">
        <v>0</v>
      </c>
      <c r="L785" s="1" t="str">
        <f>IF(Dataset[[#This Row],[Outcome]]=1,"Affected","Not Affected")</f>
        <v>Not Affected</v>
      </c>
    </row>
    <row r="786" spans="1:12" x14ac:dyDescent="0.25">
      <c r="A786" s="1" t="s">
        <v>10</v>
      </c>
      <c r="B786">
        <v>32</v>
      </c>
      <c r="C786" t="str">
        <f t="shared" si="12"/>
        <v>31-40</v>
      </c>
      <c r="D786">
        <v>1</v>
      </c>
      <c r="E786">
        <v>1</v>
      </c>
      <c r="F786">
        <v>1</v>
      </c>
      <c r="G786" s="1" t="s">
        <v>28</v>
      </c>
      <c r="H786" s="1" t="s">
        <v>12</v>
      </c>
      <c r="I786" s="1" t="s">
        <v>24</v>
      </c>
      <c r="J786" s="1" t="s">
        <v>14</v>
      </c>
      <c r="K786">
        <v>1</v>
      </c>
      <c r="L786" s="1" t="str">
        <f>IF(Dataset[[#This Row],[Outcome]]=1,"Affected","Not Affected")</f>
        <v>Affected</v>
      </c>
    </row>
    <row r="787" spans="1:12" x14ac:dyDescent="0.25">
      <c r="A787" s="1" t="s">
        <v>10</v>
      </c>
      <c r="B787">
        <v>45</v>
      </c>
      <c r="C787" t="str">
        <f t="shared" si="12"/>
        <v>41-50</v>
      </c>
      <c r="D787">
        <v>0</v>
      </c>
      <c r="E787">
        <v>0</v>
      </c>
      <c r="F787">
        <v>0</v>
      </c>
      <c r="G787" s="1" t="s">
        <v>53</v>
      </c>
      <c r="H787" s="1" t="s">
        <v>17</v>
      </c>
      <c r="I787" s="1" t="s">
        <v>19</v>
      </c>
      <c r="J787" s="1" t="s">
        <v>14</v>
      </c>
      <c r="K787">
        <v>0</v>
      </c>
      <c r="L787" s="1" t="str">
        <f>IF(Dataset[[#This Row],[Outcome]]=1,"Affected","Not Affected")</f>
        <v>Not Affected</v>
      </c>
    </row>
    <row r="788" spans="1:12" x14ac:dyDescent="0.25">
      <c r="A788" s="1" t="s">
        <v>15</v>
      </c>
      <c r="B788">
        <v>63</v>
      </c>
      <c r="C788" t="str">
        <f t="shared" si="12"/>
        <v>51+</v>
      </c>
      <c r="D788">
        <v>0</v>
      </c>
      <c r="E788">
        <v>0</v>
      </c>
      <c r="F788">
        <v>1</v>
      </c>
      <c r="G788" s="1" t="s">
        <v>32</v>
      </c>
      <c r="H788" s="1" t="s">
        <v>12</v>
      </c>
      <c r="I788" s="1" t="s">
        <v>24</v>
      </c>
      <c r="J788" s="1" t="s">
        <v>14</v>
      </c>
      <c r="K788">
        <v>0</v>
      </c>
      <c r="L788" s="1" t="str">
        <f>IF(Dataset[[#This Row],[Outcome]]=1,"Affected","Not Affected")</f>
        <v>Not Affected</v>
      </c>
    </row>
    <row r="789" spans="1:12" x14ac:dyDescent="0.25">
      <c r="A789" s="1" t="s">
        <v>15</v>
      </c>
      <c r="B789">
        <v>22</v>
      </c>
      <c r="C789" t="str">
        <f t="shared" si="12"/>
        <v>21-30</v>
      </c>
      <c r="D789">
        <v>1</v>
      </c>
      <c r="E789">
        <v>1</v>
      </c>
      <c r="F789">
        <v>1</v>
      </c>
      <c r="G789" s="1" t="s">
        <v>47</v>
      </c>
      <c r="H789" s="1" t="s">
        <v>17</v>
      </c>
      <c r="I789" s="1" t="s">
        <v>19</v>
      </c>
      <c r="J789" s="1" t="s">
        <v>14</v>
      </c>
      <c r="K789">
        <v>1</v>
      </c>
      <c r="L789" s="1" t="str">
        <f>IF(Dataset[[#This Row],[Outcome]]=1,"Affected","Not Affected")</f>
        <v>Affected</v>
      </c>
    </row>
    <row r="790" spans="1:12" x14ac:dyDescent="0.25">
      <c r="A790" s="1" t="s">
        <v>15</v>
      </c>
      <c r="B790">
        <v>46</v>
      </c>
      <c r="C790" t="str">
        <f t="shared" si="12"/>
        <v>41-50</v>
      </c>
      <c r="D790">
        <v>0</v>
      </c>
      <c r="E790">
        <v>0</v>
      </c>
      <c r="F790">
        <v>0</v>
      </c>
      <c r="G790" s="1" t="s">
        <v>18</v>
      </c>
      <c r="H790" s="1" t="s">
        <v>12</v>
      </c>
      <c r="I790" s="1" t="s">
        <v>24</v>
      </c>
      <c r="J790" s="1" t="s">
        <v>14</v>
      </c>
      <c r="K790">
        <v>0</v>
      </c>
      <c r="L790" s="1" t="str">
        <f>IF(Dataset[[#This Row],[Outcome]]=1,"Affected","Not Affected")</f>
        <v>Not Affected</v>
      </c>
    </row>
    <row r="791" spans="1:12" x14ac:dyDescent="0.25">
      <c r="A791" s="1" t="s">
        <v>15</v>
      </c>
      <c r="B791">
        <v>31</v>
      </c>
      <c r="C791" t="str">
        <f t="shared" si="12"/>
        <v>31-40</v>
      </c>
      <c r="D791">
        <v>1</v>
      </c>
      <c r="E791">
        <v>1</v>
      </c>
      <c r="F791">
        <v>0</v>
      </c>
      <c r="G791" s="1" t="s">
        <v>30</v>
      </c>
      <c r="H791" s="1" t="s">
        <v>17</v>
      </c>
      <c r="I791" s="1" t="s">
        <v>19</v>
      </c>
      <c r="J791" s="1" t="s">
        <v>14</v>
      </c>
      <c r="K791">
        <v>1</v>
      </c>
      <c r="L791" s="1" t="str">
        <f>IF(Dataset[[#This Row],[Outcome]]=1,"Affected","Not Affected")</f>
        <v>Affected</v>
      </c>
    </row>
    <row r="792" spans="1:12" x14ac:dyDescent="0.25">
      <c r="A792" s="1" t="s">
        <v>15</v>
      </c>
      <c r="B792">
        <v>42</v>
      </c>
      <c r="C792" t="str">
        <f t="shared" si="12"/>
        <v>41-50</v>
      </c>
      <c r="D792">
        <v>1</v>
      </c>
      <c r="E792">
        <v>1</v>
      </c>
      <c r="F792">
        <v>1</v>
      </c>
      <c r="G792" s="1" t="s">
        <v>52</v>
      </c>
      <c r="H792" s="1" t="s">
        <v>12</v>
      </c>
      <c r="I792" s="1" t="s">
        <v>24</v>
      </c>
      <c r="J792" s="1" t="s">
        <v>14</v>
      </c>
      <c r="K792">
        <v>1</v>
      </c>
      <c r="L792" s="1" t="str">
        <f>IF(Dataset[[#This Row],[Outcome]]=1,"Affected","Not Affected")</f>
        <v>Affected</v>
      </c>
    </row>
    <row r="793" spans="1:12" x14ac:dyDescent="0.25">
      <c r="A793" s="1" t="s">
        <v>15</v>
      </c>
      <c r="B793">
        <v>54</v>
      </c>
      <c r="C793" t="str">
        <f t="shared" si="12"/>
        <v>51+</v>
      </c>
      <c r="D793">
        <v>0</v>
      </c>
      <c r="E793">
        <v>0</v>
      </c>
      <c r="F793">
        <v>0</v>
      </c>
      <c r="G793" s="1" t="s">
        <v>35</v>
      </c>
      <c r="H793" s="1" t="s">
        <v>17</v>
      </c>
      <c r="I793" s="1" t="s">
        <v>19</v>
      </c>
      <c r="J793" s="1" t="s">
        <v>14</v>
      </c>
      <c r="K793">
        <v>0</v>
      </c>
      <c r="L793" s="1" t="str">
        <f>IF(Dataset[[#This Row],[Outcome]]=1,"Affected","Not Affected")</f>
        <v>Not Affected</v>
      </c>
    </row>
    <row r="794" spans="1:12" x14ac:dyDescent="0.25">
      <c r="A794" s="1" t="s">
        <v>10</v>
      </c>
      <c r="B794">
        <v>27</v>
      </c>
      <c r="C794" t="str">
        <f t="shared" si="12"/>
        <v>21-30</v>
      </c>
      <c r="D794">
        <v>0</v>
      </c>
      <c r="E794">
        <v>0</v>
      </c>
      <c r="F794">
        <v>1</v>
      </c>
      <c r="G794" s="1" t="s">
        <v>37</v>
      </c>
      <c r="H794" s="1" t="s">
        <v>12</v>
      </c>
      <c r="I794" s="1" t="s">
        <v>19</v>
      </c>
      <c r="J794" s="1" t="s">
        <v>14</v>
      </c>
      <c r="K794">
        <v>0</v>
      </c>
      <c r="L794" s="1" t="str">
        <f>IF(Dataset[[#This Row],[Outcome]]=1,"Affected","Not Affected")</f>
        <v>Not Affected</v>
      </c>
    </row>
    <row r="795" spans="1:12" x14ac:dyDescent="0.25">
      <c r="A795" s="1" t="s">
        <v>15</v>
      </c>
      <c r="B795">
        <v>57</v>
      </c>
      <c r="C795" t="str">
        <f t="shared" si="12"/>
        <v>51+</v>
      </c>
      <c r="D795">
        <v>1</v>
      </c>
      <c r="E795">
        <v>1</v>
      </c>
      <c r="F795">
        <v>1</v>
      </c>
      <c r="G795" s="1" t="s">
        <v>23</v>
      </c>
      <c r="H795" s="1" t="s">
        <v>17</v>
      </c>
      <c r="I795" s="1" t="s">
        <v>19</v>
      </c>
      <c r="J795" s="1" t="s">
        <v>14</v>
      </c>
      <c r="K795">
        <v>1</v>
      </c>
      <c r="L795" s="1" t="str">
        <f>IF(Dataset[[#This Row],[Outcome]]=1,"Affected","Not Affected")</f>
        <v>Affected</v>
      </c>
    </row>
    <row r="796" spans="1:12" x14ac:dyDescent="0.25">
      <c r="A796" s="1" t="s">
        <v>15</v>
      </c>
      <c r="B796">
        <v>46</v>
      </c>
      <c r="C796" t="str">
        <f t="shared" si="12"/>
        <v>41-50</v>
      </c>
      <c r="D796">
        <v>1</v>
      </c>
      <c r="E796">
        <v>1</v>
      </c>
      <c r="F796">
        <v>1</v>
      </c>
      <c r="G796" s="1" t="s">
        <v>33</v>
      </c>
      <c r="H796" s="1" t="s">
        <v>12</v>
      </c>
      <c r="I796" s="1" t="s">
        <v>24</v>
      </c>
      <c r="J796" s="1" t="s">
        <v>14</v>
      </c>
      <c r="K796">
        <v>1</v>
      </c>
      <c r="L796" s="1" t="str">
        <f>IF(Dataset[[#This Row],[Outcome]]=1,"Affected","Not Affected")</f>
        <v>Affected</v>
      </c>
    </row>
    <row r="797" spans="1:12" x14ac:dyDescent="0.25">
      <c r="A797" s="1" t="s">
        <v>15</v>
      </c>
      <c r="B797">
        <v>29</v>
      </c>
      <c r="C797" t="str">
        <f t="shared" si="12"/>
        <v>21-30</v>
      </c>
      <c r="D797">
        <v>0</v>
      </c>
      <c r="E797">
        <v>0</v>
      </c>
      <c r="F797">
        <v>1</v>
      </c>
      <c r="G797" s="1" t="s">
        <v>51</v>
      </c>
      <c r="H797" s="1" t="s">
        <v>17</v>
      </c>
      <c r="I797" s="1" t="s">
        <v>13</v>
      </c>
      <c r="J797" s="1" t="s">
        <v>14</v>
      </c>
      <c r="K797">
        <v>0</v>
      </c>
      <c r="L797" s="1" t="str">
        <f>IF(Dataset[[#This Row],[Outcome]]=1,"Affected","Not Affected")</f>
        <v>Not Affected</v>
      </c>
    </row>
    <row r="798" spans="1:12" x14ac:dyDescent="0.25">
      <c r="A798" s="1" t="s">
        <v>15</v>
      </c>
      <c r="B798">
        <v>34</v>
      </c>
      <c r="C798" t="str">
        <f t="shared" si="12"/>
        <v>31-40</v>
      </c>
      <c r="D798">
        <v>1</v>
      </c>
      <c r="E798">
        <v>1</v>
      </c>
      <c r="F798">
        <v>0</v>
      </c>
      <c r="G798" s="1" t="s">
        <v>26</v>
      </c>
      <c r="H798" s="1" t="s">
        <v>12</v>
      </c>
      <c r="I798" s="1" t="s">
        <v>19</v>
      </c>
      <c r="J798" s="1" t="s">
        <v>14</v>
      </c>
      <c r="K798">
        <v>1</v>
      </c>
      <c r="L798" s="1" t="str">
        <f>IF(Dataset[[#This Row],[Outcome]]=1,"Affected","Not Affected")</f>
        <v>Affected</v>
      </c>
    </row>
    <row r="799" spans="1:12" x14ac:dyDescent="0.25">
      <c r="A799" s="1" t="s">
        <v>10</v>
      </c>
      <c r="B799">
        <v>41</v>
      </c>
      <c r="C799" t="str">
        <f t="shared" si="12"/>
        <v>41-50</v>
      </c>
      <c r="D799">
        <v>1</v>
      </c>
      <c r="E799">
        <v>1</v>
      </c>
      <c r="F799">
        <v>1</v>
      </c>
      <c r="G799" s="1" t="s">
        <v>37</v>
      </c>
      <c r="H799" s="1" t="s">
        <v>17</v>
      </c>
      <c r="I799" s="1" t="s">
        <v>19</v>
      </c>
      <c r="J799" s="1" t="s">
        <v>14</v>
      </c>
      <c r="K799">
        <v>1</v>
      </c>
      <c r="L799" s="1" t="str">
        <f>IF(Dataset[[#This Row],[Outcome]]=1,"Affected","Not Affected")</f>
        <v>Affected</v>
      </c>
    </row>
    <row r="800" spans="1:12" x14ac:dyDescent="0.25">
      <c r="A800" s="1" t="s">
        <v>10</v>
      </c>
      <c r="B800">
        <v>10</v>
      </c>
      <c r="C800" t="str">
        <f t="shared" si="12"/>
        <v>0-10</v>
      </c>
      <c r="D800">
        <v>0</v>
      </c>
      <c r="E800">
        <v>0</v>
      </c>
      <c r="F800">
        <v>1</v>
      </c>
      <c r="G800" s="1" t="s">
        <v>23</v>
      </c>
      <c r="H800" s="1" t="s">
        <v>12</v>
      </c>
      <c r="I800" s="1" t="s">
        <v>13</v>
      </c>
      <c r="J800" s="1" t="s">
        <v>14</v>
      </c>
      <c r="K800">
        <v>0</v>
      </c>
      <c r="L800" s="1" t="str">
        <f>IF(Dataset[[#This Row],[Outcome]]=1,"Affected","Not Affected")</f>
        <v>Not Affected</v>
      </c>
    </row>
    <row r="801" spans="1:12" x14ac:dyDescent="0.25">
      <c r="A801" s="1" t="s">
        <v>10</v>
      </c>
      <c r="B801">
        <v>27</v>
      </c>
      <c r="C801" t="str">
        <f t="shared" si="12"/>
        <v>21-30</v>
      </c>
      <c r="D801">
        <v>1</v>
      </c>
      <c r="E801">
        <v>1</v>
      </c>
      <c r="F801">
        <v>0</v>
      </c>
      <c r="G801" s="1" t="s">
        <v>20</v>
      </c>
      <c r="H801" s="1" t="s">
        <v>17</v>
      </c>
      <c r="I801" s="1" t="s">
        <v>13</v>
      </c>
      <c r="J801" s="1" t="s">
        <v>14</v>
      </c>
      <c r="K801">
        <v>1</v>
      </c>
      <c r="L801" s="1" t="str">
        <f>IF(Dataset[[#This Row],[Outcome]]=1,"Affected","Not Affected")</f>
        <v>Affected</v>
      </c>
    </row>
    <row r="802" spans="1:12" x14ac:dyDescent="0.25">
      <c r="A802" s="1" t="s">
        <v>10</v>
      </c>
      <c r="B802">
        <v>26</v>
      </c>
      <c r="C802" t="str">
        <f t="shared" si="12"/>
        <v>21-30</v>
      </c>
      <c r="D802">
        <v>1</v>
      </c>
      <c r="E802">
        <v>1</v>
      </c>
      <c r="F802">
        <v>1</v>
      </c>
      <c r="G802" s="1" t="s">
        <v>39</v>
      </c>
      <c r="H802" s="1" t="s">
        <v>12</v>
      </c>
      <c r="I802" s="1" t="s">
        <v>24</v>
      </c>
      <c r="J802" s="1" t="s">
        <v>14</v>
      </c>
      <c r="K802">
        <v>1</v>
      </c>
      <c r="L802" s="1" t="str">
        <f>IF(Dataset[[#This Row],[Outcome]]=1,"Affected","Not Affected")</f>
        <v>Affected</v>
      </c>
    </row>
    <row r="803" spans="1:12" x14ac:dyDescent="0.25">
      <c r="A803" s="1" t="s">
        <v>10</v>
      </c>
      <c r="B803">
        <v>62</v>
      </c>
      <c r="C803" t="str">
        <f t="shared" si="12"/>
        <v>51+</v>
      </c>
      <c r="D803">
        <v>1</v>
      </c>
      <c r="E803">
        <v>1</v>
      </c>
      <c r="F803">
        <v>1</v>
      </c>
      <c r="G803" s="1" t="s">
        <v>33</v>
      </c>
      <c r="H803" s="1" t="s">
        <v>17</v>
      </c>
      <c r="I803" s="1" t="s">
        <v>19</v>
      </c>
      <c r="J803" s="1" t="s">
        <v>14</v>
      </c>
      <c r="K803">
        <v>1</v>
      </c>
      <c r="L803" s="1" t="str">
        <f>IF(Dataset[[#This Row],[Outcome]]=1,"Affected","Not Affected")</f>
        <v>Affected</v>
      </c>
    </row>
    <row r="804" spans="1:12" x14ac:dyDescent="0.25">
      <c r="A804" s="1" t="s">
        <v>15</v>
      </c>
      <c r="B804">
        <v>28</v>
      </c>
      <c r="C804" t="str">
        <f t="shared" si="12"/>
        <v>21-30</v>
      </c>
      <c r="D804">
        <v>1</v>
      </c>
      <c r="E804">
        <v>1</v>
      </c>
      <c r="F804">
        <v>1</v>
      </c>
      <c r="G804" s="1" t="s">
        <v>27</v>
      </c>
      <c r="H804" s="1" t="s">
        <v>12</v>
      </c>
      <c r="I804" s="1" t="s">
        <v>19</v>
      </c>
      <c r="J804" s="1" t="s">
        <v>14</v>
      </c>
      <c r="K804">
        <v>1</v>
      </c>
      <c r="L804" s="1" t="str">
        <f>IF(Dataset[[#This Row],[Outcome]]=1,"Affected","Not Affected")</f>
        <v>Affected</v>
      </c>
    </row>
    <row r="805" spans="1:12" x14ac:dyDescent="0.25">
      <c r="A805" s="1" t="s">
        <v>15</v>
      </c>
      <c r="B805">
        <v>44</v>
      </c>
      <c r="C805" t="str">
        <f t="shared" si="12"/>
        <v>41-50</v>
      </c>
      <c r="D805">
        <v>1</v>
      </c>
      <c r="E805">
        <v>1</v>
      </c>
      <c r="F805">
        <v>0</v>
      </c>
      <c r="G805" s="1" t="s">
        <v>49</v>
      </c>
      <c r="H805" s="1" t="s">
        <v>17</v>
      </c>
      <c r="I805" s="1" t="s">
        <v>19</v>
      </c>
      <c r="J805" s="1" t="s">
        <v>14</v>
      </c>
      <c r="K805">
        <v>1</v>
      </c>
      <c r="L805" s="1" t="str">
        <f>IF(Dataset[[#This Row],[Outcome]]=1,"Affected","Not Affected")</f>
        <v>Affected</v>
      </c>
    </row>
    <row r="806" spans="1:12" x14ac:dyDescent="0.25">
      <c r="A806" s="1" t="s">
        <v>15</v>
      </c>
      <c r="B806">
        <v>39</v>
      </c>
      <c r="C806" t="str">
        <f t="shared" si="12"/>
        <v>31-40</v>
      </c>
      <c r="D806">
        <v>1</v>
      </c>
      <c r="E806">
        <v>1</v>
      </c>
      <c r="F806">
        <v>1</v>
      </c>
      <c r="G806" s="1" t="s">
        <v>32</v>
      </c>
      <c r="H806" s="1" t="s">
        <v>12</v>
      </c>
      <c r="I806" s="1" t="s">
        <v>13</v>
      </c>
      <c r="J806" s="1" t="s">
        <v>14</v>
      </c>
      <c r="K806">
        <v>1</v>
      </c>
      <c r="L806" s="1" t="str">
        <f>IF(Dataset[[#This Row],[Outcome]]=1,"Affected","Not Affected")</f>
        <v>Affected</v>
      </c>
    </row>
    <row r="807" spans="1:12" x14ac:dyDescent="0.25">
      <c r="A807" s="1" t="s">
        <v>10</v>
      </c>
      <c r="B807">
        <v>11</v>
      </c>
      <c r="C807" t="str">
        <f t="shared" si="12"/>
        <v>11-20</v>
      </c>
      <c r="D807">
        <v>0</v>
      </c>
      <c r="E807">
        <v>0</v>
      </c>
      <c r="F807">
        <v>1</v>
      </c>
      <c r="G807" s="1" t="s">
        <v>50</v>
      </c>
      <c r="H807" s="1" t="s">
        <v>17</v>
      </c>
      <c r="I807" s="1" t="s">
        <v>24</v>
      </c>
      <c r="J807" s="1" t="s">
        <v>14</v>
      </c>
      <c r="K807">
        <v>0</v>
      </c>
      <c r="L807" s="1" t="str">
        <f>IF(Dataset[[#This Row],[Outcome]]=1,"Affected","Not Affected")</f>
        <v>Not Affected</v>
      </c>
    </row>
    <row r="808" spans="1:12" x14ac:dyDescent="0.25">
      <c r="A808" s="1" t="s">
        <v>10</v>
      </c>
      <c r="B808">
        <v>51</v>
      </c>
      <c r="C808" t="str">
        <f t="shared" si="12"/>
        <v>51+</v>
      </c>
      <c r="D808">
        <v>0</v>
      </c>
      <c r="E808">
        <v>0</v>
      </c>
      <c r="F808">
        <v>1</v>
      </c>
      <c r="G808" s="1" t="s">
        <v>48</v>
      </c>
      <c r="H808" s="1" t="s">
        <v>12</v>
      </c>
      <c r="I808" s="1" t="s">
        <v>19</v>
      </c>
      <c r="J808" s="1" t="s">
        <v>14</v>
      </c>
      <c r="K808">
        <v>0</v>
      </c>
      <c r="L808" s="1" t="str">
        <f>IF(Dataset[[#This Row],[Outcome]]=1,"Affected","Not Affected")</f>
        <v>Not Affected</v>
      </c>
    </row>
    <row r="809" spans="1:12" x14ac:dyDescent="0.25">
      <c r="A809" s="1" t="s">
        <v>10</v>
      </c>
      <c r="B809">
        <v>34</v>
      </c>
      <c r="C809" t="str">
        <f t="shared" si="12"/>
        <v>31-40</v>
      </c>
      <c r="D809">
        <v>1</v>
      </c>
      <c r="E809">
        <v>1</v>
      </c>
      <c r="F809">
        <v>0</v>
      </c>
      <c r="G809" s="1" t="s">
        <v>22</v>
      </c>
      <c r="H809" s="1" t="s">
        <v>17</v>
      </c>
      <c r="I809" s="1" t="s">
        <v>24</v>
      </c>
      <c r="J809" s="1" t="s">
        <v>14</v>
      </c>
      <c r="K809">
        <v>1</v>
      </c>
      <c r="L809" s="1" t="str">
        <f>IF(Dataset[[#This Row],[Outcome]]=1,"Affected","Not Affected")</f>
        <v>Affected</v>
      </c>
    </row>
    <row r="810" spans="1:12" x14ac:dyDescent="0.25">
      <c r="A810" s="1" t="s">
        <v>10</v>
      </c>
      <c r="B810">
        <v>17</v>
      </c>
      <c r="C810" t="str">
        <f t="shared" si="12"/>
        <v>11-20</v>
      </c>
      <c r="D810">
        <v>0</v>
      </c>
      <c r="E810">
        <v>0</v>
      </c>
      <c r="F810">
        <v>0</v>
      </c>
      <c r="G810" s="1" t="s">
        <v>45</v>
      </c>
      <c r="H810" s="1" t="s">
        <v>12</v>
      </c>
      <c r="I810" s="1" t="s">
        <v>13</v>
      </c>
      <c r="J810" s="1" t="s">
        <v>14</v>
      </c>
      <c r="K810">
        <v>0</v>
      </c>
      <c r="L810" s="1" t="str">
        <f>IF(Dataset[[#This Row],[Outcome]]=1,"Affected","Not Affected")</f>
        <v>Not Affected</v>
      </c>
    </row>
    <row r="811" spans="1:12" x14ac:dyDescent="0.25">
      <c r="A811" s="1" t="s">
        <v>10</v>
      </c>
      <c r="B811">
        <v>12</v>
      </c>
      <c r="C811" t="str">
        <f t="shared" si="12"/>
        <v>11-20</v>
      </c>
      <c r="D811">
        <v>1</v>
      </c>
      <c r="E811">
        <v>1</v>
      </c>
      <c r="F811">
        <v>0</v>
      </c>
      <c r="G811" s="1" t="s">
        <v>52</v>
      </c>
      <c r="H811" s="1" t="s">
        <v>17</v>
      </c>
      <c r="I811" s="1" t="s">
        <v>19</v>
      </c>
      <c r="J811" s="1" t="s">
        <v>14</v>
      </c>
      <c r="K811">
        <v>1</v>
      </c>
      <c r="L811" s="1" t="str">
        <f>IF(Dataset[[#This Row],[Outcome]]=1,"Affected","Not Affected")</f>
        <v>Affected</v>
      </c>
    </row>
    <row r="812" spans="1:12" x14ac:dyDescent="0.25">
      <c r="A812" s="1" t="s">
        <v>15</v>
      </c>
      <c r="B812">
        <v>51</v>
      </c>
      <c r="C812" t="str">
        <f t="shared" si="12"/>
        <v>51+</v>
      </c>
      <c r="D812">
        <v>0</v>
      </c>
      <c r="E812">
        <v>0</v>
      </c>
      <c r="F812">
        <v>1</v>
      </c>
      <c r="G812" s="1" t="s">
        <v>51</v>
      </c>
      <c r="H812" s="1" t="s">
        <v>12</v>
      </c>
      <c r="I812" s="1" t="s">
        <v>19</v>
      </c>
      <c r="J812" s="1" t="s">
        <v>14</v>
      </c>
      <c r="K812">
        <v>0</v>
      </c>
      <c r="L812" s="1" t="str">
        <f>IF(Dataset[[#This Row],[Outcome]]=1,"Affected","Not Affected")</f>
        <v>Not Affected</v>
      </c>
    </row>
    <row r="813" spans="1:12" x14ac:dyDescent="0.25">
      <c r="A813" s="1" t="s">
        <v>10</v>
      </c>
      <c r="B813">
        <v>49</v>
      </c>
      <c r="C813" t="str">
        <f t="shared" si="12"/>
        <v>41-50</v>
      </c>
      <c r="D813">
        <v>0</v>
      </c>
      <c r="E813">
        <v>0</v>
      </c>
      <c r="F813">
        <v>1</v>
      </c>
      <c r="G813" s="1" t="s">
        <v>30</v>
      </c>
      <c r="H813" s="1" t="s">
        <v>17</v>
      </c>
      <c r="I813" s="1" t="s">
        <v>24</v>
      </c>
      <c r="J813" s="1" t="s">
        <v>14</v>
      </c>
      <c r="K813">
        <v>0</v>
      </c>
      <c r="L813" s="1" t="str">
        <f>IF(Dataset[[#This Row],[Outcome]]=1,"Affected","Not Affected")</f>
        <v>Not Affected</v>
      </c>
    </row>
    <row r="814" spans="1:12" x14ac:dyDescent="0.25">
      <c r="A814" s="1" t="s">
        <v>15</v>
      </c>
      <c r="B814">
        <v>40</v>
      </c>
      <c r="C814" t="str">
        <f t="shared" si="12"/>
        <v>31-40</v>
      </c>
      <c r="D814">
        <v>1</v>
      </c>
      <c r="E814">
        <v>1</v>
      </c>
      <c r="F814">
        <v>0</v>
      </c>
      <c r="G814" s="1" t="s">
        <v>48</v>
      </c>
      <c r="H814" s="1" t="s">
        <v>12</v>
      </c>
      <c r="I814" s="1" t="s">
        <v>19</v>
      </c>
      <c r="J814" s="1" t="s">
        <v>14</v>
      </c>
      <c r="K814">
        <v>1</v>
      </c>
      <c r="L814" s="1" t="str">
        <f>IF(Dataset[[#This Row],[Outcome]]=1,"Affected","Not Affected")</f>
        <v>Affected</v>
      </c>
    </row>
    <row r="815" spans="1:12" x14ac:dyDescent="0.25">
      <c r="A815" s="1" t="s">
        <v>15</v>
      </c>
      <c r="B815">
        <v>50</v>
      </c>
      <c r="C815" t="str">
        <f t="shared" si="12"/>
        <v>41-50</v>
      </c>
      <c r="D815">
        <v>0</v>
      </c>
      <c r="E815">
        <v>0</v>
      </c>
      <c r="F815">
        <v>1</v>
      </c>
      <c r="G815" s="1" t="s">
        <v>33</v>
      </c>
      <c r="H815" s="1" t="s">
        <v>17</v>
      </c>
      <c r="I815" s="1" t="s">
        <v>24</v>
      </c>
      <c r="J815" s="1" t="s">
        <v>14</v>
      </c>
      <c r="K815">
        <v>0</v>
      </c>
      <c r="L815" s="1" t="str">
        <f>IF(Dataset[[#This Row],[Outcome]]=1,"Affected","Not Affected")</f>
        <v>Not Affected</v>
      </c>
    </row>
    <row r="816" spans="1:12" x14ac:dyDescent="0.25">
      <c r="A816" s="1" t="s">
        <v>10</v>
      </c>
      <c r="B816">
        <v>31</v>
      </c>
      <c r="C816" t="str">
        <f t="shared" si="12"/>
        <v>31-40</v>
      </c>
      <c r="D816">
        <v>1</v>
      </c>
      <c r="E816">
        <v>1</v>
      </c>
      <c r="F816">
        <v>1</v>
      </c>
      <c r="G816" s="1" t="s">
        <v>25</v>
      </c>
      <c r="H816" s="1" t="s">
        <v>12</v>
      </c>
      <c r="I816" s="1" t="s">
        <v>13</v>
      </c>
      <c r="J816" s="1" t="s">
        <v>14</v>
      </c>
      <c r="K816">
        <v>1</v>
      </c>
      <c r="L816" s="1" t="str">
        <f>IF(Dataset[[#This Row],[Outcome]]=1,"Affected","Not Affected")</f>
        <v>Affected</v>
      </c>
    </row>
    <row r="817" spans="1:12" x14ac:dyDescent="0.25">
      <c r="A817" s="1" t="s">
        <v>15</v>
      </c>
      <c r="B817">
        <v>49</v>
      </c>
      <c r="C817" t="str">
        <f t="shared" si="12"/>
        <v>41-50</v>
      </c>
      <c r="D817">
        <v>1</v>
      </c>
      <c r="E817">
        <v>1</v>
      </c>
      <c r="F817">
        <v>1</v>
      </c>
      <c r="G817" s="1" t="s">
        <v>48</v>
      </c>
      <c r="H817" s="1" t="s">
        <v>17</v>
      </c>
      <c r="I817" s="1" t="s">
        <v>13</v>
      </c>
      <c r="J817" s="1" t="s">
        <v>14</v>
      </c>
      <c r="K817">
        <v>1</v>
      </c>
      <c r="L817" s="1" t="str">
        <f>IF(Dataset[[#This Row],[Outcome]]=1,"Affected","Not Affected")</f>
        <v>Affected</v>
      </c>
    </row>
    <row r="818" spans="1:12" x14ac:dyDescent="0.25">
      <c r="A818" s="1" t="s">
        <v>15</v>
      </c>
      <c r="B818">
        <v>35</v>
      </c>
      <c r="C818" t="str">
        <f t="shared" si="12"/>
        <v>31-40</v>
      </c>
      <c r="D818">
        <v>1</v>
      </c>
      <c r="E818">
        <v>1</v>
      </c>
      <c r="F818">
        <v>0</v>
      </c>
      <c r="G818" s="1" t="s">
        <v>28</v>
      </c>
      <c r="H818" s="1" t="s">
        <v>12</v>
      </c>
      <c r="I818" s="1" t="s">
        <v>24</v>
      </c>
      <c r="J818" s="1" t="s">
        <v>14</v>
      </c>
      <c r="K818">
        <v>1</v>
      </c>
      <c r="L818" s="1" t="str">
        <f>IF(Dataset[[#This Row],[Outcome]]=1,"Affected","Not Affected")</f>
        <v>Affected</v>
      </c>
    </row>
    <row r="819" spans="1:12" x14ac:dyDescent="0.25">
      <c r="A819" s="1" t="s">
        <v>10</v>
      </c>
      <c r="B819">
        <v>16</v>
      </c>
      <c r="C819" t="str">
        <f t="shared" si="12"/>
        <v>11-20</v>
      </c>
      <c r="D819">
        <v>1</v>
      </c>
      <c r="E819">
        <v>1</v>
      </c>
      <c r="F819">
        <v>0</v>
      </c>
      <c r="G819" s="1" t="s">
        <v>38</v>
      </c>
      <c r="H819" s="1" t="s">
        <v>17</v>
      </c>
      <c r="I819" s="1" t="s">
        <v>24</v>
      </c>
      <c r="J819" s="1" t="s">
        <v>14</v>
      </c>
      <c r="K819">
        <v>1</v>
      </c>
      <c r="L819" s="1" t="str">
        <f>IF(Dataset[[#This Row],[Outcome]]=1,"Affected","Not Affected")</f>
        <v>Affected</v>
      </c>
    </row>
    <row r="820" spans="1:12" x14ac:dyDescent="0.25">
      <c r="A820" s="1" t="s">
        <v>10</v>
      </c>
      <c r="B820">
        <v>37</v>
      </c>
      <c r="C820" t="str">
        <f t="shared" si="12"/>
        <v>31-40</v>
      </c>
      <c r="D820">
        <v>0</v>
      </c>
      <c r="E820">
        <v>0</v>
      </c>
      <c r="F820">
        <v>0</v>
      </c>
      <c r="G820" s="1" t="s">
        <v>29</v>
      </c>
      <c r="H820" s="1" t="s">
        <v>12</v>
      </c>
      <c r="I820" s="1" t="s">
        <v>19</v>
      </c>
      <c r="J820" s="1" t="s">
        <v>14</v>
      </c>
      <c r="K820">
        <v>0</v>
      </c>
      <c r="L820" s="1" t="str">
        <f>IF(Dataset[[#This Row],[Outcome]]=1,"Affected","Not Affected")</f>
        <v>Not Affected</v>
      </c>
    </row>
    <row r="821" spans="1:12" x14ac:dyDescent="0.25">
      <c r="A821" s="1" t="s">
        <v>10</v>
      </c>
      <c r="B821">
        <v>48</v>
      </c>
      <c r="C821" t="str">
        <f t="shared" si="12"/>
        <v>41-50</v>
      </c>
      <c r="D821">
        <v>0</v>
      </c>
      <c r="E821">
        <v>0</v>
      </c>
      <c r="F821">
        <v>0</v>
      </c>
      <c r="G821" s="1" t="s">
        <v>36</v>
      </c>
      <c r="H821" s="1" t="s">
        <v>17</v>
      </c>
      <c r="I821" s="1" t="s">
        <v>19</v>
      </c>
      <c r="J821" s="1" t="s">
        <v>14</v>
      </c>
      <c r="K821">
        <v>0</v>
      </c>
      <c r="L821" s="1" t="str">
        <f>IF(Dataset[[#This Row],[Outcome]]=1,"Affected","Not Affected")</f>
        <v>Not Affected</v>
      </c>
    </row>
    <row r="822" spans="1:12" x14ac:dyDescent="0.25">
      <c r="A822" s="1" t="s">
        <v>15</v>
      </c>
      <c r="B822">
        <v>11</v>
      </c>
      <c r="C822" t="str">
        <f t="shared" si="12"/>
        <v>11-20</v>
      </c>
      <c r="D822">
        <v>0</v>
      </c>
      <c r="E822">
        <v>0</v>
      </c>
      <c r="F822">
        <v>0</v>
      </c>
      <c r="G822" s="1" t="s">
        <v>38</v>
      </c>
      <c r="H822" s="1" t="s">
        <v>12</v>
      </c>
      <c r="I822" s="1" t="s">
        <v>24</v>
      </c>
      <c r="J822" s="1" t="s">
        <v>14</v>
      </c>
      <c r="K822">
        <v>0</v>
      </c>
      <c r="L822" s="1" t="str">
        <f>IF(Dataset[[#This Row],[Outcome]]=1,"Affected","Not Affected")</f>
        <v>Not Affected</v>
      </c>
    </row>
    <row r="823" spans="1:12" x14ac:dyDescent="0.25">
      <c r="A823" s="1" t="s">
        <v>15</v>
      </c>
      <c r="B823">
        <v>21</v>
      </c>
      <c r="C823" t="str">
        <f t="shared" si="12"/>
        <v>21-30</v>
      </c>
      <c r="D823">
        <v>1</v>
      </c>
      <c r="E823">
        <v>1</v>
      </c>
      <c r="F823">
        <v>1</v>
      </c>
      <c r="G823" s="1" t="s">
        <v>30</v>
      </c>
      <c r="H823" s="1" t="s">
        <v>17</v>
      </c>
      <c r="I823" s="1" t="s">
        <v>19</v>
      </c>
      <c r="J823" s="1" t="s">
        <v>14</v>
      </c>
      <c r="K823">
        <v>1</v>
      </c>
      <c r="L823" s="1" t="str">
        <f>IF(Dataset[[#This Row],[Outcome]]=1,"Affected","Not Affected")</f>
        <v>Affected</v>
      </c>
    </row>
    <row r="824" spans="1:12" x14ac:dyDescent="0.25">
      <c r="A824" s="1" t="s">
        <v>15</v>
      </c>
      <c r="B824">
        <v>45</v>
      </c>
      <c r="C824" t="str">
        <f t="shared" si="12"/>
        <v>41-50</v>
      </c>
      <c r="D824">
        <v>1</v>
      </c>
      <c r="E824">
        <v>1</v>
      </c>
      <c r="F824">
        <v>0</v>
      </c>
      <c r="G824" s="1" t="s">
        <v>30</v>
      </c>
      <c r="H824" s="1" t="s">
        <v>12</v>
      </c>
      <c r="I824" s="1" t="s">
        <v>19</v>
      </c>
      <c r="J824" s="1" t="s">
        <v>14</v>
      </c>
      <c r="K824">
        <v>1</v>
      </c>
      <c r="L824" s="1" t="str">
        <f>IF(Dataset[[#This Row],[Outcome]]=1,"Affected","Not Affected")</f>
        <v>Affected</v>
      </c>
    </row>
    <row r="825" spans="1:12" x14ac:dyDescent="0.25">
      <c r="A825" s="1" t="s">
        <v>15</v>
      </c>
      <c r="B825">
        <v>53</v>
      </c>
      <c r="C825" t="str">
        <f t="shared" si="12"/>
        <v>51+</v>
      </c>
      <c r="D825">
        <v>0</v>
      </c>
      <c r="E825">
        <v>0</v>
      </c>
      <c r="F825">
        <v>1</v>
      </c>
      <c r="G825" s="1" t="s">
        <v>38</v>
      </c>
      <c r="H825" s="1" t="s">
        <v>17</v>
      </c>
      <c r="I825" s="1" t="s">
        <v>19</v>
      </c>
      <c r="J825" s="1" t="s">
        <v>14</v>
      </c>
      <c r="K825">
        <v>0</v>
      </c>
      <c r="L825" s="1" t="str">
        <f>IF(Dataset[[#This Row],[Outcome]]=1,"Affected","Not Affected")</f>
        <v>Not Affected</v>
      </c>
    </row>
    <row r="826" spans="1:12" x14ac:dyDescent="0.25">
      <c r="A826" s="1" t="s">
        <v>10</v>
      </c>
      <c r="B826">
        <v>13</v>
      </c>
      <c r="C826" t="str">
        <f t="shared" si="12"/>
        <v>11-20</v>
      </c>
      <c r="D826">
        <v>1</v>
      </c>
      <c r="E826">
        <v>1</v>
      </c>
      <c r="F826">
        <v>1</v>
      </c>
      <c r="G826" s="1" t="s">
        <v>44</v>
      </c>
      <c r="H826" s="1" t="s">
        <v>12</v>
      </c>
      <c r="I826" s="1" t="s">
        <v>24</v>
      </c>
      <c r="J826" s="1" t="s">
        <v>14</v>
      </c>
      <c r="K826">
        <v>1</v>
      </c>
      <c r="L826" s="1" t="str">
        <f>IF(Dataset[[#This Row],[Outcome]]=1,"Affected","Not Affected")</f>
        <v>Affected</v>
      </c>
    </row>
    <row r="827" spans="1:12" x14ac:dyDescent="0.25">
      <c r="A827" s="1" t="s">
        <v>10</v>
      </c>
      <c r="B827">
        <v>18</v>
      </c>
      <c r="C827" t="str">
        <f t="shared" si="12"/>
        <v>11-20</v>
      </c>
      <c r="D827">
        <v>0</v>
      </c>
      <c r="E827">
        <v>0</v>
      </c>
      <c r="F827">
        <v>1</v>
      </c>
      <c r="G827" s="1" t="s">
        <v>38</v>
      </c>
      <c r="H827" s="1" t="s">
        <v>17</v>
      </c>
      <c r="I827" s="1" t="s">
        <v>13</v>
      </c>
      <c r="J827" s="1" t="s">
        <v>14</v>
      </c>
      <c r="K827">
        <v>0</v>
      </c>
      <c r="L827" s="1" t="str">
        <f>IF(Dataset[[#This Row],[Outcome]]=1,"Affected","Not Affected")</f>
        <v>Not Affected</v>
      </c>
    </row>
    <row r="828" spans="1:12" x14ac:dyDescent="0.25">
      <c r="A828" s="1" t="s">
        <v>15</v>
      </c>
      <c r="B828">
        <v>34</v>
      </c>
      <c r="C828" t="str">
        <f t="shared" si="12"/>
        <v>31-40</v>
      </c>
      <c r="D828">
        <v>1</v>
      </c>
      <c r="E828">
        <v>1</v>
      </c>
      <c r="F828">
        <v>1</v>
      </c>
      <c r="G828" s="1" t="s">
        <v>41</v>
      </c>
      <c r="H828" s="1" t="s">
        <v>12</v>
      </c>
      <c r="I828" s="1" t="s">
        <v>19</v>
      </c>
      <c r="J828" s="1" t="s">
        <v>14</v>
      </c>
      <c r="K828">
        <v>1</v>
      </c>
      <c r="L828" s="1" t="str">
        <f>IF(Dataset[[#This Row],[Outcome]]=1,"Affected","Not Affected")</f>
        <v>Affected</v>
      </c>
    </row>
    <row r="829" spans="1:12" x14ac:dyDescent="0.25">
      <c r="A829" s="1" t="s">
        <v>15</v>
      </c>
      <c r="B829">
        <v>22</v>
      </c>
      <c r="C829" t="str">
        <f t="shared" si="12"/>
        <v>21-30</v>
      </c>
      <c r="D829">
        <v>0</v>
      </c>
      <c r="E829">
        <v>0</v>
      </c>
      <c r="F829">
        <v>0</v>
      </c>
      <c r="G829" s="1" t="s">
        <v>35</v>
      </c>
      <c r="H829" s="1" t="s">
        <v>17</v>
      </c>
      <c r="I829" s="1" t="s">
        <v>19</v>
      </c>
      <c r="J829" s="1" t="s">
        <v>14</v>
      </c>
      <c r="K829">
        <v>0</v>
      </c>
      <c r="L829" s="1" t="str">
        <f>IF(Dataset[[#This Row],[Outcome]]=1,"Affected","Not Affected")</f>
        <v>Not Affected</v>
      </c>
    </row>
    <row r="830" spans="1:12" x14ac:dyDescent="0.25">
      <c r="A830" s="1" t="s">
        <v>15</v>
      </c>
      <c r="B830">
        <v>39</v>
      </c>
      <c r="C830" t="str">
        <f t="shared" si="12"/>
        <v>31-40</v>
      </c>
      <c r="D830">
        <v>1</v>
      </c>
      <c r="E830">
        <v>1</v>
      </c>
      <c r="F830">
        <v>1</v>
      </c>
      <c r="G830" s="1" t="s">
        <v>50</v>
      </c>
      <c r="H830" s="1" t="s">
        <v>12</v>
      </c>
      <c r="I830" s="1" t="s">
        <v>19</v>
      </c>
      <c r="J830" s="1" t="s">
        <v>14</v>
      </c>
      <c r="K830">
        <v>1</v>
      </c>
      <c r="L830" s="1" t="str">
        <f>IF(Dataset[[#This Row],[Outcome]]=1,"Affected","Not Affected")</f>
        <v>Affected</v>
      </c>
    </row>
    <row r="831" spans="1:12" x14ac:dyDescent="0.25">
      <c r="A831" s="1" t="s">
        <v>15</v>
      </c>
      <c r="B831">
        <v>21</v>
      </c>
      <c r="C831" t="str">
        <f t="shared" si="12"/>
        <v>21-30</v>
      </c>
      <c r="D831">
        <v>0</v>
      </c>
      <c r="E831">
        <v>0</v>
      </c>
      <c r="F831">
        <v>0</v>
      </c>
      <c r="G831" s="1" t="s">
        <v>42</v>
      </c>
      <c r="H831" s="1" t="s">
        <v>17</v>
      </c>
      <c r="I831" s="1" t="s">
        <v>24</v>
      </c>
      <c r="J831" s="1" t="s">
        <v>14</v>
      </c>
      <c r="K831">
        <v>0</v>
      </c>
      <c r="L831" s="1" t="str">
        <f>IF(Dataset[[#This Row],[Outcome]]=1,"Affected","Not Affected")</f>
        <v>Not Affected</v>
      </c>
    </row>
    <row r="832" spans="1:12" x14ac:dyDescent="0.25">
      <c r="A832" s="1" t="s">
        <v>15</v>
      </c>
      <c r="B832">
        <v>64</v>
      </c>
      <c r="C832" t="str">
        <f t="shared" si="12"/>
        <v>51+</v>
      </c>
      <c r="D832">
        <v>0</v>
      </c>
      <c r="E832">
        <v>0</v>
      </c>
      <c r="F832">
        <v>0</v>
      </c>
      <c r="G832" s="1" t="s">
        <v>18</v>
      </c>
      <c r="H832" s="1" t="s">
        <v>12</v>
      </c>
      <c r="I832" s="1" t="s">
        <v>13</v>
      </c>
      <c r="J832" s="1" t="s">
        <v>14</v>
      </c>
      <c r="K832">
        <v>0</v>
      </c>
      <c r="L832" s="1" t="str">
        <f>IF(Dataset[[#This Row],[Outcome]]=1,"Affected","Not Affected")</f>
        <v>Not Affected</v>
      </c>
    </row>
    <row r="833" spans="1:12" x14ac:dyDescent="0.25">
      <c r="A833" s="1" t="s">
        <v>10</v>
      </c>
      <c r="B833">
        <v>53</v>
      </c>
      <c r="C833" t="str">
        <f t="shared" si="12"/>
        <v>51+</v>
      </c>
      <c r="D833">
        <v>0</v>
      </c>
      <c r="E833">
        <v>0</v>
      </c>
      <c r="F833">
        <v>0</v>
      </c>
      <c r="G833" s="1" t="s">
        <v>18</v>
      </c>
      <c r="H833" s="1" t="s">
        <v>17</v>
      </c>
      <c r="I833" s="1" t="s">
        <v>19</v>
      </c>
      <c r="J833" s="1" t="s">
        <v>14</v>
      </c>
      <c r="K833">
        <v>0</v>
      </c>
      <c r="L833" s="1" t="str">
        <f>IF(Dataset[[#This Row],[Outcome]]=1,"Affected","Not Affected")</f>
        <v>Not Affected</v>
      </c>
    </row>
    <row r="834" spans="1:12" x14ac:dyDescent="0.25">
      <c r="A834" s="1" t="s">
        <v>10</v>
      </c>
      <c r="B834">
        <v>21</v>
      </c>
      <c r="C834" t="str">
        <f t="shared" ref="C834:C897" si="13">IF(B834&lt;=10, "0-10",
IF(B834&lt;=20, "11-20",
IF(B834&lt;=30, "21-30",
IF(B834&lt;=40, "31-40",
IF(B834&lt;=50, "41-50","51+")))))</f>
        <v>21-30</v>
      </c>
      <c r="D834">
        <v>1</v>
      </c>
      <c r="E834">
        <v>1</v>
      </c>
      <c r="F834">
        <v>1</v>
      </c>
      <c r="G834" s="1" t="s">
        <v>20</v>
      </c>
      <c r="H834" s="1" t="s">
        <v>12</v>
      </c>
      <c r="I834" s="1" t="s">
        <v>13</v>
      </c>
      <c r="J834" s="1" t="s">
        <v>14</v>
      </c>
      <c r="K834">
        <v>1</v>
      </c>
      <c r="L834" s="1" t="str">
        <f>IF(Dataset[[#This Row],[Outcome]]=1,"Affected","Not Affected")</f>
        <v>Affected</v>
      </c>
    </row>
    <row r="835" spans="1:12" x14ac:dyDescent="0.25">
      <c r="A835" s="1" t="s">
        <v>10</v>
      </c>
      <c r="B835">
        <v>40</v>
      </c>
      <c r="C835" t="str">
        <f t="shared" si="13"/>
        <v>31-40</v>
      </c>
      <c r="D835">
        <v>1</v>
      </c>
      <c r="E835">
        <v>1</v>
      </c>
      <c r="F835">
        <v>1</v>
      </c>
      <c r="G835" s="1" t="s">
        <v>33</v>
      </c>
      <c r="H835" s="1" t="s">
        <v>17</v>
      </c>
      <c r="I835" s="1" t="s">
        <v>13</v>
      </c>
      <c r="J835" s="1" t="s">
        <v>14</v>
      </c>
      <c r="K835">
        <v>1</v>
      </c>
      <c r="L835" s="1" t="str">
        <f>IF(Dataset[[#This Row],[Outcome]]=1,"Affected","Not Affected")</f>
        <v>Affected</v>
      </c>
    </row>
    <row r="836" spans="1:12" x14ac:dyDescent="0.25">
      <c r="A836" s="1" t="s">
        <v>15</v>
      </c>
      <c r="B836">
        <v>39</v>
      </c>
      <c r="C836" t="str">
        <f t="shared" si="13"/>
        <v>31-40</v>
      </c>
      <c r="D836">
        <v>1</v>
      </c>
      <c r="E836">
        <v>1</v>
      </c>
      <c r="F836">
        <v>1</v>
      </c>
      <c r="G836" s="1" t="s">
        <v>22</v>
      </c>
      <c r="H836" s="1" t="s">
        <v>12</v>
      </c>
      <c r="I836" s="1" t="s">
        <v>13</v>
      </c>
      <c r="J836" s="1" t="s">
        <v>14</v>
      </c>
      <c r="K836">
        <v>1</v>
      </c>
      <c r="L836" s="1" t="str">
        <f>IF(Dataset[[#This Row],[Outcome]]=1,"Affected","Not Affected")</f>
        <v>Affected</v>
      </c>
    </row>
    <row r="837" spans="1:12" x14ac:dyDescent="0.25">
      <c r="A837" s="1" t="s">
        <v>10</v>
      </c>
      <c r="B837">
        <v>47</v>
      </c>
      <c r="C837" t="str">
        <f t="shared" si="13"/>
        <v>41-50</v>
      </c>
      <c r="D837">
        <v>1</v>
      </c>
      <c r="E837">
        <v>1</v>
      </c>
      <c r="F837">
        <v>1</v>
      </c>
      <c r="G837" s="1" t="s">
        <v>22</v>
      </c>
      <c r="H837" s="1" t="s">
        <v>17</v>
      </c>
      <c r="I837" s="1" t="s">
        <v>24</v>
      </c>
      <c r="J837" s="1" t="s">
        <v>14</v>
      </c>
      <c r="K837">
        <v>1</v>
      </c>
      <c r="L837" s="1" t="str">
        <f>IF(Dataset[[#This Row],[Outcome]]=1,"Affected","Not Affected")</f>
        <v>Affected</v>
      </c>
    </row>
    <row r="838" spans="1:12" x14ac:dyDescent="0.25">
      <c r="A838" s="1" t="s">
        <v>15</v>
      </c>
      <c r="B838">
        <v>52</v>
      </c>
      <c r="C838" t="str">
        <f t="shared" si="13"/>
        <v>51+</v>
      </c>
      <c r="D838">
        <v>0</v>
      </c>
      <c r="E838">
        <v>0</v>
      </c>
      <c r="F838">
        <v>1</v>
      </c>
      <c r="G838" s="1" t="s">
        <v>28</v>
      </c>
      <c r="H838" s="1" t="s">
        <v>12</v>
      </c>
      <c r="I838" s="1" t="s">
        <v>19</v>
      </c>
      <c r="J838" s="1" t="s">
        <v>14</v>
      </c>
      <c r="K838">
        <v>0</v>
      </c>
      <c r="L838" s="1" t="str">
        <f>IF(Dataset[[#This Row],[Outcome]]=1,"Affected","Not Affected")</f>
        <v>Not Affected</v>
      </c>
    </row>
    <row r="839" spans="1:12" x14ac:dyDescent="0.25">
      <c r="A839" s="1" t="s">
        <v>10</v>
      </c>
      <c r="B839">
        <v>17</v>
      </c>
      <c r="C839" t="str">
        <f t="shared" si="13"/>
        <v>11-20</v>
      </c>
      <c r="D839">
        <v>1</v>
      </c>
      <c r="E839">
        <v>1</v>
      </c>
      <c r="F839">
        <v>1</v>
      </c>
      <c r="G839" s="1" t="s">
        <v>28</v>
      </c>
      <c r="H839" s="1" t="s">
        <v>17</v>
      </c>
      <c r="I839" s="1" t="s">
        <v>13</v>
      </c>
      <c r="J839" s="1" t="s">
        <v>14</v>
      </c>
      <c r="K839">
        <v>1</v>
      </c>
      <c r="L839" s="1" t="str">
        <f>IF(Dataset[[#This Row],[Outcome]]=1,"Affected","Not Affected")</f>
        <v>Affected</v>
      </c>
    </row>
    <row r="840" spans="1:12" x14ac:dyDescent="0.25">
      <c r="A840" s="1" t="s">
        <v>15</v>
      </c>
      <c r="B840">
        <v>65</v>
      </c>
      <c r="C840" t="str">
        <f t="shared" si="13"/>
        <v>51+</v>
      </c>
      <c r="D840">
        <v>0</v>
      </c>
      <c r="E840">
        <v>0</v>
      </c>
      <c r="F840">
        <v>0</v>
      </c>
      <c r="G840" s="1" t="s">
        <v>31</v>
      </c>
      <c r="H840" s="1" t="s">
        <v>12</v>
      </c>
      <c r="I840" s="1" t="s">
        <v>24</v>
      </c>
      <c r="J840" s="1" t="s">
        <v>14</v>
      </c>
      <c r="K840">
        <v>0</v>
      </c>
      <c r="L840" s="1" t="str">
        <f>IF(Dataset[[#This Row],[Outcome]]=1,"Affected","Not Affected")</f>
        <v>Not Affected</v>
      </c>
    </row>
    <row r="841" spans="1:12" x14ac:dyDescent="0.25">
      <c r="A841" s="1" t="s">
        <v>15</v>
      </c>
      <c r="B841">
        <v>32</v>
      </c>
      <c r="C841" t="str">
        <f t="shared" si="13"/>
        <v>31-40</v>
      </c>
      <c r="D841">
        <v>0</v>
      </c>
      <c r="E841">
        <v>0</v>
      </c>
      <c r="F841">
        <v>1</v>
      </c>
      <c r="G841" s="1" t="s">
        <v>16</v>
      </c>
      <c r="H841" s="1" t="s">
        <v>17</v>
      </c>
      <c r="I841" s="1" t="s">
        <v>24</v>
      </c>
      <c r="J841" s="1" t="s">
        <v>14</v>
      </c>
      <c r="K841">
        <v>0</v>
      </c>
      <c r="L841" s="1" t="str">
        <f>IF(Dataset[[#This Row],[Outcome]]=1,"Affected","Not Affected")</f>
        <v>Not Affected</v>
      </c>
    </row>
    <row r="842" spans="1:12" x14ac:dyDescent="0.25">
      <c r="A842" s="1" t="s">
        <v>15</v>
      </c>
      <c r="B842">
        <v>8</v>
      </c>
      <c r="C842" t="str">
        <f t="shared" si="13"/>
        <v>0-10</v>
      </c>
      <c r="D842">
        <v>1</v>
      </c>
      <c r="E842">
        <v>1</v>
      </c>
      <c r="F842">
        <v>0</v>
      </c>
      <c r="G842" s="1" t="s">
        <v>44</v>
      </c>
      <c r="H842" s="1" t="s">
        <v>12</v>
      </c>
      <c r="I842" s="1" t="s">
        <v>13</v>
      </c>
      <c r="J842" s="1" t="s">
        <v>14</v>
      </c>
      <c r="K842">
        <v>1</v>
      </c>
      <c r="L842" s="1" t="str">
        <f>IF(Dataset[[#This Row],[Outcome]]=1,"Affected","Not Affected")</f>
        <v>Affected</v>
      </c>
    </row>
    <row r="843" spans="1:12" x14ac:dyDescent="0.25">
      <c r="A843" s="1" t="s">
        <v>10</v>
      </c>
      <c r="B843">
        <v>55</v>
      </c>
      <c r="C843" t="str">
        <f t="shared" si="13"/>
        <v>51+</v>
      </c>
      <c r="D843">
        <v>0</v>
      </c>
      <c r="E843">
        <v>0</v>
      </c>
      <c r="F843">
        <v>1</v>
      </c>
      <c r="G843" s="1" t="s">
        <v>35</v>
      </c>
      <c r="H843" s="1" t="s">
        <v>17</v>
      </c>
      <c r="I843" s="1" t="s">
        <v>13</v>
      </c>
      <c r="J843" s="1" t="s">
        <v>14</v>
      </c>
      <c r="K843">
        <v>0</v>
      </c>
      <c r="L843" s="1" t="str">
        <f>IF(Dataset[[#This Row],[Outcome]]=1,"Affected","Not Affected")</f>
        <v>Not Affected</v>
      </c>
    </row>
    <row r="844" spans="1:12" x14ac:dyDescent="0.25">
      <c r="A844" s="1" t="s">
        <v>15</v>
      </c>
      <c r="B844">
        <v>47</v>
      </c>
      <c r="C844" t="str">
        <f t="shared" si="13"/>
        <v>41-50</v>
      </c>
      <c r="D844">
        <v>0</v>
      </c>
      <c r="E844">
        <v>0</v>
      </c>
      <c r="F844">
        <v>0</v>
      </c>
      <c r="G844" s="1" t="s">
        <v>51</v>
      </c>
      <c r="H844" s="1" t="s">
        <v>12</v>
      </c>
      <c r="I844" s="1" t="s">
        <v>19</v>
      </c>
      <c r="J844" s="1" t="s">
        <v>14</v>
      </c>
      <c r="K844">
        <v>0</v>
      </c>
      <c r="L844" s="1" t="str">
        <f>IF(Dataset[[#This Row],[Outcome]]=1,"Affected","Not Affected")</f>
        <v>Not Affected</v>
      </c>
    </row>
    <row r="845" spans="1:12" x14ac:dyDescent="0.25">
      <c r="A845" s="1" t="s">
        <v>15</v>
      </c>
      <c r="B845">
        <v>47</v>
      </c>
      <c r="C845" t="str">
        <f t="shared" si="13"/>
        <v>41-50</v>
      </c>
      <c r="D845">
        <v>0</v>
      </c>
      <c r="E845">
        <v>0</v>
      </c>
      <c r="F845">
        <v>0</v>
      </c>
      <c r="G845" s="1" t="s">
        <v>32</v>
      </c>
      <c r="H845" s="1" t="s">
        <v>17</v>
      </c>
      <c r="I845" s="1" t="s">
        <v>19</v>
      </c>
      <c r="J845" s="1" t="s">
        <v>14</v>
      </c>
      <c r="K845">
        <v>0</v>
      </c>
      <c r="L845" s="1" t="str">
        <f>IF(Dataset[[#This Row],[Outcome]]=1,"Affected","Not Affected")</f>
        <v>Not Affected</v>
      </c>
    </row>
    <row r="846" spans="1:12" x14ac:dyDescent="0.25">
      <c r="A846" s="1" t="s">
        <v>15</v>
      </c>
      <c r="B846">
        <v>47</v>
      </c>
      <c r="C846" t="str">
        <f t="shared" si="13"/>
        <v>41-50</v>
      </c>
      <c r="D846">
        <v>0</v>
      </c>
      <c r="E846">
        <v>0</v>
      </c>
      <c r="F846">
        <v>0</v>
      </c>
      <c r="G846" s="1" t="s">
        <v>53</v>
      </c>
      <c r="H846" s="1" t="s">
        <v>12</v>
      </c>
      <c r="I846" s="1" t="s">
        <v>13</v>
      </c>
      <c r="J846" s="1" t="s">
        <v>14</v>
      </c>
      <c r="K846">
        <v>0</v>
      </c>
      <c r="L846" s="1" t="str">
        <f>IF(Dataset[[#This Row],[Outcome]]=1,"Affected","Not Affected")</f>
        <v>Not Affected</v>
      </c>
    </row>
    <row r="847" spans="1:12" x14ac:dyDescent="0.25">
      <c r="A847" s="1" t="s">
        <v>10</v>
      </c>
      <c r="B847">
        <v>26</v>
      </c>
      <c r="C847" t="str">
        <f t="shared" si="13"/>
        <v>21-30</v>
      </c>
      <c r="D847">
        <v>1</v>
      </c>
      <c r="E847">
        <v>1</v>
      </c>
      <c r="F847">
        <v>0</v>
      </c>
      <c r="G847" s="1" t="s">
        <v>46</v>
      </c>
      <c r="H847" s="1" t="s">
        <v>17</v>
      </c>
      <c r="I847" s="1" t="s">
        <v>19</v>
      </c>
      <c r="J847" s="1" t="s">
        <v>14</v>
      </c>
      <c r="K847">
        <v>1</v>
      </c>
      <c r="L847" s="1" t="str">
        <f>IF(Dataset[[#This Row],[Outcome]]=1,"Affected","Not Affected")</f>
        <v>Affected</v>
      </c>
    </row>
    <row r="848" spans="1:12" x14ac:dyDescent="0.25">
      <c r="A848" s="1" t="s">
        <v>15</v>
      </c>
      <c r="B848">
        <v>36</v>
      </c>
      <c r="C848" t="str">
        <f t="shared" si="13"/>
        <v>31-40</v>
      </c>
      <c r="D848">
        <v>0</v>
      </c>
      <c r="E848">
        <v>0</v>
      </c>
      <c r="F848">
        <v>0</v>
      </c>
      <c r="G848" s="1" t="s">
        <v>38</v>
      </c>
      <c r="H848" s="1" t="s">
        <v>12</v>
      </c>
      <c r="I848" s="1" t="s">
        <v>19</v>
      </c>
      <c r="J848" s="1" t="s">
        <v>14</v>
      </c>
      <c r="K848">
        <v>0</v>
      </c>
      <c r="L848" s="1" t="str">
        <f>IF(Dataset[[#This Row],[Outcome]]=1,"Affected","Not Affected")</f>
        <v>Not Affected</v>
      </c>
    </row>
    <row r="849" spans="1:12" x14ac:dyDescent="0.25">
      <c r="A849" s="1" t="s">
        <v>15</v>
      </c>
      <c r="B849">
        <v>45</v>
      </c>
      <c r="C849" t="str">
        <f t="shared" si="13"/>
        <v>41-50</v>
      </c>
      <c r="D849">
        <v>1</v>
      </c>
      <c r="E849">
        <v>1</v>
      </c>
      <c r="F849">
        <v>0</v>
      </c>
      <c r="G849" s="1" t="s">
        <v>48</v>
      </c>
      <c r="H849" s="1" t="s">
        <v>17</v>
      </c>
      <c r="I849" s="1" t="s">
        <v>13</v>
      </c>
      <c r="J849" s="1" t="s">
        <v>14</v>
      </c>
      <c r="K849">
        <v>1</v>
      </c>
      <c r="L849" s="1" t="str">
        <f>IF(Dataset[[#This Row],[Outcome]]=1,"Affected","Not Affected")</f>
        <v>Affected</v>
      </c>
    </row>
    <row r="850" spans="1:12" x14ac:dyDescent="0.25">
      <c r="A850" s="1" t="s">
        <v>10</v>
      </c>
      <c r="B850">
        <v>24</v>
      </c>
      <c r="C850" t="str">
        <f t="shared" si="13"/>
        <v>21-30</v>
      </c>
      <c r="D850">
        <v>0</v>
      </c>
      <c r="E850">
        <v>0</v>
      </c>
      <c r="F850">
        <v>0</v>
      </c>
      <c r="G850" s="1" t="s">
        <v>11</v>
      </c>
      <c r="H850" s="1" t="s">
        <v>12</v>
      </c>
      <c r="I850" s="1" t="s">
        <v>13</v>
      </c>
      <c r="J850" s="1" t="s">
        <v>14</v>
      </c>
      <c r="K850">
        <v>0</v>
      </c>
      <c r="L850" s="1" t="str">
        <f>IF(Dataset[[#This Row],[Outcome]]=1,"Affected","Not Affected")</f>
        <v>Not Affected</v>
      </c>
    </row>
    <row r="851" spans="1:12" x14ac:dyDescent="0.25">
      <c r="A851" s="1" t="s">
        <v>10</v>
      </c>
      <c r="B851">
        <v>15</v>
      </c>
      <c r="C851" t="str">
        <f t="shared" si="13"/>
        <v>11-20</v>
      </c>
      <c r="D851">
        <v>0</v>
      </c>
      <c r="E851">
        <v>0</v>
      </c>
      <c r="F851">
        <v>1</v>
      </c>
      <c r="G851" s="1" t="s">
        <v>28</v>
      </c>
      <c r="H851" s="1" t="s">
        <v>17</v>
      </c>
      <c r="I851" s="1" t="s">
        <v>13</v>
      </c>
      <c r="J851" s="1" t="s">
        <v>14</v>
      </c>
      <c r="K851">
        <v>0</v>
      </c>
      <c r="L851" s="1" t="str">
        <f>IF(Dataset[[#This Row],[Outcome]]=1,"Affected","Not Affected")</f>
        <v>Not Affected</v>
      </c>
    </row>
    <row r="852" spans="1:12" x14ac:dyDescent="0.25">
      <c r="A852" s="1" t="s">
        <v>15</v>
      </c>
      <c r="B852">
        <v>32</v>
      </c>
      <c r="C852" t="str">
        <f t="shared" si="13"/>
        <v>31-40</v>
      </c>
      <c r="D852">
        <v>1</v>
      </c>
      <c r="E852">
        <v>1</v>
      </c>
      <c r="F852">
        <v>0</v>
      </c>
      <c r="G852" s="1" t="s">
        <v>38</v>
      </c>
      <c r="H852" s="1" t="s">
        <v>12</v>
      </c>
      <c r="I852" s="1" t="s">
        <v>24</v>
      </c>
      <c r="J852" s="1" t="s">
        <v>14</v>
      </c>
      <c r="K852">
        <v>1</v>
      </c>
      <c r="L852" s="1" t="str">
        <f>IF(Dataset[[#This Row],[Outcome]]=1,"Affected","Not Affected")</f>
        <v>Affected</v>
      </c>
    </row>
    <row r="853" spans="1:12" x14ac:dyDescent="0.25">
      <c r="A853" s="1" t="s">
        <v>10</v>
      </c>
      <c r="B853">
        <v>28</v>
      </c>
      <c r="C853" t="str">
        <f t="shared" si="13"/>
        <v>21-30</v>
      </c>
      <c r="D853">
        <v>1</v>
      </c>
      <c r="E853">
        <v>1</v>
      </c>
      <c r="F853">
        <v>0</v>
      </c>
      <c r="G853" s="1" t="s">
        <v>11</v>
      </c>
      <c r="H853" s="1" t="s">
        <v>17</v>
      </c>
      <c r="I853" s="1" t="s">
        <v>24</v>
      </c>
      <c r="J853" s="1" t="s">
        <v>14</v>
      </c>
      <c r="K853">
        <v>1</v>
      </c>
      <c r="L853" s="1" t="str">
        <f>IF(Dataset[[#This Row],[Outcome]]=1,"Affected","Not Affected")</f>
        <v>Affected</v>
      </c>
    </row>
    <row r="854" spans="1:12" x14ac:dyDescent="0.25">
      <c r="A854" s="1" t="s">
        <v>15</v>
      </c>
      <c r="B854">
        <v>53</v>
      </c>
      <c r="C854" t="str">
        <f t="shared" si="13"/>
        <v>51+</v>
      </c>
      <c r="D854">
        <v>1</v>
      </c>
      <c r="E854">
        <v>1</v>
      </c>
      <c r="F854">
        <v>1</v>
      </c>
      <c r="G854" s="1" t="s">
        <v>53</v>
      </c>
      <c r="H854" s="1" t="s">
        <v>12</v>
      </c>
      <c r="I854" s="1" t="s">
        <v>13</v>
      </c>
      <c r="J854" s="1" t="s">
        <v>14</v>
      </c>
      <c r="K854">
        <v>1</v>
      </c>
      <c r="L854" s="1" t="str">
        <f>IF(Dataset[[#This Row],[Outcome]]=1,"Affected","Not Affected")</f>
        <v>Affected</v>
      </c>
    </row>
    <row r="855" spans="1:12" x14ac:dyDescent="0.25">
      <c r="A855" s="1" t="s">
        <v>15</v>
      </c>
      <c r="B855">
        <v>58</v>
      </c>
      <c r="C855" t="str">
        <f t="shared" si="13"/>
        <v>51+</v>
      </c>
      <c r="D855">
        <v>1</v>
      </c>
      <c r="E855">
        <v>1</v>
      </c>
      <c r="F855">
        <v>0</v>
      </c>
      <c r="G855" s="1" t="s">
        <v>16</v>
      </c>
      <c r="H855" s="1" t="s">
        <v>17</v>
      </c>
      <c r="I855" s="1" t="s">
        <v>24</v>
      </c>
      <c r="J855" s="1" t="s">
        <v>14</v>
      </c>
      <c r="K855">
        <v>1</v>
      </c>
      <c r="L855" s="1" t="str">
        <f>IF(Dataset[[#This Row],[Outcome]]=1,"Affected","Not Affected")</f>
        <v>Affected</v>
      </c>
    </row>
    <row r="856" spans="1:12" x14ac:dyDescent="0.25">
      <c r="A856" s="1" t="s">
        <v>10</v>
      </c>
      <c r="B856">
        <v>8</v>
      </c>
      <c r="C856" t="str">
        <f t="shared" si="13"/>
        <v>0-10</v>
      </c>
      <c r="D856">
        <v>0</v>
      </c>
      <c r="E856">
        <v>0</v>
      </c>
      <c r="F856">
        <v>1</v>
      </c>
      <c r="G856" s="1" t="s">
        <v>26</v>
      </c>
      <c r="H856" s="1" t="s">
        <v>12</v>
      </c>
      <c r="I856" s="1" t="s">
        <v>24</v>
      </c>
      <c r="J856" s="1" t="s">
        <v>14</v>
      </c>
      <c r="K856">
        <v>0</v>
      </c>
      <c r="L856" s="1" t="str">
        <f>IF(Dataset[[#This Row],[Outcome]]=1,"Affected","Not Affected")</f>
        <v>Not Affected</v>
      </c>
    </row>
    <row r="857" spans="1:12" x14ac:dyDescent="0.25">
      <c r="A857" s="1" t="s">
        <v>15</v>
      </c>
      <c r="B857">
        <v>35</v>
      </c>
      <c r="C857" t="str">
        <f t="shared" si="13"/>
        <v>31-40</v>
      </c>
      <c r="D857">
        <v>0</v>
      </c>
      <c r="E857">
        <v>0</v>
      </c>
      <c r="F857">
        <v>1</v>
      </c>
      <c r="G857" s="1" t="s">
        <v>16</v>
      </c>
      <c r="H857" s="1" t="s">
        <v>17</v>
      </c>
      <c r="I857" s="1" t="s">
        <v>24</v>
      </c>
      <c r="J857" s="1" t="s">
        <v>14</v>
      </c>
      <c r="K857">
        <v>0</v>
      </c>
      <c r="L857" s="1" t="str">
        <f>IF(Dataset[[#This Row],[Outcome]]=1,"Affected","Not Affected")</f>
        <v>Not Affected</v>
      </c>
    </row>
    <row r="858" spans="1:12" x14ac:dyDescent="0.25">
      <c r="A858" s="1" t="s">
        <v>15</v>
      </c>
      <c r="B858">
        <v>44</v>
      </c>
      <c r="C858" t="str">
        <f t="shared" si="13"/>
        <v>41-50</v>
      </c>
      <c r="D858">
        <v>1</v>
      </c>
      <c r="E858">
        <v>1</v>
      </c>
      <c r="F858">
        <v>1</v>
      </c>
      <c r="G858" s="1" t="s">
        <v>49</v>
      </c>
      <c r="H858" s="1" t="s">
        <v>12</v>
      </c>
      <c r="I858" s="1" t="s">
        <v>19</v>
      </c>
      <c r="J858" s="1" t="s">
        <v>14</v>
      </c>
      <c r="K858">
        <v>1</v>
      </c>
      <c r="L858" s="1" t="str">
        <f>IF(Dataset[[#This Row],[Outcome]]=1,"Affected","Not Affected")</f>
        <v>Affected</v>
      </c>
    </row>
    <row r="859" spans="1:12" x14ac:dyDescent="0.25">
      <c r="A859" s="1" t="s">
        <v>10</v>
      </c>
      <c r="B859">
        <v>30</v>
      </c>
      <c r="C859" t="str">
        <f t="shared" si="13"/>
        <v>21-30</v>
      </c>
      <c r="D859">
        <v>1</v>
      </c>
      <c r="E859">
        <v>1</v>
      </c>
      <c r="F859">
        <v>1</v>
      </c>
      <c r="G859" s="1" t="s">
        <v>18</v>
      </c>
      <c r="H859" s="1" t="s">
        <v>17</v>
      </c>
      <c r="I859" s="1" t="s">
        <v>19</v>
      </c>
      <c r="J859" s="1" t="s">
        <v>14</v>
      </c>
      <c r="K859">
        <v>1</v>
      </c>
      <c r="L859" s="1" t="str">
        <f>IF(Dataset[[#This Row],[Outcome]]=1,"Affected","Not Affected")</f>
        <v>Affected</v>
      </c>
    </row>
    <row r="860" spans="1:12" x14ac:dyDescent="0.25">
      <c r="A860" s="1" t="s">
        <v>15</v>
      </c>
      <c r="B860">
        <v>16</v>
      </c>
      <c r="C860" t="str">
        <f t="shared" si="13"/>
        <v>11-20</v>
      </c>
      <c r="D860">
        <v>0</v>
      </c>
      <c r="E860">
        <v>0</v>
      </c>
      <c r="F860">
        <v>1</v>
      </c>
      <c r="G860" s="1" t="s">
        <v>47</v>
      </c>
      <c r="H860" s="1" t="s">
        <v>12</v>
      </c>
      <c r="I860" s="1" t="s">
        <v>19</v>
      </c>
      <c r="J860" s="1" t="s">
        <v>14</v>
      </c>
      <c r="K860">
        <v>0</v>
      </c>
      <c r="L860" s="1" t="str">
        <f>IF(Dataset[[#This Row],[Outcome]]=1,"Affected","Not Affected")</f>
        <v>Not Affected</v>
      </c>
    </row>
    <row r="861" spans="1:12" x14ac:dyDescent="0.25">
      <c r="A861" s="1" t="s">
        <v>15</v>
      </c>
      <c r="B861">
        <v>54</v>
      </c>
      <c r="C861" t="str">
        <f t="shared" si="13"/>
        <v>51+</v>
      </c>
      <c r="D861">
        <v>1</v>
      </c>
      <c r="E861">
        <v>1</v>
      </c>
      <c r="F861">
        <v>1</v>
      </c>
      <c r="G861" s="1" t="s">
        <v>16</v>
      </c>
      <c r="H861" s="1" t="s">
        <v>17</v>
      </c>
      <c r="I861" s="1" t="s">
        <v>13</v>
      </c>
      <c r="J861" s="1" t="s">
        <v>14</v>
      </c>
      <c r="K861">
        <v>1</v>
      </c>
      <c r="L861" s="1" t="str">
        <f>IF(Dataset[[#This Row],[Outcome]]=1,"Affected","Not Affected")</f>
        <v>Affected</v>
      </c>
    </row>
    <row r="862" spans="1:12" x14ac:dyDescent="0.25">
      <c r="A862" s="1" t="s">
        <v>15</v>
      </c>
      <c r="B862">
        <v>54</v>
      </c>
      <c r="C862" t="str">
        <f t="shared" si="13"/>
        <v>51+</v>
      </c>
      <c r="D862">
        <v>1</v>
      </c>
      <c r="E862">
        <v>1</v>
      </c>
      <c r="F862">
        <v>1</v>
      </c>
      <c r="G862" s="1" t="s">
        <v>40</v>
      </c>
      <c r="H862" s="1" t="s">
        <v>12</v>
      </c>
      <c r="I862" s="1" t="s">
        <v>24</v>
      </c>
      <c r="J862" s="1" t="s">
        <v>14</v>
      </c>
      <c r="K862">
        <v>1</v>
      </c>
      <c r="L862" s="1" t="str">
        <f>IF(Dataset[[#This Row],[Outcome]]=1,"Affected","Not Affected")</f>
        <v>Affected</v>
      </c>
    </row>
    <row r="863" spans="1:12" x14ac:dyDescent="0.25">
      <c r="A863" s="1" t="s">
        <v>15</v>
      </c>
      <c r="B863">
        <v>18</v>
      </c>
      <c r="C863" t="str">
        <f t="shared" si="13"/>
        <v>11-20</v>
      </c>
      <c r="D863">
        <v>1</v>
      </c>
      <c r="E863">
        <v>1</v>
      </c>
      <c r="F863">
        <v>1</v>
      </c>
      <c r="G863" s="1" t="s">
        <v>11</v>
      </c>
      <c r="H863" s="1" t="s">
        <v>17</v>
      </c>
      <c r="I863" s="1" t="s">
        <v>13</v>
      </c>
      <c r="J863" s="1" t="s">
        <v>14</v>
      </c>
      <c r="K863">
        <v>1</v>
      </c>
      <c r="L863" s="1" t="str">
        <f>IF(Dataset[[#This Row],[Outcome]]=1,"Affected","Not Affected")</f>
        <v>Affected</v>
      </c>
    </row>
    <row r="864" spans="1:12" x14ac:dyDescent="0.25">
      <c r="A864" s="1" t="s">
        <v>10</v>
      </c>
      <c r="B864">
        <v>19</v>
      </c>
      <c r="C864" t="str">
        <f t="shared" si="13"/>
        <v>11-20</v>
      </c>
      <c r="D864">
        <v>1</v>
      </c>
      <c r="E864">
        <v>1</v>
      </c>
      <c r="F864">
        <v>1</v>
      </c>
      <c r="G864" s="1" t="s">
        <v>43</v>
      </c>
      <c r="H864" s="1" t="s">
        <v>12</v>
      </c>
      <c r="I864" s="1" t="s">
        <v>24</v>
      </c>
      <c r="J864" s="1" t="s">
        <v>14</v>
      </c>
      <c r="K864">
        <v>1</v>
      </c>
      <c r="L864" s="1" t="str">
        <f>IF(Dataset[[#This Row],[Outcome]]=1,"Affected","Not Affected")</f>
        <v>Affected</v>
      </c>
    </row>
    <row r="865" spans="1:12" x14ac:dyDescent="0.25">
      <c r="A865" s="1" t="s">
        <v>10</v>
      </c>
      <c r="B865">
        <v>47</v>
      </c>
      <c r="C865" t="str">
        <f t="shared" si="13"/>
        <v>41-50</v>
      </c>
      <c r="D865">
        <v>0</v>
      </c>
      <c r="E865">
        <v>0</v>
      </c>
      <c r="F865">
        <v>1</v>
      </c>
      <c r="G865" s="1" t="s">
        <v>23</v>
      </c>
      <c r="H865" s="1" t="s">
        <v>17</v>
      </c>
      <c r="I865" s="1" t="s">
        <v>24</v>
      </c>
      <c r="J865" s="1" t="s">
        <v>14</v>
      </c>
      <c r="K865">
        <v>0</v>
      </c>
      <c r="L865" s="1" t="str">
        <f>IF(Dataset[[#This Row],[Outcome]]=1,"Affected","Not Affected")</f>
        <v>Not Affected</v>
      </c>
    </row>
    <row r="866" spans="1:12" x14ac:dyDescent="0.25">
      <c r="A866" s="1" t="s">
        <v>10</v>
      </c>
      <c r="B866">
        <v>38</v>
      </c>
      <c r="C866" t="str">
        <f t="shared" si="13"/>
        <v>31-40</v>
      </c>
      <c r="D866">
        <v>0</v>
      </c>
      <c r="E866">
        <v>0</v>
      </c>
      <c r="F866">
        <v>1</v>
      </c>
      <c r="G866" s="1" t="s">
        <v>23</v>
      </c>
      <c r="H866" s="1" t="s">
        <v>12</v>
      </c>
      <c r="I866" s="1" t="s">
        <v>19</v>
      </c>
      <c r="J866" s="1" t="s">
        <v>14</v>
      </c>
      <c r="K866">
        <v>0</v>
      </c>
      <c r="L866" s="1" t="str">
        <f>IF(Dataset[[#This Row],[Outcome]]=1,"Affected","Not Affected")</f>
        <v>Not Affected</v>
      </c>
    </row>
    <row r="867" spans="1:12" x14ac:dyDescent="0.25">
      <c r="A867" s="1" t="s">
        <v>15</v>
      </c>
      <c r="B867">
        <v>20</v>
      </c>
      <c r="C867" t="str">
        <f t="shared" si="13"/>
        <v>11-20</v>
      </c>
      <c r="D867">
        <v>0</v>
      </c>
      <c r="E867">
        <v>0</v>
      </c>
      <c r="F867">
        <v>0</v>
      </c>
      <c r="G867" s="1" t="s">
        <v>38</v>
      </c>
      <c r="H867" s="1" t="s">
        <v>17</v>
      </c>
      <c r="I867" s="1" t="s">
        <v>13</v>
      </c>
      <c r="J867" s="1" t="s">
        <v>14</v>
      </c>
      <c r="K867">
        <v>0</v>
      </c>
      <c r="L867" s="1" t="str">
        <f>IF(Dataset[[#This Row],[Outcome]]=1,"Affected","Not Affected")</f>
        <v>Not Affected</v>
      </c>
    </row>
    <row r="868" spans="1:12" x14ac:dyDescent="0.25">
      <c r="A868" s="1" t="s">
        <v>15</v>
      </c>
      <c r="B868">
        <v>65</v>
      </c>
      <c r="C868" t="str">
        <f t="shared" si="13"/>
        <v>51+</v>
      </c>
      <c r="D868">
        <v>1</v>
      </c>
      <c r="E868">
        <v>1</v>
      </c>
      <c r="F868">
        <v>0</v>
      </c>
      <c r="G868" s="1" t="s">
        <v>28</v>
      </c>
      <c r="H868" s="1" t="s">
        <v>12</v>
      </c>
      <c r="I868" s="1" t="s">
        <v>24</v>
      </c>
      <c r="J868" s="1" t="s">
        <v>14</v>
      </c>
      <c r="K868">
        <v>1</v>
      </c>
      <c r="L868" s="1" t="str">
        <f>IF(Dataset[[#This Row],[Outcome]]=1,"Affected","Not Affected")</f>
        <v>Affected</v>
      </c>
    </row>
    <row r="869" spans="1:12" x14ac:dyDescent="0.25">
      <c r="A869" s="1" t="s">
        <v>10</v>
      </c>
      <c r="B869">
        <v>29</v>
      </c>
      <c r="C869" t="str">
        <f t="shared" si="13"/>
        <v>21-30</v>
      </c>
      <c r="D869">
        <v>1</v>
      </c>
      <c r="E869">
        <v>1</v>
      </c>
      <c r="F869">
        <v>0</v>
      </c>
      <c r="G869" s="1" t="s">
        <v>39</v>
      </c>
      <c r="H869" s="1" t="s">
        <v>17</v>
      </c>
      <c r="I869" s="1" t="s">
        <v>13</v>
      </c>
      <c r="J869" s="1" t="s">
        <v>14</v>
      </c>
      <c r="K869">
        <v>1</v>
      </c>
      <c r="L869" s="1" t="str">
        <f>IF(Dataset[[#This Row],[Outcome]]=1,"Affected","Not Affected")</f>
        <v>Affected</v>
      </c>
    </row>
    <row r="870" spans="1:12" x14ac:dyDescent="0.25">
      <c r="A870" s="1" t="s">
        <v>10</v>
      </c>
      <c r="B870">
        <v>8</v>
      </c>
      <c r="C870" t="str">
        <f t="shared" si="13"/>
        <v>0-10</v>
      </c>
      <c r="D870">
        <v>0</v>
      </c>
      <c r="E870">
        <v>0</v>
      </c>
      <c r="F870">
        <v>0</v>
      </c>
      <c r="G870" s="1" t="s">
        <v>45</v>
      </c>
      <c r="H870" s="1" t="s">
        <v>12</v>
      </c>
      <c r="I870" s="1" t="s">
        <v>13</v>
      </c>
      <c r="J870" s="1" t="s">
        <v>14</v>
      </c>
      <c r="K870">
        <v>0</v>
      </c>
      <c r="L870" s="1" t="str">
        <f>IF(Dataset[[#This Row],[Outcome]]=1,"Affected","Not Affected")</f>
        <v>Not Affected</v>
      </c>
    </row>
    <row r="871" spans="1:12" x14ac:dyDescent="0.25">
      <c r="A871" s="1" t="s">
        <v>10</v>
      </c>
      <c r="B871">
        <v>45</v>
      </c>
      <c r="C871" t="str">
        <f t="shared" si="13"/>
        <v>41-50</v>
      </c>
      <c r="D871">
        <v>1</v>
      </c>
      <c r="E871">
        <v>1</v>
      </c>
      <c r="F871">
        <v>1</v>
      </c>
      <c r="G871" s="1" t="s">
        <v>22</v>
      </c>
      <c r="H871" s="1" t="s">
        <v>17</v>
      </c>
      <c r="I871" s="1" t="s">
        <v>13</v>
      </c>
      <c r="J871" s="1" t="s">
        <v>14</v>
      </c>
      <c r="K871">
        <v>1</v>
      </c>
      <c r="L871" s="1" t="str">
        <f>IF(Dataset[[#This Row],[Outcome]]=1,"Affected","Not Affected")</f>
        <v>Affected</v>
      </c>
    </row>
    <row r="872" spans="1:12" x14ac:dyDescent="0.25">
      <c r="A872" s="1" t="s">
        <v>10</v>
      </c>
      <c r="B872">
        <v>9</v>
      </c>
      <c r="C872" t="str">
        <f t="shared" si="13"/>
        <v>0-10</v>
      </c>
      <c r="D872">
        <v>1</v>
      </c>
      <c r="E872">
        <v>1</v>
      </c>
      <c r="F872">
        <v>0</v>
      </c>
      <c r="G872" s="1" t="s">
        <v>41</v>
      </c>
      <c r="H872" s="1" t="s">
        <v>12</v>
      </c>
      <c r="I872" s="1" t="s">
        <v>13</v>
      </c>
      <c r="J872" s="1" t="s">
        <v>14</v>
      </c>
      <c r="K872">
        <v>1</v>
      </c>
      <c r="L872" s="1" t="str">
        <f>IF(Dataset[[#This Row],[Outcome]]=1,"Affected","Not Affected")</f>
        <v>Affected</v>
      </c>
    </row>
    <row r="873" spans="1:12" x14ac:dyDescent="0.25">
      <c r="A873" s="1" t="s">
        <v>15</v>
      </c>
      <c r="B873">
        <v>27</v>
      </c>
      <c r="C873" t="str">
        <f t="shared" si="13"/>
        <v>21-30</v>
      </c>
      <c r="D873">
        <v>0</v>
      </c>
      <c r="E873">
        <v>0</v>
      </c>
      <c r="F873">
        <v>0</v>
      </c>
      <c r="G873" s="1" t="s">
        <v>46</v>
      </c>
      <c r="H873" s="1" t="s">
        <v>17</v>
      </c>
      <c r="I873" s="1" t="s">
        <v>13</v>
      </c>
      <c r="J873" s="1" t="s">
        <v>14</v>
      </c>
      <c r="K873">
        <v>0</v>
      </c>
      <c r="L873" s="1" t="str">
        <f>IF(Dataset[[#This Row],[Outcome]]=1,"Affected","Not Affected")</f>
        <v>Not Affected</v>
      </c>
    </row>
    <row r="874" spans="1:12" x14ac:dyDescent="0.25">
      <c r="A874" s="1" t="s">
        <v>15</v>
      </c>
      <c r="B874">
        <v>59</v>
      </c>
      <c r="C874" t="str">
        <f t="shared" si="13"/>
        <v>51+</v>
      </c>
      <c r="D874">
        <v>1</v>
      </c>
      <c r="E874">
        <v>1</v>
      </c>
      <c r="F874">
        <v>1</v>
      </c>
      <c r="G874" s="1" t="s">
        <v>49</v>
      </c>
      <c r="H874" s="1" t="s">
        <v>12</v>
      </c>
      <c r="I874" s="1" t="s">
        <v>19</v>
      </c>
      <c r="J874" s="1" t="s">
        <v>14</v>
      </c>
      <c r="K874">
        <v>1</v>
      </c>
      <c r="L874" s="1" t="str">
        <f>IF(Dataset[[#This Row],[Outcome]]=1,"Affected","Not Affected")</f>
        <v>Affected</v>
      </c>
    </row>
    <row r="875" spans="1:12" x14ac:dyDescent="0.25">
      <c r="A875" s="1" t="s">
        <v>10</v>
      </c>
      <c r="B875">
        <v>16</v>
      </c>
      <c r="C875" t="str">
        <f t="shared" si="13"/>
        <v>11-20</v>
      </c>
      <c r="D875">
        <v>1</v>
      </c>
      <c r="E875">
        <v>1</v>
      </c>
      <c r="F875">
        <v>0</v>
      </c>
      <c r="G875" s="1" t="s">
        <v>18</v>
      </c>
      <c r="H875" s="1" t="s">
        <v>17</v>
      </c>
      <c r="I875" s="1" t="s">
        <v>24</v>
      </c>
      <c r="J875" s="1" t="s">
        <v>14</v>
      </c>
      <c r="K875">
        <v>1</v>
      </c>
      <c r="L875" s="1" t="str">
        <f>IF(Dataset[[#This Row],[Outcome]]=1,"Affected","Not Affected")</f>
        <v>Affected</v>
      </c>
    </row>
    <row r="876" spans="1:12" x14ac:dyDescent="0.25">
      <c r="A876" s="1" t="s">
        <v>10</v>
      </c>
      <c r="B876">
        <v>8</v>
      </c>
      <c r="C876" t="str">
        <f t="shared" si="13"/>
        <v>0-10</v>
      </c>
      <c r="D876">
        <v>0</v>
      </c>
      <c r="E876">
        <v>0</v>
      </c>
      <c r="F876">
        <v>0</v>
      </c>
      <c r="G876" s="1" t="s">
        <v>52</v>
      </c>
      <c r="H876" s="1" t="s">
        <v>12</v>
      </c>
      <c r="I876" s="1" t="s">
        <v>19</v>
      </c>
      <c r="J876" s="1" t="s">
        <v>14</v>
      </c>
      <c r="K876">
        <v>0</v>
      </c>
      <c r="L876" s="1" t="str">
        <f>IF(Dataset[[#This Row],[Outcome]]=1,"Affected","Not Affected")</f>
        <v>Not Affected</v>
      </c>
    </row>
    <row r="877" spans="1:12" x14ac:dyDescent="0.25">
      <c r="A877" s="1" t="s">
        <v>10</v>
      </c>
      <c r="B877">
        <v>36</v>
      </c>
      <c r="C877" t="str">
        <f t="shared" si="13"/>
        <v>31-40</v>
      </c>
      <c r="D877">
        <v>1</v>
      </c>
      <c r="E877">
        <v>1</v>
      </c>
      <c r="F877">
        <v>0</v>
      </c>
      <c r="G877" s="1" t="s">
        <v>46</v>
      </c>
      <c r="H877" s="1" t="s">
        <v>17</v>
      </c>
      <c r="I877" s="1" t="s">
        <v>24</v>
      </c>
      <c r="J877" s="1" t="s">
        <v>14</v>
      </c>
      <c r="K877">
        <v>1</v>
      </c>
      <c r="L877" s="1" t="str">
        <f>IF(Dataset[[#This Row],[Outcome]]=1,"Affected","Not Affected")</f>
        <v>Affected</v>
      </c>
    </row>
    <row r="878" spans="1:12" x14ac:dyDescent="0.25">
      <c r="A878" s="1" t="s">
        <v>15</v>
      </c>
      <c r="B878">
        <v>38</v>
      </c>
      <c r="C878" t="str">
        <f t="shared" si="13"/>
        <v>31-40</v>
      </c>
      <c r="D878">
        <v>0</v>
      </c>
      <c r="E878">
        <v>0</v>
      </c>
      <c r="F878">
        <v>1</v>
      </c>
      <c r="G878" s="1" t="s">
        <v>37</v>
      </c>
      <c r="H878" s="1" t="s">
        <v>12</v>
      </c>
      <c r="I878" s="1" t="s">
        <v>13</v>
      </c>
      <c r="J878" s="1" t="s">
        <v>14</v>
      </c>
      <c r="K878">
        <v>0</v>
      </c>
      <c r="L878" s="1" t="str">
        <f>IF(Dataset[[#This Row],[Outcome]]=1,"Affected","Not Affected")</f>
        <v>Not Affected</v>
      </c>
    </row>
    <row r="879" spans="1:12" x14ac:dyDescent="0.25">
      <c r="A879" s="1" t="s">
        <v>10</v>
      </c>
      <c r="B879">
        <v>56</v>
      </c>
      <c r="C879" t="str">
        <f t="shared" si="13"/>
        <v>51+</v>
      </c>
      <c r="D879">
        <v>1</v>
      </c>
      <c r="E879">
        <v>1</v>
      </c>
      <c r="F879">
        <v>1</v>
      </c>
      <c r="G879" s="1" t="s">
        <v>35</v>
      </c>
      <c r="H879" s="1" t="s">
        <v>17</v>
      </c>
      <c r="I879" s="1" t="s">
        <v>13</v>
      </c>
      <c r="J879" s="1" t="s">
        <v>14</v>
      </c>
      <c r="K879">
        <v>1</v>
      </c>
      <c r="L879" s="1" t="str">
        <f>IF(Dataset[[#This Row],[Outcome]]=1,"Affected","Not Affected")</f>
        <v>Affected</v>
      </c>
    </row>
    <row r="880" spans="1:12" x14ac:dyDescent="0.25">
      <c r="A880" s="1" t="s">
        <v>15</v>
      </c>
      <c r="B880">
        <v>35</v>
      </c>
      <c r="C880" t="str">
        <f t="shared" si="13"/>
        <v>31-40</v>
      </c>
      <c r="D880">
        <v>1</v>
      </c>
      <c r="E880">
        <v>1</v>
      </c>
      <c r="F880">
        <v>0</v>
      </c>
      <c r="G880" s="1" t="s">
        <v>11</v>
      </c>
      <c r="H880" s="1" t="s">
        <v>12</v>
      </c>
      <c r="I880" s="1" t="s">
        <v>19</v>
      </c>
      <c r="J880" s="1" t="s">
        <v>14</v>
      </c>
      <c r="K880">
        <v>1</v>
      </c>
      <c r="L880" s="1" t="str">
        <f>IF(Dataset[[#This Row],[Outcome]]=1,"Affected","Not Affected")</f>
        <v>Affected</v>
      </c>
    </row>
    <row r="881" spans="1:12" x14ac:dyDescent="0.25">
      <c r="A881" s="1" t="s">
        <v>10</v>
      </c>
      <c r="B881">
        <v>18</v>
      </c>
      <c r="C881" t="str">
        <f t="shared" si="13"/>
        <v>11-20</v>
      </c>
      <c r="D881">
        <v>1</v>
      </c>
      <c r="E881">
        <v>1</v>
      </c>
      <c r="F881">
        <v>0</v>
      </c>
      <c r="G881" s="1" t="s">
        <v>48</v>
      </c>
      <c r="H881" s="1" t="s">
        <v>17</v>
      </c>
      <c r="I881" s="1" t="s">
        <v>24</v>
      </c>
      <c r="J881" s="1" t="s">
        <v>14</v>
      </c>
      <c r="K881">
        <v>1</v>
      </c>
      <c r="L881" s="1" t="str">
        <f>IF(Dataset[[#This Row],[Outcome]]=1,"Affected","Not Affected")</f>
        <v>Affected</v>
      </c>
    </row>
    <row r="882" spans="1:12" x14ac:dyDescent="0.25">
      <c r="A882" s="1" t="s">
        <v>10</v>
      </c>
      <c r="B882">
        <v>13</v>
      </c>
      <c r="C882" t="str">
        <f t="shared" si="13"/>
        <v>11-20</v>
      </c>
      <c r="D882">
        <v>1</v>
      </c>
      <c r="E882">
        <v>1</v>
      </c>
      <c r="F882">
        <v>0</v>
      </c>
      <c r="G882" s="1" t="s">
        <v>42</v>
      </c>
      <c r="H882" s="1" t="s">
        <v>12</v>
      </c>
      <c r="I882" s="1" t="s">
        <v>19</v>
      </c>
      <c r="J882" s="1" t="s">
        <v>14</v>
      </c>
      <c r="K882">
        <v>1</v>
      </c>
      <c r="L882" s="1" t="str">
        <f>IF(Dataset[[#This Row],[Outcome]]=1,"Affected","Not Affected")</f>
        <v>Affected</v>
      </c>
    </row>
    <row r="883" spans="1:12" x14ac:dyDescent="0.25">
      <c r="A883" s="1" t="s">
        <v>15</v>
      </c>
      <c r="B883">
        <v>23</v>
      </c>
      <c r="C883" t="str">
        <f t="shared" si="13"/>
        <v>21-30</v>
      </c>
      <c r="D883">
        <v>0</v>
      </c>
      <c r="E883">
        <v>1</v>
      </c>
      <c r="F883">
        <v>0</v>
      </c>
      <c r="G883" s="1" t="s">
        <v>28</v>
      </c>
      <c r="H883" s="1" t="s">
        <v>17</v>
      </c>
      <c r="I883" s="1" t="s">
        <v>13</v>
      </c>
      <c r="J883" s="1" t="s">
        <v>14</v>
      </c>
      <c r="K883">
        <v>1</v>
      </c>
      <c r="L883" s="1" t="str">
        <f>IF(Dataset[[#This Row],[Outcome]]=1,"Affected","Not Affected")</f>
        <v>Affected</v>
      </c>
    </row>
    <row r="884" spans="1:12" x14ac:dyDescent="0.25">
      <c r="A884" s="1" t="s">
        <v>10</v>
      </c>
      <c r="B884">
        <v>14</v>
      </c>
      <c r="C884" t="str">
        <f t="shared" si="13"/>
        <v>11-20</v>
      </c>
      <c r="D884">
        <v>1</v>
      </c>
      <c r="E884">
        <v>1</v>
      </c>
      <c r="F884">
        <v>1</v>
      </c>
      <c r="G884" s="1" t="s">
        <v>47</v>
      </c>
      <c r="H884" s="1" t="s">
        <v>12</v>
      </c>
      <c r="I884" s="1" t="s">
        <v>13</v>
      </c>
      <c r="J884" s="1" t="s">
        <v>14</v>
      </c>
      <c r="K884">
        <v>1</v>
      </c>
      <c r="L884" s="1" t="str">
        <f>IF(Dataset[[#This Row],[Outcome]]=1,"Affected","Not Affected")</f>
        <v>Affected</v>
      </c>
    </row>
    <row r="885" spans="1:12" x14ac:dyDescent="0.25">
      <c r="A885" s="1" t="s">
        <v>10</v>
      </c>
      <c r="B885">
        <v>21</v>
      </c>
      <c r="C885" t="str">
        <f t="shared" si="13"/>
        <v>21-30</v>
      </c>
      <c r="D885">
        <v>1</v>
      </c>
      <c r="E885">
        <v>1</v>
      </c>
      <c r="F885">
        <v>0</v>
      </c>
      <c r="G885" s="1" t="s">
        <v>31</v>
      </c>
      <c r="H885" s="1" t="s">
        <v>17</v>
      </c>
      <c r="I885" s="1" t="s">
        <v>19</v>
      </c>
      <c r="J885" s="1" t="s">
        <v>14</v>
      </c>
      <c r="K885">
        <v>1</v>
      </c>
      <c r="L885" s="1" t="str">
        <f>IF(Dataset[[#This Row],[Outcome]]=1,"Affected","Not Affected")</f>
        <v>Affected</v>
      </c>
    </row>
    <row r="886" spans="1:12" x14ac:dyDescent="0.25">
      <c r="A886" s="1" t="s">
        <v>15</v>
      </c>
      <c r="B886">
        <v>39</v>
      </c>
      <c r="C886" t="str">
        <f t="shared" si="13"/>
        <v>31-40</v>
      </c>
      <c r="D886">
        <v>1</v>
      </c>
      <c r="E886">
        <v>1</v>
      </c>
      <c r="F886">
        <v>1</v>
      </c>
      <c r="G886" s="1" t="s">
        <v>44</v>
      </c>
      <c r="H886" s="1" t="s">
        <v>12</v>
      </c>
      <c r="I886" s="1" t="s">
        <v>19</v>
      </c>
      <c r="J886" s="1" t="s">
        <v>14</v>
      </c>
      <c r="K886">
        <v>1</v>
      </c>
      <c r="L886" s="1" t="str">
        <f>IF(Dataset[[#This Row],[Outcome]]=1,"Affected","Not Affected")</f>
        <v>Affected</v>
      </c>
    </row>
    <row r="887" spans="1:12" x14ac:dyDescent="0.25">
      <c r="A887" s="1" t="s">
        <v>10</v>
      </c>
      <c r="B887">
        <v>39</v>
      </c>
      <c r="C887" t="str">
        <f t="shared" si="13"/>
        <v>31-40</v>
      </c>
      <c r="D887">
        <v>1</v>
      </c>
      <c r="E887">
        <v>1</v>
      </c>
      <c r="F887">
        <v>1</v>
      </c>
      <c r="G887" s="1" t="s">
        <v>11</v>
      </c>
      <c r="H887" s="1" t="s">
        <v>17</v>
      </c>
      <c r="I887" s="1" t="s">
        <v>13</v>
      </c>
      <c r="J887" s="1" t="s">
        <v>14</v>
      </c>
      <c r="K887">
        <v>1</v>
      </c>
      <c r="L887" s="1" t="str">
        <f>IF(Dataset[[#This Row],[Outcome]]=1,"Affected","Not Affected")</f>
        <v>Affected</v>
      </c>
    </row>
    <row r="888" spans="1:12" x14ac:dyDescent="0.25">
      <c r="A888" s="1" t="s">
        <v>15</v>
      </c>
      <c r="B888">
        <v>34</v>
      </c>
      <c r="C888" t="str">
        <f t="shared" si="13"/>
        <v>31-40</v>
      </c>
      <c r="D888">
        <v>0</v>
      </c>
      <c r="E888">
        <v>0</v>
      </c>
      <c r="F888">
        <v>0</v>
      </c>
      <c r="G888" s="1" t="s">
        <v>18</v>
      </c>
      <c r="H888" s="1" t="s">
        <v>12</v>
      </c>
      <c r="I888" s="1" t="s">
        <v>19</v>
      </c>
      <c r="J888" s="1" t="s">
        <v>14</v>
      </c>
      <c r="K888">
        <v>0</v>
      </c>
      <c r="L888" s="1" t="str">
        <f>IF(Dataset[[#This Row],[Outcome]]=1,"Affected","Not Affected")</f>
        <v>Not Affected</v>
      </c>
    </row>
    <row r="889" spans="1:12" x14ac:dyDescent="0.25">
      <c r="A889" s="1" t="s">
        <v>10</v>
      </c>
      <c r="B889">
        <v>36</v>
      </c>
      <c r="C889" t="str">
        <f t="shared" si="13"/>
        <v>31-40</v>
      </c>
      <c r="D889">
        <v>1</v>
      </c>
      <c r="E889">
        <v>1</v>
      </c>
      <c r="F889">
        <v>1</v>
      </c>
      <c r="G889" s="1" t="s">
        <v>37</v>
      </c>
      <c r="H889" s="1" t="s">
        <v>17</v>
      </c>
      <c r="I889" s="1" t="s">
        <v>13</v>
      </c>
      <c r="J889" s="1" t="s">
        <v>14</v>
      </c>
      <c r="K889">
        <v>1</v>
      </c>
      <c r="L889" s="1" t="str">
        <f>IF(Dataset[[#This Row],[Outcome]]=1,"Affected","Not Affected")</f>
        <v>Affected</v>
      </c>
    </row>
    <row r="890" spans="1:12" x14ac:dyDescent="0.25">
      <c r="A890" s="1" t="s">
        <v>10</v>
      </c>
      <c r="B890">
        <v>43</v>
      </c>
      <c r="C890" t="str">
        <f t="shared" si="13"/>
        <v>41-50</v>
      </c>
      <c r="D890">
        <v>0</v>
      </c>
      <c r="E890">
        <v>1</v>
      </c>
      <c r="F890">
        <v>0</v>
      </c>
      <c r="G890" s="1" t="s">
        <v>40</v>
      </c>
      <c r="H890" s="1" t="s">
        <v>12</v>
      </c>
      <c r="I890" s="1" t="s">
        <v>24</v>
      </c>
      <c r="J890" s="1" t="s">
        <v>14</v>
      </c>
      <c r="K890">
        <v>1</v>
      </c>
      <c r="L890" s="1" t="str">
        <f>IF(Dataset[[#This Row],[Outcome]]=1,"Affected","Not Affected")</f>
        <v>Affected</v>
      </c>
    </row>
    <row r="891" spans="1:12" x14ac:dyDescent="0.25">
      <c r="A891" s="1" t="s">
        <v>15</v>
      </c>
      <c r="B891">
        <v>39</v>
      </c>
      <c r="C891" t="str">
        <f t="shared" si="13"/>
        <v>31-40</v>
      </c>
      <c r="D891">
        <v>1</v>
      </c>
      <c r="E891">
        <v>1</v>
      </c>
      <c r="F891">
        <v>1</v>
      </c>
      <c r="G891" s="1" t="s">
        <v>36</v>
      </c>
      <c r="H891" s="1" t="s">
        <v>17</v>
      </c>
      <c r="I891" s="1" t="s">
        <v>13</v>
      </c>
      <c r="J891" s="1" t="s">
        <v>14</v>
      </c>
      <c r="K891">
        <v>1</v>
      </c>
      <c r="L891" s="1" t="str">
        <f>IF(Dataset[[#This Row],[Outcome]]=1,"Affected","Not Affected")</f>
        <v>Affected</v>
      </c>
    </row>
    <row r="892" spans="1:12" x14ac:dyDescent="0.25">
      <c r="A892" s="1" t="s">
        <v>10</v>
      </c>
      <c r="B892">
        <v>53</v>
      </c>
      <c r="C892" t="str">
        <f t="shared" si="13"/>
        <v>51+</v>
      </c>
      <c r="D892">
        <v>1</v>
      </c>
      <c r="E892">
        <v>1</v>
      </c>
      <c r="F892">
        <v>1</v>
      </c>
      <c r="G892" s="1" t="s">
        <v>44</v>
      </c>
      <c r="H892" s="1" t="s">
        <v>12</v>
      </c>
      <c r="I892" s="1" t="s">
        <v>19</v>
      </c>
      <c r="J892" s="1" t="s">
        <v>14</v>
      </c>
      <c r="K892">
        <v>1</v>
      </c>
      <c r="L892" s="1" t="str">
        <f>IF(Dataset[[#This Row],[Outcome]]=1,"Affected","Not Affected")</f>
        <v>Affected</v>
      </c>
    </row>
    <row r="893" spans="1:12" x14ac:dyDescent="0.25">
      <c r="A893" s="1" t="s">
        <v>15</v>
      </c>
      <c r="B893">
        <v>45</v>
      </c>
      <c r="C893" t="str">
        <f t="shared" si="13"/>
        <v>41-50</v>
      </c>
      <c r="D893">
        <v>1</v>
      </c>
      <c r="E893">
        <v>1</v>
      </c>
      <c r="F893">
        <v>1</v>
      </c>
      <c r="G893" s="1" t="s">
        <v>39</v>
      </c>
      <c r="H893" s="1" t="s">
        <v>17</v>
      </c>
      <c r="I893" s="1" t="s">
        <v>24</v>
      </c>
      <c r="J893" s="1" t="s">
        <v>14</v>
      </c>
      <c r="K893">
        <v>1</v>
      </c>
      <c r="L893" s="1" t="str">
        <f>IF(Dataset[[#This Row],[Outcome]]=1,"Affected","Not Affected")</f>
        <v>Affected</v>
      </c>
    </row>
    <row r="894" spans="1:12" x14ac:dyDescent="0.25">
      <c r="A894" s="1" t="s">
        <v>10</v>
      </c>
      <c r="B894">
        <v>12</v>
      </c>
      <c r="C894" t="str">
        <f t="shared" si="13"/>
        <v>11-20</v>
      </c>
      <c r="D894">
        <v>0</v>
      </c>
      <c r="E894">
        <v>0</v>
      </c>
      <c r="F894">
        <v>1</v>
      </c>
      <c r="G894" s="1" t="s">
        <v>36</v>
      </c>
      <c r="H894" s="1" t="s">
        <v>12</v>
      </c>
      <c r="I894" s="1" t="s">
        <v>13</v>
      </c>
      <c r="J894" s="1" t="s">
        <v>14</v>
      </c>
      <c r="K894">
        <v>0</v>
      </c>
      <c r="L894" s="1" t="str">
        <f>IF(Dataset[[#This Row],[Outcome]]=1,"Affected","Not Affected")</f>
        <v>Not Affected</v>
      </c>
    </row>
    <row r="895" spans="1:12" x14ac:dyDescent="0.25">
      <c r="A895" s="1" t="s">
        <v>10</v>
      </c>
      <c r="B895">
        <v>28</v>
      </c>
      <c r="C895" t="str">
        <f t="shared" si="13"/>
        <v>21-30</v>
      </c>
      <c r="D895">
        <v>1</v>
      </c>
      <c r="E895">
        <v>1</v>
      </c>
      <c r="F895">
        <v>0</v>
      </c>
      <c r="G895" s="1" t="s">
        <v>20</v>
      </c>
      <c r="H895" s="1" t="s">
        <v>17</v>
      </c>
      <c r="I895" s="1" t="s">
        <v>19</v>
      </c>
      <c r="J895" s="1" t="s">
        <v>14</v>
      </c>
      <c r="K895">
        <v>1</v>
      </c>
      <c r="L895" s="1" t="str">
        <f>IF(Dataset[[#This Row],[Outcome]]=1,"Affected","Not Affected")</f>
        <v>Affected</v>
      </c>
    </row>
    <row r="896" spans="1:12" x14ac:dyDescent="0.25">
      <c r="A896" s="1" t="s">
        <v>15</v>
      </c>
      <c r="B896">
        <v>14</v>
      </c>
      <c r="C896" t="str">
        <f t="shared" si="13"/>
        <v>11-20</v>
      </c>
      <c r="D896">
        <v>1</v>
      </c>
      <c r="E896">
        <v>1</v>
      </c>
      <c r="F896">
        <v>0</v>
      </c>
      <c r="G896" s="1" t="s">
        <v>41</v>
      </c>
      <c r="H896" s="1" t="s">
        <v>12</v>
      </c>
      <c r="I896" s="1" t="s">
        <v>13</v>
      </c>
      <c r="J896" s="1" t="s">
        <v>14</v>
      </c>
      <c r="K896">
        <v>1</v>
      </c>
      <c r="L896" s="1" t="str">
        <f>IF(Dataset[[#This Row],[Outcome]]=1,"Affected","Not Affected")</f>
        <v>Affected</v>
      </c>
    </row>
    <row r="897" spans="1:12" x14ac:dyDescent="0.25">
      <c r="A897" s="1" t="s">
        <v>15</v>
      </c>
      <c r="B897">
        <v>10</v>
      </c>
      <c r="C897" t="str">
        <f t="shared" si="13"/>
        <v>0-10</v>
      </c>
      <c r="D897">
        <v>0</v>
      </c>
      <c r="E897">
        <v>0</v>
      </c>
      <c r="F897">
        <v>0</v>
      </c>
      <c r="G897" s="1" t="s">
        <v>52</v>
      </c>
      <c r="H897" s="1" t="s">
        <v>17</v>
      </c>
      <c r="I897" s="1" t="s">
        <v>13</v>
      </c>
      <c r="J897" s="1" t="s">
        <v>14</v>
      </c>
      <c r="K897">
        <v>0</v>
      </c>
      <c r="L897" s="1" t="str">
        <f>IF(Dataset[[#This Row],[Outcome]]=1,"Affected","Not Affected")</f>
        <v>Not Affected</v>
      </c>
    </row>
    <row r="898" spans="1:12" x14ac:dyDescent="0.25">
      <c r="A898" s="1" t="s">
        <v>15</v>
      </c>
      <c r="B898">
        <v>64</v>
      </c>
      <c r="C898" t="str">
        <f t="shared" ref="C898:C961" si="14">IF(B898&lt;=10, "0-10",
IF(B898&lt;=20, "11-20",
IF(B898&lt;=30, "21-30",
IF(B898&lt;=40, "31-40",
IF(B898&lt;=50, "41-50","51+")))))</f>
        <v>51+</v>
      </c>
      <c r="D898">
        <v>1</v>
      </c>
      <c r="E898">
        <v>1</v>
      </c>
      <c r="F898">
        <v>0</v>
      </c>
      <c r="G898" s="1" t="s">
        <v>33</v>
      </c>
      <c r="H898" s="1" t="s">
        <v>12</v>
      </c>
      <c r="I898" s="1" t="s">
        <v>19</v>
      </c>
      <c r="J898" s="1" t="s">
        <v>14</v>
      </c>
      <c r="K898">
        <v>1</v>
      </c>
      <c r="L898" s="1" t="str">
        <f>IF(Dataset[[#This Row],[Outcome]]=1,"Affected","Not Affected")</f>
        <v>Affected</v>
      </c>
    </row>
    <row r="899" spans="1:12" x14ac:dyDescent="0.25">
      <c r="A899" s="1" t="s">
        <v>15</v>
      </c>
      <c r="B899">
        <v>8</v>
      </c>
      <c r="C899" t="str">
        <f t="shared" si="14"/>
        <v>0-10</v>
      </c>
      <c r="D899">
        <v>1</v>
      </c>
      <c r="E899">
        <v>1</v>
      </c>
      <c r="F899">
        <v>0</v>
      </c>
      <c r="G899" s="1" t="s">
        <v>33</v>
      </c>
      <c r="H899" s="1" t="s">
        <v>17</v>
      </c>
      <c r="I899" s="1" t="s">
        <v>24</v>
      </c>
      <c r="J899" s="1" t="s">
        <v>14</v>
      </c>
      <c r="K899">
        <v>1</v>
      </c>
      <c r="L899" s="1" t="str">
        <f>IF(Dataset[[#This Row],[Outcome]]=1,"Affected","Not Affected")</f>
        <v>Affected</v>
      </c>
    </row>
    <row r="900" spans="1:12" x14ac:dyDescent="0.25">
      <c r="A900" s="1" t="s">
        <v>10</v>
      </c>
      <c r="B900">
        <v>43</v>
      </c>
      <c r="C900" t="str">
        <f t="shared" si="14"/>
        <v>41-50</v>
      </c>
      <c r="D900">
        <v>0</v>
      </c>
      <c r="E900">
        <v>0</v>
      </c>
      <c r="F900">
        <v>1</v>
      </c>
      <c r="G900" s="1" t="s">
        <v>41</v>
      </c>
      <c r="H900" s="1" t="s">
        <v>12</v>
      </c>
      <c r="I900" s="1" t="s">
        <v>19</v>
      </c>
      <c r="J900" s="1" t="s">
        <v>14</v>
      </c>
      <c r="K900">
        <v>0</v>
      </c>
      <c r="L900" s="1" t="str">
        <f>IF(Dataset[[#This Row],[Outcome]]=1,"Affected","Not Affected")</f>
        <v>Not Affected</v>
      </c>
    </row>
    <row r="901" spans="1:12" x14ac:dyDescent="0.25">
      <c r="A901" s="1" t="s">
        <v>15</v>
      </c>
      <c r="B901">
        <v>16</v>
      </c>
      <c r="C901" t="str">
        <f t="shared" si="14"/>
        <v>11-20</v>
      </c>
      <c r="D901">
        <v>0</v>
      </c>
      <c r="E901">
        <v>0</v>
      </c>
      <c r="F901">
        <v>0</v>
      </c>
      <c r="G901" s="1" t="s">
        <v>43</v>
      </c>
      <c r="H901" s="1" t="s">
        <v>17</v>
      </c>
      <c r="I901" s="1" t="s">
        <v>13</v>
      </c>
      <c r="J901" s="1" t="s">
        <v>14</v>
      </c>
      <c r="K901">
        <v>0</v>
      </c>
      <c r="L901" s="1" t="str">
        <f>IF(Dataset[[#This Row],[Outcome]]=1,"Affected","Not Affected")</f>
        <v>Not Affected</v>
      </c>
    </row>
    <row r="902" spans="1:12" x14ac:dyDescent="0.25">
      <c r="A902" s="1" t="s">
        <v>10</v>
      </c>
      <c r="B902">
        <v>62</v>
      </c>
      <c r="C902" t="str">
        <f t="shared" si="14"/>
        <v>51+</v>
      </c>
      <c r="D902">
        <v>1</v>
      </c>
      <c r="E902">
        <v>1</v>
      </c>
      <c r="F902">
        <v>1</v>
      </c>
      <c r="G902" s="1" t="s">
        <v>31</v>
      </c>
      <c r="H902" s="1" t="s">
        <v>12</v>
      </c>
      <c r="I902" s="1" t="s">
        <v>24</v>
      </c>
      <c r="J902" s="1" t="s">
        <v>14</v>
      </c>
      <c r="K902">
        <v>1</v>
      </c>
      <c r="L902" s="1" t="str">
        <f>IF(Dataset[[#This Row],[Outcome]]=1,"Affected","Not Affected")</f>
        <v>Affected</v>
      </c>
    </row>
    <row r="903" spans="1:12" x14ac:dyDescent="0.25">
      <c r="A903" s="1" t="s">
        <v>10</v>
      </c>
      <c r="B903">
        <v>35</v>
      </c>
      <c r="C903" t="str">
        <f t="shared" si="14"/>
        <v>31-40</v>
      </c>
      <c r="D903">
        <v>0</v>
      </c>
      <c r="E903">
        <v>0</v>
      </c>
      <c r="F903">
        <v>0</v>
      </c>
      <c r="G903" s="1" t="s">
        <v>34</v>
      </c>
      <c r="H903" s="1" t="s">
        <v>17</v>
      </c>
      <c r="I903" s="1" t="s">
        <v>13</v>
      </c>
      <c r="J903" s="1" t="s">
        <v>14</v>
      </c>
      <c r="K903">
        <v>0</v>
      </c>
      <c r="L903" s="1" t="str">
        <f>IF(Dataset[[#This Row],[Outcome]]=1,"Affected","Not Affected")</f>
        <v>Not Affected</v>
      </c>
    </row>
    <row r="904" spans="1:12" x14ac:dyDescent="0.25">
      <c r="A904" s="1" t="s">
        <v>15</v>
      </c>
      <c r="B904">
        <v>36</v>
      </c>
      <c r="C904" t="str">
        <f t="shared" si="14"/>
        <v>31-40</v>
      </c>
      <c r="D904">
        <v>0</v>
      </c>
      <c r="E904">
        <v>0</v>
      </c>
      <c r="F904">
        <v>0</v>
      </c>
      <c r="G904" s="1" t="s">
        <v>16</v>
      </c>
      <c r="H904" s="1" t="s">
        <v>12</v>
      </c>
      <c r="I904" s="1" t="s">
        <v>19</v>
      </c>
      <c r="J904" s="1" t="s">
        <v>14</v>
      </c>
      <c r="K904">
        <v>0</v>
      </c>
      <c r="L904" s="1" t="str">
        <f>IF(Dataset[[#This Row],[Outcome]]=1,"Affected","Not Affected")</f>
        <v>Not Affected</v>
      </c>
    </row>
    <row r="905" spans="1:12" x14ac:dyDescent="0.25">
      <c r="A905" s="1" t="s">
        <v>10</v>
      </c>
      <c r="B905">
        <v>15</v>
      </c>
      <c r="C905" t="str">
        <f t="shared" si="14"/>
        <v>11-20</v>
      </c>
      <c r="D905">
        <v>1</v>
      </c>
      <c r="E905">
        <v>1</v>
      </c>
      <c r="F905">
        <v>0</v>
      </c>
      <c r="G905" s="1" t="s">
        <v>29</v>
      </c>
      <c r="H905" s="1" t="s">
        <v>17</v>
      </c>
      <c r="I905" s="1" t="s">
        <v>13</v>
      </c>
      <c r="J905" s="1" t="s">
        <v>14</v>
      </c>
      <c r="K905">
        <v>1</v>
      </c>
      <c r="L905" s="1" t="str">
        <f>IF(Dataset[[#This Row],[Outcome]]=1,"Affected","Not Affected")</f>
        <v>Affected</v>
      </c>
    </row>
    <row r="906" spans="1:12" x14ac:dyDescent="0.25">
      <c r="A906" s="1" t="s">
        <v>10</v>
      </c>
      <c r="B906">
        <v>11</v>
      </c>
      <c r="C906" t="str">
        <f t="shared" si="14"/>
        <v>11-20</v>
      </c>
      <c r="D906">
        <v>1</v>
      </c>
      <c r="E906">
        <v>1</v>
      </c>
      <c r="F906">
        <v>0</v>
      </c>
      <c r="G906" s="1" t="s">
        <v>33</v>
      </c>
      <c r="H906" s="1" t="s">
        <v>12</v>
      </c>
      <c r="I906" s="1" t="s">
        <v>13</v>
      </c>
      <c r="J906" s="1" t="s">
        <v>14</v>
      </c>
      <c r="K906">
        <v>1</v>
      </c>
      <c r="L906" s="1" t="str">
        <f>IF(Dataset[[#This Row],[Outcome]]=1,"Affected","Not Affected")</f>
        <v>Affected</v>
      </c>
    </row>
    <row r="907" spans="1:12" x14ac:dyDescent="0.25">
      <c r="A907" s="1" t="s">
        <v>15</v>
      </c>
      <c r="B907">
        <v>27</v>
      </c>
      <c r="C907" t="str">
        <f t="shared" si="14"/>
        <v>21-30</v>
      </c>
      <c r="D907">
        <v>1</v>
      </c>
      <c r="E907">
        <v>1</v>
      </c>
      <c r="F907">
        <v>0</v>
      </c>
      <c r="G907" s="1" t="s">
        <v>41</v>
      </c>
      <c r="H907" s="1" t="s">
        <v>17</v>
      </c>
      <c r="I907" s="1" t="s">
        <v>19</v>
      </c>
      <c r="J907" s="1" t="s">
        <v>14</v>
      </c>
      <c r="K907">
        <v>1</v>
      </c>
      <c r="L907" s="1" t="str">
        <f>IF(Dataset[[#This Row],[Outcome]]=1,"Affected","Not Affected")</f>
        <v>Affected</v>
      </c>
    </row>
    <row r="908" spans="1:12" x14ac:dyDescent="0.25">
      <c r="A908" s="1" t="s">
        <v>15</v>
      </c>
      <c r="B908">
        <v>20</v>
      </c>
      <c r="C908" t="str">
        <f t="shared" si="14"/>
        <v>11-20</v>
      </c>
      <c r="D908">
        <v>0</v>
      </c>
      <c r="E908">
        <v>0</v>
      </c>
      <c r="F908">
        <v>0</v>
      </c>
      <c r="G908" s="1" t="s">
        <v>29</v>
      </c>
      <c r="H908" s="1" t="s">
        <v>12</v>
      </c>
      <c r="I908" s="1" t="s">
        <v>19</v>
      </c>
      <c r="J908" s="1" t="s">
        <v>14</v>
      </c>
      <c r="K908">
        <v>0</v>
      </c>
      <c r="L908" s="1" t="str">
        <f>IF(Dataset[[#This Row],[Outcome]]=1,"Affected","Not Affected")</f>
        <v>Not Affected</v>
      </c>
    </row>
    <row r="909" spans="1:12" x14ac:dyDescent="0.25">
      <c r="A909" s="1" t="s">
        <v>15</v>
      </c>
      <c r="B909">
        <v>28</v>
      </c>
      <c r="C909" t="str">
        <f t="shared" si="14"/>
        <v>21-30</v>
      </c>
      <c r="D909">
        <v>1</v>
      </c>
      <c r="E909">
        <v>1</v>
      </c>
      <c r="F909">
        <v>0</v>
      </c>
      <c r="G909" s="1" t="s">
        <v>30</v>
      </c>
      <c r="H909" s="1" t="s">
        <v>17</v>
      </c>
      <c r="I909" s="1" t="s">
        <v>24</v>
      </c>
      <c r="J909" s="1" t="s">
        <v>14</v>
      </c>
      <c r="K909">
        <v>1</v>
      </c>
      <c r="L909" s="1" t="str">
        <f>IF(Dataset[[#This Row],[Outcome]]=1,"Affected","Not Affected")</f>
        <v>Affected</v>
      </c>
    </row>
    <row r="910" spans="1:12" x14ac:dyDescent="0.25">
      <c r="A910" s="1" t="s">
        <v>15</v>
      </c>
      <c r="B910">
        <v>60</v>
      </c>
      <c r="C910" t="str">
        <f t="shared" si="14"/>
        <v>51+</v>
      </c>
      <c r="D910">
        <v>1</v>
      </c>
      <c r="E910">
        <v>1</v>
      </c>
      <c r="F910">
        <v>0</v>
      </c>
      <c r="G910" s="1" t="s">
        <v>16</v>
      </c>
      <c r="H910" s="1" t="s">
        <v>12</v>
      </c>
      <c r="I910" s="1" t="s">
        <v>19</v>
      </c>
      <c r="J910" s="1" t="s">
        <v>14</v>
      </c>
      <c r="K910">
        <v>1</v>
      </c>
      <c r="L910" s="1" t="str">
        <f>IF(Dataset[[#This Row],[Outcome]]=1,"Affected","Not Affected")</f>
        <v>Affected</v>
      </c>
    </row>
    <row r="911" spans="1:12" x14ac:dyDescent="0.25">
      <c r="A911" s="1" t="s">
        <v>15</v>
      </c>
      <c r="B911">
        <v>10</v>
      </c>
      <c r="C911" t="str">
        <f t="shared" si="14"/>
        <v>0-10</v>
      </c>
      <c r="D911">
        <v>1</v>
      </c>
      <c r="E911">
        <v>1</v>
      </c>
      <c r="F911">
        <v>1</v>
      </c>
      <c r="G911" s="1" t="s">
        <v>48</v>
      </c>
      <c r="H911" s="1" t="s">
        <v>17</v>
      </c>
      <c r="I911" s="1" t="s">
        <v>19</v>
      </c>
      <c r="J911" s="1" t="s">
        <v>14</v>
      </c>
      <c r="K911">
        <v>1</v>
      </c>
      <c r="L911" s="1" t="str">
        <f>IF(Dataset[[#This Row],[Outcome]]=1,"Affected","Not Affected")</f>
        <v>Affected</v>
      </c>
    </row>
    <row r="912" spans="1:12" x14ac:dyDescent="0.25">
      <c r="A912" s="1" t="s">
        <v>10</v>
      </c>
      <c r="B912">
        <v>39</v>
      </c>
      <c r="C912" t="str">
        <f t="shared" si="14"/>
        <v>31-40</v>
      </c>
      <c r="D912">
        <v>0</v>
      </c>
      <c r="E912">
        <v>0</v>
      </c>
      <c r="F912">
        <v>1</v>
      </c>
      <c r="G912" s="1" t="s">
        <v>47</v>
      </c>
      <c r="H912" s="1" t="s">
        <v>12</v>
      </c>
      <c r="I912" s="1" t="s">
        <v>24</v>
      </c>
      <c r="J912" s="1" t="s">
        <v>14</v>
      </c>
      <c r="K912">
        <v>0</v>
      </c>
      <c r="L912" s="1" t="str">
        <f>IF(Dataset[[#This Row],[Outcome]]=1,"Affected","Not Affected")</f>
        <v>Not Affected</v>
      </c>
    </row>
    <row r="913" spans="1:12" x14ac:dyDescent="0.25">
      <c r="A913" s="1" t="s">
        <v>15</v>
      </c>
      <c r="B913">
        <v>52</v>
      </c>
      <c r="C913" t="str">
        <f t="shared" si="14"/>
        <v>51+</v>
      </c>
      <c r="D913">
        <v>0</v>
      </c>
      <c r="E913">
        <v>0</v>
      </c>
      <c r="F913">
        <v>1</v>
      </c>
      <c r="G913" s="1" t="s">
        <v>52</v>
      </c>
      <c r="H913" s="1" t="s">
        <v>17</v>
      </c>
      <c r="I913" s="1" t="s">
        <v>24</v>
      </c>
      <c r="J913" s="1" t="s">
        <v>14</v>
      </c>
      <c r="K913">
        <v>0</v>
      </c>
      <c r="L913" s="1" t="str">
        <f>IF(Dataset[[#This Row],[Outcome]]=1,"Affected","Not Affected")</f>
        <v>Not Affected</v>
      </c>
    </row>
    <row r="914" spans="1:12" x14ac:dyDescent="0.25">
      <c r="A914" s="1" t="s">
        <v>10</v>
      </c>
      <c r="B914">
        <v>36</v>
      </c>
      <c r="C914" t="str">
        <f t="shared" si="14"/>
        <v>31-40</v>
      </c>
      <c r="D914">
        <v>1</v>
      </c>
      <c r="E914">
        <v>1</v>
      </c>
      <c r="F914">
        <v>0</v>
      </c>
      <c r="G914" s="1" t="s">
        <v>48</v>
      </c>
      <c r="H914" s="1" t="s">
        <v>12</v>
      </c>
      <c r="I914" s="1" t="s">
        <v>24</v>
      </c>
      <c r="J914" s="1" t="s">
        <v>14</v>
      </c>
      <c r="K914">
        <v>1</v>
      </c>
      <c r="L914" s="1" t="str">
        <f>IF(Dataset[[#This Row],[Outcome]]=1,"Affected","Not Affected")</f>
        <v>Affected</v>
      </c>
    </row>
    <row r="915" spans="1:12" x14ac:dyDescent="0.25">
      <c r="A915" s="1" t="s">
        <v>10</v>
      </c>
      <c r="B915">
        <v>39</v>
      </c>
      <c r="C915" t="str">
        <f t="shared" si="14"/>
        <v>31-40</v>
      </c>
      <c r="D915">
        <v>0</v>
      </c>
      <c r="E915">
        <v>0</v>
      </c>
      <c r="F915">
        <v>0</v>
      </c>
      <c r="G915" s="1" t="s">
        <v>51</v>
      </c>
      <c r="H915" s="1" t="s">
        <v>17</v>
      </c>
      <c r="I915" s="1" t="s">
        <v>13</v>
      </c>
      <c r="J915" s="1" t="s">
        <v>14</v>
      </c>
      <c r="K915">
        <v>0</v>
      </c>
      <c r="L915" s="1" t="str">
        <f>IF(Dataset[[#This Row],[Outcome]]=1,"Affected","Not Affected")</f>
        <v>Not Affected</v>
      </c>
    </row>
    <row r="916" spans="1:12" x14ac:dyDescent="0.25">
      <c r="A916" s="1" t="s">
        <v>15</v>
      </c>
      <c r="B916">
        <v>13</v>
      </c>
      <c r="C916" t="str">
        <f t="shared" si="14"/>
        <v>11-20</v>
      </c>
      <c r="D916">
        <v>0</v>
      </c>
      <c r="E916">
        <v>0</v>
      </c>
      <c r="F916">
        <v>1</v>
      </c>
      <c r="G916" s="1" t="s">
        <v>45</v>
      </c>
      <c r="H916" s="1" t="s">
        <v>12</v>
      </c>
      <c r="I916" s="1" t="s">
        <v>19</v>
      </c>
      <c r="J916" s="1" t="s">
        <v>14</v>
      </c>
      <c r="K916">
        <v>0</v>
      </c>
      <c r="L916" s="1" t="str">
        <f>IF(Dataset[[#This Row],[Outcome]]=1,"Affected","Not Affected")</f>
        <v>Not Affected</v>
      </c>
    </row>
    <row r="917" spans="1:12" x14ac:dyDescent="0.25">
      <c r="A917" s="1" t="s">
        <v>10</v>
      </c>
      <c r="B917">
        <v>42</v>
      </c>
      <c r="C917" t="str">
        <f t="shared" si="14"/>
        <v>41-50</v>
      </c>
      <c r="D917">
        <v>0</v>
      </c>
      <c r="E917">
        <v>0</v>
      </c>
      <c r="F917">
        <v>0</v>
      </c>
      <c r="G917" s="1" t="s">
        <v>11</v>
      </c>
      <c r="H917" s="1" t="s">
        <v>17</v>
      </c>
      <c r="I917" s="1" t="s">
        <v>24</v>
      </c>
      <c r="J917" s="1" t="s">
        <v>14</v>
      </c>
      <c r="K917">
        <v>0</v>
      </c>
      <c r="L917" s="1" t="str">
        <f>IF(Dataset[[#This Row],[Outcome]]=1,"Affected","Not Affected")</f>
        <v>Not Affected</v>
      </c>
    </row>
    <row r="918" spans="1:12" x14ac:dyDescent="0.25">
      <c r="A918" s="1" t="s">
        <v>15</v>
      </c>
      <c r="B918">
        <v>30</v>
      </c>
      <c r="C918" t="str">
        <f t="shared" si="14"/>
        <v>21-30</v>
      </c>
      <c r="D918">
        <v>1</v>
      </c>
      <c r="E918">
        <v>1</v>
      </c>
      <c r="F918">
        <v>1</v>
      </c>
      <c r="G918" s="1" t="s">
        <v>44</v>
      </c>
      <c r="H918" s="1" t="s">
        <v>12</v>
      </c>
      <c r="I918" s="1" t="s">
        <v>13</v>
      </c>
      <c r="J918" s="1" t="s">
        <v>14</v>
      </c>
      <c r="K918">
        <v>1</v>
      </c>
      <c r="L918" s="1" t="str">
        <f>IF(Dataset[[#This Row],[Outcome]]=1,"Affected","Not Affected")</f>
        <v>Affected</v>
      </c>
    </row>
    <row r="919" spans="1:12" x14ac:dyDescent="0.25">
      <c r="A919" s="1" t="s">
        <v>15</v>
      </c>
      <c r="B919">
        <v>33</v>
      </c>
      <c r="C919" t="str">
        <f t="shared" si="14"/>
        <v>31-40</v>
      </c>
      <c r="D919">
        <v>0</v>
      </c>
      <c r="E919">
        <v>0</v>
      </c>
      <c r="F919">
        <v>0</v>
      </c>
      <c r="G919" s="1" t="s">
        <v>41</v>
      </c>
      <c r="H919" s="1" t="s">
        <v>17</v>
      </c>
      <c r="I919" s="1" t="s">
        <v>24</v>
      </c>
      <c r="J919" s="1" t="s">
        <v>14</v>
      </c>
      <c r="K919">
        <v>0</v>
      </c>
      <c r="L919" s="1" t="str">
        <f>IF(Dataset[[#This Row],[Outcome]]=1,"Affected","Not Affected")</f>
        <v>Not Affected</v>
      </c>
    </row>
    <row r="920" spans="1:12" x14ac:dyDescent="0.25">
      <c r="A920" s="1" t="s">
        <v>10</v>
      </c>
      <c r="B920">
        <v>61</v>
      </c>
      <c r="C920" t="str">
        <f t="shared" si="14"/>
        <v>51+</v>
      </c>
      <c r="D920">
        <v>1</v>
      </c>
      <c r="E920">
        <v>1</v>
      </c>
      <c r="F920">
        <v>1</v>
      </c>
      <c r="G920" s="1" t="s">
        <v>36</v>
      </c>
      <c r="H920" s="1" t="s">
        <v>12</v>
      </c>
      <c r="I920" s="1" t="s">
        <v>13</v>
      </c>
      <c r="J920" s="1" t="s">
        <v>14</v>
      </c>
      <c r="K920">
        <v>1</v>
      </c>
      <c r="L920" s="1" t="str">
        <f>IF(Dataset[[#This Row],[Outcome]]=1,"Affected","Not Affected")</f>
        <v>Affected</v>
      </c>
    </row>
    <row r="921" spans="1:12" x14ac:dyDescent="0.25">
      <c r="A921" s="1" t="s">
        <v>10</v>
      </c>
      <c r="B921">
        <v>47</v>
      </c>
      <c r="C921" t="str">
        <f t="shared" si="14"/>
        <v>41-50</v>
      </c>
      <c r="D921">
        <v>1</v>
      </c>
      <c r="E921">
        <v>1</v>
      </c>
      <c r="F921">
        <v>1</v>
      </c>
      <c r="G921" s="1" t="s">
        <v>23</v>
      </c>
      <c r="H921" s="1" t="s">
        <v>17</v>
      </c>
      <c r="I921" s="1" t="s">
        <v>13</v>
      </c>
      <c r="J921" s="1" t="s">
        <v>14</v>
      </c>
      <c r="K921">
        <v>1</v>
      </c>
      <c r="L921" s="1" t="str">
        <f>IF(Dataset[[#This Row],[Outcome]]=1,"Affected","Not Affected")</f>
        <v>Affected</v>
      </c>
    </row>
    <row r="922" spans="1:12" x14ac:dyDescent="0.25">
      <c r="A922" s="1" t="s">
        <v>10</v>
      </c>
      <c r="B922">
        <v>52</v>
      </c>
      <c r="C922" t="str">
        <f t="shared" si="14"/>
        <v>51+</v>
      </c>
      <c r="D922">
        <v>0</v>
      </c>
      <c r="E922">
        <v>0</v>
      </c>
      <c r="F922">
        <v>1</v>
      </c>
      <c r="G922" s="1" t="s">
        <v>47</v>
      </c>
      <c r="H922" s="1" t="s">
        <v>12</v>
      </c>
      <c r="I922" s="1" t="s">
        <v>19</v>
      </c>
      <c r="J922" s="1" t="s">
        <v>14</v>
      </c>
      <c r="K922">
        <v>0</v>
      </c>
      <c r="L922" s="1" t="str">
        <f>IF(Dataset[[#This Row],[Outcome]]=1,"Affected","Not Affected")</f>
        <v>Not Affected</v>
      </c>
    </row>
    <row r="923" spans="1:12" x14ac:dyDescent="0.25">
      <c r="A923" s="1" t="s">
        <v>15</v>
      </c>
      <c r="B923">
        <v>59</v>
      </c>
      <c r="C923" t="str">
        <f t="shared" si="14"/>
        <v>51+</v>
      </c>
      <c r="D923">
        <v>0</v>
      </c>
      <c r="E923">
        <v>0</v>
      </c>
      <c r="F923">
        <v>1</v>
      </c>
      <c r="G923" s="1" t="s">
        <v>53</v>
      </c>
      <c r="H923" s="1" t="s">
        <v>17</v>
      </c>
      <c r="I923" s="1" t="s">
        <v>13</v>
      </c>
      <c r="J923" s="1" t="s">
        <v>14</v>
      </c>
      <c r="K923">
        <v>0</v>
      </c>
      <c r="L923" s="1" t="str">
        <f>IF(Dataset[[#This Row],[Outcome]]=1,"Affected","Not Affected")</f>
        <v>Not Affected</v>
      </c>
    </row>
    <row r="924" spans="1:12" x14ac:dyDescent="0.25">
      <c r="A924" s="1" t="s">
        <v>10</v>
      </c>
      <c r="B924">
        <v>29</v>
      </c>
      <c r="C924" t="str">
        <f t="shared" si="14"/>
        <v>21-30</v>
      </c>
      <c r="D924">
        <v>0</v>
      </c>
      <c r="E924">
        <v>0</v>
      </c>
      <c r="F924">
        <v>0</v>
      </c>
      <c r="G924" s="1" t="s">
        <v>45</v>
      </c>
      <c r="H924" s="1" t="s">
        <v>12</v>
      </c>
      <c r="I924" s="1" t="s">
        <v>13</v>
      </c>
      <c r="J924" s="1" t="s">
        <v>14</v>
      </c>
      <c r="K924">
        <v>0</v>
      </c>
      <c r="L924" s="1" t="str">
        <f>IF(Dataset[[#This Row],[Outcome]]=1,"Affected","Not Affected")</f>
        <v>Not Affected</v>
      </c>
    </row>
    <row r="925" spans="1:12" x14ac:dyDescent="0.25">
      <c r="A925" s="1" t="s">
        <v>10</v>
      </c>
      <c r="B925">
        <v>50</v>
      </c>
      <c r="C925" t="str">
        <f t="shared" si="14"/>
        <v>41-50</v>
      </c>
      <c r="D925">
        <v>1</v>
      </c>
      <c r="E925">
        <v>1</v>
      </c>
      <c r="F925">
        <v>1</v>
      </c>
      <c r="G925" s="1" t="s">
        <v>39</v>
      </c>
      <c r="H925" s="1" t="s">
        <v>17</v>
      </c>
      <c r="I925" s="1" t="s">
        <v>24</v>
      </c>
      <c r="J925" s="1" t="s">
        <v>14</v>
      </c>
      <c r="K925">
        <v>1</v>
      </c>
      <c r="L925" s="1" t="str">
        <f>IF(Dataset[[#This Row],[Outcome]]=1,"Affected","Not Affected")</f>
        <v>Affected</v>
      </c>
    </row>
    <row r="926" spans="1:12" x14ac:dyDescent="0.25">
      <c r="A926" s="1" t="s">
        <v>10</v>
      </c>
      <c r="B926">
        <v>56</v>
      </c>
      <c r="C926" t="str">
        <f t="shared" si="14"/>
        <v>51+</v>
      </c>
      <c r="D926">
        <v>1</v>
      </c>
      <c r="E926">
        <v>1</v>
      </c>
      <c r="F926">
        <v>0</v>
      </c>
      <c r="G926" s="1" t="s">
        <v>45</v>
      </c>
      <c r="H926" s="1" t="s">
        <v>12</v>
      </c>
      <c r="I926" s="1" t="s">
        <v>13</v>
      </c>
      <c r="J926" s="1" t="s">
        <v>14</v>
      </c>
      <c r="K926">
        <v>1</v>
      </c>
      <c r="L926" s="1" t="str">
        <f>IF(Dataset[[#This Row],[Outcome]]=1,"Affected","Not Affected")</f>
        <v>Affected</v>
      </c>
    </row>
    <row r="927" spans="1:12" x14ac:dyDescent="0.25">
      <c r="A927" s="1" t="s">
        <v>15</v>
      </c>
      <c r="B927">
        <v>55</v>
      </c>
      <c r="C927" t="str">
        <f t="shared" si="14"/>
        <v>51+</v>
      </c>
      <c r="D927">
        <v>1</v>
      </c>
      <c r="E927">
        <v>1</v>
      </c>
      <c r="F927">
        <v>0</v>
      </c>
      <c r="G927" s="1" t="s">
        <v>42</v>
      </c>
      <c r="H927" s="1" t="s">
        <v>17</v>
      </c>
      <c r="I927" s="1" t="s">
        <v>13</v>
      </c>
      <c r="J927" s="1" t="s">
        <v>14</v>
      </c>
      <c r="K927">
        <v>1</v>
      </c>
      <c r="L927" s="1" t="str">
        <f>IF(Dataset[[#This Row],[Outcome]]=1,"Affected","Not Affected")</f>
        <v>Affected</v>
      </c>
    </row>
    <row r="928" spans="1:12" x14ac:dyDescent="0.25">
      <c r="A928" s="1" t="s">
        <v>10</v>
      </c>
      <c r="B928">
        <v>44</v>
      </c>
      <c r="C928" t="str">
        <f t="shared" si="14"/>
        <v>41-50</v>
      </c>
      <c r="D928">
        <v>1</v>
      </c>
      <c r="E928">
        <v>1</v>
      </c>
      <c r="F928">
        <v>1</v>
      </c>
      <c r="G928" s="1" t="s">
        <v>34</v>
      </c>
      <c r="H928" s="1" t="s">
        <v>12</v>
      </c>
      <c r="I928" s="1" t="s">
        <v>13</v>
      </c>
      <c r="J928" s="1" t="s">
        <v>14</v>
      </c>
      <c r="K928">
        <v>1</v>
      </c>
      <c r="L928" s="1" t="str">
        <f>IF(Dataset[[#This Row],[Outcome]]=1,"Affected","Not Affected")</f>
        <v>Affected</v>
      </c>
    </row>
    <row r="929" spans="1:12" x14ac:dyDescent="0.25">
      <c r="A929" s="1" t="s">
        <v>15</v>
      </c>
      <c r="B929">
        <v>37</v>
      </c>
      <c r="C929" t="str">
        <f t="shared" si="14"/>
        <v>31-40</v>
      </c>
      <c r="D929">
        <v>0</v>
      </c>
      <c r="E929">
        <v>0</v>
      </c>
      <c r="F929">
        <v>0</v>
      </c>
      <c r="G929" s="1" t="s">
        <v>34</v>
      </c>
      <c r="H929" s="1" t="s">
        <v>17</v>
      </c>
      <c r="I929" s="1" t="s">
        <v>24</v>
      </c>
      <c r="J929" s="1" t="s">
        <v>14</v>
      </c>
      <c r="K929">
        <v>0</v>
      </c>
      <c r="L929" s="1" t="str">
        <f>IF(Dataset[[#This Row],[Outcome]]=1,"Affected","Not Affected")</f>
        <v>Not Affected</v>
      </c>
    </row>
    <row r="930" spans="1:12" x14ac:dyDescent="0.25">
      <c r="A930" s="1" t="s">
        <v>10</v>
      </c>
      <c r="B930">
        <v>42</v>
      </c>
      <c r="C930" t="str">
        <f t="shared" si="14"/>
        <v>41-50</v>
      </c>
      <c r="D930">
        <v>0</v>
      </c>
      <c r="E930">
        <v>0</v>
      </c>
      <c r="F930">
        <v>1</v>
      </c>
      <c r="G930" s="1" t="s">
        <v>45</v>
      </c>
      <c r="H930" s="1" t="s">
        <v>12</v>
      </c>
      <c r="I930" s="1" t="s">
        <v>24</v>
      </c>
      <c r="J930" s="1" t="s">
        <v>14</v>
      </c>
      <c r="K930">
        <v>0</v>
      </c>
      <c r="L930" s="1" t="str">
        <f>IF(Dataset[[#This Row],[Outcome]]=1,"Affected","Not Affected")</f>
        <v>Not Affected</v>
      </c>
    </row>
    <row r="931" spans="1:12" x14ac:dyDescent="0.25">
      <c r="A931" s="1" t="s">
        <v>15</v>
      </c>
      <c r="B931">
        <v>8</v>
      </c>
      <c r="C931" t="str">
        <f t="shared" si="14"/>
        <v>0-10</v>
      </c>
      <c r="D931">
        <v>0</v>
      </c>
      <c r="E931">
        <v>0</v>
      </c>
      <c r="F931">
        <v>1</v>
      </c>
      <c r="G931" s="1" t="s">
        <v>23</v>
      </c>
      <c r="H931" s="1" t="s">
        <v>17</v>
      </c>
      <c r="I931" s="1" t="s">
        <v>13</v>
      </c>
      <c r="J931" s="1" t="s">
        <v>14</v>
      </c>
      <c r="K931">
        <v>0</v>
      </c>
      <c r="L931" s="1" t="str">
        <f>IF(Dataset[[#This Row],[Outcome]]=1,"Affected","Not Affected")</f>
        <v>Not Affected</v>
      </c>
    </row>
    <row r="932" spans="1:12" x14ac:dyDescent="0.25">
      <c r="A932" s="1" t="s">
        <v>15</v>
      </c>
      <c r="B932">
        <v>40</v>
      </c>
      <c r="C932" t="str">
        <f t="shared" si="14"/>
        <v>31-40</v>
      </c>
      <c r="D932">
        <v>0</v>
      </c>
      <c r="E932">
        <v>0</v>
      </c>
      <c r="F932">
        <v>0</v>
      </c>
      <c r="G932" s="1" t="s">
        <v>35</v>
      </c>
      <c r="H932" s="1" t="s">
        <v>12</v>
      </c>
      <c r="I932" s="1" t="s">
        <v>24</v>
      </c>
      <c r="J932" s="1" t="s">
        <v>14</v>
      </c>
      <c r="K932">
        <v>0</v>
      </c>
      <c r="L932" s="1" t="str">
        <f>IF(Dataset[[#This Row],[Outcome]]=1,"Affected","Not Affected")</f>
        <v>Not Affected</v>
      </c>
    </row>
    <row r="933" spans="1:12" x14ac:dyDescent="0.25">
      <c r="A933" s="1" t="s">
        <v>15</v>
      </c>
      <c r="B933">
        <v>56</v>
      </c>
      <c r="C933" t="str">
        <f t="shared" si="14"/>
        <v>51+</v>
      </c>
      <c r="D933">
        <v>0</v>
      </c>
      <c r="E933">
        <v>0</v>
      </c>
      <c r="F933">
        <v>1</v>
      </c>
      <c r="G933" s="1" t="s">
        <v>22</v>
      </c>
      <c r="H933" s="1" t="s">
        <v>17</v>
      </c>
      <c r="I933" s="1" t="s">
        <v>24</v>
      </c>
      <c r="J933" s="1" t="s">
        <v>14</v>
      </c>
      <c r="K933">
        <v>0</v>
      </c>
      <c r="L933" s="1" t="str">
        <f>IF(Dataset[[#This Row],[Outcome]]=1,"Affected","Not Affected")</f>
        <v>Not Affected</v>
      </c>
    </row>
    <row r="934" spans="1:12" x14ac:dyDescent="0.25">
      <c r="A934" s="1" t="s">
        <v>15</v>
      </c>
      <c r="B934">
        <v>60</v>
      </c>
      <c r="C934" t="str">
        <f t="shared" si="14"/>
        <v>51+</v>
      </c>
      <c r="D934">
        <v>0</v>
      </c>
      <c r="E934">
        <v>0</v>
      </c>
      <c r="F934">
        <v>1</v>
      </c>
      <c r="G934" s="1" t="s">
        <v>33</v>
      </c>
      <c r="H934" s="1" t="s">
        <v>12</v>
      </c>
      <c r="I934" s="1" t="s">
        <v>13</v>
      </c>
      <c r="J934" s="1" t="s">
        <v>14</v>
      </c>
      <c r="K934">
        <v>0</v>
      </c>
      <c r="L934" s="1" t="str">
        <f>IF(Dataset[[#This Row],[Outcome]]=1,"Affected","Not Affected")</f>
        <v>Not Affected</v>
      </c>
    </row>
    <row r="935" spans="1:12" x14ac:dyDescent="0.25">
      <c r="A935" s="1" t="s">
        <v>15</v>
      </c>
      <c r="B935">
        <v>26</v>
      </c>
      <c r="C935" t="str">
        <f t="shared" si="14"/>
        <v>21-30</v>
      </c>
      <c r="D935">
        <v>0</v>
      </c>
      <c r="E935">
        <v>0</v>
      </c>
      <c r="F935">
        <v>0</v>
      </c>
      <c r="G935" s="1" t="s">
        <v>20</v>
      </c>
      <c r="H935" s="1" t="s">
        <v>17</v>
      </c>
      <c r="I935" s="1" t="s">
        <v>24</v>
      </c>
      <c r="J935" s="1" t="s">
        <v>14</v>
      </c>
      <c r="K935">
        <v>0</v>
      </c>
      <c r="L935" s="1" t="str">
        <f>IF(Dataset[[#This Row],[Outcome]]=1,"Affected","Not Affected")</f>
        <v>Not Affected</v>
      </c>
    </row>
    <row r="936" spans="1:12" x14ac:dyDescent="0.25">
      <c r="A936" s="1" t="s">
        <v>10</v>
      </c>
      <c r="B936">
        <v>65</v>
      </c>
      <c r="C936" t="str">
        <f t="shared" si="14"/>
        <v>51+</v>
      </c>
      <c r="D936">
        <v>1</v>
      </c>
      <c r="E936">
        <v>1</v>
      </c>
      <c r="F936">
        <v>0</v>
      </c>
      <c r="G936" s="1" t="s">
        <v>28</v>
      </c>
      <c r="H936" s="1" t="s">
        <v>12</v>
      </c>
      <c r="I936" s="1" t="s">
        <v>13</v>
      </c>
      <c r="J936" s="1" t="s">
        <v>14</v>
      </c>
      <c r="K936">
        <v>1</v>
      </c>
      <c r="L936" s="1" t="str">
        <f>IF(Dataset[[#This Row],[Outcome]]=1,"Affected","Not Affected")</f>
        <v>Affected</v>
      </c>
    </row>
    <row r="937" spans="1:12" x14ac:dyDescent="0.25">
      <c r="A937" s="1" t="s">
        <v>10</v>
      </c>
      <c r="B937">
        <v>33</v>
      </c>
      <c r="C937" t="str">
        <f t="shared" si="14"/>
        <v>31-40</v>
      </c>
      <c r="D937">
        <v>1</v>
      </c>
      <c r="E937">
        <v>1</v>
      </c>
      <c r="F937">
        <v>1</v>
      </c>
      <c r="G937" s="1" t="s">
        <v>48</v>
      </c>
      <c r="H937" s="1" t="s">
        <v>17</v>
      </c>
      <c r="I937" s="1" t="s">
        <v>13</v>
      </c>
      <c r="J937" s="1" t="s">
        <v>14</v>
      </c>
      <c r="K937">
        <v>1</v>
      </c>
      <c r="L937" s="1" t="str">
        <f>IF(Dataset[[#This Row],[Outcome]]=1,"Affected","Not Affected")</f>
        <v>Affected</v>
      </c>
    </row>
    <row r="938" spans="1:12" x14ac:dyDescent="0.25">
      <c r="A938" s="1" t="s">
        <v>10</v>
      </c>
      <c r="B938">
        <v>20</v>
      </c>
      <c r="C938" t="str">
        <f t="shared" si="14"/>
        <v>11-20</v>
      </c>
      <c r="D938">
        <v>0</v>
      </c>
      <c r="E938">
        <v>0</v>
      </c>
      <c r="F938">
        <v>0</v>
      </c>
      <c r="G938" s="1" t="s">
        <v>52</v>
      </c>
      <c r="H938" s="1" t="s">
        <v>12</v>
      </c>
      <c r="I938" s="1" t="s">
        <v>19</v>
      </c>
      <c r="J938" s="1" t="s">
        <v>14</v>
      </c>
      <c r="K938">
        <v>0</v>
      </c>
      <c r="L938" s="1" t="str">
        <f>IF(Dataset[[#This Row],[Outcome]]=1,"Affected","Not Affected")</f>
        <v>Not Affected</v>
      </c>
    </row>
    <row r="939" spans="1:12" x14ac:dyDescent="0.25">
      <c r="A939" s="1" t="s">
        <v>15</v>
      </c>
      <c r="B939">
        <v>20</v>
      </c>
      <c r="C939" t="str">
        <f t="shared" si="14"/>
        <v>11-20</v>
      </c>
      <c r="D939">
        <v>0</v>
      </c>
      <c r="E939">
        <v>0</v>
      </c>
      <c r="F939">
        <v>0</v>
      </c>
      <c r="G939" s="1" t="s">
        <v>46</v>
      </c>
      <c r="H939" s="1" t="s">
        <v>17</v>
      </c>
      <c r="I939" s="1" t="s">
        <v>19</v>
      </c>
      <c r="J939" s="1" t="s">
        <v>14</v>
      </c>
      <c r="K939">
        <v>0</v>
      </c>
      <c r="L939" s="1" t="str">
        <f>IF(Dataset[[#This Row],[Outcome]]=1,"Affected","Not Affected")</f>
        <v>Not Affected</v>
      </c>
    </row>
    <row r="940" spans="1:12" x14ac:dyDescent="0.25">
      <c r="A940" s="1" t="s">
        <v>10</v>
      </c>
      <c r="B940">
        <v>54</v>
      </c>
      <c r="C940" t="str">
        <f t="shared" si="14"/>
        <v>51+</v>
      </c>
      <c r="D940">
        <v>1</v>
      </c>
      <c r="E940">
        <v>1</v>
      </c>
      <c r="F940">
        <v>0</v>
      </c>
      <c r="G940" s="1" t="s">
        <v>50</v>
      </c>
      <c r="H940" s="1" t="s">
        <v>12</v>
      </c>
      <c r="I940" s="1" t="s">
        <v>13</v>
      </c>
      <c r="J940" s="1" t="s">
        <v>14</v>
      </c>
      <c r="K940">
        <v>1</v>
      </c>
      <c r="L940" s="1" t="str">
        <f>IF(Dataset[[#This Row],[Outcome]]=1,"Affected","Not Affected")</f>
        <v>Affected</v>
      </c>
    </row>
    <row r="941" spans="1:12" x14ac:dyDescent="0.25">
      <c r="A941" s="1" t="s">
        <v>15</v>
      </c>
      <c r="B941">
        <v>22</v>
      </c>
      <c r="C941" t="str">
        <f t="shared" si="14"/>
        <v>21-30</v>
      </c>
      <c r="D941">
        <v>1</v>
      </c>
      <c r="E941">
        <v>1</v>
      </c>
      <c r="F941">
        <v>1</v>
      </c>
      <c r="G941" s="1" t="s">
        <v>45</v>
      </c>
      <c r="H941" s="1" t="s">
        <v>17</v>
      </c>
      <c r="I941" s="1" t="s">
        <v>24</v>
      </c>
      <c r="J941" s="1" t="s">
        <v>14</v>
      </c>
      <c r="K941">
        <v>1</v>
      </c>
      <c r="L941" s="1" t="str">
        <f>IF(Dataset[[#This Row],[Outcome]]=1,"Affected","Not Affected")</f>
        <v>Affected</v>
      </c>
    </row>
    <row r="942" spans="1:12" x14ac:dyDescent="0.25">
      <c r="A942" s="1" t="s">
        <v>10</v>
      </c>
      <c r="B942">
        <v>16</v>
      </c>
      <c r="C942" t="str">
        <f t="shared" si="14"/>
        <v>11-20</v>
      </c>
      <c r="D942">
        <v>0</v>
      </c>
      <c r="E942">
        <v>0</v>
      </c>
      <c r="F942">
        <v>0</v>
      </c>
      <c r="G942" s="1" t="s">
        <v>18</v>
      </c>
      <c r="H942" s="1" t="s">
        <v>12</v>
      </c>
      <c r="I942" s="1" t="s">
        <v>24</v>
      </c>
      <c r="J942" s="1" t="s">
        <v>14</v>
      </c>
      <c r="K942">
        <v>0</v>
      </c>
      <c r="L942" s="1" t="str">
        <f>IF(Dataset[[#This Row],[Outcome]]=1,"Affected","Not Affected")</f>
        <v>Not Affected</v>
      </c>
    </row>
    <row r="943" spans="1:12" x14ac:dyDescent="0.25">
      <c r="A943" s="1" t="s">
        <v>10</v>
      </c>
      <c r="B943">
        <v>37</v>
      </c>
      <c r="C943" t="str">
        <f t="shared" si="14"/>
        <v>31-40</v>
      </c>
      <c r="D943">
        <v>0</v>
      </c>
      <c r="E943">
        <v>0</v>
      </c>
      <c r="F943">
        <v>0</v>
      </c>
      <c r="G943" s="1" t="s">
        <v>52</v>
      </c>
      <c r="H943" s="1" t="s">
        <v>17</v>
      </c>
      <c r="I943" s="1" t="s">
        <v>13</v>
      </c>
      <c r="J943" s="1" t="s">
        <v>14</v>
      </c>
      <c r="K943">
        <v>0</v>
      </c>
      <c r="L943" s="1" t="str">
        <f>IF(Dataset[[#This Row],[Outcome]]=1,"Affected","Not Affected")</f>
        <v>Not Affected</v>
      </c>
    </row>
    <row r="944" spans="1:12" x14ac:dyDescent="0.25">
      <c r="A944" s="1" t="s">
        <v>10</v>
      </c>
      <c r="B944">
        <v>26</v>
      </c>
      <c r="C944" t="str">
        <f t="shared" si="14"/>
        <v>21-30</v>
      </c>
      <c r="D944">
        <v>0</v>
      </c>
      <c r="E944">
        <v>0</v>
      </c>
      <c r="F944">
        <v>1</v>
      </c>
      <c r="G944" s="1" t="s">
        <v>44</v>
      </c>
      <c r="H944" s="1" t="s">
        <v>12</v>
      </c>
      <c r="I944" s="1" t="s">
        <v>24</v>
      </c>
      <c r="J944" s="1" t="s">
        <v>14</v>
      </c>
      <c r="K944">
        <v>0</v>
      </c>
      <c r="L944" s="1" t="str">
        <f>IF(Dataset[[#This Row],[Outcome]]=1,"Affected","Not Affected")</f>
        <v>Not Affected</v>
      </c>
    </row>
    <row r="945" spans="1:12" x14ac:dyDescent="0.25">
      <c r="A945" s="1" t="s">
        <v>10</v>
      </c>
      <c r="B945">
        <v>27</v>
      </c>
      <c r="C945" t="str">
        <f t="shared" si="14"/>
        <v>21-30</v>
      </c>
      <c r="D945">
        <v>0</v>
      </c>
      <c r="E945">
        <v>0</v>
      </c>
      <c r="F945">
        <v>0</v>
      </c>
      <c r="G945" s="1" t="s">
        <v>41</v>
      </c>
      <c r="H945" s="1" t="s">
        <v>17</v>
      </c>
      <c r="I945" s="1" t="s">
        <v>24</v>
      </c>
      <c r="J945" s="1" t="s">
        <v>14</v>
      </c>
      <c r="K945">
        <v>0</v>
      </c>
      <c r="L945" s="1" t="str">
        <f>IF(Dataset[[#This Row],[Outcome]]=1,"Affected","Not Affected")</f>
        <v>Not Affected</v>
      </c>
    </row>
    <row r="946" spans="1:12" x14ac:dyDescent="0.25">
      <c r="A946" s="1" t="s">
        <v>10</v>
      </c>
      <c r="B946">
        <v>10</v>
      </c>
      <c r="C946" t="str">
        <f t="shared" si="14"/>
        <v>0-10</v>
      </c>
      <c r="D946">
        <v>0</v>
      </c>
      <c r="E946">
        <v>0</v>
      </c>
      <c r="F946">
        <v>0</v>
      </c>
      <c r="G946" s="1" t="s">
        <v>50</v>
      </c>
      <c r="H946" s="1" t="s">
        <v>12</v>
      </c>
      <c r="I946" s="1" t="s">
        <v>13</v>
      </c>
      <c r="J946" s="1" t="s">
        <v>14</v>
      </c>
      <c r="K946">
        <v>0</v>
      </c>
      <c r="L946" s="1" t="str">
        <f>IF(Dataset[[#This Row],[Outcome]]=1,"Affected","Not Affected")</f>
        <v>Not Affected</v>
      </c>
    </row>
    <row r="947" spans="1:12" x14ac:dyDescent="0.25">
      <c r="A947" s="1" t="s">
        <v>10</v>
      </c>
      <c r="B947">
        <v>15</v>
      </c>
      <c r="C947" t="str">
        <f t="shared" si="14"/>
        <v>11-20</v>
      </c>
      <c r="D947">
        <v>0</v>
      </c>
      <c r="E947">
        <v>0</v>
      </c>
      <c r="F947">
        <v>0</v>
      </c>
      <c r="G947" s="1" t="s">
        <v>37</v>
      </c>
      <c r="H947" s="1" t="s">
        <v>17</v>
      </c>
      <c r="I947" s="1" t="s">
        <v>13</v>
      </c>
      <c r="J947" s="1" t="s">
        <v>14</v>
      </c>
      <c r="K947">
        <v>0</v>
      </c>
      <c r="L947" s="1" t="str">
        <f>IF(Dataset[[#This Row],[Outcome]]=1,"Affected","Not Affected")</f>
        <v>Not Affected</v>
      </c>
    </row>
    <row r="948" spans="1:12" x14ac:dyDescent="0.25">
      <c r="A948" s="1" t="s">
        <v>10</v>
      </c>
      <c r="B948">
        <v>17</v>
      </c>
      <c r="C948" t="str">
        <f t="shared" si="14"/>
        <v>11-20</v>
      </c>
      <c r="D948">
        <v>0</v>
      </c>
      <c r="E948">
        <v>0</v>
      </c>
      <c r="F948">
        <v>0</v>
      </c>
      <c r="G948" s="1" t="s">
        <v>36</v>
      </c>
      <c r="H948" s="1" t="s">
        <v>12</v>
      </c>
      <c r="I948" s="1" t="s">
        <v>24</v>
      </c>
      <c r="J948" s="1" t="s">
        <v>14</v>
      </c>
      <c r="K948">
        <v>0</v>
      </c>
      <c r="L948" s="1" t="str">
        <f>IF(Dataset[[#This Row],[Outcome]]=1,"Affected","Not Affected")</f>
        <v>Not Affected</v>
      </c>
    </row>
    <row r="949" spans="1:12" x14ac:dyDescent="0.25">
      <c r="A949" s="1" t="s">
        <v>10</v>
      </c>
      <c r="B949">
        <v>61</v>
      </c>
      <c r="C949" t="str">
        <f t="shared" si="14"/>
        <v>51+</v>
      </c>
      <c r="D949">
        <v>1</v>
      </c>
      <c r="E949">
        <v>1</v>
      </c>
      <c r="F949">
        <v>1</v>
      </c>
      <c r="G949" s="1" t="s">
        <v>11</v>
      </c>
      <c r="H949" s="1" t="s">
        <v>17</v>
      </c>
      <c r="I949" s="1" t="s">
        <v>13</v>
      </c>
      <c r="J949" s="1" t="s">
        <v>14</v>
      </c>
      <c r="K949">
        <v>1</v>
      </c>
      <c r="L949" s="1" t="str">
        <f>IF(Dataset[[#This Row],[Outcome]]=1,"Affected","Not Affected")</f>
        <v>Affected</v>
      </c>
    </row>
    <row r="950" spans="1:12" x14ac:dyDescent="0.25">
      <c r="A950" s="1" t="s">
        <v>15</v>
      </c>
      <c r="B950">
        <v>35</v>
      </c>
      <c r="C950" t="str">
        <f t="shared" si="14"/>
        <v>31-40</v>
      </c>
      <c r="D950">
        <v>1</v>
      </c>
      <c r="E950">
        <v>1</v>
      </c>
      <c r="F950">
        <v>1</v>
      </c>
      <c r="G950" s="1" t="s">
        <v>29</v>
      </c>
      <c r="H950" s="1" t="s">
        <v>12</v>
      </c>
      <c r="I950" s="1" t="s">
        <v>19</v>
      </c>
      <c r="J950" s="1" t="s">
        <v>14</v>
      </c>
      <c r="K950">
        <v>1</v>
      </c>
      <c r="L950" s="1" t="str">
        <f>IF(Dataset[[#This Row],[Outcome]]=1,"Affected","Not Affected")</f>
        <v>Affected</v>
      </c>
    </row>
    <row r="951" spans="1:12" x14ac:dyDescent="0.25">
      <c r="A951" s="1" t="s">
        <v>10</v>
      </c>
      <c r="B951">
        <v>55</v>
      </c>
      <c r="C951" t="str">
        <f t="shared" si="14"/>
        <v>51+</v>
      </c>
      <c r="D951">
        <v>1</v>
      </c>
      <c r="E951">
        <v>1</v>
      </c>
      <c r="F951">
        <v>1</v>
      </c>
      <c r="G951" s="1" t="s">
        <v>52</v>
      </c>
      <c r="H951" s="1" t="s">
        <v>17</v>
      </c>
      <c r="I951" s="1" t="s">
        <v>19</v>
      </c>
      <c r="J951" s="1" t="s">
        <v>14</v>
      </c>
      <c r="K951">
        <v>1</v>
      </c>
      <c r="L951" s="1" t="str">
        <f>IF(Dataset[[#This Row],[Outcome]]=1,"Affected","Not Affected")</f>
        <v>Affected</v>
      </c>
    </row>
    <row r="952" spans="1:12" x14ac:dyDescent="0.25">
      <c r="A952" s="1" t="s">
        <v>10</v>
      </c>
      <c r="B952">
        <v>16</v>
      </c>
      <c r="C952" t="str">
        <f t="shared" si="14"/>
        <v>11-20</v>
      </c>
      <c r="D952">
        <v>1</v>
      </c>
      <c r="E952">
        <v>1</v>
      </c>
      <c r="F952">
        <v>1</v>
      </c>
      <c r="G952" s="1" t="s">
        <v>43</v>
      </c>
      <c r="H952" s="1" t="s">
        <v>12</v>
      </c>
      <c r="I952" s="1" t="s">
        <v>19</v>
      </c>
      <c r="J952" s="1" t="s">
        <v>14</v>
      </c>
      <c r="K952">
        <v>1</v>
      </c>
      <c r="L952" s="1" t="str">
        <f>IF(Dataset[[#This Row],[Outcome]]=1,"Affected","Not Affected")</f>
        <v>Affected</v>
      </c>
    </row>
    <row r="953" spans="1:12" x14ac:dyDescent="0.25">
      <c r="A953" s="1" t="s">
        <v>15</v>
      </c>
      <c r="B953">
        <v>52</v>
      </c>
      <c r="C953" t="str">
        <f t="shared" si="14"/>
        <v>51+</v>
      </c>
      <c r="D953">
        <v>0</v>
      </c>
      <c r="E953">
        <v>0</v>
      </c>
      <c r="F953">
        <v>0</v>
      </c>
      <c r="G953" s="1" t="s">
        <v>50</v>
      </c>
      <c r="H953" s="1" t="s">
        <v>17</v>
      </c>
      <c r="I953" s="1" t="s">
        <v>13</v>
      </c>
      <c r="J953" s="1" t="s">
        <v>14</v>
      </c>
      <c r="K953">
        <v>0</v>
      </c>
      <c r="L953" s="1" t="str">
        <f>IF(Dataset[[#This Row],[Outcome]]=1,"Affected","Not Affected")</f>
        <v>Not Affected</v>
      </c>
    </row>
    <row r="954" spans="1:12" x14ac:dyDescent="0.25">
      <c r="A954" s="1" t="s">
        <v>10</v>
      </c>
      <c r="B954">
        <v>50</v>
      </c>
      <c r="C954" t="str">
        <f t="shared" si="14"/>
        <v>41-50</v>
      </c>
      <c r="D954">
        <v>0</v>
      </c>
      <c r="E954">
        <v>0</v>
      </c>
      <c r="F954">
        <v>0</v>
      </c>
      <c r="G954" s="1" t="s">
        <v>20</v>
      </c>
      <c r="H954" s="1" t="s">
        <v>12</v>
      </c>
      <c r="I954" s="1" t="s">
        <v>19</v>
      </c>
      <c r="J954" s="1" t="s">
        <v>14</v>
      </c>
      <c r="K954">
        <v>0</v>
      </c>
      <c r="L954" s="1" t="str">
        <f>IF(Dataset[[#This Row],[Outcome]]=1,"Affected","Not Affected")</f>
        <v>Not Affected</v>
      </c>
    </row>
    <row r="955" spans="1:12" x14ac:dyDescent="0.25">
      <c r="A955" s="1" t="s">
        <v>10</v>
      </c>
      <c r="B955">
        <v>23</v>
      </c>
      <c r="C955" t="str">
        <f t="shared" si="14"/>
        <v>21-30</v>
      </c>
      <c r="D955">
        <v>1</v>
      </c>
      <c r="E955">
        <v>1</v>
      </c>
      <c r="F955">
        <v>1</v>
      </c>
      <c r="G955" s="1" t="s">
        <v>26</v>
      </c>
      <c r="H955" s="1" t="s">
        <v>17</v>
      </c>
      <c r="I955" s="1" t="s">
        <v>24</v>
      </c>
      <c r="J955" s="1" t="s">
        <v>14</v>
      </c>
      <c r="K955">
        <v>1</v>
      </c>
      <c r="L955" s="1" t="str">
        <f>IF(Dataset[[#This Row],[Outcome]]=1,"Affected","Not Affected")</f>
        <v>Affected</v>
      </c>
    </row>
    <row r="956" spans="1:12" x14ac:dyDescent="0.25">
      <c r="A956" s="1" t="s">
        <v>15</v>
      </c>
      <c r="B956">
        <v>64</v>
      </c>
      <c r="C956" t="str">
        <f t="shared" si="14"/>
        <v>51+</v>
      </c>
      <c r="D956">
        <v>1</v>
      </c>
      <c r="E956">
        <v>1</v>
      </c>
      <c r="F956">
        <v>0</v>
      </c>
      <c r="G956" s="1" t="s">
        <v>44</v>
      </c>
      <c r="H956" s="1" t="s">
        <v>12</v>
      </c>
      <c r="I956" s="1" t="s">
        <v>13</v>
      </c>
      <c r="J956" s="1" t="s">
        <v>14</v>
      </c>
      <c r="K956">
        <v>1</v>
      </c>
      <c r="L956" s="1" t="str">
        <f>IF(Dataset[[#This Row],[Outcome]]=1,"Affected","Not Affected")</f>
        <v>Affected</v>
      </c>
    </row>
    <row r="957" spans="1:12" x14ac:dyDescent="0.25">
      <c r="A957" s="1" t="s">
        <v>10</v>
      </c>
      <c r="B957">
        <v>50</v>
      </c>
      <c r="C957" t="str">
        <f t="shared" si="14"/>
        <v>41-50</v>
      </c>
      <c r="D957">
        <v>0</v>
      </c>
      <c r="E957">
        <v>0</v>
      </c>
      <c r="F957">
        <v>0</v>
      </c>
      <c r="G957" s="1" t="s">
        <v>52</v>
      </c>
      <c r="H957" s="1" t="s">
        <v>17</v>
      </c>
      <c r="I957" s="1" t="s">
        <v>24</v>
      </c>
      <c r="J957" s="1" t="s">
        <v>14</v>
      </c>
      <c r="K957">
        <v>0</v>
      </c>
      <c r="L957" s="1" t="str">
        <f>IF(Dataset[[#This Row],[Outcome]]=1,"Affected","Not Affected")</f>
        <v>Not Affected</v>
      </c>
    </row>
    <row r="958" spans="1:12" x14ac:dyDescent="0.25">
      <c r="A958" s="1" t="s">
        <v>10</v>
      </c>
      <c r="B958">
        <v>8</v>
      </c>
      <c r="C958" t="str">
        <f t="shared" si="14"/>
        <v>0-10</v>
      </c>
      <c r="D958">
        <v>0</v>
      </c>
      <c r="E958">
        <v>1</v>
      </c>
      <c r="F958">
        <v>0</v>
      </c>
      <c r="G958" s="1" t="s">
        <v>46</v>
      </c>
      <c r="H958" s="1" t="s">
        <v>17</v>
      </c>
      <c r="I958" s="1" t="s">
        <v>19</v>
      </c>
      <c r="J958" s="1" t="s">
        <v>14</v>
      </c>
      <c r="K958">
        <v>1</v>
      </c>
      <c r="L958" s="1" t="str">
        <f>IF(Dataset[[#This Row],[Outcome]]=1,"Affected","Not Affected")</f>
        <v>Affected</v>
      </c>
    </row>
    <row r="959" spans="1:12" x14ac:dyDescent="0.25">
      <c r="A959" s="1" t="s">
        <v>10</v>
      </c>
      <c r="B959">
        <v>37</v>
      </c>
      <c r="C959" t="str">
        <f t="shared" si="14"/>
        <v>31-40</v>
      </c>
      <c r="D959">
        <v>0</v>
      </c>
      <c r="E959">
        <v>0</v>
      </c>
      <c r="F959">
        <v>1</v>
      </c>
      <c r="G959" s="1" t="s">
        <v>30</v>
      </c>
      <c r="H959" s="1" t="s">
        <v>17</v>
      </c>
      <c r="I959" s="1" t="s">
        <v>24</v>
      </c>
      <c r="J959" s="1" t="s">
        <v>14</v>
      </c>
      <c r="K959">
        <v>0</v>
      </c>
      <c r="L959" s="1" t="str">
        <f>IF(Dataset[[#This Row],[Outcome]]=1,"Affected","Not Affected")</f>
        <v>Not Affected</v>
      </c>
    </row>
    <row r="960" spans="1:12" x14ac:dyDescent="0.25">
      <c r="A960" s="1" t="s">
        <v>10</v>
      </c>
      <c r="B960">
        <v>63</v>
      </c>
      <c r="C960" t="str">
        <f t="shared" si="14"/>
        <v>51+</v>
      </c>
      <c r="D960">
        <v>0</v>
      </c>
      <c r="E960">
        <v>0</v>
      </c>
      <c r="F960">
        <v>0</v>
      </c>
      <c r="G960" s="1" t="s">
        <v>52</v>
      </c>
      <c r="H960" s="1" t="s">
        <v>12</v>
      </c>
      <c r="I960" s="1" t="s">
        <v>19</v>
      </c>
      <c r="J960" s="1" t="s">
        <v>14</v>
      </c>
      <c r="K960">
        <v>0</v>
      </c>
      <c r="L960" s="1" t="str">
        <f>IF(Dataset[[#This Row],[Outcome]]=1,"Affected","Not Affected")</f>
        <v>Not Affected</v>
      </c>
    </row>
    <row r="961" spans="1:12" x14ac:dyDescent="0.25">
      <c r="A961" s="1" t="s">
        <v>10</v>
      </c>
      <c r="B961">
        <v>45</v>
      </c>
      <c r="C961" t="str">
        <f t="shared" si="14"/>
        <v>41-50</v>
      </c>
      <c r="D961">
        <v>0</v>
      </c>
      <c r="E961">
        <v>0</v>
      </c>
      <c r="F961">
        <v>0</v>
      </c>
      <c r="G961" s="1" t="s">
        <v>36</v>
      </c>
      <c r="H961" s="1" t="s">
        <v>17</v>
      </c>
      <c r="I961" s="1" t="s">
        <v>19</v>
      </c>
      <c r="J961" s="1" t="s">
        <v>14</v>
      </c>
      <c r="K961">
        <v>0</v>
      </c>
      <c r="L961" s="1" t="str">
        <f>IF(Dataset[[#This Row],[Outcome]]=1,"Affected","Not Affected")</f>
        <v>Not Affected</v>
      </c>
    </row>
    <row r="962" spans="1:12" x14ac:dyDescent="0.25">
      <c r="A962" s="1" t="s">
        <v>10</v>
      </c>
      <c r="B962">
        <v>26</v>
      </c>
      <c r="C962" t="str">
        <f t="shared" ref="C962:C1001" si="15">IF(B962&lt;=10, "0-10",
IF(B962&lt;=20, "11-20",
IF(B962&lt;=30, "21-30",
IF(B962&lt;=40, "31-40",
IF(B962&lt;=50, "41-50","51+")))))</f>
        <v>21-30</v>
      </c>
      <c r="D962">
        <v>0</v>
      </c>
      <c r="E962">
        <v>0</v>
      </c>
      <c r="F962">
        <v>0</v>
      </c>
      <c r="G962" s="1" t="s">
        <v>53</v>
      </c>
      <c r="H962" s="1" t="s">
        <v>12</v>
      </c>
      <c r="I962" s="1" t="s">
        <v>13</v>
      </c>
      <c r="J962" s="1" t="s">
        <v>14</v>
      </c>
      <c r="K962">
        <v>0</v>
      </c>
      <c r="L962" s="1" t="str">
        <f>IF(Dataset[[#This Row],[Outcome]]=1,"Affected","Not Affected")</f>
        <v>Not Affected</v>
      </c>
    </row>
    <row r="963" spans="1:12" x14ac:dyDescent="0.25">
      <c r="A963" s="1" t="s">
        <v>10</v>
      </c>
      <c r="B963">
        <v>24</v>
      </c>
      <c r="C963" t="str">
        <f t="shared" si="15"/>
        <v>21-30</v>
      </c>
      <c r="D963">
        <v>0</v>
      </c>
      <c r="E963">
        <v>0</v>
      </c>
      <c r="F963">
        <v>0</v>
      </c>
      <c r="G963" s="1" t="s">
        <v>45</v>
      </c>
      <c r="H963" s="1" t="s">
        <v>17</v>
      </c>
      <c r="I963" s="1" t="s">
        <v>19</v>
      </c>
      <c r="J963" s="1" t="s">
        <v>14</v>
      </c>
      <c r="K963">
        <v>0</v>
      </c>
      <c r="L963" s="1" t="str">
        <f>IF(Dataset[[#This Row],[Outcome]]=1,"Affected","Not Affected")</f>
        <v>Not Affected</v>
      </c>
    </row>
    <row r="964" spans="1:12" x14ac:dyDescent="0.25">
      <c r="A964" s="1" t="s">
        <v>15</v>
      </c>
      <c r="B964">
        <v>31</v>
      </c>
      <c r="C964" t="str">
        <f t="shared" si="15"/>
        <v>31-40</v>
      </c>
      <c r="D964">
        <v>1</v>
      </c>
      <c r="E964">
        <v>1</v>
      </c>
      <c r="F964">
        <v>0</v>
      </c>
      <c r="G964" s="1" t="s">
        <v>47</v>
      </c>
      <c r="H964" s="1" t="s">
        <v>12</v>
      </c>
      <c r="I964" s="1" t="s">
        <v>24</v>
      </c>
      <c r="J964" s="1" t="s">
        <v>14</v>
      </c>
      <c r="K964">
        <v>1</v>
      </c>
      <c r="L964" s="1" t="str">
        <f>IF(Dataset[[#This Row],[Outcome]]=1,"Affected","Not Affected")</f>
        <v>Affected</v>
      </c>
    </row>
    <row r="965" spans="1:12" x14ac:dyDescent="0.25">
      <c r="A965" s="1" t="s">
        <v>10</v>
      </c>
      <c r="B965">
        <v>54</v>
      </c>
      <c r="C965" t="str">
        <f t="shared" si="15"/>
        <v>51+</v>
      </c>
      <c r="D965">
        <v>0</v>
      </c>
      <c r="E965">
        <v>0</v>
      </c>
      <c r="F965">
        <v>1</v>
      </c>
      <c r="G965" s="1" t="s">
        <v>25</v>
      </c>
      <c r="H965" s="1" t="s">
        <v>17</v>
      </c>
      <c r="I965" s="1" t="s">
        <v>24</v>
      </c>
      <c r="J965" s="1" t="s">
        <v>14</v>
      </c>
      <c r="K965">
        <v>0</v>
      </c>
      <c r="L965" s="1" t="str">
        <f>IF(Dataset[[#This Row],[Outcome]]=1,"Affected","Not Affected")</f>
        <v>Not Affected</v>
      </c>
    </row>
    <row r="966" spans="1:12" x14ac:dyDescent="0.25">
      <c r="A966" s="1" t="s">
        <v>15</v>
      </c>
      <c r="B966">
        <v>60</v>
      </c>
      <c r="C966" t="str">
        <f t="shared" si="15"/>
        <v>51+</v>
      </c>
      <c r="D966">
        <v>1</v>
      </c>
      <c r="E966">
        <v>1</v>
      </c>
      <c r="F966">
        <v>1</v>
      </c>
      <c r="G966" s="1" t="s">
        <v>35</v>
      </c>
      <c r="H966" s="1" t="s">
        <v>12</v>
      </c>
      <c r="I966" s="1" t="s">
        <v>13</v>
      </c>
      <c r="J966" s="1" t="s">
        <v>14</v>
      </c>
      <c r="K966">
        <v>1</v>
      </c>
      <c r="L966" s="1" t="str">
        <f>IF(Dataset[[#This Row],[Outcome]]=1,"Affected","Not Affected")</f>
        <v>Affected</v>
      </c>
    </row>
    <row r="967" spans="1:12" x14ac:dyDescent="0.25">
      <c r="A967" s="1" t="s">
        <v>15</v>
      </c>
      <c r="B967">
        <v>61</v>
      </c>
      <c r="C967" t="str">
        <f t="shared" si="15"/>
        <v>51+</v>
      </c>
      <c r="D967">
        <v>1</v>
      </c>
      <c r="E967">
        <v>1</v>
      </c>
      <c r="F967">
        <v>1</v>
      </c>
      <c r="G967" s="1" t="s">
        <v>21</v>
      </c>
      <c r="H967" s="1" t="s">
        <v>17</v>
      </c>
      <c r="I967" s="1" t="s">
        <v>13</v>
      </c>
      <c r="J967" s="1" t="s">
        <v>14</v>
      </c>
      <c r="K967">
        <v>1</v>
      </c>
      <c r="L967" s="1" t="str">
        <f>IF(Dataset[[#This Row],[Outcome]]=1,"Affected","Not Affected")</f>
        <v>Affected</v>
      </c>
    </row>
    <row r="968" spans="1:12" x14ac:dyDescent="0.25">
      <c r="A968" s="1" t="s">
        <v>15</v>
      </c>
      <c r="B968">
        <v>58</v>
      </c>
      <c r="C968" t="str">
        <f t="shared" si="15"/>
        <v>51+</v>
      </c>
      <c r="D968">
        <v>0</v>
      </c>
      <c r="E968">
        <v>1</v>
      </c>
      <c r="F968">
        <v>0</v>
      </c>
      <c r="G968" s="1" t="s">
        <v>40</v>
      </c>
      <c r="H968" s="1" t="s">
        <v>12</v>
      </c>
      <c r="I968" s="1" t="s">
        <v>24</v>
      </c>
      <c r="J968" s="1" t="s">
        <v>14</v>
      </c>
      <c r="K968">
        <v>1</v>
      </c>
      <c r="L968" s="1" t="str">
        <f>IF(Dataset[[#This Row],[Outcome]]=1,"Affected","Not Affected")</f>
        <v>Affected</v>
      </c>
    </row>
    <row r="969" spans="1:12" x14ac:dyDescent="0.25">
      <c r="A969" s="1" t="s">
        <v>10</v>
      </c>
      <c r="B969">
        <v>39</v>
      </c>
      <c r="C969" t="str">
        <f t="shared" si="15"/>
        <v>31-40</v>
      </c>
      <c r="D969">
        <v>0</v>
      </c>
      <c r="E969">
        <v>0</v>
      </c>
      <c r="F969">
        <v>1</v>
      </c>
      <c r="G969" s="1" t="s">
        <v>42</v>
      </c>
      <c r="H969" s="1" t="s">
        <v>17</v>
      </c>
      <c r="I969" s="1" t="s">
        <v>24</v>
      </c>
      <c r="J969" s="1" t="s">
        <v>14</v>
      </c>
      <c r="K969">
        <v>0</v>
      </c>
      <c r="L969" s="1" t="str">
        <f>IF(Dataset[[#This Row],[Outcome]]=1,"Affected","Not Affected")</f>
        <v>Not Affected</v>
      </c>
    </row>
    <row r="970" spans="1:12" x14ac:dyDescent="0.25">
      <c r="A970" s="1" t="s">
        <v>10</v>
      </c>
      <c r="B970">
        <v>30</v>
      </c>
      <c r="C970" t="str">
        <f t="shared" si="15"/>
        <v>21-30</v>
      </c>
      <c r="D970">
        <v>0</v>
      </c>
      <c r="E970">
        <v>0</v>
      </c>
      <c r="F970">
        <v>1</v>
      </c>
      <c r="G970" s="1" t="s">
        <v>43</v>
      </c>
      <c r="H970" s="1" t="s">
        <v>12</v>
      </c>
      <c r="I970" s="1" t="s">
        <v>19</v>
      </c>
      <c r="J970" s="1" t="s">
        <v>14</v>
      </c>
      <c r="K970">
        <v>0</v>
      </c>
      <c r="L970" s="1" t="str">
        <f>IF(Dataset[[#This Row],[Outcome]]=1,"Affected","Not Affected")</f>
        <v>Not Affected</v>
      </c>
    </row>
    <row r="971" spans="1:12" x14ac:dyDescent="0.25">
      <c r="A971" s="1" t="s">
        <v>15</v>
      </c>
      <c r="B971">
        <v>57</v>
      </c>
      <c r="C971" t="str">
        <f t="shared" si="15"/>
        <v>51+</v>
      </c>
      <c r="D971">
        <v>1</v>
      </c>
      <c r="E971">
        <v>1</v>
      </c>
      <c r="F971">
        <v>0</v>
      </c>
      <c r="G971" s="1" t="s">
        <v>38</v>
      </c>
      <c r="H971" s="1" t="s">
        <v>17</v>
      </c>
      <c r="I971" s="1" t="s">
        <v>19</v>
      </c>
      <c r="J971" s="1" t="s">
        <v>14</v>
      </c>
      <c r="K971">
        <v>1</v>
      </c>
      <c r="L971" s="1" t="str">
        <f>IF(Dataset[[#This Row],[Outcome]]=1,"Affected","Not Affected")</f>
        <v>Affected</v>
      </c>
    </row>
    <row r="972" spans="1:12" x14ac:dyDescent="0.25">
      <c r="A972" s="1" t="s">
        <v>10</v>
      </c>
      <c r="B972">
        <v>40</v>
      </c>
      <c r="C972" t="str">
        <f t="shared" si="15"/>
        <v>31-40</v>
      </c>
      <c r="D972">
        <v>1</v>
      </c>
      <c r="E972">
        <v>1</v>
      </c>
      <c r="F972">
        <v>0</v>
      </c>
      <c r="G972" s="1" t="s">
        <v>18</v>
      </c>
      <c r="H972" s="1" t="s">
        <v>12</v>
      </c>
      <c r="I972" s="1" t="s">
        <v>24</v>
      </c>
      <c r="J972" s="1" t="s">
        <v>14</v>
      </c>
      <c r="K972">
        <v>1</v>
      </c>
      <c r="L972" s="1" t="str">
        <f>IF(Dataset[[#This Row],[Outcome]]=1,"Affected","Not Affected")</f>
        <v>Affected</v>
      </c>
    </row>
    <row r="973" spans="1:12" x14ac:dyDescent="0.25">
      <c r="A973" s="1" t="s">
        <v>15</v>
      </c>
      <c r="B973">
        <v>39</v>
      </c>
      <c r="C973" t="str">
        <f t="shared" si="15"/>
        <v>31-40</v>
      </c>
      <c r="D973">
        <v>0</v>
      </c>
      <c r="E973">
        <v>0</v>
      </c>
      <c r="F973">
        <v>0</v>
      </c>
      <c r="G973" s="1" t="s">
        <v>51</v>
      </c>
      <c r="H973" s="1" t="s">
        <v>17</v>
      </c>
      <c r="I973" s="1" t="s">
        <v>13</v>
      </c>
      <c r="J973" s="1" t="s">
        <v>14</v>
      </c>
      <c r="K973">
        <v>0</v>
      </c>
      <c r="L973" s="1" t="str">
        <f>IF(Dataset[[#This Row],[Outcome]]=1,"Affected","Not Affected")</f>
        <v>Not Affected</v>
      </c>
    </row>
    <row r="974" spans="1:12" x14ac:dyDescent="0.25">
      <c r="A974" s="1" t="s">
        <v>10</v>
      </c>
      <c r="B974">
        <v>9</v>
      </c>
      <c r="C974" t="str">
        <f t="shared" si="15"/>
        <v>0-10</v>
      </c>
      <c r="D974">
        <v>1</v>
      </c>
      <c r="E974">
        <v>1</v>
      </c>
      <c r="F974">
        <v>1</v>
      </c>
      <c r="G974" s="1" t="s">
        <v>51</v>
      </c>
      <c r="H974" s="1" t="s">
        <v>12</v>
      </c>
      <c r="I974" s="1" t="s">
        <v>19</v>
      </c>
      <c r="J974" s="1" t="s">
        <v>14</v>
      </c>
      <c r="K974">
        <v>1</v>
      </c>
      <c r="L974" s="1" t="str">
        <f>IF(Dataset[[#This Row],[Outcome]]=1,"Affected","Not Affected")</f>
        <v>Affected</v>
      </c>
    </row>
    <row r="975" spans="1:12" x14ac:dyDescent="0.25">
      <c r="A975" s="1" t="s">
        <v>15</v>
      </c>
      <c r="B975">
        <v>26</v>
      </c>
      <c r="C975" t="str">
        <f t="shared" si="15"/>
        <v>21-30</v>
      </c>
      <c r="D975">
        <v>0</v>
      </c>
      <c r="E975">
        <v>1</v>
      </c>
      <c r="F975">
        <v>0</v>
      </c>
      <c r="G975" s="1" t="s">
        <v>35</v>
      </c>
      <c r="H975" s="1" t="s">
        <v>17</v>
      </c>
      <c r="I975" s="1" t="s">
        <v>19</v>
      </c>
      <c r="J975" s="1" t="s">
        <v>14</v>
      </c>
      <c r="K975">
        <v>1</v>
      </c>
      <c r="L975" s="1" t="str">
        <f>IF(Dataset[[#This Row],[Outcome]]=1,"Affected","Not Affected")</f>
        <v>Affected</v>
      </c>
    </row>
    <row r="976" spans="1:12" x14ac:dyDescent="0.25">
      <c r="A976" s="1" t="s">
        <v>10</v>
      </c>
      <c r="B976">
        <v>40</v>
      </c>
      <c r="C976" t="str">
        <f t="shared" si="15"/>
        <v>31-40</v>
      </c>
      <c r="D976">
        <v>1</v>
      </c>
      <c r="E976">
        <v>1</v>
      </c>
      <c r="F976">
        <v>0</v>
      </c>
      <c r="G976" s="1" t="s">
        <v>48</v>
      </c>
      <c r="H976" s="1" t="s">
        <v>12</v>
      </c>
      <c r="I976" s="1" t="s">
        <v>13</v>
      </c>
      <c r="J976" s="1" t="s">
        <v>14</v>
      </c>
      <c r="K976">
        <v>1</v>
      </c>
      <c r="L976" s="1" t="str">
        <f>IF(Dataset[[#This Row],[Outcome]]=1,"Affected","Not Affected")</f>
        <v>Affected</v>
      </c>
    </row>
    <row r="977" spans="1:12" x14ac:dyDescent="0.25">
      <c r="A977" s="1" t="s">
        <v>15</v>
      </c>
      <c r="B977">
        <v>49</v>
      </c>
      <c r="C977" t="str">
        <f t="shared" si="15"/>
        <v>41-50</v>
      </c>
      <c r="D977">
        <v>1</v>
      </c>
      <c r="E977">
        <v>1</v>
      </c>
      <c r="F977">
        <v>1</v>
      </c>
      <c r="G977" s="1" t="s">
        <v>23</v>
      </c>
      <c r="H977" s="1" t="s">
        <v>17</v>
      </c>
      <c r="I977" s="1" t="s">
        <v>19</v>
      </c>
      <c r="J977" s="1" t="s">
        <v>14</v>
      </c>
      <c r="K977">
        <v>1</v>
      </c>
      <c r="L977" s="1" t="str">
        <f>IF(Dataset[[#This Row],[Outcome]]=1,"Affected","Not Affected")</f>
        <v>Affected</v>
      </c>
    </row>
    <row r="978" spans="1:12" x14ac:dyDescent="0.25">
      <c r="A978" s="1" t="s">
        <v>10</v>
      </c>
      <c r="B978">
        <v>29</v>
      </c>
      <c r="C978" t="str">
        <f t="shared" si="15"/>
        <v>21-30</v>
      </c>
      <c r="D978">
        <v>0</v>
      </c>
      <c r="E978">
        <v>0</v>
      </c>
      <c r="F978">
        <v>1</v>
      </c>
      <c r="G978" s="1" t="s">
        <v>33</v>
      </c>
      <c r="H978" s="1" t="s">
        <v>12</v>
      </c>
      <c r="I978" s="1" t="s">
        <v>24</v>
      </c>
      <c r="J978" s="1" t="s">
        <v>14</v>
      </c>
      <c r="K978">
        <v>0</v>
      </c>
      <c r="L978" s="1" t="str">
        <f>IF(Dataset[[#This Row],[Outcome]]=1,"Affected","Not Affected")</f>
        <v>Not Affected</v>
      </c>
    </row>
    <row r="979" spans="1:12" x14ac:dyDescent="0.25">
      <c r="A979" s="1" t="s">
        <v>10</v>
      </c>
      <c r="B979">
        <v>38</v>
      </c>
      <c r="C979" t="str">
        <f t="shared" si="15"/>
        <v>31-40</v>
      </c>
      <c r="D979">
        <v>1</v>
      </c>
      <c r="E979">
        <v>1</v>
      </c>
      <c r="F979">
        <v>0</v>
      </c>
      <c r="G979" s="1" t="s">
        <v>45</v>
      </c>
      <c r="H979" s="1" t="s">
        <v>17</v>
      </c>
      <c r="I979" s="1" t="s">
        <v>19</v>
      </c>
      <c r="J979" s="1" t="s">
        <v>14</v>
      </c>
      <c r="K979">
        <v>1</v>
      </c>
      <c r="L979" s="1" t="str">
        <f>IF(Dataset[[#This Row],[Outcome]]=1,"Affected","Not Affected")</f>
        <v>Affected</v>
      </c>
    </row>
    <row r="980" spans="1:12" x14ac:dyDescent="0.25">
      <c r="A980" s="1" t="s">
        <v>15</v>
      </c>
      <c r="B980">
        <v>52</v>
      </c>
      <c r="C980" t="str">
        <f t="shared" si="15"/>
        <v>51+</v>
      </c>
      <c r="D980">
        <v>0</v>
      </c>
      <c r="E980">
        <v>0</v>
      </c>
      <c r="F980">
        <v>1</v>
      </c>
      <c r="G980" s="1" t="s">
        <v>16</v>
      </c>
      <c r="H980" s="1" t="s">
        <v>12</v>
      </c>
      <c r="I980" s="1" t="s">
        <v>13</v>
      </c>
      <c r="J980" s="1" t="s">
        <v>14</v>
      </c>
      <c r="K980">
        <v>0</v>
      </c>
      <c r="L980" s="1" t="str">
        <f>IF(Dataset[[#This Row],[Outcome]]=1,"Affected","Not Affected")</f>
        <v>Not Affected</v>
      </c>
    </row>
    <row r="981" spans="1:12" x14ac:dyDescent="0.25">
      <c r="A981" s="1" t="s">
        <v>15</v>
      </c>
      <c r="B981">
        <v>64</v>
      </c>
      <c r="C981" t="str">
        <f t="shared" si="15"/>
        <v>51+</v>
      </c>
      <c r="D981">
        <v>0</v>
      </c>
      <c r="E981">
        <v>0</v>
      </c>
      <c r="F981">
        <v>0</v>
      </c>
      <c r="G981" s="1" t="s">
        <v>41</v>
      </c>
      <c r="H981" s="1" t="s">
        <v>17</v>
      </c>
      <c r="I981" s="1" t="s">
        <v>13</v>
      </c>
      <c r="J981" s="1" t="s">
        <v>14</v>
      </c>
      <c r="K981">
        <v>0</v>
      </c>
      <c r="L981" s="1" t="str">
        <f>IF(Dataset[[#This Row],[Outcome]]=1,"Affected","Not Affected")</f>
        <v>Not Affected</v>
      </c>
    </row>
    <row r="982" spans="1:12" x14ac:dyDescent="0.25">
      <c r="A982" s="1" t="s">
        <v>15</v>
      </c>
      <c r="B982">
        <v>11</v>
      </c>
      <c r="C982" t="str">
        <f t="shared" si="15"/>
        <v>11-20</v>
      </c>
      <c r="D982">
        <v>0</v>
      </c>
      <c r="E982">
        <v>0</v>
      </c>
      <c r="F982">
        <v>0</v>
      </c>
      <c r="G982" s="1" t="s">
        <v>45</v>
      </c>
      <c r="H982" s="1" t="s">
        <v>12</v>
      </c>
      <c r="I982" s="1" t="s">
        <v>19</v>
      </c>
      <c r="J982" s="1" t="s">
        <v>14</v>
      </c>
      <c r="K982">
        <v>0</v>
      </c>
      <c r="L982" s="1" t="str">
        <f>IF(Dataset[[#This Row],[Outcome]]=1,"Affected","Not Affected")</f>
        <v>Not Affected</v>
      </c>
    </row>
    <row r="983" spans="1:12" x14ac:dyDescent="0.25">
      <c r="A983" s="1" t="s">
        <v>15</v>
      </c>
      <c r="B983">
        <v>39</v>
      </c>
      <c r="C983" t="str">
        <f t="shared" si="15"/>
        <v>31-40</v>
      </c>
      <c r="D983">
        <v>1</v>
      </c>
      <c r="E983">
        <v>1</v>
      </c>
      <c r="F983">
        <v>0</v>
      </c>
      <c r="G983" s="1" t="s">
        <v>33</v>
      </c>
      <c r="H983" s="1" t="s">
        <v>17</v>
      </c>
      <c r="I983" s="1" t="s">
        <v>19</v>
      </c>
      <c r="J983" s="1" t="s">
        <v>14</v>
      </c>
      <c r="K983">
        <v>1</v>
      </c>
      <c r="L983" s="1" t="str">
        <f>IF(Dataset[[#This Row],[Outcome]]=1,"Affected","Not Affected")</f>
        <v>Affected</v>
      </c>
    </row>
    <row r="984" spans="1:12" x14ac:dyDescent="0.25">
      <c r="A984" s="1" t="s">
        <v>15</v>
      </c>
      <c r="B984">
        <v>39</v>
      </c>
      <c r="C984" t="str">
        <f t="shared" si="15"/>
        <v>31-40</v>
      </c>
      <c r="D984">
        <v>1</v>
      </c>
      <c r="E984">
        <v>1</v>
      </c>
      <c r="F984">
        <v>0</v>
      </c>
      <c r="G984" s="1" t="s">
        <v>36</v>
      </c>
      <c r="H984" s="1" t="s">
        <v>12</v>
      </c>
      <c r="I984" s="1" t="s">
        <v>24</v>
      </c>
      <c r="J984" s="1" t="s">
        <v>14</v>
      </c>
      <c r="K984">
        <v>1</v>
      </c>
      <c r="L984" s="1" t="str">
        <f>IF(Dataset[[#This Row],[Outcome]]=1,"Affected","Not Affected")</f>
        <v>Affected</v>
      </c>
    </row>
    <row r="985" spans="1:12" x14ac:dyDescent="0.25">
      <c r="A985" s="1" t="s">
        <v>10</v>
      </c>
      <c r="B985">
        <v>25</v>
      </c>
      <c r="C985" t="str">
        <f t="shared" si="15"/>
        <v>21-30</v>
      </c>
      <c r="D985">
        <v>1</v>
      </c>
      <c r="E985">
        <v>1</v>
      </c>
      <c r="F985">
        <v>0</v>
      </c>
      <c r="G985" s="1" t="s">
        <v>52</v>
      </c>
      <c r="H985" s="1" t="s">
        <v>17</v>
      </c>
      <c r="I985" s="1" t="s">
        <v>24</v>
      </c>
      <c r="J985" s="1" t="s">
        <v>14</v>
      </c>
      <c r="K985">
        <v>1</v>
      </c>
      <c r="L985" s="1" t="str">
        <f>IF(Dataset[[#This Row],[Outcome]]=1,"Affected","Not Affected")</f>
        <v>Affected</v>
      </c>
    </row>
    <row r="986" spans="1:12" x14ac:dyDescent="0.25">
      <c r="A986" s="1" t="s">
        <v>15</v>
      </c>
      <c r="B986">
        <v>9</v>
      </c>
      <c r="C986" t="str">
        <f t="shared" si="15"/>
        <v>0-10</v>
      </c>
      <c r="D986">
        <v>0</v>
      </c>
      <c r="E986">
        <v>0</v>
      </c>
      <c r="F986">
        <v>1</v>
      </c>
      <c r="G986" s="1" t="s">
        <v>11</v>
      </c>
      <c r="H986" s="1" t="s">
        <v>12</v>
      </c>
      <c r="I986" s="1" t="s">
        <v>13</v>
      </c>
      <c r="J986" s="1" t="s">
        <v>14</v>
      </c>
      <c r="K986">
        <v>0</v>
      </c>
      <c r="L986" s="1" t="str">
        <f>IF(Dataset[[#This Row],[Outcome]]=1,"Affected","Not Affected")</f>
        <v>Not Affected</v>
      </c>
    </row>
    <row r="987" spans="1:12" x14ac:dyDescent="0.25">
      <c r="A987" s="1" t="s">
        <v>10</v>
      </c>
      <c r="B987">
        <v>61</v>
      </c>
      <c r="C987" t="str">
        <f t="shared" si="15"/>
        <v>51+</v>
      </c>
      <c r="D987">
        <v>1</v>
      </c>
      <c r="E987">
        <v>1</v>
      </c>
      <c r="F987">
        <v>0</v>
      </c>
      <c r="G987" s="1" t="s">
        <v>21</v>
      </c>
      <c r="H987" s="1" t="s">
        <v>17</v>
      </c>
      <c r="I987" s="1" t="s">
        <v>13</v>
      </c>
      <c r="J987" s="1" t="s">
        <v>14</v>
      </c>
      <c r="K987">
        <v>1</v>
      </c>
      <c r="L987" s="1" t="str">
        <f>IF(Dataset[[#This Row],[Outcome]]=1,"Affected","Not Affected")</f>
        <v>Affected</v>
      </c>
    </row>
    <row r="988" spans="1:12" x14ac:dyDescent="0.25">
      <c r="A988" s="1" t="s">
        <v>10</v>
      </c>
      <c r="B988">
        <v>18</v>
      </c>
      <c r="C988" t="str">
        <f t="shared" si="15"/>
        <v>11-20</v>
      </c>
      <c r="D988">
        <v>0</v>
      </c>
      <c r="E988">
        <v>0</v>
      </c>
      <c r="F988">
        <v>1</v>
      </c>
      <c r="G988" s="1" t="s">
        <v>51</v>
      </c>
      <c r="H988" s="1" t="s">
        <v>12</v>
      </c>
      <c r="I988" s="1" t="s">
        <v>13</v>
      </c>
      <c r="J988" s="1" t="s">
        <v>14</v>
      </c>
      <c r="K988">
        <v>0</v>
      </c>
      <c r="L988" s="1" t="str">
        <f>IF(Dataset[[#This Row],[Outcome]]=1,"Affected","Not Affected")</f>
        <v>Not Affected</v>
      </c>
    </row>
    <row r="989" spans="1:12" x14ac:dyDescent="0.25">
      <c r="A989" s="1" t="s">
        <v>10</v>
      </c>
      <c r="B989">
        <v>55</v>
      </c>
      <c r="C989" t="str">
        <f t="shared" si="15"/>
        <v>51+</v>
      </c>
      <c r="D989">
        <v>1</v>
      </c>
      <c r="E989">
        <v>1</v>
      </c>
      <c r="F989">
        <v>0</v>
      </c>
      <c r="G989" s="1" t="s">
        <v>46</v>
      </c>
      <c r="H989" s="1" t="s">
        <v>17</v>
      </c>
      <c r="I989" s="1" t="s">
        <v>24</v>
      </c>
      <c r="J989" s="1" t="s">
        <v>14</v>
      </c>
      <c r="K989">
        <v>1</v>
      </c>
      <c r="L989" s="1" t="str">
        <f>IF(Dataset[[#This Row],[Outcome]]=1,"Affected","Not Affected")</f>
        <v>Affected</v>
      </c>
    </row>
    <row r="990" spans="1:12" x14ac:dyDescent="0.25">
      <c r="A990" s="1" t="s">
        <v>15</v>
      </c>
      <c r="B990">
        <v>11</v>
      </c>
      <c r="C990" t="str">
        <f t="shared" si="15"/>
        <v>11-20</v>
      </c>
      <c r="D990">
        <v>0</v>
      </c>
      <c r="E990">
        <v>0</v>
      </c>
      <c r="F990">
        <v>0</v>
      </c>
      <c r="G990" s="1" t="s">
        <v>45</v>
      </c>
      <c r="H990" s="1" t="s">
        <v>12</v>
      </c>
      <c r="I990" s="1" t="s">
        <v>13</v>
      </c>
      <c r="J990" s="1" t="s">
        <v>14</v>
      </c>
      <c r="K990">
        <v>0</v>
      </c>
      <c r="L990" s="1" t="str">
        <f>IF(Dataset[[#This Row],[Outcome]]=1,"Affected","Not Affected")</f>
        <v>Not Affected</v>
      </c>
    </row>
    <row r="991" spans="1:12" x14ac:dyDescent="0.25">
      <c r="A991" s="1" t="s">
        <v>15</v>
      </c>
      <c r="B991">
        <v>23</v>
      </c>
      <c r="C991" t="str">
        <f t="shared" si="15"/>
        <v>21-30</v>
      </c>
      <c r="D991">
        <v>1</v>
      </c>
      <c r="E991">
        <v>1</v>
      </c>
      <c r="F991">
        <v>0</v>
      </c>
      <c r="G991" s="1" t="s">
        <v>43</v>
      </c>
      <c r="H991" s="1" t="s">
        <v>17</v>
      </c>
      <c r="I991" s="1" t="s">
        <v>13</v>
      </c>
      <c r="J991" s="1" t="s">
        <v>14</v>
      </c>
      <c r="K991">
        <v>1</v>
      </c>
      <c r="L991" s="1" t="str">
        <f>IF(Dataset[[#This Row],[Outcome]]=1,"Affected","Not Affected")</f>
        <v>Affected</v>
      </c>
    </row>
    <row r="992" spans="1:12" x14ac:dyDescent="0.25">
      <c r="A992" s="1" t="s">
        <v>10</v>
      </c>
      <c r="B992">
        <v>37</v>
      </c>
      <c r="C992" t="str">
        <f t="shared" si="15"/>
        <v>31-40</v>
      </c>
      <c r="D992">
        <v>1</v>
      </c>
      <c r="E992">
        <v>1</v>
      </c>
      <c r="F992">
        <v>1</v>
      </c>
      <c r="G992" s="1" t="s">
        <v>33</v>
      </c>
      <c r="H992" s="1" t="s">
        <v>12</v>
      </c>
      <c r="I992" s="1" t="s">
        <v>19</v>
      </c>
      <c r="J992" s="1" t="s">
        <v>14</v>
      </c>
      <c r="K992">
        <v>1</v>
      </c>
      <c r="L992" s="1" t="str">
        <f>IF(Dataset[[#This Row],[Outcome]]=1,"Affected","Not Affected")</f>
        <v>Affected</v>
      </c>
    </row>
    <row r="993" spans="1:12" x14ac:dyDescent="0.25">
      <c r="A993" s="1" t="s">
        <v>10</v>
      </c>
      <c r="B993">
        <v>33</v>
      </c>
      <c r="C993" t="str">
        <f t="shared" si="15"/>
        <v>31-40</v>
      </c>
      <c r="D993">
        <v>0</v>
      </c>
      <c r="E993">
        <v>0</v>
      </c>
      <c r="F993">
        <v>1</v>
      </c>
      <c r="G993" s="1" t="s">
        <v>41</v>
      </c>
      <c r="H993" s="1" t="s">
        <v>17</v>
      </c>
      <c r="I993" s="1" t="s">
        <v>19</v>
      </c>
      <c r="J993" s="1" t="s">
        <v>14</v>
      </c>
      <c r="K993">
        <v>0</v>
      </c>
      <c r="L993" s="1" t="str">
        <f>IF(Dataset[[#This Row],[Outcome]]=1,"Affected","Not Affected")</f>
        <v>Not Affected</v>
      </c>
    </row>
    <row r="994" spans="1:12" x14ac:dyDescent="0.25">
      <c r="A994" s="1" t="s">
        <v>15</v>
      </c>
      <c r="B994">
        <v>18</v>
      </c>
      <c r="C994" t="str">
        <f t="shared" si="15"/>
        <v>11-20</v>
      </c>
      <c r="D994">
        <v>1</v>
      </c>
      <c r="E994">
        <v>1</v>
      </c>
      <c r="F994">
        <v>0</v>
      </c>
      <c r="G994" s="1" t="s">
        <v>26</v>
      </c>
      <c r="H994" s="1" t="s">
        <v>12</v>
      </c>
      <c r="I994" s="1" t="s">
        <v>13</v>
      </c>
      <c r="J994" s="1" t="s">
        <v>14</v>
      </c>
      <c r="K994">
        <v>1</v>
      </c>
      <c r="L994" s="1" t="str">
        <f>IF(Dataset[[#This Row],[Outcome]]=1,"Affected","Not Affected")</f>
        <v>Affected</v>
      </c>
    </row>
    <row r="995" spans="1:12" x14ac:dyDescent="0.25">
      <c r="A995" s="1" t="s">
        <v>10</v>
      </c>
      <c r="B995">
        <v>15</v>
      </c>
      <c r="C995" t="str">
        <f t="shared" si="15"/>
        <v>11-20</v>
      </c>
      <c r="D995">
        <v>0</v>
      </c>
      <c r="E995">
        <v>0</v>
      </c>
      <c r="F995">
        <v>0</v>
      </c>
      <c r="G995" s="1" t="s">
        <v>50</v>
      </c>
      <c r="H995" s="1" t="s">
        <v>17</v>
      </c>
      <c r="I995" s="1" t="s">
        <v>19</v>
      </c>
      <c r="J995" s="1" t="s">
        <v>14</v>
      </c>
      <c r="K995">
        <v>0</v>
      </c>
      <c r="L995" s="1" t="str">
        <f>IF(Dataset[[#This Row],[Outcome]]=1,"Affected","Not Affected")</f>
        <v>Not Affected</v>
      </c>
    </row>
    <row r="996" spans="1:12" x14ac:dyDescent="0.25">
      <c r="A996" s="1" t="s">
        <v>15</v>
      </c>
      <c r="B996">
        <v>44</v>
      </c>
      <c r="C996" t="str">
        <f t="shared" si="15"/>
        <v>41-50</v>
      </c>
      <c r="D996">
        <v>0</v>
      </c>
      <c r="E996">
        <v>0</v>
      </c>
      <c r="F996">
        <v>1</v>
      </c>
      <c r="G996" s="1" t="s">
        <v>39</v>
      </c>
      <c r="H996" s="1" t="s">
        <v>12</v>
      </c>
      <c r="I996" s="1" t="s">
        <v>19</v>
      </c>
      <c r="J996" s="1" t="s">
        <v>14</v>
      </c>
      <c r="K996">
        <v>0</v>
      </c>
      <c r="L996" s="1" t="str">
        <f>IF(Dataset[[#This Row],[Outcome]]=1,"Affected","Not Affected")</f>
        <v>Not Affected</v>
      </c>
    </row>
    <row r="997" spans="1:12" x14ac:dyDescent="0.25">
      <c r="A997" s="1" t="s">
        <v>10</v>
      </c>
      <c r="B997">
        <v>16</v>
      </c>
      <c r="C997" t="str">
        <f t="shared" si="15"/>
        <v>11-20</v>
      </c>
      <c r="D997">
        <v>1</v>
      </c>
      <c r="E997">
        <v>1</v>
      </c>
      <c r="F997">
        <v>0</v>
      </c>
      <c r="G997" s="1" t="s">
        <v>23</v>
      </c>
      <c r="H997" s="1" t="s">
        <v>17</v>
      </c>
      <c r="I997" s="1" t="s">
        <v>13</v>
      </c>
      <c r="J997" s="1" t="s">
        <v>14</v>
      </c>
      <c r="K997">
        <v>1</v>
      </c>
      <c r="L997" s="1" t="str">
        <f>IF(Dataset[[#This Row],[Outcome]]=1,"Affected","Not Affected")</f>
        <v>Affected</v>
      </c>
    </row>
    <row r="998" spans="1:12" x14ac:dyDescent="0.25">
      <c r="A998" s="1" t="s">
        <v>15</v>
      </c>
      <c r="B998">
        <v>41</v>
      </c>
      <c r="C998" t="str">
        <f t="shared" si="15"/>
        <v>41-50</v>
      </c>
      <c r="D998">
        <v>1</v>
      </c>
      <c r="E998">
        <v>1</v>
      </c>
      <c r="F998">
        <v>0</v>
      </c>
      <c r="G998" s="1" t="s">
        <v>18</v>
      </c>
      <c r="H998" s="1" t="s">
        <v>12</v>
      </c>
      <c r="I998" s="1" t="s">
        <v>19</v>
      </c>
      <c r="J998" s="1" t="s">
        <v>14</v>
      </c>
      <c r="K998">
        <v>1</v>
      </c>
      <c r="L998" s="1" t="str">
        <f>IF(Dataset[[#This Row],[Outcome]]=1,"Affected","Not Affected")</f>
        <v>Affected</v>
      </c>
    </row>
    <row r="999" spans="1:12" x14ac:dyDescent="0.25">
      <c r="A999" s="1" t="s">
        <v>15</v>
      </c>
      <c r="B999">
        <v>45</v>
      </c>
      <c r="C999" t="str">
        <f t="shared" si="15"/>
        <v>41-50</v>
      </c>
      <c r="D999">
        <v>0</v>
      </c>
      <c r="E999">
        <v>0</v>
      </c>
      <c r="F999">
        <v>1</v>
      </c>
      <c r="G999" s="1" t="s">
        <v>20</v>
      </c>
      <c r="H999" s="1" t="s">
        <v>17</v>
      </c>
      <c r="I999" s="1" t="s">
        <v>13</v>
      </c>
      <c r="J999" s="1" t="s">
        <v>14</v>
      </c>
      <c r="K999">
        <v>0</v>
      </c>
      <c r="L999" s="1" t="str">
        <f>IF(Dataset[[#This Row],[Outcome]]=1,"Affected","Not Affected")</f>
        <v>Not Affected</v>
      </c>
    </row>
    <row r="1000" spans="1:12" x14ac:dyDescent="0.25">
      <c r="A1000" s="1" t="s">
        <v>10</v>
      </c>
      <c r="B1000">
        <v>19</v>
      </c>
      <c r="C1000" t="str">
        <f t="shared" si="15"/>
        <v>11-20</v>
      </c>
      <c r="D1000">
        <v>1</v>
      </c>
      <c r="E1000">
        <v>1</v>
      </c>
      <c r="F1000">
        <v>1</v>
      </c>
      <c r="G1000" s="1" t="s">
        <v>18</v>
      </c>
      <c r="H1000" s="1" t="s">
        <v>12</v>
      </c>
      <c r="I1000" s="1" t="s">
        <v>13</v>
      </c>
      <c r="J1000" s="1" t="s">
        <v>14</v>
      </c>
      <c r="K1000">
        <v>1</v>
      </c>
      <c r="L1000" s="1" t="str">
        <f>IF(Dataset[[#This Row],[Outcome]]=1,"Affected","Not Affected")</f>
        <v>Affected</v>
      </c>
    </row>
    <row r="1001" spans="1:12" x14ac:dyDescent="0.25">
      <c r="A1001" s="1" t="s">
        <v>10</v>
      </c>
      <c r="B1001">
        <v>28</v>
      </c>
      <c r="C1001" t="str">
        <f t="shared" si="15"/>
        <v>21-30</v>
      </c>
      <c r="D1001">
        <v>0</v>
      </c>
      <c r="E1001">
        <v>0</v>
      </c>
      <c r="F1001">
        <v>1</v>
      </c>
      <c r="G1001" s="1" t="s">
        <v>34</v>
      </c>
      <c r="H1001" s="1" t="s">
        <v>17</v>
      </c>
      <c r="I1001" s="1" t="s">
        <v>13</v>
      </c>
      <c r="J1001" s="1" t="s">
        <v>14</v>
      </c>
      <c r="K1001">
        <v>0</v>
      </c>
      <c r="L1001" s="1" t="str">
        <f>IF(Dataset[[#This Row],[Outcome]]=1,"Affected","Not Affected")</f>
        <v>Not Affected</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DD9EB-28FA-4806-BBD7-D76B21F0184A}">
  <dimension ref="A3:B14"/>
  <sheetViews>
    <sheetView workbookViewId="0">
      <selection activeCell="A10" sqref="A10:B13"/>
    </sheetView>
  </sheetViews>
  <sheetFormatPr defaultRowHeight="15" x14ac:dyDescent="0.25"/>
  <cols>
    <col min="1" max="1" width="13.140625" bestFit="1" customWidth="1"/>
    <col min="2" max="2" width="17.42578125" bestFit="1" customWidth="1"/>
  </cols>
  <sheetData>
    <row r="3" spans="1:2" x14ac:dyDescent="0.25">
      <c r="A3" s="7" t="s">
        <v>59</v>
      </c>
      <c r="B3" t="s">
        <v>58</v>
      </c>
    </row>
    <row r="4" spans="1:2" x14ac:dyDescent="0.25">
      <c r="A4" s="8" t="s">
        <v>13</v>
      </c>
      <c r="B4" s="1">
        <v>354</v>
      </c>
    </row>
    <row r="5" spans="1:2" x14ac:dyDescent="0.25">
      <c r="A5" s="8" t="s">
        <v>19</v>
      </c>
      <c r="B5" s="1">
        <v>329</v>
      </c>
    </row>
    <row r="6" spans="1:2" x14ac:dyDescent="0.25">
      <c r="A6" s="8" t="s">
        <v>24</v>
      </c>
      <c r="B6" s="1">
        <v>317</v>
      </c>
    </row>
    <row r="7" spans="1:2" x14ac:dyDescent="0.25">
      <c r="A7" s="8" t="s">
        <v>60</v>
      </c>
      <c r="B7" s="1">
        <v>1000</v>
      </c>
    </row>
    <row r="9" spans="1:2" ht="15.75" thickBot="1" x14ac:dyDescent="0.3"/>
    <row r="10" spans="1:2" s="12" customFormat="1" x14ac:dyDescent="0.25">
      <c r="A10" s="13" t="s">
        <v>69</v>
      </c>
      <c r="B10" s="14" t="s">
        <v>70</v>
      </c>
    </row>
    <row r="11" spans="1:2" x14ac:dyDescent="0.25">
      <c r="A11" s="15" t="str">
        <f>A4</f>
        <v>Building</v>
      </c>
      <c r="B11" s="16">
        <f>GETPIVOTDATA("Outcome",$A$3,"HouseType",A4)</f>
        <v>354</v>
      </c>
    </row>
    <row r="12" spans="1:2" x14ac:dyDescent="0.25">
      <c r="A12" s="15" t="str">
        <f t="shared" ref="A12:A13" si="0">A5</f>
        <v>Other</v>
      </c>
      <c r="B12" s="16">
        <f t="shared" ref="B12:B13" si="1">GETPIVOTDATA("Outcome",$A$3,"HouseType",A5)</f>
        <v>329</v>
      </c>
    </row>
    <row r="13" spans="1:2" x14ac:dyDescent="0.25">
      <c r="A13" s="15" t="str">
        <f t="shared" si="0"/>
        <v>Tinshed</v>
      </c>
      <c r="B13" s="16">
        <f t="shared" si="1"/>
        <v>317</v>
      </c>
    </row>
    <row r="14" spans="1:2" ht="15.75" thickBot="1" x14ac:dyDescent="0.3">
      <c r="A14" s="17"/>
      <c r="B14" s="18"/>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D640E-3F5D-4DCF-9A2E-6C4734DA22FD}">
  <dimension ref="A1"/>
  <sheetViews>
    <sheetView workbookViewId="0">
      <selection activeCell="E5" sqref="E5"/>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09E16-ED53-44FA-8E29-81FEA9C28930}">
  <dimension ref="A3:A4"/>
  <sheetViews>
    <sheetView workbookViewId="0">
      <selection activeCell="A4" sqref="A4"/>
    </sheetView>
  </sheetViews>
  <sheetFormatPr defaultRowHeight="15" x14ac:dyDescent="0.25"/>
  <cols>
    <col min="1" max="1" width="17.42578125" bestFit="1" customWidth="1"/>
  </cols>
  <sheetData>
    <row r="3" spans="1:1" x14ac:dyDescent="0.25">
      <c r="A3" t="s">
        <v>58</v>
      </c>
    </row>
    <row r="4" spans="1:1" x14ac:dyDescent="0.25">
      <c r="A4" s="1">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9E028-EA28-485B-8A4A-D0674E7B28B5}">
  <dimension ref="A3:C10"/>
  <sheetViews>
    <sheetView workbookViewId="0">
      <selection activeCell="B11" sqref="B11"/>
    </sheetView>
  </sheetViews>
  <sheetFormatPr defaultRowHeight="15" x14ac:dyDescent="0.25"/>
  <cols>
    <col min="1" max="1" width="13.140625" bestFit="1" customWidth="1"/>
    <col min="2" max="2" width="17.42578125" bestFit="1" customWidth="1"/>
  </cols>
  <sheetData>
    <row r="3" spans="1:3" x14ac:dyDescent="0.25">
      <c r="A3" s="7" t="s">
        <v>59</v>
      </c>
      <c r="B3" t="s">
        <v>58</v>
      </c>
    </row>
    <row r="4" spans="1:3" x14ac:dyDescent="0.25">
      <c r="A4" s="8" t="s">
        <v>10</v>
      </c>
      <c r="B4" s="1">
        <v>524</v>
      </c>
    </row>
    <row r="5" spans="1:3" x14ac:dyDescent="0.25">
      <c r="A5" s="8" t="s">
        <v>15</v>
      </c>
      <c r="B5" s="1">
        <v>476</v>
      </c>
    </row>
    <row r="6" spans="1:3" x14ac:dyDescent="0.25">
      <c r="A6" s="8" t="s">
        <v>60</v>
      </c>
      <c r="B6" s="1">
        <v>1000</v>
      </c>
    </row>
    <row r="9" spans="1:3" x14ac:dyDescent="0.25">
      <c r="A9" s="8" t="s">
        <v>10</v>
      </c>
      <c r="B9">
        <f>IFERROR(GETPIVOTDATA("Outcome",$A$3,"Gender","Female"),0)</f>
        <v>524</v>
      </c>
      <c r="C9" s="9">
        <f>IFERROR(B9/($B$9+$B$10),0)</f>
        <v>0.52400000000000002</v>
      </c>
    </row>
    <row r="10" spans="1:3" x14ac:dyDescent="0.25">
      <c r="A10" s="8" t="s">
        <v>15</v>
      </c>
      <c r="B10">
        <f>IFERROR(GETPIVOTDATA("Outcome",$A$3,"Gender","Male"),0)</f>
        <v>476</v>
      </c>
      <c r="C10" s="9">
        <f>IFERROR(B10/($B$9+$B$10),)</f>
        <v>0.47599999999999998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F9758-EE51-4410-AE2E-7D61A13E5641}">
  <dimension ref="A3:E16"/>
  <sheetViews>
    <sheetView workbookViewId="0">
      <selection activeCell="B8" sqref="B8"/>
    </sheetView>
  </sheetViews>
  <sheetFormatPr defaultRowHeight="15" x14ac:dyDescent="0.25"/>
  <cols>
    <col min="1" max="1" width="13.140625" bestFit="1" customWidth="1"/>
    <col min="2" max="2" width="17.42578125" bestFit="1" customWidth="1"/>
    <col min="4" max="4" width="19.28515625" bestFit="1" customWidth="1"/>
  </cols>
  <sheetData>
    <row r="3" spans="1:5" x14ac:dyDescent="0.25">
      <c r="A3" s="7" t="s">
        <v>59</v>
      </c>
      <c r="B3" t="s">
        <v>58</v>
      </c>
      <c r="D3" t="s">
        <v>81</v>
      </c>
      <c r="E3" t="s">
        <v>71</v>
      </c>
    </row>
    <row r="4" spans="1:5" x14ac:dyDescent="0.25">
      <c r="A4" s="8" t="s">
        <v>33</v>
      </c>
      <c r="B4" s="1">
        <v>38</v>
      </c>
      <c r="D4" t="str">
        <f>A4</f>
        <v>Jatrabari</v>
      </c>
      <c r="E4">
        <f>GETPIVOTDATA("Outcome",$A$3,"Area",A4)</f>
        <v>38</v>
      </c>
    </row>
    <row r="5" spans="1:5" x14ac:dyDescent="0.25">
      <c r="A5" s="8" t="s">
        <v>44</v>
      </c>
      <c r="B5" s="1">
        <v>38</v>
      </c>
      <c r="D5" t="str">
        <f t="shared" ref="D5:D13" si="0">A5</f>
        <v>Demra</v>
      </c>
      <c r="E5">
        <f>GETPIVOTDATA("Outcome",$A$3,"Area",A5)</f>
        <v>38</v>
      </c>
    </row>
    <row r="6" spans="1:5" x14ac:dyDescent="0.25">
      <c r="A6" s="8" t="s">
        <v>11</v>
      </c>
      <c r="B6" s="1">
        <v>34</v>
      </c>
      <c r="D6" t="str">
        <f t="shared" si="0"/>
        <v>Mirpur</v>
      </c>
      <c r="E6">
        <f t="shared" ref="E6:E13" si="1">GETPIVOTDATA("Outcome",$A$3,"Area",A6)</f>
        <v>34</v>
      </c>
    </row>
    <row r="7" spans="1:5" x14ac:dyDescent="0.25">
      <c r="A7" s="8" t="s">
        <v>39</v>
      </c>
      <c r="B7" s="1">
        <v>34</v>
      </c>
      <c r="D7" t="str">
        <f t="shared" si="0"/>
        <v>Bangshal</v>
      </c>
      <c r="E7">
        <f t="shared" si="1"/>
        <v>34</v>
      </c>
    </row>
    <row r="8" spans="1:5" x14ac:dyDescent="0.25">
      <c r="A8" s="8" t="s">
        <v>22</v>
      </c>
      <c r="B8" s="1">
        <v>34</v>
      </c>
      <c r="D8" t="str">
        <f t="shared" si="0"/>
        <v>Dhanmondi</v>
      </c>
      <c r="E8">
        <f t="shared" si="1"/>
        <v>34</v>
      </c>
    </row>
    <row r="9" spans="1:5" x14ac:dyDescent="0.25">
      <c r="A9" s="8" t="s">
        <v>50</v>
      </c>
      <c r="B9" s="1">
        <v>34</v>
      </c>
      <c r="D9" t="str">
        <f t="shared" si="0"/>
        <v>Kadamtali</v>
      </c>
      <c r="E9">
        <f t="shared" si="1"/>
        <v>34</v>
      </c>
    </row>
    <row r="10" spans="1:5" x14ac:dyDescent="0.25">
      <c r="A10" s="8" t="s">
        <v>47</v>
      </c>
      <c r="B10" s="1">
        <v>33</v>
      </c>
      <c r="D10" t="str">
        <f t="shared" si="0"/>
        <v>Keraniganj</v>
      </c>
      <c r="E10">
        <f t="shared" si="1"/>
        <v>33</v>
      </c>
    </row>
    <row r="11" spans="1:5" x14ac:dyDescent="0.25">
      <c r="A11" s="8" t="s">
        <v>23</v>
      </c>
      <c r="B11" s="1">
        <v>33</v>
      </c>
      <c r="D11" t="str">
        <f t="shared" si="0"/>
        <v>New Market</v>
      </c>
      <c r="E11">
        <f t="shared" si="1"/>
        <v>33</v>
      </c>
    </row>
    <row r="12" spans="1:5" x14ac:dyDescent="0.25">
      <c r="A12" s="8" t="s">
        <v>48</v>
      </c>
      <c r="B12" s="1">
        <v>31</v>
      </c>
      <c r="D12" t="str">
        <f t="shared" si="0"/>
        <v>Tejgaon</v>
      </c>
      <c r="E12">
        <f t="shared" si="1"/>
        <v>31</v>
      </c>
    </row>
    <row r="13" spans="1:5" x14ac:dyDescent="0.25">
      <c r="A13" s="8" t="s">
        <v>42</v>
      </c>
      <c r="B13" s="1">
        <v>31</v>
      </c>
      <c r="D13" t="str">
        <f t="shared" si="0"/>
        <v>Sutrapur</v>
      </c>
      <c r="E13">
        <f t="shared" si="1"/>
        <v>31</v>
      </c>
    </row>
    <row r="14" spans="1:5" x14ac:dyDescent="0.25">
      <c r="A14" s="8" t="s">
        <v>38</v>
      </c>
      <c r="B14" s="1">
        <v>31</v>
      </c>
    </row>
    <row r="15" spans="1:5" x14ac:dyDescent="0.25">
      <c r="A15" s="8" t="s">
        <v>18</v>
      </c>
      <c r="B15" s="1">
        <v>31</v>
      </c>
    </row>
    <row r="16" spans="1:5" x14ac:dyDescent="0.25">
      <c r="A16" s="8" t="s">
        <v>60</v>
      </c>
      <c r="B16" s="1">
        <v>402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21923-43CD-41B4-9C14-1C665503FA41}">
  <dimension ref="A3:E10"/>
  <sheetViews>
    <sheetView workbookViewId="0">
      <selection activeCell="B6" sqref="B6"/>
    </sheetView>
  </sheetViews>
  <sheetFormatPr defaultRowHeight="15" x14ac:dyDescent="0.25"/>
  <cols>
    <col min="1" max="1" width="13.140625" bestFit="1" customWidth="1"/>
    <col min="2" max="2" width="17.42578125" bestFit="1" customWidth="1"/>
    <col min="4" max="4" width="10.28515625" bestFit="1" customWidth="1"/>
    <col min="5" max="5" width="13.28515625" bestFit="1" customWidth="1"/>
  </cols>
  <sheetData>
    <row r="3" spans="1:5" x14ac:dyDescent="0.25">
      <c r="A3" s="7" t="s">
        <v>59</v>
      </c>
      <c r="B3" t="s">
        <v>58</v>
      </c>
      <c r="D3" t="s">
        <v>72</v>
      </c>
      <c r="E3" t="s">
        <v>78</v>
      </c>
    </row>
    <row r="4" spans="1:5" x14ac:dyDescent="0.25">
      <c r="A4" s="8" t="s">
        <v>73</v>
      </c>
      <c r="B4" s="1">
        <v>60</v>
      </c>
      <c r="D4" t="str">
        <f>A4</f>
        <v>0-10</v>
      </c>
      <c r="E4">
        <f>GETPIVOTDATA("Outcome",$A$3,"Age Group",A4)</f>
        <v>60</v>
      </c>
    </row>
    <row r="5" spans="1:5" x14ac:dyDescent="0.25">
      <c r="A5" s="8" t="s">
        <v>75</v>
      </c>
      <c r="B5" s="1">
        <v>165</v>
      </c>
      <c r="D5" t="str">
        <f t="shared" ref="D5:D9" si="0">A5</f>
        <v>21-30</v>
      </c>
      <c r="E5">
        <f t="shared" ref="E5:E9" si="1">GETPIVOTDATA("Outcome",$A$3,"Age Group",A5)</f>
        <v>165</v>
      </c>
    </row>
    <row r="6" spans="1:5" x14ac:dyDescent="0.25">
      <c r="A6" s="8" t="s">
        <v>74</v>
      </c>
      <c r="B6" s="1">
        <v>175</v>
      </c>
      <c r="D6" t="str">
        <f t="shared" si="0"/>
        <v>11-20</v>
      </c>
      <c r="E6">
        <f t="shared" si="1"/>
        <v>175</v>
      </c>
    </row>
    <row r="7" spans="1:5" x14ac:dyDescent="0.25">
      <c r="A7" s="8" t="s">
        <v>76</v>
      </c>
      <c r="B7" s="1">
        <v>182</v>
      </c>
      <c r="D7" t="str">
        <f t="shared" si="0"/>
        <v>31-40</v>
      </c>
      <c r="E7">
        <f t="shared" si="1"/>
        <v>182</v>
      </c>
    </row>
    <row r="8" spans="1:5" x14ac:dyDescent="0.25">
      <c r="A8" s="8" t="s">
        <v>77</v>
      </c>
      <c r="B8" s="1">
        <v>187</v>
      </c>
      <c r="D8" t="str">
        <f t="shared" si="0"/>
        <v>41-50</v>
      </c>
      <c r="E8">
        <f t="shared" si="1"/>
        <v>187</v>
      </c>
    </row>
    <row r="9" spans="1:5" x14ac:dyDescent="0.25">
      <c r="A9" s="8" t="s">
        <v>82</v>
      </c>
      <c r="B9" s="1">
        <v>231</v>
      </c>
      <c r="D9" t="str">
        <f t="shared" si="0"/>
        <v>51+</v>
      </c>
      <c r="E9">
        <f t="shared" si="1"/>
        <v>231</v>
      </c>
    </row>
    <row r="10" spans="1:5" x14ac:dyDescent="0.25">
      <c r="A10" s="8" t="s">
        <v>60</v>
      </c>
      <c r="B10" s="1">
        <v>1000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DCBA0-8956-4FB3-9806-044159FB9029}">
  <dimension ref="A3:E6"/>
  <sheetViews>
    <sheetView workbookViewId="0">
      <selection activeCell="E6" sqref="E6"/>
    </sheetView>
  </sheetViews>
  <sheetFormatPr defaultRowHeight="15" x14ac:dyDescent="0.25"/>
  <cols>
    <col min="1" max="1" width="13.140625" bestFit="1" customWidth="1"/>
    <col min="2" max="2" width="17.42578125" bestFit="1" customWidth="1"/>
    <col min="4" max="4" width="13.140625" bestFit="1" customWidth="1"/>
  </cols>
  <sheetData>
    <row r="3" spans="1:5" x14ac:dyDescent="0.25">
      <c r="A3" s="7" t="s">
        <v>59</v>
      </c>
      <c r="B3" t="s">
        <v>58</v>
      </c>
      <c r="D3" t="s">
        <v>79</v>
      </c>
      <c r="E3" t="s">
        <v>80</v>
      </c>
    </row>
    <row r="4" spans="1:5" x14ac:dyDescent="0.25">
      <c r="A4" s="8" t="s">
        <v>17</v>
      </c>
      <c r="B4" s="1">
        <v>501</v>
      </c>
      <c r="D4" t="str">
        <f>A4</f>
        <v>Developed</v>
      </c>
      <c r="E4">
        <f>IFERROR(GETPIVOTDATA("Outcome",$A$3,"AreaType","Developed"),0)</f>
        <v>501</v>
      </c>
    </row>
    <row r="5" spans="1:5" x14ac:dyDescent="0.25">
      <c r="A5" s="8" t="s">
        <v>12</v>
      </c>
      <c r="B5" s="1">
        <v>499</v>
      </c>
      <c r="D5" t="str">
        <f>A5</f>
        <v>Undeveloped</v>
      </c>
      <c r="E5">
        <f>IFERROR(GETPIVOTDATA("Outcome",$A$3,"AreaType","Undeveloped"),0)</f>
        <v>499</v>
      </c>
    </row>
    <row r="6" spans="1:5" x14ac:dyDescent="0.25">
      <c r="A6" s="8" t="s">
        <v>60</v>
      </c>
      <c r="B6" s="1">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40087-1D64-4626-80CB-437136949931}">
  <dimension ref="B3:F18"/>
  <sheetViews>
    <sheetView workbookViewId="0">
      <selection activeCell="I17" sqref="I17"/>
    </sheetView>
  </sheetViews>
  <sheetFormatPr defaultRowHeight="15" x14ac:dyDescent="0.25"/>
  <cols>
    <col min="3" max="3" width="11.5703125" bestFit="1" customWidth="1"/>
    <col min="4" max="4" width="12.42578125" bestFit="1" customWidth="1"/>
    <col min="5" max="5" width="11.5703125" bestFit="1" customWidth="1"/>
    <col min="6" max="6" width="12.42578125" bestFit="1" customWidth="1"/>
  </cols>
  <sheetData>
    <row r="3" spans="2:6" x14ac:dyDescent="0.25">
      <c r="B3" t="s">
        <v>61</v>
      </c>
      <c r="C3" t="s">
        <v>62</v>
      </c>
      <c r="D3" t="s">
        <v>63</v>
      </c>
      <c r="E3" t="s">
        <v>66</v>
      </c>
      <c r="F3" t="s">
        <v>67</v>
      </c>
    </row>
    <row r="4" spans="2:6" x14ac:dyDescent="0.25">
      <c r="B4">
        <f>COUNTA(Dataset[NS1])</f>
        <v>1000</v>
      </c>
      <c r="C4">
        <f>COUNTIF(Dataset[NS1],1)</f>
        <v>519</v>
      </c>
      <c r="D4">
        <f>COUNTIF(Dataset[NS1],0)</f>
        <v>481</v>
      </c>
      <c r="E4" s="5">
        <f>C4/B4</f>
        <v>0.51900000000000002</v>
      </c>
      <c r="F4" s="5">
        <f>D4/B4</f>
        <v>0.48099999999999998</v>
      </c>
    </row>
    <row r="6" spans="2:6" x14ac:dyDescent="0.25">
      <c r="B6" t="s">
        <v>64</v>
      </c>
      <c r="C6" t="s">
        <v>62</v>
      </c>
      <c r="D6" t="s">
        <v>63</v>
      </c>
      <c r="E6" t="s">
        <v>66</v>
      </c>
      <c r="F6" t="s">
        <v>67</v>
      </c>
    </row>
    <row r="7" spans="2:6" x14ac:dyDescent="0.25">
      <c r="B7">
        <f>COUNTA(Dataset[NS1])</f>
        <v>1000</v>
      </c>
      <c r="C7">
        <f>COUNTIF(Dataset[IgG],1)</f>
        <v>533</v>
      </c>
      <c r="D7">
        <f>COUNTIF(Dataset[IgG],0)</f>
        <v>467</v>
      </c>
      <c r="E7" s="5">
        <f>C7/B7</f>
        <v>0.53300000000000003</v>
      </c>
      <c r="F7" s="5">
        <f>D7/B7</f>
        <v>0.46700000000000003</v>
      </c>
    </row>
    <row r="9" spans="2:6" x14ac:dyDescent="0.25">
      <c r="B9" t="s">
        <v>65</v>
      </c>
      <c r="C9" t="s">
        <v>62</v>
      </c>
      <c r="D9" t="s">
        <v>63</v>
      </c>
      <c r="E9" t="s">
        <v>66</v>
      </c>
      <c r="F9" t="s">
        <v>67</v>
      </c>
    </row>
    <row r="10" spans="2:6" x14ac:dyDescent="0.25">
      <c r="B10">
        <f>COUNTA(Dataset[IgM])</f>
        <v>1000</v>
      </c>
      <c r="C10">
        <f>COUNTIF(Dataset[IgM],1)</f>
        <v>475</v>
      </c>
      <c r="D10">
        <f>COUNTIF(Dataset[IgM],0)</f>
        <v>525</v>
      </c>
      <c r="E10" s="5">
        <f>C10/B10</f>
        <v>0.47499999999999998</v>
      </c>
      <c r="F10" s="5">
        <f>D10/B10</f>
        <v>0.52500000000000002</v>
      </c>
    </row>
    <row r="13" spans="2:6" ht="15.75" thickBot="1" x14ac:dyDescent="0.3"/>
    <row r="14" spans="2:6" ht="16.5" thickTop="1" thickBot="1" x14ac:dyDescent="0.3">
      <c r="B14" s="10" t="s">
        <v>68</v>
      </c>
      <c r="C14" s="10" t="s">
        <v>66</v>
      </c>
      <c r="D14" s="10" t="s">
        <v>67</v>
      </c>
    </row>
    <row r="15" spans="2:6" ht="16.5" thickTop="1" thickBot="1" x14ac:dyDescent="0.3">
      <c r="B15" s="10" t="s">
        <v>2</v>
      </c>
      <c r="C15" s="11">
        <f>E4</f>
        <v>0.51900000000000002</v>
      </c>
      <c r="D15" s="11">
        <f>F4</f>
        <v>0.48099999999999998</v>
      </c>
    </row>
    <row r="16" spans="2:6" ht="16.5" thickTop="1" thickBot="1" x14ac:dyDescent="0.3">
      <c r="B16" s="10" t="s">
        <v>3</v>
      </c>
      <c r="C16" s="11">
        <f>E7</f>
        <v>0.53300000000000003</v>
      </c>
      <c r="D16" s="11">
        <f>F7</f>
        <v>0.46700000000000003</v>
      </c>
    </row>
    <row r="17" spans="2:4" ht="16.5" thickTop="1" thickBot="1" x14ac:dyDescent="0.3">
      <c r="B17" s="10" t="s">
        <v>4</v>
      </c>
      <c r="C17" s="11">
        <f>E10</f>
        <v>0.47499999999999998</v>
      </c>
      <c r="D17" s="11">
        <f>F10</f>
        <v>0.52500000000000002</v>
      </c>
    </row>
    <row r="18" spans="2:4" ht="15.75" thickTop="1"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8014-8CB4-4B7A-82EC-38D742EC0BCC}">
  <dimension ref="B3:D11"/>
  <sheetViews>
    <sheetView workbookViewId="0">
      <selection activeCell="D8" sqref="D8"/>
    </sheetView>
  </sheetViews>
  <sheetFormatPr defaultRowHeight="15" x14ac:dyDescent="0.25"/>
  <cols>
    <col min="2" max="2" width="18.140625" bestFit="1" customWidth="1"/>
    <col min="4" max="4" width="24.5703125" bestFit="1" customWidth="1"/>
  </cols>
  <sheetData>
    <row r="3" spans="2:4" x14ac:dyDescent="0.25">
      <c r="B3" s="2" t="s">
        <v>54</v>
      </c>
      <c r="C3" s="3" t="s">
        <v>15</v>
      </c>
      <c r="D3" s="4" t="s">
        <v>10</v>
      </c>
    </row>
    <row r="4" spans="2:4" x14ac:dyDescent="0.25">
      <c r="B4" s="19">
        <f>COUNTA(Dataset[Outcome])</f>
        <v>1000</v>
      </c>
      <c r="C4" s="19">
        <f>COUNTIF(Dataset[Gender],"Male")</f>
        <v>476</v>
      </c>
      <c r="D4">
        <f>COUNTIF(Dataset[Gender],"Female")</f>
        <v>524</v>
      </c>
    </row>
    <row r="7" spans="2:4" x14ac:dyDescent="0.25">
      <c r="B7" s="4" t="s">
        <v>55</v>
      </c>
      <c r="D7" s="4" t="s">
        <v>56</v>
      </c>
    </row>
    <row r="8" spans="2:4" x14ac:dyDescent="0.25">
      <c r="B8">
        <f>COUNTIF(Dataset[Outcome],1)</f>
        <v>533</v>
      </c>
      <c r="D8" s="5">
        <f>(COUNTIF(Dataset[Outcome],1)/COUNTA(Dataset[Outcome]))</f>
        <v>0.53300000000000003</v>
      </c>
    </row>
    <row r="10" spans="2:4" x14ac:dyDescent="0.25">
      <c r="B10" s="2" t="s">
        <v>57</v>
      </c>
    </row>
    <row r="11" spans="2:4" x14ac:dyDescent="0.25">
      <c r="B11" s="6">
        <f>AVERAGEIF(Dataset[Outcome],1,Dataset[Age])</f>
        <v>35.742964352720449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CADA4-2E8A-40E3-87AA-BEBFF8AAFBF9}">
  <dimension ref="D3:E4"/>
  <sheetViews>
    <sheetView workbookViewId="0">
      <selection activeCell="D3" sqref="D3:E4"/>
    </sheetView>
  </sheetViews>
  <sheetFormatPr defaultRowHeight="15" x14ac:dyDescent="0.25"/>
  <cols>
    <col min="4" max="4" width="11.140625" bestFit="1" customWidth="1"/>
  </cols>
  <sheetData>
    <row r="3" spans="4:5" x14ac:dyDescent="0.25">
      <c r="D3" t="s">
        <v>83</v>
      </c>
      <c r="E3" t="s">
        <v>84</v>
      </c>
    </row>
    <row r="4" spans="4:5" x14ac:dyDescent="0.25">
      <c r="D4" t="s">
        <v>85</v>
      </c>
      <c r="E4" t="s">
        <v>14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318AB-AC6E-4C4B-9749-B2B706188A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Dataset</vt:lpstr>
      <vt:lpstr>House type</vt:lpstr>
      <vt:lpstr>Sheet2</vt:lpstr>
      <vt:lpstr>Slicers</vt:lpstr>
      <vt:lpstr>Gender</vt:lpstr>
      <vt:lpstr>Area</vt:lpstr>
      <vt:lpstr>Age group</vt:lpstr>
      <vt:lpstr>Area type</vt:lpstr>
      <vt:lpstr>NS1 IGg IGm</vt:lpstr>
      <vt:lpstr>KPI</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jobyar ahmed</dc:creator>
  <cp:lastModifiedBy>jobyar ahmed</cp:lastModifiedBy>
  <dcterms:created xsi:type="dcterms:W3CDTF">2025-02-01T12:08:00Z</dcterms:created>
  <dcterms:modified xsi:type="dcterms:W3CDTF">2025-02-03T09:45:12Z</dcterms:modified>
</cp:coreProperties>
</file>