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F &amp; NESTED IF" sheetId="1" r:id="rId4"/>
    <sheet state="visible" name="AND &amp; OR" sheetId="2" r:id="rId5"/>
    <sheet state="visible" name="COUNTIFS &amp; SUMIFS" sheetId="3" r:id="rId6"/>
    <sheet state="visible" name="VLOOKUP" sheetId="4" r:id="rId7"/>
    <sheet state="visible" name="INDEX &amp; MATCH" sheetId="5" r:id="rId8"/>
    <sheet state="visible" name="LEFT, RIGHT, MID, CONCATENATE" sheetId="6" r:id="rId9"/>
    <sheet state="visible" name="LEN, TRIM, SUBSTITUTE, REPLACE" sheetId="7" r:id="rId10"/>
    <sheet state="visible" name="FIND &amp; SEARCH" sheetId="8" r:id="rId11"/>
  </sheets>
  <definedNames/>
  <calcPr/>
  <extLst>
    <ext uri="GoogleSheetsCustomDataVersion1">
      <go:sheetsCustomData xmlns:go="http://customooxmlschemas.google.com/" r:id="rId12" roundtripDataSignature="AMtx7mji1UEFtA2OHc4zIQw5PjN05w7ITg=="/>
    </ext>
  </extLst>
</workbook>
</file>

<file path=xl/sharedStrings.xml><?xml version="1.0" encoding="utf-8"?>
<sst xmlns="http://schemas.openxmlformats.org/spreadsheetml/2006/main" count="307" uniqueCount="199">
  <si>
    <t>Name</t>
  </si>
  <si>
    <t>Wins</t>
  </si>
  <si>
    <t>Rank</t>
  </si>
  <si>
    <t>Practice Problem</t>
  </si>
  <si>
    <t>Michael Gotbackup</t>
  </si>
  <si>
    <t>noob</t>
  </si>
  <si>
    <t>You've made a table that contains concerts which you're available to attend. You're very picky and decided that you'll only attend Drake's concert if the stadium is rated at least 4.50. If it's any other artist however, you're willing to attend if they have a stadium rating of at least 4.00. What cell can I put in I9 and drag down to express my willingness?</t>
  </si>
  <si>
    <t>Lion Woods</t>
  </si>
  <si>
    <t>pro</t>
  </si>
  <si>
    <t>Tyson Yes</t>
  </si>
  <si>
    <t>The Pebble</t>
  </si>
  <si>
    <t>Available Concert</t>
  </si>
  <si>
    <t>Artist</t>
  </si>
  <si>
    <t>Stadium Rating</t>
  </si>
  <si>
    <t>Should I go?</t>
  </si>
  <si>
    <t>Drake</t>
  </si>
  <si>
    <t>Kanye West</t>
  </si>
  <si>
    <t>Kendrick Lamar</t>
  </si>
  <si>
    <r>
      <rPr>
        <rFont val="Calibri"/>
        <color theme="1"/>
        <sz val="12.0"/>
      </rPr>
      <t xml:space="preserve">Your boss has asked you to evaluate the following AND/OR statements so he can accurately test his hypothesis. He generated the formula below, and it output </t>
    </r>
    <r>
      <rPr>
        <rFont val="Calibri"/>
        <b/>
        <color theme="1"/>
        <sz val="12.0"/>
      </rPr>
      <t xml:space="preserve">TRUE. </t>
    </r>
    <r>
      <rPr>
        <rFont val="Calibri"/>
        <color theme="1"/>
        <sz val="12.0"/>
      </rPr>
      <t xml:space="preserve">Which of the following AND/OR statements would definitely evaluate to </t>
    </r>
    <r>
      <rPr>
        <rFont val="Calibri"/>
        <b/>
        <color theme="1"/>
        <sz val="12.0"/>
      </rPr>
      <t>TRUE</t>
    </r>
    <r>
      <rPr>
        <rFont val="Calibri"/>
        <color theme="1"/>
        <sz val="12.0"/>
      </rPr>
      <t>?</t>
    </r>
  </si>
  <si>
    <r>
      <rPr>
        <rFont val="Calibri"/>
        <color theme="1"/>
      </rPr>
      <t xml:space="preserve">Generated Formula: </t>
    </r>
    <r>
      <rPr>
        <rFont val="Calibri"/>
        <b/>
        <color theme="1"/>
        <sz val="12.0"/>
      </rPr>
      <t>=AND(OR(A1=100, B1=150), OR(C1=200, D1=250))</t>
    </r>
  </si>
  <si>
    <t xml:space="preserve">*are logical operators and output TRUE/FALSE </t>
  </si>
  <si>
    <t>*usually used within IFs and Nested IFs as the logical_test</t>
  </si>
  <si>
    <t>A.</t>
  </si>
  <si>
    <t>AND(AND(A1=100, B1=150), AND(C1=200, D1=250))</t>
  </si>
  <si>
    <t>B.</t>
  </si>
  <si>
    <t>OR(OR(A1=100, B1=150), OR(C1=200, D1=250))</t>
  </si>
  <si>
    <t>*</t>
  </si>
  <si>
    <t>C.</t>
  </si>
  <si>
    <t>OR(AND(A1=100, B1=150), OR(C1=200, D1=250))</t>
  </si>
  <si>
    <t>D.</t>
  </si>
  <si>
    <t>AND(OR(A1=100, B1=150), AND(C1=200, D1=250))</t>
  </si>
  <si>
    <t>E.</t>
  </si>
  <si>
    <t>OR(AND(A1=100, B1=150), AND(C1=200, D1=250))</t>
  </si>
  <si>
    <t>Tours</t>
  </si>
  <si>
    <t>You've been given another lengthy dataset that contains rappers, their location, genre, and number of daily listeners. In one cell, you want to determine the difference between the average number of daily listeners for Chill-genre rappers in the USA and Chill-genre rappers in Europe.</t>
  </si>
  <si>
    <r>
      <rPr>
        <rFont val="Calibri"/>
        <color theme="1"/>
      </rPr>
      <t xml:space="preserve"># of people that have at least 10 wins </t>
    </r>
    <r>
      <rPr>
        <rFont val="Calibri"/>
        <b/>
        <color theme="1"/>
        <sz val="12.0"/>
      </rPr>
      <t>AND</t>
    </r>
    <r>
      <rPr>
        <rFont val="Calibri"/>
        <color theme="1"/>
        <sz val="12.0"/>
      </rPr>
      <t xml:space="preserve"> </t>
    </r>
  </si>
  <si>
    <t>have been on at most 5 tours</t>
  </si>
  <si>
    <t>Rapper</t>
  </si>
  <si>
    <t>Location</t>
  </si>
  <si>
    <t>Genre</t>
  </si>
  <si>
    <t>Daily Listeners</t>
  </si>
  <si>
    <t>Europe</t>
  </si>
  <si>
    <t>Hype</t>
  </si>
  <si>
    <t>Kendrick</t>
  </si>
  <si>
    <t>USA</t>
  </si>
  <si>
    <t>Chill</t>
  </si>
  <si>
    <t>Post</t>
  </si>
  <si>
    <t>Kanye</t>
  </si>
  <si>
    <t>Asia</t>
  </si>
  <si>
    <t>Don</t>
  </si>
  <si>
    <t>Young</t>
  </si>
  <si>
    <t>Gunna</t>
  </si>
  <si>
    <t>total wins of those who have been on at</t>
  </si>
  <si>
    <t>Kodak</t>
  </si>
  <si>
    <t>least 5 tours</t>
  </si>
  <si>
    <t>Twenty-one</t>
  </si>
  <si>
    <t>Playboi</t>
  </si>
  <si>
    <t>Baby</t>
  </si>
  <si>
    <t>Lil</t>
  </si>
  <si>
    <t>Answer:</t>
  </si>
  <si>
    <t>You're given a table with a Product ID and its corresponding Product Description and Rating (assume this table goes on indefinitely). The numeric rating also has a corresponding purchase behavior (Buy?). Using only the Product ID (cell H17) as input, you want to output your corresponding purchase behavior for it.</t>
  </si>
  <si>
    <t>Rank System</t>
  </si>
  <si>
    <t>Noob</t>
  </si>
  <si>
    <t>Bronze</t>
  </si>
  <si>
    <t>Elon Doesnthaveto</t>
  </si>
  <si>
    <t>Silver</t>
  </si>
  <si>
    <t>Gold</t>
  </si>
  <si>
    <t>Platinum</t>
  </si>
  <si>
    <t>Product ID</t>
  </si>
  <si>
    <t>Product Description</t>
  </si>
  <si>
    <t>Rating</t>
  </si>
  <si>
    <t>Buy?</t>
  </si>
  <si>
    <t>Diamond</t>
  </si>
  <si>
    <t>ID7684</t>
  </si>
  <si>
    <t>YouPad 12</t>
  </si>
  <si>
    <t>Never!</t>
  </si>
  <si>
    <t>ID3240</t>
  </si>
  <si>
    <t>Macbook Noob 15</t>
  </si>
  <si>
    <t>Probably not!</t>
  </si>
  <si>
    <t>ID8945</t>
  </si>
  <si>
    <t>Macbook Ground 7</t>
  </si>
  <si>
    <t>Maybe!</t>
  </si>
  <si>
    <t>ID6172</t>
  </si>
  <si>
    <t>YouPad 14</t>
  </si>
  <si>
    <t>Probably yes!</t>
  </si>
  <si>
    <t>ID0924</t>
  </si>
  <si>
    <t>Macbook Ground 9</t>
  </si>
  <si>
    <t>Purchase!</t>
  </si>
  <si>
    <t>ID1985</t>
  </si>
  <si>
    <t>Macbook Noob 19</t>
  </si>
  <si>
    <t>Drop everything &amp; buy!</t>
  </si>
  <si>
    <t>You're taking a look at your grades and want to know which course you did particularly well in. Assuming the table goes on indefinitely, in one cell, you want to find the Course Code of the course where you got closest to, but not higher than 90.</t>
  </si>
  <si>
    <t>Course Code</t>
  </si>
  <si>
    <t>Grade</t>
  </si>
  <si>
    <t>COMM 101</t>
  </si>
  <si>
    <t>Introduction to Commerce</t>
  </si>
  <si>
    <t>COMM 190</t>
  </si>
  <si>
    <t>Quantitative Decision Making</t>
  </si>
  <si>
    <t>WRDS 150</t>
  </si>
  <si>
    <t>Writing and Research</t>
  </si>
  <si>
    <t>COMM 191</t>
  </si>
  <si>
    <t>Introduction to Statistics</t>
  </si>
  <si>
    <t>MATH 100</t>
  </si>
  <si>
    <t>Differential Calculus</t>
  </si>
  <si>
    <t>COMM 295</t>
  </si>
  <si>
    <t>Managerial Economics</t>
  </si>
  <si>
    <t>COMM 204</t>
  </si>
  <si>
    <t>Introduction to OpLog</t>
  </si>
  <si>
    <t>COMM 205</t>
  </si>
  <si>
    <t>Introduction to MIS</t>
  </si>
  <si>
    <t>COMM 293</t>
  </si>
  <si>
    <t>Financial Accounting</t>
  </si>
  <si>
    <t>COMM 294</t>
  </si>
  <si>
    <t>Managerial Accounting</t>
  </si>
  <si>
    <t>COMM 298</t>
  </si>
  <si>
    <t>Introduction to Finance</t>
  </si>
  <si>
    <t>Prefix</t>
  </si>
  <si>
    <t>Mr. Michael Gotbackup</t>
  </si>
  <si>
    <t>You want to plan your next semester and you're given an option of Course Codes (Name Number). You've decided that you'll only take either COMM courses (starts with "COMM") or 400-level courses (1st digit of Number is "4"). What can you put in cell H9 and drag down to produce the output as shown (e.g. "I'll take CO101" vs. "Don't Take")?</t>
  </si>
  <si>
    <t>Ms. Lion Woods</t>
  </si>
  <si>
    <t>Dr. Tyson Yes</t>
  </si>
  <si>
    <t>Mr. The Pebble</t>
  </si>
  <si>
    <t>Suffix</t>
  </si>
  <si>
    <t>Michael Gotbackup Jr</t>
  </si>
  <si>
    <t>Take?</t>
  </si>
  <si>
    <t>Working Formula: Take?</t>
  </si>
  <si>
    <t>Lion Woods IV</t>
  </si>
  <si>
    <t>Tyson Yes Sr</t>
  </si>
  <si>
    <t>MATH 290</t>
  </si>
  <si>
    <t>The Pebble VI</t>
  </si>
  <si>
    <t>COMM 391</t>
  </si>
  <si>
    <t>First Name Initial</t>
  </si>
  <si>
    <t>MATH 400</t>
  </si>
  <si>
    <t>CPSC 395</t>
  </si>
  <si>
    <t>DSCI 304</t>
  </si>
  <si>
    <t>COMM 405</t>
  </si>
  <si>
    <t>CPSC 393</t>
  </si>
  <si>
    <t>DSCI 294</t>
  </si>
  <si>
    <t>First Name</t>
  </si>
  <si>
    <t>Last Name</t>
  </si>
  <si>
    <t>Full Name</t>
  </si>
  <si>
    <t>CPSC 498</t>
  </si>
  <si>
    <t>Michael</t>
  </si>
  <si>
    <t>Gotbackup</t>
  </si>
  <si>
    <t>Lion</t>
  </si>
  <si>
    <t>Woods</t>
  </si>
  <si>
    <t>Tyson</t>
  </si>
  <si>
    <t>Yes</t>
  </si>
  <si>
    <t>The</t>
  </si>
  <si>
    <t>Pebble</t>
  </si>
  <si>
    <t>Length</t>
  </si>
  <si>
    <t>Your boss has given you an outdated list of Student IDs. He wants you to update them by (1) removing unwanted spaces, (2) changing "H" to "U", and (3) changing the year (last 2 digits) to "35". What can you type in cell G9 and drag down to make these updates to the Student ID? Assume the table goes on indefinitely.</t>
  </si>
  <si>
    <t>Trimmed Name</t>
  </si>
  <si>
    <t xml:space="preserve">    Mr.     Michael   Gotbackup</t>
  </si>
  <si>
    <t>Student ID</t>
  </si>
  <si>
    <t>Updated Student ID</t>
  </si>
  <si>
    <t>Ms.   Lion            Woods</t>
  </si>
  <si>
    <t xml:space="preserve">   105H2020</t>
  </si>
  <si>
    <t xml:space="preserve">           Dr.    Tyson   Yes</t>
  </si>
  <si>
    <t xml:space="preserve">      2H382020</t>
  </si>
  <si>
    <t xml:space="preserve">   Mr.      The                Pebble</t>
  </si>
  <si>
    <t>H7922020</t>
  </si>
  <si>
    <t xml:space="preserve">  5H972020</t>
  </si>
  <si>
    <t>Substituted Name</t>
  </si>
  <si>
    <t xml:space="preserve"> 81H72020</t>
  </si>
  <si>
    <t>Michael Gotbackup Jr.</t>
  </si>
  <si>
    <t xml:space="preserve">       44H72020</t>
  </si>
  <si>
    <t>Lion Woods Jr.</t>
  </si>
  <si>
    <t xml:space="preserve">   H9232020</t>
  </si>
  <si>
    <t>Tyson Yes Jr.</t>
  </si>
  <si>
    <t xml:space="preserve"> 03H42020</t>
  </si>
  <si>
    <t>The Pebble Jr.</t>
  </si>
  <si>
    <t xml:space="preserve">     31H52020</t>
  </si>
  <si>
    <t>74H22020</t>
  </si>
  <si>
    <t>Replaced Name</t>
  </si>
  <si>
    <t xml:space="preserve"> 677H2020</t>
  </si>
  <si>
    <t xml:space="preserve">    2H852020</t>
  </si>
  <si>
    <t>Find e</t>
  </si>
  <si>
    <t>John Mayer</t>
  </si>
  <si>
    <t>You're looking at your contact list from your time at Sauder. You want to go job hunting, so you try to determine what company you have the most contacts in. What formula can you put in F9 and drag down to obtain only the company from the entire email? (e.g. "benjamin@google.com" would output "google")</t>
  </si>
  <si>
    <t>Michael Jackson</t>
  </si>
  <si>
    <t xml:space="preserve">Aubrey Drake Graham </t>
  </si>
  <si>
    <t xml:space="preserve">Kanye West </t>
  </si>
  <si>
    <t>Search E</t>
  </si>
  <si>
    <t>Email</t>
  </si>
  <si>
    <t>Company</t>
  </si>
  <si>
    <t>benjamin@google.com</t>
  </si>
  <si>
    <t>is_enjoying@microsoft.ca</t>
  </si>
  <si>
    <t>teaching@sauder.ubc.ca</t>
  </si>
  <si>
    <t>comm_205@sap.io</t>
  </si>
  <si>
    <t>cmp_is@tesla.com</t>
  </si>
  <si>
    <t>*Only differ in case sensitivity</t>
  </si>
  <si>
    <t>an_awesome@sap.io</t>
  </si>
  <si>
    <t>cus_service@google.com</t>
  </si>
  <si>
    <t>this_is@microsoft.ca</t>
  </si>
  <si>
    <t>the_final@google.com</t>
  </si>
  <si>
    <t>practice_q@microsoft.ca</t>
  </si>
  <si>
    <t>hope_you@google.com</t>
  </si>
  <si>
    <t>enjoyed@sauder.ubc.ca</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</si>
</sst>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Calibri"/>
      <scheme val="minor"/>
    </font>
    <font>
      <b/>
      <sz val="12.0"/>
      <color theme="1"/>
      <name val="Calibri"/>
    </font>
    <font>
      <color theme="1"/>
      <name val="Calibri"/>
      <scheme val="minor"/>
    </font>
    <font>
      <sz val="12.0"/>
      <color theme="1"/>
      <name val="Calibri"/>
    </font>
    <font/>
  </fonts>
  <fills count="2">
    <fill>
      <patternFill patternType="none"/>
    </fill>
    <fill>
      <patternFill patternType="lightGray"/>
    </fill>
  </fills>
  <borders count="1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horizontal="left"/>
    </xf>
    <xf borderId="0" fillId="0" fontId="2" numFmtId="0" xfId="0" applyAlignment="1" applyFont="1">
      <alignment readingOrder="0"/>
    </xf>
    <xf borderId="1" fillId="0" fontId="3" numFmtId="0" xfId="0" applyAlignment="1" applyBorder="1" applyFont="1">
      <alignment horizontal="center" readingOrder="0" shrinkToFit="0" wrapText="1"/>
    </xf>
    <xf borderId="2" fillId="0" fontId="4" numFmtId="0" xfId="0" applyBorder="1" applyFont="1"/>
    <xf borderId="3" fillId="0" fontId="4" numFmtId="0" xfId="0" applyBorder="1" applyFont="1"/>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0" fontId="4" numFmtId="0" xfId="0" applyBorder="1" applyFont="1"/>
    <xf borderId="0" fillId="0" fontId="1" numFmtId="0" xfId="0" applyAlignment="1" applyFont="1">
      <alignment horizontal="center"/>
    </xf>
    <xf borderId="0" fillId="0" fontId="3" numFmtId="0" xfId="0" applyAlignment="1" applyFont="1">
      <alignment horizontal="center"/>
    </xf>
    <xf borderId="9" fillId="0" fontId="3" numFmtId="0" xfId="0" applyBorder="1" applyFont="1"/>
    <xf borderId="0" fillId="0" fontId="3" numFmtId="2" xfId="0" applyAlignment="1" applyFont="1" applyNumberFormat="1">
      <alignment horizontal="center"/>
    </xf>
    <xf borderId="10" fillId="0" fontId="3" numFmtId="0" xfId="0" applyBorder="1" applyFont="1"/>
    <xf borderId="11" fillId="0" fontId="3" numFmtId="0" xfId="0" applyBorder="1" applyFont="1"/>
    <xf borderId="1" fillId="0" fontId="3" numFmtId="0" xfId="0" applyAlignment="1" applyBorder="1" applyFont="1">
      <alignment horizontal="center" shrinkToFit="0" wrapText="1"/>
    </xf>
    <xf borderId="0" fillId="0" fontId="1" numFmtId="0" xfId="0" applyAlignment="1" applyFont="1">
      <alignment horizontal="right"/>
    </xf>
    <xf borderId="0" fillId="0" fontId="3" numFmtId="0" xfId="0" applyAlignment="1" applyFont="1">
      <alignment horizontal="right"/>
    </xf>
    <xf borderId="0" fillId="0" fontId="1" numFmtId="0" xfId="0" applyAlignment="1" applyFont="1">
      <alignment horizontal="left"/>
    </xf>
    <xf borderId="0" fillId="0" fontId="3" numFmtId="1" xfId="0" applyAlignment="1" applyFont="1" applyNumberFormat="1">
      <alignment horizontal="left"/>
    </xf>
    <xf borderId="12" fillId="0" fontId="3" numFmtId="0" xfId="0" applyBorder="1"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7.0"/>
    <col customWidth="1" min="2" max="5" width="10.56"/>
    <col customWidth="1" min="6" max="6" width="15.44"/>
    <col customWidth="1" min="7" max="7" width="13.67"/>
    <col customWidth="1" min="8" max="8" width="13.78"/>
    <col customWidth="1" min="9" max="26" width="10.56"/>
  </cols>
  <sheetData>
    <row r="1" ht="15.75" customHeight="1">
      <c r="A1" s="1" t="s">
        <v>0</v>
      </c>
      <c r="B1" s="1" t="s">
        <v>1</v>
      </c>
      <c r="C1" s="1" t="s">
        <v>2</v>
      </c>
      <c r="F1" s="1" t="s">
        <v>3</v>
      </c>
    </row>
    <row r="2" ht="15.75" customHeight="1">
      <c r="A2" s="2" t="s">
        <v>4</v>
      </c>
      <c r="B2" s="3">
        <v>23.0</v>
      </c>
      <c r="C2" s="2" t="str">
        <f t="shared" ref="C2:C5" si="1">IF(B2&gt;15, "Pro", "Noob")</f>
        <v>Pro</v>
      </c>
      <c r="D2" s="4" t="s">
        <v>5</v>
      </c>
      <c r="F2" s="5" t="s">
        <v>6</v>
      </c>
      <c r="G2" s="6"/>
      <c r="H2" s="6"/>
      <c r="I2" s="6"/>
      <c r="J2" s="6"/>
      <c r="K2" s="7"/>
    </row>
    <row r="3" ht="15.75" customHeight="1">
      <c r="A3" s="2" t="s">
        <v>7</v>
      </c>
      <c r="B3" s="3">
        <v>8.0</v>
      </c>
      <c r="C3" s="2" t="str">
        <f t="shared" si="1"/>
        <v>Noob</v>
      </c>
      <c r="D3" s="4" t="s">
        <v>8</v>
      </c>
      <c r="F3" s="8"/>
      <c r="K3" s="9"/>
    </row>
    <row r="4" ht="15.75" customHeight="1">
      <c r="A4" s="2" t="s">
        <v>9</v>
      </c>
      <c r="B4" s="3">
        <v>12.0</v>
      </c>
      <c r="C4" s="2" t="str">
        <f t="shared" si="1"/>
        <v>Noob</v>
      </c>
      <c r="D4" s="4">
        <v>15.0</v>
      </c>
      <c r="F4" s="8"/>
      <c r="K4" s="9"/>
    </row>
    <row r="5" ht="15.75" customHeight="1">
      <c r="A5" s="2" t="s">
        <v>10</v>
      </c>
      <c r="B5" s="3">
        <v>30.0</v>
      </c>
      <c r="C5" s="2" t="str">
        <f t="shared" si="1"/>
        <v>Pro</v>
      </c>
      <c r="D5" s="4">
        <v>8.0</v>
      </c>
      <c r="F5" s="10"/>
      <c r="G5" s="11"/>
      <c r="H5" s="11"/>
      <c r="I5" s="11"/>
      <c r="J5" s="11"/>
      <c r="K5" s="12"/>
    </row>
    <row r="6" ht="15.75" customHeight="1"/>
    <row r="7" ht="15.75" customHeight="1">
      <c r="M7" s="1"/>
    </row>
    <row r="8" ht="15.75" customHeight="1">
      <c r="A8" s="1" t="s">
        <v>0</v>
      </c>
      <c r="B8" s="1" t="s">
        <v>1</v>
      </c>
      <c r="C8" s="1" t="s">
        <v>2</v>
      </c>
      <c r="F8" s="13" t="s">
        <v>11</v>
      </c>
      <c r="G8" s="13" t="s">
        <v>12</v>
      </c>
      <c r="H8" s="13" t="s">
        <v>13</v>
      </c>
      <c r="I8" s="1" t="s">
        <v>14</v>
      </c>
      <c r="M8" s="1"/>
    </row>
    <row r="9" ht="15.75" customHeight="1">
      <c r="A9" s="2" t="s">
        <v>4</v>
      </c>
      <c r="B9" s="3">
        <v>23.0</v>
      </c>
      <c r="C9" s="2" t="str">
        <f t="shared" ref="C9:C12" si="2">IF(B9&gt;=20,"Gold",IF(B9&gt;=10,"Silver","Bronze"))</f>
        <v>Gold</v>
      </c>
      <c r="F9" s="14">
        <v>1.0</v>
      </c>
      <c r="G9" s="14" t="s">
        <v>15</v>
      </c>
      <c r="H9" s="14">
        <v>4.25</v>
      </c>
      <c r="I9" s="15"/>
      <c r="J9" s="2" t="str">
        <f t="shared" ref="J9:J18" si="3">IF(G9="Drake",IF(H9&gt;=4.5,"Y","N"),IF(H9&gt;=4,"Y","N"))</f>
        <v>N</v>
      </c>
      <c r="K9" s="2" t="str">
        <f t="shared" ref="K9:K18" si="4">IF(G9&lt;&gt;"Drake",IF(H9&gt;=4, "Y", "N"),IF(H9&gt;=4.5, "Y", "N"))</f>
        <v>N</v>
      </c>
      <c r="L9" s="2" t="str">
        <f t="shared" ref="L9:L18" si="5">IF(H9&gt;=4.5,"Y",IF(G9="Drake","N",IF(H9&gt;=4,"Y","N")))</f>
        <v>N</v>
      </c>
      <c r="M9" s="1"/>
    </row>
    <row r="10" ht="15.75" customHeight="1">
      <c r="A10" s="2" t="s">
        <v>7</v>
      </c>
      <c r="B10" s="3">
        <v>8.0</v>
      </c>
      <c r="C10" s="2" t="str">
        <f t="shared" si="2"/>
        <v>Bronze</v>
      </c>
      <c r="F10" s="14">
        <v>2.0</v>
      </c>
      <c r="G10" s="14" t="s">
        <v>15</v>
      </c>
      <c r="H10" s="16">
        <v>4.9</v>
      </c>
      <c r="I10" s="17"/>
      <c r="J10" s="2" t="str">
        <f t="shared" si="3"/>
        <v>Y</v>
      </c>
      <c r="K10" s="2" t="str">
        <f t="shared" si="4"/>
        <v>Y</v>
      </c>
      <c r="L10" s="2" t="str">
        <f t="shared" si="5"/>
        <v>Y</v>
      </c>
    </row>
    <row r="11" ht="15.75" customHeight="1">
      <c r="A11" s="2" t="s">
        <v>9</v>
      </c>
      <c r="B11" s="3">
        <v>12.0</v>
      </c>
      <c r="C11" s="2" t="str">
        <f t="shared" si="2"/>
        <v>Silver</v>
      </c>
      <c r="F11" s="14">
        <v>3.0</v>
      </c>
      <c r="G11" s="14" t="s">
        <v>15</v>
      </c>
      <c r="H11" s="14">
        <v>4.55</v>
      </c>
      <c r="I11" s="17"/>
      <c r="J11" s="2" t="str">
        <f t="shared" si="3"/>
        <v>Y</v>
      </c>
      <c r="K11" s="2" t="str">
        <f t="shared" si="4"/>
        <v>Y</v>
      </c>
      <c r="L11" s="2" t="str">
        <f t="shared" si="5"/>
        <v>Y</v>
      </c>
    </row>
    <row r="12" ht="15.75" customHeight="1">
      <c r="A12" s="2" t="s">
        <v>10</v>
      </c>
      <c r="B12" s="3">
        <v>30.0</v>
      </c>
      <c r="C12" s="2" t="str">
        <f t="shared" si="2"/>
        <v>Gold</v>
      </c>
      <c r="F12" s="14">
        <v>4.0</v>
      </c>
      <c r="G12" s="14" t="s">
        <v>16</v>
      </c>
      <c r="H12" s="16">
        <v>3.9</v>
      </c>
      <c r="I12" s="17"/>
      <c r="J12" s="2" t="str">
        <f t="shared" si="3"/>
        <v>N</v>
      </c>
      <c r="K12" s="2" t="str">
        <f t="shared" si="4"/>
        <v>N</v>
      </c>
      <c r="L12" s="2" t="str">
        <f t="shared" si="5"/>
        <v>N</v>
      </c>
    </row>
    <row r="13" ht="15.75" customHeight="1">
      <c r="F13" s="14">
        <v>5.0</v>
      </c>
      <c r="G13" s="14" t="s">
        <v>17</v>
      </c>
      <c r="H13" s="16">
        <v>4.0</v>
      </c>
      <c r="I13" s="17"/>
      <c r="J13" s="2" t="str">
        <f t="shared" si="3"/>
        <v>Y</v>
      </c>
      <c r="K13" s="2" t="str">
        <f t="shared" si="4"/>
        <v>Y</v>
      </c>
      <c r="L13" s="2" t="str">
        <f t="shared" si="5"/>
        <v>Y</v>
      </c>
    </row>
    <row r="14" ht="15.75" customHeight="1">
      <c r="F14" s="14">
        <v>6.0</v>
      </c>
      <c r="G14" s="14" t="s">
        <v>15</v>
      </c>
      <c r="H14" s="14">
        <v>4.12</v>
      </c>
      <c r="I14" s="17"/>
      <c r="J14" s="2" t="str">
        <f t="shared" si="3"/>
        <v>N</v>
      </c>
      <c r="K14" s="2" t="str">
        <f t="shared" si="4"/>
        <v>N</v>
      </c>
      <c r="L14" s="2" t="str">
        <f t="shared" si="5"/>
        <v>N</v>
      </c>
    </row>
    <row r="15" ht="15.75" customHeight="1">
      <c r="F15" s="14">
        <v>7.0</v>
      </c>
      <c r="G15" s="14" t="s">
        <v>17</v>
      </c>
      <c r="H15" s="14">
        <v>4.06</v>
      </c>
      <c r="I15" s="17"/>
      <c r="J15" s="2" t="str">
        <f t="shared" si="3"/>
        <v>Y</v>
      </c>
      <c r="K15" s="2" t="str">
        <f t="shared" si="4"/>
        <v>Y</v>
      </c>
      <c r="L15" s="2" t="str">
        <f t="shared" si="5"/>
        <v>Y</v>
      </c>
    </row>
    <row r="16" ht="15.75" customHeight="1">
      <c r="F16" s="14">
        <v>8.0</v>
      </c>
      <c r="G16" s="14" t="s">
        <v>16</v>
      </c>
      <c r="H16" s="14">
        <v>3.56</v>
      </c>
      <c r="I16" s="17"/>
      <c r="J16" s="2" t="str">
        <f t="shared" si="3"/>
        <v>N</v>
      </c>
      <c r="K16" s="2" t="str">
        <f t="shared" si="4"/>
        <v>N</v>
      </c>
      <c r="L16" s="2" t="str">
        <f t="shared" si="5"/>
        <v>N</v>
      </c>
    </row>
    <row r="17" ht="15.75" customHeight="1">
      <c r="F17" s="14">
        <v>9.0</v>
      </c>
      <c r="G17" s="14" t="s">
        <v>15</v>
      </c>
      <c r="H17" s="14">
        <v>3.82</v>
      </c>
      <c r="I17" s="17"/>
      <c r="J17" s="2" t="str">
        <f t="shared" si="3"/>
        <v>N</v>
      </c>
      <c r="K17" s="2" t="str">
        <f t="shared" si="4"/>
        <v>N</v>
      </c>
      <c r="L17" s="2" t="str">
        <f t="shared" si="5"/>
        <v>N</v>
      </c>
    </row>
    <row r="18" ht="15.75" customHeight="1">
      <c r="F18" s="14">
        <v>10.0</v>
      </c>
      <c r="G18" s="14" t="s">
        <v>16</v>
      </c>
      <c r="H18" s="14">
        <v>3.94</v>
      </c>
      <c r="I18" s="18"/>
      <c r="J18" s="2" t="str">
        <f t="shared" si="3"/>
        <v>N</v>
      </c>
      <c r="K18" s="2" t="str">
        <f t="shared" si="4"/>
        <v>N</v>
      </c>
      <c r="L18" s="2" t="str">
        <f t="shared" si="5"/>
        <v>N</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F2:K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 width="10.56"/>
    <col customWidth="1" min="4" max="4" width="14.78"/>
    <col customWidth="1" min="5" max="26" width="10.56"/>
  </cols>
  <sheetData>
    <row r="1" ht="15.75" customHeight="1">
      <c r="A1" s="2">
        <v>20.0</v>
      </c>
      <c r="B1" s="2">
        <v>10.0</v>
      </c>
      <c r="F1" s="1" t="s">
        <v>3</v>
      </c>
    </row>
    <row r="2" ht="15.75" customHeight="1">
      <c r="A2" s="2">
        <v>40.0</v>
      </c>
      <c r="B2" s="2">
        <v>30.0</v>
      </c>
      <c r="F2" s="19" t="s">
        <v>18</v>
      </c>
      <c r="G2" s="6"/>
      <c r="H2" s="6"/>
      <c r="I2" s="6"/>
      <c r="J2" s="6"/>
      <c r="K2" s="7"/>
    </row>
    <row r="3" ht="15.75" customHeight="1">
      <c r="A3" s="2" t="b">
        <f>AND(A1&gt;B1, A2&gt;B2)</f>
        <v>1</v>
      </c>
      <c r="F3" s="8"/>
      <c r="K3" s="9"/>
    </row>
    <row r="4" ht="15.75" customHeight="1">
      <c r="F4" s="8"/>
      <c r="K4" s="9"/>
    </row>
    <row r="5" ht="15.75" customHeight="1">
      <c r="A5" s="2">
        <v>5.0</v>
      </c>
      <c r="B5" s="2">
        <v>10.0</v>
      </c>
      <c r="F5" s="10"/>
      <c r="G5" s="11"/>
      <c r="H5" s="11"/>
      <c r="I5" s="11"/>
      <c r="J5" s="11"/>
      <c r="K5" s="12"/>
    </row>
    <row r="6" ht="15.75" customHeight="1">
      <c r="A6" s="2">
        <v>30.0</v>
      </c>
      <c r="B6" s="2">
        <v>40.0</v>
      </c>
    </row>
    <row r="7" ht="15.75" customHeight="1">
      <c r="A7" s="2" t="b">
        <f>OR(A5&gt;B5, A6&gt;B6)</f>
        <v>0</v>
      </c>
    </row>
    <row r="8" ht="15.75" customHeight="1">
      <c r="F8" s="2" t="s">
        <v>19</v>
      </c>
    </row>
    <row r="9" ht="15.75" customHeight="1">
      <c r="A9" s="2" t="s">
        <v>20</v>
      </c>
    </row>
    <row r="10" ht="15.75" customHeight="1">
      <c r="A10" s="2" t="s">
        <v>21</v>
      </c>
      <c r="F10" s="20" t="s">
        <v>22</v>
      </c>
      <c r="G10" s="2" t="s">
        <v>23</v>
      </c>
    </row>
    <row r="11" ht="15.75" customHeight="1">
      <c r="F11" s="20" t="s">
        <v>24</v>
      </c>
      <c r="G11" s="2" t="s">
        <v>25</v>
      </c>
      <c r="K11" s="2" t="s">
        <v>26</v>
      </c>
    </row>
    <row r="12" ht="15.75" customHeight="1">
      <c r="F12" s="20" t="s">
        <v>27</v>
      </c>
      <c r="G12" s="2" t="s">
        <v>28</v>
      </c>
      <c r="K12" s="2" t="s">
        <v>26</v>
      </c>
    </row>
    <row r="13" ht="15.75" customHeight="1">
      <c r="F13" s="20" t="s">
        <v>29</v>
      </c>
      <c r="G13" s="2" t="s">
        <v>30</v>
      </c>
    </row>
    <row r="14" ht="15.75" customHeight="1">
      <c r="F14" s="20" t="s">
        <v>31</v>
      </c>
      <c r="G14" s="2" t="s">
        <v>32</v>
      </c>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F2:K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7.0"/>
    <col customWidth="1" min="2" max="6" width="10.56"/>
    <col customWidth="1" min="7" max="7" width="15.0"/>
    <col customWidth="1" min="8" max="8" width="10.56"/>
    <col customWidth="1" min="9" max="9" width="11.44"/>
    <col customWidth="1" min="10" max="10" width="13.33"/>
    <col customWidth="1" min="11" max="26" width="10.56"/>
  </cols>
  <sheetData>
    <row r="1" ht="15.75" customHeight="1">
      <c r="A1" s="1" t="s">
        <v>0</v>
      </c>
      <c r="B1" s="1" t="s">
        <v>1</v>
      </c>
      <c r="C1" s="1" t="s">
        <v>33</v>
      </c>
      <c r="D1" s="1"/>
      <c r="F1" s="1"/>
      <c r="G1" s="1" t="s">
        <v>3</v>
      </c>
      <c r="H1" s="1"/>
      <c r="I1" s="1"/>
      <c r="J1" s="1"/>
      <c r="K1" s="1"/>
      <c r="L1" s="1"/>
      <c r="M1" s="1"/>
      <c r="N1" s="1"/>
      <c r="O1" s="1"/>
      <c r="P1" s="1"/>
      <c r="Q1" s="1"/>
      <c r="R1" s="1"/>
      <c r="S1" s="1"/>
      <c r="T1" s="1"/>
      <c r="U1" s="1"/>
      <c r="V1" s="1"/>
      <c r="W1" s="1"/>
      <c r="X1" s="1"/>
      <c r="Y1" s="1"/>
      <c r="Z1" s="1"/>
    </row>
    <row r="2" ht="15.75" customHeight="1">
      <c r="A2" s="2" t="s">
        <v>4</v>
      </c>
      <c r="B2" s="21">
        <v>23.0</v>
      </c>
      <c r="C2" s="2">
        <v>6.0</v>
      </c>
      <c r="G2" s="19" t="s">
        <v>34</v>
      </c>
      <c r="H2" s="6"/>
      <c r="I2" s="6"/>
      <c r="J2" s="6"/>
      <c r="K2" s="6"/>
      <c r="L2" s="7"/>
    </row>
    <row r="3" ht="15.75" customHeight="1">
      <c r="A3" s="2" t="s">
        <v>7</v>
      </c>
      <c r="B3" s="21">
        <v>8.0</v>
      </c>
      <c r="C3" s="2">
        <v>2.0</v>
      </c>
      <c r="G3" s="8"/>
      <c r="L3" s="9"/>
    </row>
    <row r="4" ht="15.75" customHeight="1">
      <c r="A4" s="2" t="s">
        <v>9</v>
      </c>
      <c r="B4" s="21">
        <v>12.0</v>
      </c>
      <c r="C4" s="2">
        <v>5.0</v>
      </c>
      <c r="G4" s="8"/>
      <c r="L4" s="9"/>
    </row>
    <row r="5" ht="15.75" customHeight="1">
      <c r="A5" s="2" t="s">
        <v>10</v>
      </c>
      <c r="B5" s="21">
        <v>30.0</v>
      </c>
      <c r="C5" s="2">
        <v>3.0</v>
      </c>
      <c r="G5" s="10"/>
      <c r="H5" s="11"/>
      <c r="I5" s="11"/>
      <c r="J5" s="11"/>
      <c r="K5" s="11"/>
      <c r="L5" s="12"/>
    </row>
    <row r="6" ht="15.75" customHeight="1">
      <c r="A6" s="22">
        <f>COUNTIFS(B2:B5,"&gt;=10",C2:C5,"&lt;=5")</f>
        <v>2</v>
      </c>
    </row>
    <row r="7" ht="15.75" customHeight="1">
      <c r="A7" s="2" t="s">
        <v>35</v>
      </c>
    </row>
    <row r="8" ht="15.75" customHeight="1">
      <c r="A8" s="2" t="s">
        <v>36</v>
      </c>
      <c r="G8" s="1" t="s">
        <v>37</v>
      </c>
      <c r="H8" s="1" t="s">
        <v>38</v>
      </c>
      <c r="I8" s="1" t="s">
        <v>39</v>
      </c>
      <c r="J8" s="1" t="s">
        <v>40</v>
      </c>
    </row>
    <row r="9" ht="15.75" customHeight="1">
      <c r="G9" s="2" t="s">
        <v>15</v>
      </c>
      <c r="H9" s="2" t="s">
        <v>41</v>
      </c>
      <c r="I9" s="2" t="s">
        <v>42</v>
      </c>
      <c r="J9" s="23">
        <v>1.8674527E7</v>
      </c>
    </row>
    <row r="10" ht="15.75" customHeight="1">
      <c r="A10" s="1" t="s">
        <v>0</v>
      </c>
      <c r="B10" s="1" t="s">
        <v>1</v>
      </c>
      <c r="C10" s="1" t="s">
        <v>33</v>
      </c>
      <c r="G10" s="2" t="s">
        <v>43</v>
      </c>
      <c r="H10" s="2" t="s">
        <v>44</v>
      </c>
      <c r="I10" s="2" t="s">
        <v>45</v>
      </c>
      <c r="J10" s="23">
        <v>2.3475892E7</v>
      </c>
    </row>
    <row r="11" ht="15.75" customHeight="1">
      <c r="A11" s="2" t="s">
        <v>4</v>
      </c>
      <c r="B11" s="21">
        <v>23.0</v>
      </c>
      <c r="C11" s="2">
        <v>6.0</v>
      </c>
      <c r="G11" s="2" t="s">
        <v>46</v>
      </c>
      <c r="H11" s="2" t="s">
        <v>44</v>
      </c>
      <c r="I11" s="2" t="s">
        <v>45</v>
      </c>
      <c r="J11" s="23">
        <v>2.1928345E7</v>
      </c>
    </row>
    <row r="12" ht="15.75" customHeight="1">
      <c r="A12" s="2" t="s">
        <v>7</v>
      </c>
      <c r="B12" s="21">
        <v>8.0</v>
      </c>
      <c r="C12" s="2">
        <v>2.0</v>
      </c>
      <c r="G12" s="2" t="s">
        <v>47</v>
      </c>
      <c r="H12" s="2" t="s">
        <v>48</v>
      </c>
      <c r="I12" s="2" t="s">
        <v>42</v>
      </c>
      <c r="J12" s="23">
        <v>1.6820456E7</v>
      </c>
    </row>
    <row r="13" ht="15.75" customHeight="1">
      <c r="A13" s="2" t="s">
        <v>9</v>
      </c>
      <c r="B13" s="21">
        <v>12.0</v>
      </c>
      <c r="C13" s="2">
        <v>5.0</v>
      </c>
      <c r="G13" s="2" t="s">
        <v>49</v>
      </c>
      <c r="H13" s="2" t="s">
        <v>41</v>
      </c>
      <c r="I13" s="2" t="s">
        <v>45</v>
      </c>
      <c r="J13" s="23">
        <v>2.0394586E7</v>
      </c>
    </row>
    <row r="14" ht="15.75" customHeight="1">
      <c r="A14" s="2" t="s">
        <v>10</v>
      </c>
      <c r="B14" s="21">
        <v>30.0</v>
      </c>
      <c r="C14" s="2">
        <v>3.0</v>
      </c>
      <c r="G14" s="2" t="s">
        <v>50</v>
      </c>
      <c r="H14" s="2" t="s">
        <v>48</v>
      </c>
      <c r="I14" s="2" t="s">
        <v>42</v>
      </c>
      <c r="J14" s="23">
        <v>2.7867482E7</v>
      </c>
    </row>
    <row r="15" ht="15.75" customHeight="1">
      <c r="A15" s="22">
        <f>SUMIFS(B11:B14, C11:C14, "&gt;=5")</f>
        <v>35</v>
      </c>
      <c r="G15" s="2" t="s">
        <v>51</v>
      </c>
      <c r="H15" s="2" t="s">
        <v>48</v>
      </c>
      <c r="I15" s="2" t="s">
        <v>42</v>
      </c>
      <c r="J15" s="23">
        <v>1.2938453E7</v>
      </c>
    </row>
    <row r="16" ht="15.75" customHeight="1">
      <c r="A16" s="3" t="s">
        <v>52</v>
      </c>
      <c r="G16" s="2" t="s">
        <v>53</v>
      </c>
      <c r="H16" s="2" t="s">
        <v>41</v>
      </c>
      <c r="I16" s="2" t="s">
        <v>45</v>
      </c>
      <c r="J16" s="23">
        <v>1.7283202E7</v>
      </c>
    </row>
    <row r="17" ht="15.75" customHeight="1">
      <c r="A17" s="2" t="s">
        <v>54</v>
      </c>
      <c r="G17" s="2" t="s">
        <v>55</v>
      </c>
      <c r="H17" s="2" t="s">
        <v>44</v>
      </c>
      <c r="I17" s="2" t="s">
        <v>45</v>
      </c>
      <c r="J17" s="23">
        <v>3.4829049E7</v>
      </c>
    </row>
    <row r="18" ht="15.75" customHeight="1">
      <c r="G18" s="2" t="s">
        <v>56</v>
      </c>
      <c r="H18" s="2" t="s">
        <v>48</v>
      </c>
      <c r="I18" s="2" t="s">
        <v>42</v>
      </c>
      <c r="J18" s="23">
        <v>1.9825603E7</v>
      </c>
    </row>
    <row r="19" ht="15.75" customHeight="1">
      <c r="G19" s="2" t="s">
        <v>57</v>
      </c>
      <c r="H19" s="2" t="s">
        <v>41</v>
      </c>
      <c r="I19" s="2" t="s">
        <v>45</v>
      </c>
      <c r="J19" s="23">
        <v>2.6756498E7</v>
      </c>
    </row>
    <row r="20" ht="15.75" customHeight="1">
      <c r="G20" s="2" t="s">
        <v>58</v>
      </c>
      <c r="H20" s="2" t="s">
        <v>44</v>
      </c>
      <c r="I20" s="2" t="s">
        <v>45</v>
      </c>
      <c r="J20" s="23">
        <v>2.2983762E7</v>
      </c>
    </row>
    <row r="21" ht="15.75" customHeight="1"/>
    <row r="22" ht="15.75" customHeight="1">
      <c r="G22" s="1" t="s">
        <v>59</v>
      </c>
      <c r="H22" s="24"/>
      <c r="I22" s="2" t="str">
        <f>SUMIFS(J9:J20,H9:H20,"=USA",I9:I20,"=Chill")/COUNTIFS(H9:H20,"=USA",I9:I20,"=Chill") - SUMIFS(J9:J20,H9:H20,"=Europe",I9:I20,L26"=Chill")/COUNTIFS(H9:H20,"=Europe",I9:I20,"=Chill")</f>
        <v>#ERROR!</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G2:L5"/>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7.0"/>
    <col customWidth="1" min="2" max="2" width="12.0"/>
    <col customWidth="1" min="3" max="7" width="10.56"/>
    <col customWidth="1" min="8" max="8" width="15.0"/>
    <col customWidth="1" min="9" max="9" width="17.33"/>
    <col customWidth="1" min="10" max="10" width="12.0"/>
    <col customWidth="1" min="11" max="11" width="10.78"/>
    <col customWidth="1" min="12" max="12" width="9.67"/>
    <col customWidth="1" min="13" max="13" width="16.11"/>
    <col customWidth="1" min="14" max="26" width="10.56"/>
  </cols>
  <sheetData>
    <row r="1" ht="15.75" customHeight="1">
      <c r="A1" s="1" t="s">
        <v>0</v>
      </c>
      <c r="B1" s="1" t="s">
        <v>1</v>
      </c>
      <c r="C1" s="1" t="s">
        <v>2</v>
      </c>
      <c r="H1" s="1" t="s">
        <v>3</v>
      </c>
    </row>
    <row r="2" ht="15.75" customHeight="1">
      <c r="A2" s="2" t="s">
        <v>4</v>
      </c>
      <c r="B2" s="21">
        <v>23.0</v>
      </c>
      <c r="C2" s="21" t="str">
        <f t="shared" ref="C2:C6" si="1">VLOOKUP(B2, $E$4:$F$9, 2, TRUE)</f>
        <v>Platinum</v>
      </c>
      <c r="H2" s="19" t="s">
        <v>60</v>
      </c>
      <c r="I2" s="6"/>
      <c r="J2" s="6"/>
      <c r="K2" s="6"/>
      <c r="L2" s="6"/>
      <c r="M2" s="7"/>
    </row>
    <row r="3" ht="15.75" customHeight="1">
      <c r="A3" s="2" t="s">
        <v>7</v>
      </c>
      <c r="B3" s="21">
        <v>8.0</v>
      </c>
      <c r="C3" s="21" t="str">
        <f t="shared" si="1"/>
        <v>Bronze</v>
      </c>
      <c r="E3" s="1" t="s">
        <v>61</v>
      </c>
      <c r="F3" s="1"/>
      <c r="H3" s="8"/>
      <c r="M3" s="9"/>
    </row>
    <row r="4" ht="15.75" customHeight="1">
      <c r="A4" s="2" t="s">
        <v>9</v>
      </c>
      <c r="B4" s="21">
        <v>12.0</v>
      </c>
      <c r="C4" s="21" t="str">
        <f t="shared" si="1"/>
        <v>Silver</v>
      </c>
      <c r="E4" s="20">
        <v>0.0</v>
      </c>
      <c r="F4" s="2" t="s">
        <v>62</v>
      </c>
      <c r="H4" s="8"/>
      <c r="M4" s="9"/>
    </row>
    <row r="5" ht="15.75" customHeight="1">
      <c r="A5" s="2" t="s">
        <v>10</v>
      </c>
      <c r="B5" s="21">
        <v>30.0</v>
      </c>
      <c r="C5" s="21" t="str">
        <f t="shared" si="1"/>
        <v>Diamond</v>
      </c>
      <c r="E5" s="20">
        <v>5.0</v>
      </c>
      <c r="F5" s="2" t="s">
        <v>63</v>
      </c>
      <c r="H5" s="10"/>
      <c r="I5" s="11"/>
      <c r="J5" s="11"/>
      <c r="K5" s="11"/>
      <c r="L5" s="11"/>
      <c r="M5" s="12"/>
    </row>
    <row r="6" ht="15.75" customHeight="1">
      <c r="A6" s="2" t="s">
        <v>64</v>
      </c>
      <c r="B6" s="21">
        <v>2.0</v>
      </c>
      <c r="C6" s="21" t="str">
        <f t="shared" si="1"/>
        <v>Noob</v>
      </c>
      <c r="E6" s="20">
        <v>10.0</v>
      </c>
      <c r="F6" s="2" t="s">
        <v>65</v>
      </c>
    </row>
    <row r="7" ht="15.75" customHeight="1">
      <c r="E7" s="20">
        <v>15.0</v>
      </c>
      <c r="F7" s="2" t="s">
        <v>66</v>
      </c>
    </row>
    <row r="8" ht="15.75" customHeight="1">
      <c r="E8" s="20">
        <v>20.0</v>
      </c>
      <c r="F8" s="2" t="s">
        <v>67</v>
      </c>
      <c r="H8" s="1" t="s">
        <v>68</v>
      </c>
      <c r="I8" s="1" t="s">
        <v>69</v>
      </c>
      <c r="J8" s="1" t="s">
        <v>70</v>
      </c>
      <c r="L8" s="1" t="s">
        <v>70</v>
      </c>
      <c r="M8" s="1" t="s">
        <v>71</v>
      </c>
    </row>
    <row r="9" ht="15.75" customHeight="1">
      <c r="E9" s="20">
        <v>30.0</v>
      </c>
      <c r="F9" s="2" t="s">
        <v>72</v>
      </c>
      <c r="H9" s="1" t="s">
        <v>73</v>
      </c>
      <c r="I9" s="2" t="s">
        <v>74</v>
      </c>
      <c r="J9" s="3">
        <v>94.0</v>
      </c>
      <c r="L9" s="3">
        <v>0.0</v>
      </c>
      <c r="M9" s="2" t="s">
        <v>75</v>
      </c>
    </row>
    <row r="10" ht="15.75" customHeight="1">
      <c r="H10" s="1" t="s">
        <v>76</v>
      </c>
      <c r="I10" s="2" t="s">
        <v>77</v>
      </c>
      <c r="J10" s="3">
        <v>63.0</v>
      </c>
      <c r="L10" s="3">
        <v>75.0</v>
      </c>
      <c r="M10" s="2" t="s">
        <v>78</v>
      </c>
    </row>
    <row r="11" ht="15.75" customHeight="1">
      <c r="H11" s="1" t="s">
        <v>79</v>
      </c>
      <c r="I11" s="2" t="s">
        <v>80</v>
      </c>
      <c r="J11" s="3">
        <v>76.0</v>
      </c>
      <c r="L11" s="3">
        <v>80.0</v>
      </c>
      <c r="M11" s="2" t="s">
        <v>81</v>
      </c>
    </row>
    <row r="12" ht="15.75" customHeight="1">
      <c r="H12" s="1" t="s">
        <v>82</v>
      </c>
      <c r="I12" s="2" t="s">
        <v>83</v>
      </c>
      <c r="J12" s="3">
        <v>98.0</v>
      </c>
      <c r="L12" s="3">
        <v>85.0</v>
      </c>
      <c r="M12" s="2" t="s">
        <v>84</v>
      </c>
    </row>
    <row r="13" ht="15.75" customHeight="1">
      <c r="H13" s="1" t="s">
        <v>85</v>
      </c>
      <c r="I13" s="2" t="s">
        <v>86</v>
      </c>
      <c r="J13" s="3">
        <v>87.0</v>
      </c>
      <c r="L13" s="3">
        <v>90.0</v>
      </c>
      <c r="M13" s="2" t="s">
        <v>87</v>
      </c>
    </row>
    <row r="14" ht="15.75" customHeight="1">
      <c r="H14" s="1" t="s">
        <v>88</v>
      </c>
      <c r="I14" s="2" t="s">
        <v>89</v>
      </c>
      <c r="J14" s="3">
        <v>81.0</v>
      </c>
      <c r="L14" s="3">
        <v>95.0</v>
      </c>
      <c r="M14" s="2" t="s">
        <v>90</v>
      </c>
    </row>
    <row r="15" ht="15.75" customHeight="1"/>
    <row r="16" ht="15.75" customHeight="1">
      <c r="H16" s="1" t="s">
        <v>68</v>
      </c>
      <c r="I16" s="1" t="s">
        <v>71</v>
      </c>
    </row>
    <row r="17" ht="15.75" customHeight="1">
      <c r="H17" s="1" t="s">
        <v>79</v>
      </c>
      <c r="I17" s="24"/>
      <c r="J17" s="2" t="str">
        <f>VLOOKUP(VLOOKUP(H17,$H$9:$J$14, 3, FALSE), $L$9:$M$14, 2, TRUE)</f>
        <v>Probably not!</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H2:M5"/>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7.0"/>
    <col customWidth="1" min="2" max="4" width="10.56"/>
    <col customWidth="1" min="5" max="5" width="15.0"/>
    <col customWidth="1" min="6" max="6" width="25.44"/>
    <col customWidth="1" min="7" max="26" width="10.56"/>
  </cols>
  <sheetData>
    <row r="1" ht="15.75" customHeight="1">
      <c r="A1" s="1" t="s">
        <v>0</v>
      </c>
      <c r="B1" s="1" t="s">
        <v>1</v>
      </c>
      <c r="E1" s="1" t="s">
        <v>3</v>
      </c>
    </row>
    <row r="2" ht="15.75" customHeight="1">
      <c r="A2" s="2" t="s">
        <v>4</v>
      </c>
      <c r="B2" s="3">
        <v>23.0</v>
      </c>
      <c r="E2" s="19" t="s">
        <v>91</v>
      </c>
      <c r="F2" s="6"/>
      <c r="G2" s="6"/>
      <c r="H2" s="6"/>
      <c r="I2" s="6"/>
      <c r="J2" s="7"/>
    </row>
    <row r="3" ht="15.75" customHeight="1">
      <c r="A3" s="2" t="s">
        <v>7</v>
      </c>
      <c r="B3" s="3">
        <v>8.0</v>
      </c>
      <c r="E3" s="8"/>
      <c r="J3" s="9"/>
    </row>
    <row r="4" ht="15.75" customHeight="1">
      <c r="A4" s="2" t="s">
        <v>9</v>
      </c>
      <c r="B4" s="3">
        <v>12.0</v>
      </c>
      <c r="E4" s="8"/>
      <c r="J4" s="9"/>
    </row>
    <row r="5" ht="15.75" customHeight="1">
      <c r="A5" s="2" t="s">
        <v>10</v>
      </c>
      <c r="B5" s="3">
        <v>30.0</v>
      </c>
      <c r="E5" s="10"/>
      <c r="F5" s="11"/>
      <c r="G5" s="11"/>
      <c r="H5" s="11"/>
      <c r="I5" s="11"/>
      <c r="J5" s="12"/>
    </row>
    <row r="6" ht="15.75" customHeight="1">
      <c r="A6" s="1" t="str">
        <f t="array" ref="A6">INDEX(A2:B5, 4, 1)</f>
        <v>The Pebble</v>
      </c>
    </row>
    <row r="7" ht="15.75" customHeight="1"/>
    <row r="8" ht="15.75" customHeight="1">
      <c r="A8" s="1" t="s">
        <v>0</v>
      </c>
      <c r="B8" s="1" t="s">
        <v>1</v>
      </c>
      <c r="E8" s="1" t="s">
        <v>92</v>
      </c>
      <c r="F8" s="1" t="s">
        <v>0</v>
      </c>
      <c r="G8" s="1" t="s">
        <v>93</v>
      </c>
      <c r="H8" s="1"/>
    </row>
    <row r="9" ht="15.75" customHeight="1">
      <c r="A9" s="2" t="s">
        <v>4</v>
      </c>
      <c r="B9" s="3">
        <v>8.0</v>
      </c>
      <c r="E9" s="2" t="s">
        <v>94</v>
      </c>
      <c r="F9" s="2" t="s">
        <v>95</v>
      </c>
      <c r="G9" s="3">
        <v>65.0</v>
      </c>
    </row>
    <row r="10" ht="15.75" customHeight="1">
      <c r="A10" s="2" t="s">
        <v>7</v>
      </c>
      <c r="B10" s="3">
        <v>12.0</v>
      </c>
      <c r="E10" s="2" t="s">
        <v>96</v>
      </c>
      <c r="F10" s="2" t="s">
        <v>97</v>
      </c>
      <c r="G10" s="3">
        <v>68.0</v>
      </c>
    </row>
    <row r="11" ht="15.75" customHeight="1">
      <c r="A11" s="2" t="s">
        <v>9</v>
      </c>
      <c r="B11" s="3">
        <v>23.0</v>
      </c>
      <c r="E11" s="2" t="s">
        <v>98</v>
      </c>
      <c r="F11" s="2" t="s">
        <v>99</v>
      </c>
      <c r="G11" s="3">
        <v>71.0</v>
      </c>
    </row>
    <row r="12" ht="15.75" customHeight="1">
      <c r="A12" s="2" t="s">
        <v>10</v>
      </c>
      <c r="B12" s="3">
        <v>30.0</v>
      </c>
      <c r="E12" s="2" t="s">
        <v>100</v>
      </c>
      <c r="F12" s="2" t="s">
        <v>101</v>
      </c>
      <c r="G12" s="3">
        <v>74.0</v>
      </c>
    </row>
    <row r="13" ht="15.75" customHeight="1">
      <c r="A13" s="22">
        <f>MATCH(20,B9:B12, 1)</f>
        <v>2</v>
      </c>
      <c r="E13" s="2" t="s">
        <v>102</v>
      </c>
      <c r="F13" s="2" t="s">
        <v>103</v>
      </c>
      <c r="G13" s="3">
        <v>75.0</v>
      </c>
    </row>
    <row r="14" ht="15.75" customHeight="1">
      <c r="E14" s="2" t="s">
        <v>104</v>
      </c>
      <c r="F14" s="2" t="s">
        <v>105</v>
      </c>
      <c r="G14" s="3">
        <v>79.0</v>
      </c>
    </row>
    <row r="15" ht="15.75" customHeight="1">
      <c r="E15" s="2" t="s">
        <v>106</v>
      </c>
      <c r="F15" s="2" t="s">
        <v>107</v>
      </c>
      <c r="G15" s="3">
        <v>86.0</v>
      </c>
    </row>
    <row r="16" ht="15.75" customHeight="1">
      <c r="E16" s="2" t="s">
        <v>108</v>
      </c>
      <c r="F16" s="2" t="s">
        <v>109</v>
      </c>
      <c r="G16" s="3">
        <v>87.0</v>
      </c>
    </row>
    <row r="17" ht="15.75" customHeight="1">
      <c r="E17" s="2" t="s">
        <v>110</v>
      </c>
      <c r="F17" s="2" t="s">
        <v>111</v>
      </c>
      <c r="G17" s="3">
        <v>91.0</v>
      </c>
    </row>
    <row r="18" ht="15.75" customHeight="1">
      <c r="E18" s="2" t="s">
        <v>112</v>
      </c>
      <c r="F18" s="2" t="s">
        <v>113</v>
      </c>
      <c r="G18" s="3">
        <v>94.0</v>
      </c>
    </row>
    <row r="19" ht="15.75" customHeight="1">
      <c r="E19" s="2" t="s">
        <v>114</v>
      </c>
      <c r="F19" s="2" t="s">
        <v>115</v>
      </c>
      <c r="G19" s="3">
        <v>95.0</v>
      </c>
    </row>
    <row r="20" ht="15.75" customHeight="1"/>
    <row r="21" ht="15.75" customHeight="1">
      <c r="E21" s="1" t="s">
        <v>59</v>
      </c>
      <c r="F21" s="24"/>
      <c r="G21" s="2" t="str">
        <f t="array" ref="G21">INDEX(E9:E19, MATCH(90, G9:G19, 1))</f>
        <v>COMM 205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2:J5"/>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33"/>
    <col customWidth="1" min="2" max="2" width="10.56"/>
    <col customWidth="1" min="3" max="3" width="17.0"/>
    <col customWidth="1" min="4" max="5" width="10.56"/>
    <col customWidth="1" min="6" max="6" width="15.0"/>
    <col customWidth="1" min="7" max="7" width="21.78"/>
    <col customWidth="1" min="8" max="8" width="14.78"/>
    <col customWidth="1" min="9" max="26" width="10.56"/>
  </cols>
  <sheetData>
    <row r="1" ht="15.75" customHeight="1">
      <c r="A1" s="1" t="s">
        <v>0</v>
      </c>
      <c r="B1" s="1" t="s">
        <v>116</v>
      </c>
      <c r="E1" s="1" t="s">
        <v>3</v>
      </c>
    </row>
    <row r="2" ht="15.75" customHeight="1">
      <c r="A2" s="2" t="s">
        <v>117</v>
      </c>
      <c r="B2" s="2" t="str">
        <f t="shared" ref="B2:B5" si="1">LEFT(A2, 3)</f>
        <v>Mr.</v>
      </c>
      <c r="E2" s="19" t="s">
        <v>118</v>
      </c>
      <c r="F2" s="6"/>
      <c r="G2" s="6"/>
      <c r="H2" s="6"/>
      <c r="I2" s="6"/>
      <c r="J2" s="7"/>
    </row>
    <row r="3" ht="15.75" customHeight="1">
      <c r="A3" s="2" t="s">
        <v>119</v>
      </c>
      <c r="B3" s="2" t="str">
        <f t="shared" si="1"/>
        <v>Ms.</v>
      </c>
      <c r="E3" s="8"/>
      <c r="J3" s="9"/>
    </row>
    <row r="4" ht="15.75" customHeight="1">
      <c r="A4" s="2" t="s">
        <v>120</v>
      </c>
      <c r="B4" s="2" t="str">
        <f t="shared" si="1"/>
        <v>Dr.</v>
      </c>
      <c r="E4" s="8"/>
      <c r="J4" s="9"/>
    </row>
    <row r="5" ht="15.75" customHeight="1">
      <c r="A5" s="2" t="s">
        <v>121</v>
      </c>
      <c r="B5" s="2" t="str">
        <f t="shared" si="1"/>
        <v>Mr.</v>
      </c>
      <c r="E5" s="10"/>
      <c r="F5" s="11"/>
      <c r="G5" s="11"/>
      <c r="H5" s="11"/>
      <c r="I5" s="11"/>
      <c r="J5" s="12"/>
    </row>
    <row r="6" ht="15.75" customHeight="1"/>
    <row r="7" ht="15.75" customHeight="1">
      <c r="A7" s="1" t="s">
        <v>0</v>
      </c>
      <c r="B7" s="1" t="s">
        <v>122</v>
      </c>
    </row>
    <row r="8" ht="15.75" customHeight="1">
      <c r="A8" s="2" t="s">
        <v>123</v>
      </c>
      <c r="B8" s="2" t="str">
        <f t="shared" ref="B8:B11" si="2">RIGHT(A8, 2)</f>
        <v>Jr</v>
      </c>
      <c r="E8" s="1" t="s">
        <v>92</v>
      </c>
      <c r="F8" s="13" t="s">
        <v>124</v>
      </c>
      <c r="G8" s="1" t="s">
        <v>125</v>
      </c>
    </row>
    <row r="9" ht="15.75" customHeight="1">
      <c r="A9" s="2" t="s">
        <v>126</v>
      </c>
      <c r="B9" s="2" t="str">
        <f t="shared" si="2"/>
        <v>IV</v>
      </c>
      <c r="E9" s="2" t="s">
        <v>94</v>
      </c>
      <c r="F9" s="2" t="str">
        <f t="shared" ref="F9:F19" si="3">IF(OR(LEFT(E9,4)="COMM",MID(E9,6,1)="4"), CONCATENATE("I'll take ", LEFT(E9, 2), RIGHT(E9,3)), "Don't Take")</f>
        <v>I'll take CO101</v>
      </c>
      <c r="G9" s="15"/>
      <c r="H9" s="2" t="str">
        <f t="shared" ref="H9:H19" si="4">IF(OR(LEFT(E9,4)="COMM",MID(E9,6,1)="4"), CONCATENATE("I'll take ", LEFT(E9,2), RIGHT(E9, 3)), "Don't Take")</f>
        <v>I'll take CO101</v>
      </c>
    </row>
    <row r="10" ht="15.75" customHeight="1">
      <c r="A10" s="2" t="s">
        <v>127</v>
      </c>
      <c r="B10" s="2" t="str">
        <f t="shared" si="2"/>
        <v>Sr</v>
      </c>
      <c r="E10" s="2" t="s">
        <v>128</v>
      </c>
      <c r="F10" s="2" t="str">
        <f t="shared" si="3"/>
        <v>Don't Take</v>
      </c>
      <c r="G10" s="17"/>
      <c r="H10" s="2" t="str">
        <f t="shared" si="4"/>
        <v>Don't Take</v>
      </c>
    </row>
    <row r="11" ht="15.75" customHeight="1">
      <c r="A11" s="2" t="s">
        <v>129</v>
      </c>
      <c r="B11" s="2" t="str">
        <f t="shared" si="2"/>
        <v>VI</v>
      </c>
      <c r="E11" s="2" t="s">
        <v>98</v>
      </c>
      <c r="F11" s="2" t="str">
        <f t="shared" si="3"/>
        <v>Don't Take</v>
      </c>
      <c r="G11" s="17"/>
      <c r="H11" s="2" t="str">
        <f t="shared" si="4"/>
        <v>Don't Take</v>
      </c>
    </row>
    <row r="12" ht="15.75" customHeight="1">
      <c r="E12" s="2" t="s">
        <v>130</v>
      </c>
      <c r="F12" s="2" t="str">
        <f t="shared" si="3"/>
        <v>I'll take CO391</v>
      </c>
      <c r="G12" s="17"/>
      <c r="H12" s="2" t="str">
        <f t="shared" si="4"/>
        <v>I'll take CO391</v>
      </c>
    </row>
    <row r="13" ht="15.75" customHeight="1">
      <c r="A13" s="1" t="s">
        <v>0</v>
      </c>
      <c r="B13" s="1" t="s">
        <v>131</v>
      </c>
      <c r="E13" s="2" t="s">
        <v>132</v>
      </c>
      <c r="F13" s="2" t="str">
        <f t="shared" si="3"/>
        <v>I'll take MA400</v>
      </c>
      <c r="G13" s="17"/>
      <c r="H13" s="2" t="str">
        <f t="shared" si="4"/>
        <v>I'll take MA400</v>
      </c>
    </row>
    <row r="14" ht="15.75" customHeight="1">
      <c r="A14" s="2" t="s">
        <v>117</v>
      </c>
      <c r="B14" s="2" t="str">
        <f t="shared" ref="B14:B17" si="5">MID(A14, 5, 1)</f>
        <v>M</v>
      </c>
      <c r="E14" s="2" t="s">
        <v>133</v>
      </c>
      <c r="F14" s="2" t="str">
        <f t="shared" si="3"/>
        <v>Don't Take</v>
      </c>
      <c r="G14" s="17"/>
      <c r="H14" s="2" t="str">
        <f t="shared" si="4"/>
        <v>Don't Take</v>
      </c>
    </row>
    <row r="15" ht="15.75" customHeight="1">
      <c r="A15" s="2" t="s">
        <v>119</v>
      </c>
      <c r="B15" s="2" t="str">
        <f t="shared" si="5"/>
        <v>L</v>
      </c>
      <c r="E15" s="2" t="s">
        <v>134</v>
      </c>
      <c r="F15" s="2" t="str">
        <f t="shared" si="3"/>
        <v>Don't Take</v>
      </c>
      <c r="G15" s="17"/>
      <c r="H15" s="2" t="str">
        <f t="shared" si="4"/>
        <v>Don't Take</v>
      </c>
    </row>
    <row r="16" ht="15.75" customHeight="1">
      <c r="A16" s="2" t="s">
        <v>120</v>
      </c>
      <c r="B16" s="2" t="str">
        <f t="shared" si="5"/>
        <v>T</v>
      </c>
      <c r="E16" s="2" t="s">
        <v>135</v>
      </c>
      <c r="F16" s="2" t="str">
        <f t="shared" si="3"/>
        <v>I'll take CO405</v>
      </c>
      <c r="G16" s="17"/>
      <c r="H16" s="2" t="str">
        <f t="shared" si="4"/>
        <v>I'll take CO405</v>
      </c>
    </row>
    <row r="17" ht="15.75" customHeight="1">
      <c r="A17" s="2" t="s">
        <v>121</v>
      </c>
      <c r="B17" s="2" t="str">
        <f t="shared" si="5"/>
        <v>T</v>
      </c>
      <c r="E17" s="2" t="s">
        <v>136</v>
      </c>
      <c r="F17" s="2" t="str">
        <f t="shared" si="3"/>
        <v>Don't Take</v>
      </c>
      <c r="G17" s="17"/>
      <c r="H17" s="2" t="str">
        <f t="shared" si="4"/>
        <v>Don't Take</v>
      </c>
    </row>
    <row r="18" ht="15.75" customHeight="1">
      <c r="E18" s="2" t="s">
        <v>137</v>
      </c>
      <c r="F18" s="2" t="str">
        <f t="shared" si="3"/>
        <v>Don't Take</v>
      </c>
      <c r="G18" s="17"/>
      <c r="H18" s="2" t="str">
        <f t="shared" si="4"/>
        <v>Don't Take</v>
      </c>
    </row>
    <row r="19" ht="15.75" customHeight="1">
      <c r="A19" s="1" t="s">
        <v>138</v>
      </c>
      <c r="B19" s="1" t="s">
        <v>139</v>
      </c>
      <c r="C19" s="1" t="s">
        <v>140</v>
      </c>
      <c r="E19" s="2" t="s">
        <v>141</v>
      </c>
      <c r="F19" s="2" t="str">
        <f t="shared" si="3"/>
        <v>I'll take CP498</v>
      </c>
      <c r="G19" s="18"/>
      <c r="H19" s="2" t="str">
        <f t="shared" si="4"/>
        <v>I'll take CP498</v>
      </c>
    </row>
    <row r="20" ht="15.75" customHeight="1">
      <c r="A20" s="2" t="s">
        <v>142</v>
      </c>
      <c r="B20" s="2" t="s">
        <v>143</v>
      </c>
      <c r="C20" s="2" t="str">
        <f t="shared" ref="C20:C23" si="6">CONCATENATE(A20, " ", B20)</f>
        <v>Michael Gotbackup</v>
      </c>
    </row>
    <row r="21" ht="15.75" customHeight="1">
      <c r="A21" s="2" t="s">
        <v>144</v>
      </c>
      <c r="B21" s="2" t="s">
        <v>145</v>
      </c>
      <c r="C21" s="2" t="str">
        <f t="shared" si="6"/>
        <v>Lion Woods</v>
      </c>
    </row>
    <row r="22" ht="15.75" customHeight="1">
      <c r="A22" s="2" t="s">
        <v>146</v>
      </c>
      <c r="B22" s="2" t="s">
        <v>147</v>
      </c>
      <c r="C22" s="2" t="str">
        <f t="shared" si="6"/>
        <v>Tyson Yes</v>
      </c>
      <c r="E22" s="25"/>
    </row>
    <row r="23" ht="15.75" customHeight="1">
      <c r="A23" s="2" t="s">
        <v>148</v>
      </c>
      <c r="B23" s="2" t="s">
        <v>149</v>
      </c>
      <c r="C23" s="2" t="str">
        <f t="shared" si="6"/>
        <v>The Pebble</v>
      </c>
      <c r="E23" s="25"/>
      <c r="F23" s="25"/>
      <c r="G23" s="25"/>
      <c r="H23" s="25"/>
      <c r="I23" s="25"/>
      <c r="J23" s="25"/>
    </row>
    <row r="24" ht="15.75" customHeight="1">
      <c r="E24" s="25"/>
      <c r="F24" s="25"/>
      <c r="G24" s="25"/>
      <c r="H24" s="25"/>
      <c r="I24" s="25"/>
      <c r="J24" s="25"/>
    </row>
    <row r="25" ht="15.75" customHeight="1">
      <c r="E25" s="25"/>
      <c r="F25" s="25"/>
      <c r="G25" s="25"/>
      <c r="H25" s="25"/>
      <c r="I25" s="25"/>
      <c r="J25" s="25"/>
    </row>
    <row r="26" ht="15.75" customHeight="1"/>
    <row r="27" ht="15.75" customHeight="1">
      <c r="E27" s="25"/>
    </row>
    <row r="28" ht="15.75" customHeight="1">
      <c r="E28" s="25"/>
    </row>
    <row r="29" ht="15.75" customHeight="1">
      <c r="F29" s="25"/>
    </row>
    <row r="30" ht="15.75" customHeight="1">
      <c r="E30" s="25"/>
      <c r="F30" s="25"/>
    </row>
    <row r="31" ht="15.75" customHeight="1"/>
    <row r="32" ht="15.75" customHeight="1">
      <c r="E32" s="25"/>
      <c r="F32" s="25"/>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2:J5"/>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5.44"/>
    <col customWidth="1" min="2" max="2" width="25.11"/>
    <col customWidth="1" min="3" max="3" width="10.56"/>
    <col customWidth="1" min="4" max="4" width="15.0"/>
    <col customWidth="1" min="5" max="5" width="17.44"/>
    <col customWidth="1" min="6" max="7" width="12.78"/>
    <col customWidth="1" min="8" max="8" width="14.11"/>
    <col customWidth="1" min="9" max="26" width="10.56"/>
  </cols>
  <sheetData>
    <row r="1" ht="15.75" customHeight="1">
      <c r="A1" s="1" t="s">
        <v>0</v>
      </c>
      <c r="B1" s="1" t="s">
        <v>150</v>
      </c>
      <c r="D1" s="1" t="s">
        <v>3</v>
      </c>
    </row>
    <row r="2" ht="15.75" customHeight="1">
      <c r="A2" s="2" t="s">
        <v>117</v>
      </c>
      <c r="B2" s="3">
        <f t="shared" ref="B2:B5" si="1">LEN(A2)</f>
        <v>21</v>
      </c>
      <c r="D2" s="19" t="s">
        <v>151</v>
      </c>
      <c r="E2" s="6"/>
      <c r="F2" s="6"/>
      <c r="G2" s="6"/>
      <c r="H2" s="6"/>
      <c r="I2" s="7"/>
    </row>
    <row r="3" ht="15.75" customHeight="1">
      <c r="A3" s="2" t="s">
        <v>119</v>
      </c>
      <c r="B3" s="3">
        <f t="shared" si="1"/>
        <v>14</v>
      </c>
      <c r="D3" s="8"/>
      <c r="I3" s="9"/>
    </row>
    <row r="4" ht="15.75" customHeight="1">
      <c r="A4" s="2" t="s">
        <v>120</v>
      </c>
      <c r="B4" s="3">
        <f t="shared" si="1"/>
        <v>13</v>
      </c>
      <c r="D4" s="8"/>
      <c r="I4" s="9"/>
    </row>
    <row r="5" ht="15.75" customHeight="1">
      <c r="A5" s="2" t="s">
        <v>121</v>
      </c>
      <c r="B5" s="3">
        <f t="shared" si="1"/>
        <v>14</v>
      </c>
      <c r="D5" s="10"/>
      <c r="E5" s="11"/>
      <c r="F5" s="11"/>
      <c r="G5" s="11"/>
      <c r="H5" s="11"/>
      <c r="I5" s="12"/>
    </row>
    <row r="6" ht="15.75" customHeight="1"/>
    <row r="7" ht="15.75" customHeight="1">
      <c r="A7" s="1" t="s">
        <v>0</v>
      </c>
      <c r="B7" s="1" t="s">
        <v>152</v>
      </c>
    </row>
    <row r="8" ht="15.75" customHeight="1">
      <c r="A8" s="2" t="s">
        <v>153</v>
      </c>
      <c r="B8" s="2" t="str">
        <f t="shared" ref="B8:B11" si="2">TRIM(A8)</f>
        <v>Mr. Michael Gotbackup</v>
      </c>
      <c r="D8" s="1" t="s">
        <v>154</v>
      </c>
      <c r="E8" s="1" t="s">
        <v>155</v>
      </c>
    </row>
    <row r="9" ht="15.75" customHeight="1">
      <c r="A9" s="2" t="s">
        <v>156</v>
      </c>
      <c r="B9" s="2" t="str">
        <f t="shared" si="2"/>
        <v>Ms. Lion Woods</v>
      </c>
      <c r="D9" s="2" t="s">
        <v>157</v>
      </c>
      <c r="E9" s="15"/>
      <c r="F9" s="2" t="str">
        <f t="shared" ref="F9:F20" si="3">REPLACE(SUBSTITUTE(TRIM(D9), "H", "U"), 7, 2, "35")</f>
        <v>105U2035</v>
      </c>
      <c r="G9" s="2" t="str">
        <f t="shared" ref="G9:G20" si="4">SUBSTITUTE(REPLACE(TRIM(D9),7,2,"35"), "H", "U")</f>
        <v>105U2035</v>
      </c>
    </row>
    <row r="10" ht="15.75" customHeight="1">
      <c r="A10" s="2" t="s">
        <v>158</v>
      </c>
      <c r="B10" s="2" t="str">
        <f t="shared" si="2"/>
        <v>Dr. Tyson Yes</v>
      </c>
      <c r="D10" s="2" t="s">
        <v>159</v>
      </c>
      <c r="E10" s="17"/>
      <c r="F10" s="2" t="str">
        <f t="shared" si="3"/>
        <v>2U382035</v>
      </c>
      <c r="G10" s="2" t="str">
        <f t="shared" si="4"/>
        <v>2U382035</v>
      </c>
    </row>
    <row r="11" ht="15.75" customHeight="1">
      <c r="A11" s="2" t="s">
        <v>160</v>
      </c>
      <c r="B11" s="2" t="str">
        <f t="shared" si="2"/>
        <v>Mr. The Pebble</v>
      </c>
      <c r="D11" s="2" t="s">
        <v>161</v>
      </c>
      <c r="E11" s="17"/>
      <c r="F11" s="2" t="str">
        <f t="shared" si="3"/>
        <v>U7922035</v>
      </c>
      <c r="G11" s="2" t="str">
        <f t="shared" si="4"/>
        <v>U7922035</v>
      </c>
    </row>
    <row r="12" ht="15.75" customHeight="1">
      <c r="D12" s="2" t="s">
        <v>162</v>
      </c>
      <c r="E12" s="17"/>
      <c r="F12" s="2" t="str">
        <f t="shared" si="3"/>
        <v>5U972035</v>
      </c>
      <c r="G12" s="2" t="str">
        <f t="shared" si="4"/>
        <v>5U972035</v>
      </c>
    </row>
    <row r="13" ht="15.75" customHeight="1">
      <c r="A13" s="1" t="s">
        <v>0</v>
      </c>
      <c r="B13" s="1" t="s">
        <v>163</v>
      </c>
      <c r="D13" s="2" t="s">
        <v>164</v>
      </c>
      <c r="E13" s="17"/>
      <c r="F13" s="2" t="str">
        <f t="shared" si="3"/>
        <v>81U72035</v>
      </c>
      <c r="G13" s="2" t="str">
        <f t="shared" si="4"/>
        <v>81U72035</v>
      </c>
    </row>
    <row r="14" ht="15.75" customHeight="1">
      <c r="A14" s="2" t="s">
        <v>165</v>
      </c>
      <c r="B14" s="2" t="str">
        <f t="shared" ref="B14:B17" si="5">SUBSTITUTE(A14, "Jr.", "The Goat")</f>
        <v>Michael Gotbackup The Goat</v>
      </c>
      <c r="D14" s="2" t="s">
        <v>166</v>
      </c>
      <c r="E14" s="17"/>
      <c r="F14" s="2" t="str">
        <f t="shared" si="3"/>
        <v>44U72035</v>
      </c>
      <c r="G14" s="2" t="str">
        <f t="shared" si="4"/>
        <v>44U72035</v>
      </c>
    </row>
    <row r="15" ht="15.75" customHeight="1">
      <c r="A15" s="2" t="s">
        <v>167</v>
      </c>
      <c r="B15" s="2" t="str">
        <f t="shared" si="5"/>
        <v>Lion Woods The Goat</v>
      </c>
      <c r="D15" s="2" t="s">
        <v>168</v>
      </c>
      <c r="E15" s="17"/>
      <c r="F15" s="2" t="str">
        <f t="shared" si="3"/>
        <v>U9232035</v>
      </c>
      <c r="G15" s="2" t="str">
        <f t="shared" si="4"/>
        <v>U9232035</v>
      </c>
    </row>
    <row r="16" ht="15.75" customHeight="1">
      <c r="A16" s="2" t="s">
        <v>169</v>
      </c>
      <c r="B16" s="2" t="str">
        <f t="shared" si="5"/>
        <v>Tyson Yes The Goat</v>
      </c>
      <c r="D16" s="2" t="s">
        <v>170</v>
      </c>
      <c r="E16" s="17"/>
      <c r="F16" s="2" t="str">
        <f t="shared" si="3"/>
        <v>03U42035</v>
      </c>
      <c r="G16" s="2" t="str">
        <f t="shared" si="4"/>
        <v>03U42035</v>
      </c>
    </row>
    <row r="17" ht="15.75" customHeight="1">
      <c r="A17" s="2" t="s">
        <v>171</v>
      </c>
      <c r="B17" s="2" t="str">
        <f t="shared" si="5"/>
        <v>The Pebble The Goat</v>
      </c>
      <c r="D17" s="2" t="s">
        <v>172</v>
      </c>
      <c r="E17" s="17"/>
      <c r="F17" s="2" t="str">
        <f t="shared" si="3"/>
        <v>31U52035</v>
      </c>
      <c r="G17" s="2" t="str">
        <f t="shared" si="4"/>
        <v>31U52035</v>
      </c>
    </row>
    <row r="18" ht="15.75" customHeight="1">
      <c r="D18" s="2" t="s">
        <v>173</v>
      </c>
      <c r="E18" s="17"/>
      <c r="F18" s="2" t="str">
        <f t="shared" si="3"/>
        <v>74U22035</v>
      </c>
      <c r="G18" s="2" t="str">
        <f t="shared" si="4"/>
        <v>74U22035</v>
      </c>
    </row>
    <row r="19" ht="15.75" customHeight="1">
      <c r="A19" s="1" t="s">
        <v>0</v>
      </c>
      <c r="B19" s="1" t="s">
        <v>174</v>
      </c>
      <c r="D19" s="2" t="s">
        <v>175</v>
      </c>
      <c r="E19" s="17"/>
      <c r="F19" s="2" t="str">
        <f t="shared" si="3"/>
        <v>677U2035</v>
      </c>
      <c r="G19" s="2" t="str">
        <f t="shared" si="4"/>
        <v>677U2035</v>
      </c>
    </row>
    <row r="20" ht="15.75" customHeight="1">
      <c r="A20" s="2" t="s">
        <v>117</v>
      </c>
      <c r="B20" s="2" t="str">
        <f t="shared" ref="B20:B23" si="6">REPLACE(A20, 5, 2, "No")</f>
        <v>Mr. Nochael Gotbackup</v>
      </c>
      <c r="D20" s="2" t="s">
        <v>176</v>
      </c>
      <c r="E20" s="18"/>
      <c r="F20" s="2" t="str">
        <f t="shared" si="3"/>
        <v>2U852035</v>
      </c>
      <c r="G20" s="2" t="str">
        <f t="shared" si="4"/>
        <v>2U852035</v>
      </c>
    </row>
    <row r="21" ht="15.75" customHeight="1">
      <c r="A21" s="2" t="s">
        <v>119</v>
      </c>
      <c r="B21" s="2" t="str">
        <f t="shared" si="6"/>
        <v>Ms. Noon Woods</v>
      </c>
    </row>
    <row r="22" ht="15.75" customHeight="1">
      <c r="A22" s="2" t="s">
        <v>120</v>
      </c>
      <c r="B22" s="2" t="str">
        <f t="shared" si="6"/>
        <v>Dr. Noson Yes</v>
      </c>
    </row>
    <row r="23" ht="15.75" customHeight="1">
      <c r="A23" s="2" t="s">
        <v>121</v>
      </c>
      <c r="B23" s="2" t="str">
        <f t="shared" si="6"/>
        <v>Mr. Noe Pebble</v>
      </c>
      <c r="D23" s="25"/>
    </row>
    <row r="24" ht="15.75" customHeight="1">
      <c r="D24" s="25"/>
      <c r="E24" s="25"/>
      <c r="F24" s="25"/>
      <c r="G24" s="25"/>
      <c r="H24" s="25"/>
      <c r="I24" s="25"/>
    </row>
    <row r="25" ht="15.75" customHeight="1">
      <c r="D25" s="25"/>
      <c r="E25" s="25"/>
      <c r="F25" s="25"/>
      <c r="G25" s="25"/>
      <c r="H25" s="25"/>
      <c r="I25" s="25"/>
    </row>
    <row r="26" ht="15.75" customHeight="1"/>
    <row r="27" ht="15.75" customHeight="1"/>
    <row r="28" ht="15.75" customHeight="1"/>
    <row r="29" ht="15.75" customHeight="1">
      <c r="D29" s="25"/>
      <c r="E29" s="25"/>
    </row>
    <row r="30" ht="15.75" customHeight="1">
      <c r="D30" s="25"/>
      <c r="E30" s="25"/>
    </row>
    <row r="31" ht="15.75" customHeight="1">
      <c r="D31" s="25"/>
      <c r="E31" s="25"/>
    </row>
    <row r="32" ht="15.75" customHeight="1">
      <c r="D32" s="25"/>
      <c r="E32" s="25"/>
    </row>
    <row r="33" ht="15.75" customHeight="1">
      <c r="D33" s="25"/>
      <c r="E33" s="25"/>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D2:I5"/>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33"/>
    <col customWidth="1" min="2" max="4" width="10.56"/>
    <col customWidth="1" min="5" max="5" width="24.33"/>
    <col customWidth="1" min="6" max="6" width="10.56"/>
    <col customWidth="1" min="7" max="7" width="12.33"/>
    <col customWidth="1" min="8" max="8" width="12.67"/>
    <col customWidth="1" min="9" max="26" width="10.56"/>
  </cols>
  <sheetData>
    <row r="1" ht="15.75" customHeight="1">
      <c r="A1" s="1" t="s">
        <v>0</v>
      </c>
      <c r="B1" s="1" t="s">
        <v>177</v>
      </c>
      <c r="E1" s="1" t="s">
        <v>3</v>
      </c>
    </row>
    <row r="2" ht="15.75" customHeight="1">
      <c r="A2" s="2" t="s">
        <v>178</v>
      </c>
      <c r="B2" s="3">
        <f t="shared" ref="B2:B5" si="1">FIND("e",A2,6)</f>
        <v>9</v>
      </c>
      <c r="E2" s="19" t="s">
        <v>179</v>
      </c>
      <c r="F2" s="6"/>
      <c r="G2" s="6"/>
      <c r="H2" s="6"/>
      <c r="I2" s="6"/>
      <c r="J2" s="7"/>
    </row>
    <row r="3" ht="15.75" customHeight="1">
      <c r="A3" s="2" t="s">
        <v>180</v>
      </c>
      <c r="B3" s="3">
        <f t="shared" si="1"/>
        <v>6</v>
      </c>
      <c r="E3" s="8"/>
      <c r="J3" s="9"/>
    </row>
    <row r="4" ht="15.75" customHeight="1">
      <c r="A4" s="2" t="s">
        <v>181</v>
      </c>
      <c r="B4" s="3">
        <f t="shared" si="1"/>
        <v>12</v>
      </c>
      <c r="E4" s="8"/>
      <c r="J4" s="9"/>
    </row>
    <row r="5" ht="15.75" customHeight="1">
      <c r="A5" s="2" t="s">
        <v>182</v>
      </c>
      <c r="B5" s="3">
        <f t="shared" si="1"/>
        <v>8</v>
      </c>
      <c r="E5" s="10"/>
      <c r="F5" s="11"/>
      <c r="G5" s="11"/>
      <c r="H5" s="11"/>
      <c r="I5" s="11"/>
      <c r="J5" s="12"/>
    </row>
    <row r="6" ht="15.75" customHeight="1"/>
    <row r="7" ht="15.75" customHeight="1">
      <c r="A7" s="1" t="s">
        <v>0</v>
      </c>
      <c r="B7" s="1" t="s">
        <v>183</v>
      </c>
    </row>
    <row r="8" ht="15.75" customHeight="1">
      <c r="A8" s="2" t="s">
        <v>178</v>
      </c>
      <c r="B8" s="3">
        <f t="shared" ref="B8:B11" si="2">SEARCH("E", A8, 6)</f>
        <v>9</v>
      </c>
      <c r="E8" s="1" t="s">
        <v>184</v>
      </c>
      <c r="F8" s="1" t="s">
        <v>185</v>
      </c>
    </row>
    <row r="9" ht="15.75" customHeight="1">
      <c r="A9" s="2" t="s">
        <v>180</v>
      </c>
      <c r="B9" s="3">
        <f t="shared" si="2"/>
        <v>6</v>
      </c>
      <c r="E9" s="2" t="s">
        <v>186</v>
      </c>
      <c r="F9" s="15"/>
      <c r="G9" s="2" t="str">
        <f t="shared" ref="G9:G20" si="3">MID(E9,FIND("@",E9)+1,FIND(".",E9)-FIND("@",E9)-1)</f>
        <v>google</v>
      </c>
    </row>
    <row r="10" ht="15.75" customHeight="1">
      <c r="A10" s="2" t="s">
        <v>181</v>
      </c>
      <c r="B10" s="3">
        <f t="shared" si="2"/>
        <v>12</v>
      </c>
      <c r="E10" s="2" t="s">
        <v>187</v>
      </c>
      <c r="F10" s="17"/>
      <c r="G10" s="2" t="str">
        <f t="shared" si="3"/>
        <v>microsoft</v>
      </c>
    </row>
    <row r="11" ht="15.75" customHeight="1">
      <c r="A11" s="2" t="s">
        <v>182</v>
      </c>
      <c r="B11" s="3">
        <f t="shared" si="2"/>
        <v>8</v>
      </c>
      <c r="E11" s="2" t="s">
        <v>188</v>
      </c>
      <c r="F11" s="17"/>
      <c r="G11" s="2" t="str">
        <f t="shared" si="3"/>
        <v>sauder</v>
      </c>
    </row>
    <row r="12" ht="15.75" customHeight="1">
      <c r="E12" s="2" t="s">
        <v>189</v>
      </c>
      <c r="F12" s="17"/>
      <c r="G12" s="2" t="str">
        <f t="shared" si="3"/>
        <v>sap</v>
      </c>
    </row>
    <row r="13" ht="15.75" customHeight="1">
      <c r="E13" s="2" t="s">
        <v>190</v>
      </c>
      <c r="F13" s="17"/>
      <c r="G13" s="2" t="str">
        <f t="shared" si="3"/>
        <v>tesla</v>
      </c>
    </row>
    <row r="14" ht="15.75" customHeight="1">
      <c r="A14" s="4" t="s">
        <v>191</v>
      </c>
      <c r="E14" s="2" t="s">
        <v>192</v>
      </c>
      <c r="F14" s="17"/>
      <c r="G14" s="2" t="str">
        <f t="shared" si="3"/>
        <v>sap</v>
      </c>
    </row>
    <row r="15" ht="15.75" customHeight="1">
      <c r="E15" s="2" t="s">
        <v>193</v>
      </c>
      <c r="F15" s="17"/>
      <c r="G15" s="2" t="str">
        <f t="shared" si="3"/>
        <v>google</v>
      </c>
    </row>
    <row r="16" ht="15.75" customHeight="1">
      <c r="E16" s="2" t="s">
        <v>194</v>
      </c>
      <c r="F16" s="17"/>
      <c r="G16" s="2" t="str">
        <f t="shared" si="3"/>
        <v>microsoft</v>
      </c>
    </row>
    <row r="17" ht="15.75" customHeight="1">
      <c r="E17" s="2" t="s">
        <v>195</v>
      </c>
      <c r="F17" s="17"/>
      <c r="G17" s="2" t="str">
        <f t="shared" si="3"/>
        <v>google</v>
      </c>
    </row>
    <row r="18" ht="15.75" customHeight="1">
      <c r="E18" s="2" t="s">
        <v>196</v>
      </c>
      <c r="F18" s="17"/>
      <c r="G18" s="2" t="str">
        <f t="shared" si="3"/>
        <v>microsoft</v>
      </c>
    </row>
    <row r="19" ht="15.75" customHeight="1">
      <c r="E19" s="2" t="s">
        <v>197</v>
      </c>
      <c r="F19" s="17"/>
      <c r="G19" s="2" t="str">
        <f t="shared" si="3"/>
        <v>google</v>
      </c>
    </row>
    <row r="20" ht="15.75" customHeight="1">
      <c r="E20" s="2" t="s">
        <v>198</v>
      </c>
      <c r="F20" s="18"/>
      <c r="G20" s="2" t="str">
        <f t="shared" si="3"/>
        <v>sauder</v>
      </c>
    </row>
    <row r="21" ht="15.75" customHeight="1"/>
    <row r="22" ht="15.75" customHeight="1"/>
    <row r="23" ht="15.75" customHeight="1">
      <c r="E23" s="25"/>
    </row>
    <row r="24" ht="15.75" customHeight="1">
      <c r="E24" s="25"/>
      <c r="F24" s="25"/>
      <c r="G24" s="25"/>
      <c r="H24" s="25"/>
      <c r="I24" s="25"/>
      <c r="J24" s="25"/>
    </row>
    <row r="25" ht="15.75" customHeight="1">
      <c r="E25" s="25"/>
      <c r="F25" s="25"/>
      <c r="G25" s="25"/>
      <c r="H25" s="25"/>
      <c r="I25" s="25"/>
      <c r="J25" s="25"/>
    </row>
    <row r="26" ht="15.75" customHeight="1">
      <c r="E26" s="25"/>
      <c r="F26" s="25"/>
      <c r="G26" s="25"/>
      <c r="H26" s="25"/>
      <c r="I26" s="25"/>
      <c r="J26" s="25"/>
    </row>
    <row r="27" ht="15.75" customHeight="1">
      <c r="E27" s="25"/>
      <c r="F27" s="25"/>
      <c r="G27" s="25"/>
      <c r="H27" s="25"/>
      <c r="I27" s="25"/>
      <c r="J27" s="25"/>
    </row>
    <row r="28" ht="15.75" customHeight="1"/>
    <row r="29" ht="15.75" customHeight="1"/>
    <row r="30" ht="15.75" customHeight="1">
      <c r="E30" s="25"/>
      <c r="F30" s="25"/>
    </row>
    <row r="31" ht="15.75" customHeight="1">
      <c r="F31" s="25"/>
      <c r="G31" s="25"/>
    </row>
    <row r="32" ht="15.75" customHeight="1">
      <c r="F32" s="25"/>
      <c r="G32" s="25"/>
    </row>
    <row r="33" ht="15.75" customHeight="1">
      <c r="F33" s="25"/>
      <c r="G33" s="25"/>
    </row>
    <row r="34" ht="15.75" customHeight="1">
      <c r="F34" s="25"/>
      <c r="G34" s="25"/>
    </row>
    <row r="35" ht="15.75" customHeight="1">
      <c r="F35" s="25"/>
      <c r="G35" s="25"/>
    </row>
    <row r="36" ht="15.75" customHeight="1">
      <c r="F36" s="25"/>
      <c r="G36" s="25"/>
    </row>
    <row r="37" ht="15.75" customHeight="1">
      <c r="F37" s="25"/>
      <c r="G37" s="25"/>
    </row>
    <row r="38" ht="15.75" customHeight="1">
      <c r="F38" s="25"/>
      <c r="G38" s="25"/>
    </row>
    <row r="39" ht="15.75" customHeight="1">
      <c r="F39" s="25"/>
      <c r="G39" s="25"/>
    </row>
    <row r="40" ht="15.75" customHeight="1">
      <c r="F40" s="25"/>
      <c r="G40" s="25"/>
    </row>
    <row r="41" ht="15.75" customHeight="1">
      <c r="F41" s="25"/>
      <c r="G41" s="25"/>
    </row>
    <row r="42" ht="15.75" customHeight="1">
      <c r="F42" s="25"/>
      <c r="G42" s="25"/>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2:J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2022-10-16T03:46:25Z</dcterms:created>
  <dc:creator>Benjo Gerochi</dc:creator>
</cp:coreProperties>
</file>