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evstockholm-my.sharepoint.com/personal/joakim_hertzberg_elevmail_stockholm_se/Documents/"/>
    </mc:Choice>
  </mc:AlternateContent>
  <xr:revisionPtr revIDLastSave="64" documentId="8_{0234DE4D-C0B3-4DDF-B864-7742556A51C9}" xr6:coauthVersionLast="47" xr6:coauthVersionMax="47" xr10:uidLastSave="{9DBBBC68-4E9C-417F-8737-2DD1307C68AF}"/>
  <bookViews>
    <workbookView xWindow="2925" yWindow="345" windowWidth="21600" windowHeight="11370" firstSheet="1" activeTab="1" xr2:uid="{71312B44-F76E-4FD4-B16D-A5C0FE54F14D}"/>
  </bookViews>
  <sheets>
    <sheet name="Blad1" sheetId="1" r:id="rId1"/>
    <sheet name="Blad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7" i="2"/>
  <c r="E7" i="2"/>
  <c r="M4" i="2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5" i="1"/>
  <c r="J6" i="1"/>
  <c r="M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5" i="1"/>
  <c r="H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5" i="1"/>
  <c r="F5" i="1" s="1"/>
  <c r="C7" i="1"/>
  <c r="H7" i="1" s="1"/>
  <c r="C8" i="1"/>
  <c r="H8" i="1" s="1"/>
  <c r="C9" i="1"/>
  <c r="H9" i="1" s="1"/>
  <c r="C10" i="1"/>
  <c r="H10" i="1" s="1"/>
  <c r="C11" i="1"/>
  <c r="H11" i="1" s="1"/>
  <c r="C12" i="1"/>
  <c r="H12" i="1" s="1"/>
  <c r="C13" i="1"/>
  <c r="H13" i="1" s="1"/>
  <c r="C14" i="1"/>
  <c r="H14" i="1" s="1"/>
  <c r="C15" i="1"/>
  <c r="H15" i="1" s="1"/>
  <c r="C16" i="1"/>
  <c r="H16" i="1" s="1"/>
  <c r="C17" i="1"/>
  <c r="C18" i="1"/>
  <c r="C19" i="1"/>
  <c r="H19" i="1" s="1"/>
  <c r="C20" i="1"/>
  <c r="H20" i="1" s="1"/>
  <c r="C21" i="1"/>
  <c r="H21" i="1" s="1"/>
  <c r="C22" i="1"/>
  <c r="H22" i="1" s="1"/>
  <c r="C23" i="1"/>
  <c r="H23" i="1" s="1"/>
  <c r="C24" i="1"/>
  <c r="H24" i="1" s="1"/>
  <c r="C25" i="1"/>
  <c r="C6" i="1"/>
  <c r="H6" i="1" s="1"/>
  <c r="F25" i="1" l="1"/>
  <c r="F17" i="1"/>
  <c r="F21" i="1"/>
  <c r="F13" i="1"/>
  <c r="F12" i="1"/>
  <c r="F19" i="1"/>
  <c r="F11" i="1"/>
  <c r="F20" i="1"/>
  <c r="F18" i="1"/>
  <c r="F22" i="1"/>
  <c r="F14" i="1"/>
  <c r="H18" i="1"/>
  <c r="F10" i="1"/>
  <c r="H25" i="1"/>
  <c r="H17" i="1"/>
  <c r="F24" i="1"/>
  <c r="F16" i="1"/>
  <c r="F8" i="1"/>
  <c r="F6" i="1"/>
  <c r="F9" i="1"/>
  <c r="F23" i="1"/>
  <c r="F15" i="1"/>
  <c r="F7" i="1"/>
</calcChain>
</file>

<file path=xl/sharedStrings.xml><?xml version="1.0" encoding="utf-8"?>
<sst xmlns="http://schemas.openxmlformats.org/spreadsheetml/2006/main" count="38" uniqueCount="20">
  <si>
    <t>OH-           +            HA       -------------------&gt;       Ac-    +        H2O</t>
  </si>
  <si>
    <t xml:space="preserve">Ka = </t>
  </si>
  <si>
    <t>pKa=</t>
  </si>
  <si>
    <t xml:space="preserve">OH added base </t>
  </si>
  <si>
    <t xml:space="preserve">HA acid at start </t>
  </si>
  <si>
    <t xml:space="preserve">neutralization </t>
  </si>
  <si>
    <t>equilibrium and pH clculations</t>
  </si>
  <si>
    <t>cm3</t>
  </si>
  <si>
    <t>conc</t>
  </si>
  <si>
    <t xml:space="preserve">mmol </t>
  </si>
  <si>
    <t xml:space="preserve">cm3 </t>
  </si>
  <si>
    <t xml:space="preserve">mmol init </t>
  </si>
  <si>
    <r>
      <rPr>
        <i/>
        <sz val="11"/>
        <color theme="1"/>
        <rFont val="Calibri"/>
        <family val="2"/>
        <scheme val="minor"/>
      </rPr>
      <t>n(H)-n(OH) mmol</t>
    </r>
    <r>
      <rPr>
        <sz val="11"/>
        <color theme="1"/>
        <rFont val="Calibri"/>
        <family val="2"/>
        <scheme val="minor"/>
      </rPr>
      <t xml:space="preserve">         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HA reamining mmol </t>
    </r>
  </si>
  <si>
    <t>new conc HA</t>
  </si>
  <si>
    <t>n(Ac-)</t>
  </si>
  <si>
    <t>conc. Of Ac-</t>
  </si>
  <si>
    <t>pH=</t>
  </si>
  <si>
    <t>pKa -log[HA]/[Ac-]</t>
  </si>
  <si>
    <t>7?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</si>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</sst>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 applyAlignment="1">
      <alignment wrapText="1"/>
    </xf>
    <xf numFmtId="0" fontId="3" fillId="0" borderId="12" xfId="0" applyFont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5" xfId="0" applyBorder="1" applyAlignment="1">
      <alignment horizontal="center" vertical="center" wrapText="1"/>
    </xf>
    <xf numFmtId="0" fontId="3" fillId="3" borderId="10" xfId="0" applyFont="1" applyFill="1" applyBorder="1"/>
    <xf numFmtId="11" fontId="3" fillId="3" borderId="11" xfId="0" applyNumberFormat="1" applyFont="1" applyFill="1" applyBorder="1"/>
    <xf numFmtId="0" fontId="8" fillId="0" borderId="10" xfId="0" applyFont="1" applyBorder="1" applyAlignment="1">
      <alignment horizontal="center" vertical="center"/>
    </xf>
    <xf numFmtId="0" fontId="5" fillId="3" borderId="2" xfId="0" applyFont="1" applyFill="1" applyBorder="1"/>
    <xf numFmtId="0" fontId="5" fillId="3" borderId="4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0" xfId="0" applyFont="1" applyFill="1" applyBorder="1"/>
    <xf numFmtId="0" fontId="2" fillId="2" borderId="15" xfId="0" applyFont="1" applyFill="1" applyBorder="1"/>
    <xf numFmtId="0" fontId="2" fillId="2" borderId="11" xfId="0" applyFont="1" applyFill="1" applyBorder="1"/>
    <xf numFmtId="0" fontId="8" fillId="0" borderId="15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A66E4-ECAC-4ECA-882E-C4B1D0C34EC2}">
  <dimension ref="A1:M25"/>
  <sheetViews>
    <sheetView topLeftCell="A7" workbookViewId="0">
      <selection sqref="A1:M25"/>
    </sheetView>
  </sheetViews>
  <sheetFormatPr defaultRowHeight="15" x14ac:dyDescent="0.25"/>
  <cols>
    <col min="4" max="4" width="11.42578125" customWidth="1"/>
    <col min="6" max="6" width="21.85546875" customWidth="1"/>
    <col min="7" max="7" width="16.5703125" customWidth="1"/>
    <col min="8" max="8" width="13.28515625" customWidth="1"/>
    <col min="9" max="9" width="14.5703125" customWidth="1"/>
    <col min="10" max="10" width="11.42578125" customWidth="1"/>
    <col min="13" max="13" width="14.140625" bestFit="1" customWidth="1"/>
  </cols>
  <sheetData>
    <row r="1" spans="1:13" ht="29.25" thickBot="1" x14ac:dyDescent="0.5">
      <c r="B1" s="27" t="s">
        <v>0</v>
      </c>
      <c r="C1" s="28"/>
      <c r="D1" s="28"/>
      <c r="E1" s="28"/>
      <c r="F1" s="28"/>
      <c r="G1" s="28"/>
      <c r="H1" s="28"/>
      <c r="I1" s="29"/>
      <c r="L1" s="19" t="s">
        <v>1</v>
      </c>
      <c r="M1" s="20">
        <v>1.7E-5</v>
      </c>
    </row>
    <row r="2" spans="1:13" ht="21.75" thickBot="1" x14ac:dyDescent="0.4">
      <c r="L2" s="22" t="s">
        <v>2</v>
      </c>
      <c r="M2" s="23">
        <f>-LOG10(M1)</f>
        <v>4.7695510786217259</v>
      </c>
    </row>
    <row r="3" spans="1:13" ht="53.25" thickBot="1" x14ac:dyDescent="0.45">
      <c r="A3" s="24" t="s">
        <v>3</v>
      </c>
      <c r="B3" s="25"/>
      <c r="C3" s="25"/>
      <c r="D3" s="24" t="s">
        <v>4</v>
      </c>
      <c r="E3" s="26"/>
      <c r="F3" s="13" t="s">
        <v>5</v>
      </c>
      <c r="G3" s="12"/>
      <c r="H3" s="8"/>
      <c r="I3" s="7"/>
      <c r="J3" s="32" t="s">
        <v>6</v>
      </c>
      <c r="K3" s="33"/>
      <c r="L3" s="33"/>
      <c r="M3" s="34"/>
    </row>
    <row r="4" spans="1:13" ht="36.6" customHeight="1" thickBot="1" x14ac:dyDescent="0.3">
      <c r="A4" s="14" t="s">
        <v>7</v>
      </c>
      <c r="B4" s="15" t="s">
        <v>8</v>
      </c>
      <c r="C4" s="15" t="s">
        <v>9</v>
      </c>
      <c r="D4" s="14" t="s">
        <v>10</v>
      </c>
      <c r="E4" s="16" t="s">
        <v>11</v>
      </c>
      <c r="F4" s="17" t="s">
        <v>12</v>
      </c>
      <c r="G4" s="18" t="s">
        <v>13</v>
      </c>
      <c r="H4" s="15" t="s">
        <v>14</v>
      </c>
      <c r="I4" s="15" t="s">
        <v>15</v>
      </c>
      <c r="J4" s="21" t="s">
        <v>16</v>
      </c>
      <c r="K4" s="30" t="s">
        <v>17</v>
      </c>
      <c r="L4" s="30"/>
      <c r="M4" s="31"/>
    </row>
    <row r="5" spans="1:13" x14ac:dyDescent="0.25">
      <c r="A5">
        <v>0</v>
      </c>
      <c r="B5">
        <v>0</v>
      </c>
      <c r="C5">
        <v>0</v>
      </c>
      <c r="D5" s="1">
        <v>20</v>
      </c>
      <c r="E5" s="2">
        <f>D5*0.1</f>
        <v>2</v>
      </c>
      <c r="F5" s="10">
        <f>E5-C5</f>
        <v>2</v>
      </c>
      <c r="G5" s="9">
        <f>F5/(A5+D5)</f>
        <v>0.1</v>
      </c>
      <c r="H5" s="6">
        <f>C5</f>
        <v>0</v>
      </c>
      <c r="I5" s="8">
        <f>H5/(A5+D5)</f>
        <v>0</v>
      </c>
      <c r="J5" s="38">
        <f>-LOG10(SQRT(M1*0.1))</f>
        <v>2.8847755393108629</v>
      </c>
      <c r="K5" s="39"/>
      <c r="L5" s="39"/>
      <c r="M5" s="40"/>
    </row>
    <row r="6" spans="1:13" x14ac:dyDescent="0.25">
      <c r="A6">
        <v>1</v>
      </c>
      <c r="B6">
        <v>0.1</v>
      </c>
      <c r="C6">
        <f>A6*B6</f>
        <v>0.1</v>
      </c>
      <c r="D6" s="1">
        <v>20</v>
      </c>
      <c r="E6" s="2">
        <f t="shared" ref="E6:E25" si="0">D6*0.1</f>
        <v>2</v>
      </c>
      <c r="F6" s="10">
        <f t="shared" ref="F6:F25" si="1">E6-C6</f>
        <v>1.9</v>
      </c>
      <c r="G6" s="10">
        <f t="shared" ref="G6:G25" si="2">F6/(A6+D6)</f>
        <v>9.0476190476190474E-2</v>
      </c>
      <c r="H6" s="1">
        <f t="shared" ref="H6:H25" si="3">C6</f>
        <v>0.1</v>
      </c>
      <c r="I6">
        <f t="shared" ref="I6:I25" si="4">H6/(A6+D6)</f>
        <v>4.7619047619047623E-3</v>
      </c>
      <c r="J6" s="35">
        <f>$M$2-LOG10(G6/I6)</f>
        <v>3.490797477668897</v>
      </c>
      <c r="K6" s="36"/>
      <c r="L6" s="36"/>
      <c r="M6" s="37"/>
    </row>
    <row r="7" spans="1:13" x14ac:dyDescent="0.25">
      <c r="A7">
        <v>2</v>
      </c>
      <c r="B7">
        <v>0.1</v>
      </c>
      <c r="C7">
        <f t="shared" ref="C7:C25" si="5">A7*B7</f>
        <v>0.2</v>
      </c>
      <c r="D7" s="1">
        <v>20</v>
      </c>
      <c r="E7" s="2">
        <f t="shared" si="0"/>
        <v>2</v>
      </c>
      <c r="F7" s="10">
        <f t="shared" si="1"/>
        <v>1.8</v>
      </c>
      <c r="G7" s="10">
        <f t="shared" si="2"/>
        <v>8.1818181818181818E-2</v>
      </c>
      <c r="H7" s="1">
        <f t="shared" si="3"/>
        <v>0.2</v>
      </c>
      <c r="I7">
        <f t="shared" si="4"/>
        <v>9.0909090909090922E-3</v>
      </c>
      <c r="J7" s="35">
        <f t="shared" ref="J7:J24" si="6">$M$2-LOG10(G7/I7)</f>
        <v>3.8153085691824011</v>
      </c>
      <c r="K7" s="36"/>
      <c r="L7" s="36"/>
      <c r="M7" s="37"/>
    </row>
    <row r="8" spans="1:13" x14ac:dyDescent="0.25">
      <c r="A8">
        <v>3</v>
      </c>
      <c r="B8">
        <v>0.1</v>
      </c>
      <c r="C8">
        <f t="shared" si="5"/>
        <v>0.30000000000000004</v>
      </c>
      <c r="D8" s="1">
        <v>20</v>
      </c>
      <c r="E8" s="2">
        <f t="shared" si="0"/>
        <v>2</v>
      </c>
      <c r="F8" s="10">
        <f t="shared" si="1"/>
        <v>1.7</v>
      </c>
      <c r="G8" s="10">
        <f t="shared" si="2"/>
        <v>7.3913043478260873E-2</v>
      </c>
      <c r="H8" s="1">
        <f t="shared" si="3"/>
        <v>0.30000000000000004</v>
      </c>
      <c r="I8">
        <f t="shared" si="4"/>
        <v>1.3043478260869568E-2</v>
      </c>
      <c r="J8" s="35">
        <f t="shared" si="6"/>
        <v>4.0162234119631144</v>
      </c>
      <c r="K8" s="36"/>
      <c r="L8" s="36"/>
      <c r="M8" s="37"/>
    </row>
    <row r="9" spans="1:13" x14ac:dyDescent="0.25">
      <c r="A9">
        <v>4</v>
      </c>
      <c r="B9">
        <v>0.1</v>
      </c>
      <c r="C9">
        <f t="shared" si="5"/>
        <v>0.4</v>
      </c>
      <c r="D9" s="1">
        <v>20</v>
      </c>
      <c r="E9" s="2">
        <f t="shared" si="0"/>
        <v>2</v>
      </c>
      <c r="F9" s="10">
        <f t="shared" si="1"/>
        <v>1.6</v>
      </c>
      <c r="G9" s="10">
        <f t="shared" si="2"/>
        <v>6.6666666666666666E-2</v>
      </c>
      <c r="H9" s="1">
        <f t="shared" si="3"/>
        <v>0.4</v>
      </c>
      <c r="I9">
        <f t="shared" si="4"/>
        <v>1.6666666666666666E-2</v>
      </c>
      <c r="J9" s="35">
        <f t="shared" si="6"/>
        <v>4.1674910872937634</v>
      </c>
      <c r="K9" s="36"/>
      <c r="L9" s="36"/>
      <c r="M9" s="37"/>
    </row>
    <row r="10" spans="1:13" x14ac:dyDescent="0.25">
      <c r="A10">
        <v>5</v>
      </c>
      <c r="B10">
        <v>0.1</v>
      </c>
      <c r="C10">
        <f t="shared" si="5"/>
        <v>0.5</v>
      </c>
      <c r="D10" s="1">
        <v>20</v>
      </c>
      <c r="E10" s="2">
        <f t="shared" si="0"/>
        <v>2</v>
      </c>
      <c r="F10" s="10">
        <f t="shared" si="1"/>
        <v>1.5</v>
      </c>
      <c r="G10" s="10">
        <f t="shared" si="2"/>
        <v>0.06</v>
      </c>
      <c r="H10" s="1">
        <f t="shared" si="3"/>
        <v>0.5</v>
      </c>
      <c r="I10">
        <f t="shared" si="4"/>
        <v>0.02</v>
      </c>
      <c r="J10" s="35">
        <f t="shared" si="6"/>
        <v>4.2924298239020633</v>
      </c>
      <c r="K10" s="36"/>
      <c r="L10" s="36"/>
      <c r="M10" s="37"/>
    </row>
    <row r="11" spans="1:13" x14ac:dyDescent="0.25">
      <c r="A11">
        <v>6</v>
      </c>
      <c r="B11">
        <v>0.1</v>
      </c>
      <c r="C11">
        <f t="shared" si="5"/>
        <v>0.60000000000000009</v>
      </c>
      <c r="D11" s="1">
        <v>20</v>
      </c>
      <c r="E11" s="2">
        <f t="shared" si="0"/>
        <v>2</v>
      </c>
      <c r="F11" s="10">
        <f t="shared" si="1"/>
        <v>1.4</v>
      </c>
      <c r="G11" s="10">
        <f t="shared" si="2"/>
        <v>5.3846153846153842E-2</v>
      </c>
      <c r="H11" s="1">
        <f t="shared" si="3"/>
        <v>0.60000000000000009</v>
      </c>
      <c r="I11">
        <f t="shared" si="4"/>
        <v>2.3076923076923082E-2</v>
      </c>
      <c r="J11" s="35">
        <f t="shared" si="6"/>
        <v>4.4015742933271316</v>
      </c>
      <c r="K11" s="36"/>
      <c r="L11" s="36"/>
      <c r="M11" s="37"/>
    </row>
    <row r="12" spans="1:13" x14ac:dyDescent="0.25">
      <c r="A12">
        <v>7</v>
      </c>
      <c r="B12">
        <v>0.1</v>
      </c>
      <c r="C12">
        <f t="shared" si="5"/>
        <v>0.70000000000000007</v>
      </c>
      <c r="D12" s="1">
        <v>20</v>
      </c>
      <c r="E12" s="2">
        <f t="shared" si="0"/>
        <v>2</v>
      </c>
      <c r="F12" s="10">
        <f t="shared" si="1"/>
        <v>1.2999999999999998</v>
      </c>
      <c r="G12" s="10">
        <f t="shared" si="2"/>
        <v>4.8148148148148141E-2</v>
      </c>
      <c r="H12" s="1">
        <f t="shared" si="3"/>
        <v>0.70000000000000007</v>
      </c>
      <c r="I12">
        <f t="shared" si="4"/>
        <v>2.5925925925925929E-2</v>
      </c>
      <c r="J12" s="35">
        <f t="shared" si="6"/>
        <v>4.5007057663291459</v>
      </c>
      <c r="K12" s="36"/>
      <c r="L12" s="36"/>
      <c r="M12" s="37"/>
    </row>
    <row r="13" spans="1:13" x14ac:dyDescent="0.25">
      <c r="A13">
        <v>8</v>
      </c>
      <c r="B13">
        <v>0.1</v>
      </c>
      <c r="C13">
        <f t="shared" si="5"/>
        <v>0.8</v>
      </c>
      <c r="D13" s="1">
        <v>20</v>
      </c>
      <c r="E13" s="2">
        <f t="shared" si="0"/>
        <v>2</v>
      </c>
      <c r="F13" s="10">
        <f t="shared" si="1"/>
        <v>1.2</v>
      </c>
      <c r="G13" s="10">
        <f t="shared" si="2"/>
        <v>4.2857142857142858E-2</v>
      </c>
      <c r="H13" s="1">
        <f t="shared" si="3"/>
        <v>0.8</v>
      </c>
      <c r="I13">
        <f t="shared" si="4"/>
        <v>2.8571428571428574E-2</v>
      </c>
      <c r="J13" s="35">
        <f t="shared" si="6"/>
        <v>4.5934598195660445</v>
      </c>
      <c r="K13" s="36"/>
      <c r="L13" s="36"/>
      <c r="M13" s="37"/>
    </row>
    <row r="14" spans="1:13" x14ac:dyDescent="0.25">
      <c r="A14">
        <v>9</v>
      </c>
      <c r="B14">
        <v>0.1</v>
      </c>
      <c r="C14">
        <f t="shared" si="5"/>
        <v>0.9</v>
      </c>
      <c r="D14" s="1">
        <v>20</v>
      </c>
      <c r="E14" s="2">
        <f t="shared" si="0"/>
        <v>2</v>
      </c>
      <c r="F14" s="10">
        <f t="shared" si="1"/>
        <v>1.1000000000000001</v>
      </c>
      <c r="G14" s="10">
        <f t="shared" si="2"/>
        <v>3.7931034482758627E-2</v>
      </c>
      <c r="H14" s="1">
        <f t="shared" si="3"/>
        <v>0.9</v>
      </c>
      <c r="I14">
        <f t="shared" si="4"/>
        <v>3.1034482758620689E-2</v>
      </c>
      <c r="J14" s="35">
        <f t="shared" si="6"/>
        <v>4.6824009029028257</v>
      </c>
      <c r="K14" s="36"/>
      <c r="L14" s="36"/>
      <c r="M14" s="37"/>
    </row>
    <row r="15" spans="1:13" x14ac:dyDescent="0.25">
      <c r="A15">
        <v>10</v>
      </c>
      <c r="B15">
        <v>0.1</v>
      </c>
      <c r="C15">
        <f t="shared" si="5"/>
        <v>1</v>
      </c>
      <c r="D15" s="1">
        <v>20</v>
      </c>
      <c r="E15" s="2">
        <f t="shared" si="0"/>
        <v>2</v>
      </c>
      <c r="F15" s="10">
        <f t="shared" si="1"/>
        <v>1</v>
      </c>
      <c r="G15" s="10">
        <f t="shared" si="2"/>
        <v>3.3333333333333333E-2</v>
      </c>
      <c r="H15" s="1">
        <f t="shared" si="3"/>
        <v>1</v>
      </c>
      <c r="I15">
        <f t="shared" si="4"/>
        <v>3.3333333333333333E-2</v>
      </c>
      <c r="J15" s="35">
        <f t="shared" si="6"/>
        <v>4.7695510786217259</v>
      </c>
      <c r="K15" s="36"/>
      <c r="L15" s="36"/>
      <c r="M15" s="37"/>
    </row>
    <row r="16" spans="1:13" x14ac:dyDescent="0.25">
      <c r="A16">
        <v>11</v>
      </c>
      <c r="B16">
        <v>0.1</v>
      </c>
      <c r="C16">
        <f t="shared" si="5"/>
        <v>1.1000000000000001</v>
      </c>
      <c r="D16" s="1">
        <v>20</v>
      </c>
      <c r="E16" s="2">
        <f t="shared" si="0"/>
        <v>2</v>
      </c>
      <c r="F16" s="10">
        <f t="shared" si="1"/>
        <v>0.89999999999999991</v>
      </c>
      <c r="G16" s="10">
        <f t="shared" si="2"/>
        <v>2.9032258064516127E-2</v>
      </c>
      <c r="H16" s="1">
        <f t="shared" si="3"/>
        <v>1.1000000000000001</v>
      </c>
      <c r="I16">
        <f t="shared" si="4"/>
        <v>3.5483870967741936E-2</v>
      </c>
      <c r="J16" s="35">
        <f t="shared" si="6"/>
        <v>4.8567012543406261</v>
      </c>
      <c r="K16" s="36"/>
      <c r="L16" s="36"/>
      <c r="M16" s="37"/>
    </row>
    <row r="17" spans="1:13" x14ac:dyDescent="0.25">
      <c r="A17">
        <v>12</v>
      </c>
      <c r="B17">
        <v>0.1</v>
      </c>
      <c r="C17">
        <f t="shared" si="5"/>
        <v>1.2000000000000002</v>
      </c>
      <c r="D17" s="1">
        <v>20</v>
      </c>
      <c r="E17" s="2">
        <f t="shared" si="0"/>
        <v>2</v>
      </c>
      <c r="F17" s="10">
        <f t="shared" si="1"/>
        <v>0.79999999999999982</v>
      </c>
      <c r="G17" s="10">
        <f t="shared" si="2"/>
        <v>2.4999999999999994E-2</v>
      </c>
      <c r="H17" s="1">
        <f t="shared" si="3"/>
        <v>1.2000000000000002</v>
      </c>
      <c r="I17">
        <f t="shared" si="4"/>
        <v>3.7500000000000006E-2</v>
      </c>
      <c r="J17" s="35">
        <f t="shared" si="6"/>
        <v>4.9456423376774072</v>
      </c>
      <c r="K17" s="36"/>
      <c r="L17" s="36"/>
      <c r="M17" s="37"/>
    </row>
    <row r="18" spans="1:13" x14ac:dyDescent="0.25">
      <c r="A18">
        <v>13</v>
      </c>
      <c r="B18">
        <v>0.1</v>
      </c>
      <c r="C18">
        <f t="shared" si="5"/>
        <v>1.3</v>
      </c>
      <c r="D18" s="1">
        <v>20</v>
      </c>
      <c r="E18" s="2">
        <f t="shared" si="0"/>
        <v>2</v>
      </c>
      <c r="F18" s="10">
        <f t="shared" si="1"/>
        <v>0.7</v>
      </c>
      <c r="G18" s="10">
        <f t="shared" si="2"/>
        <v>2.121212121212121E-2</v>
      </c>
      <c r="H18" s="1">
        <f t="shared" si="3"/>
        <v>1.3</v>
      </c>
      <c r="I18">
        <f t="shared" si="4"/>
        <v>3.9393939393939398E-2</v>
      </c>
      <c r="J18" s="35">
        <f t="shared" si="6"/>
        <v>5.0383963909143059</v>
      </c>
      <c r="K18" s="36"/>
      <c r="L18" s="36"/>
      <c r="M18" s="37"/>
    </row>
    <row r="19" spans="1:13" x14ac:dyDescent="0.25">
      <c r="A19">
        <v>14</v>
      </c>
      <c r="B19">
        <v>0.1</v>
      </c>
      <c r="C19">
        <f t="shared" si="5"/>
        <v>1.4000000000000001</v>
      </c>
      <c r="D19" s="1">
        <v>20</v>
      </c>
      <c r="E19" s="2">
        <f t="shared" si="0"/>
        <v>2</v>
      </c>
      <c r="F19" s="10">
        <f t="shared" si="1"/>
        <v>0.59999999999999987</v>
      </c>
      <c r="G19" s="10">
        <f t="shared" si="2"/>
        <v>1.7647058823529408E-2</v>
      </c>
      <c r="H19" s="1">
        <f t="shared" si="3"/>
        <v>1.4000000000000001</v>
      </c>
      <c r="I19">
        <f t="shared" si="4"/>
        <v>4.11764705882353E-2</v>
      </c>
      <c r="J19" s="35">
        <f t="shared" si="6"/>
        <v>5.1375278639163202</v>
      </c>
      <c r="K19" s="36"/>
      <c r="L19" s="36"/>
      <c r="M19" s="37"/>
    </row>
    <row r="20" spans="1:13" x14ac:dyDescent="0.25">
      <c r="A20">
        <v>15</v>
      </c>
      <c r="B20">
        <v>0.1</v>
      </c>
      <c r="C20">
        <f t="shared" si="5"/>
        <v>1.5</v>
      </c>
      <c r="D20" s="1">
        <v>20</v>
      </c>
      <c r="E20" s="2">
        <f t="shared" si="0"/>
        <v>2</v>
      </c>
      <c r="F20" s="10">
        <f t="shared" si="1"/>
        <v>0.5</v>
      </c>
      <c r="G20" s="10">
        <f t="shared" si="2"/>
        <v>1.4285714285714285E-2</v>
      </c>
      <c r="H20" s="1">
        <f t="shared" si="3"/>
        <v>1.5</v>
      </c>
      <c r="I20">
        <f t="shared" si="4"/>
        <v>4.2857142857142858E-2</v>
      </c>
      <c r="J20" s="35">
        <f t="shared" si="6"/>
        <v>5.2466723333413885</v>
      </c>
      <c r="K20" s="36"/>
      <c r="L20" s="36"/>
      <c r="M20" s="37"/>
    </row>
    <row r="21" spans="1:13" x14ac:dyDescent="0.25">
      <c r="A21">
        <v>16</v>
      </c>
      <c r="B21">
        <v>0.1</v>
      </c>
      <c r="C21">
        <f t="shared" si="5"/>
        <v>1.6</v>
      </c>
      <c r="D21" s="1">
        <v>20</v>
      </c>
      <c r="E21" s="2">
        <f t="shared" si="0"/>
        <v>2</v>
      </c>
      <c r="F21" s="10">
        <f t="shared" si="1"/>
        <v>0.39999999999999991</v>
      </c>
      <c r="G21" s="10">
        <f t="shared" si="2"/>
        <v>1.1111111111111108E-2</v>
      </c>
      <c r="H21" s="1">
        <f t="shared" si="3"/>
        <v>1.6</v>
      </c>
      <c r="I21">
        <f t="shared" si="4"/>
        <v>4.4444444444444446E-2</v>
      </c>
      <c r="J21" s="35">
        <f t="shared" si="6"/>
        <v>5.3716110699496884</v>
      </c>
      <c r="K21" s="36"/>
      <c r="L21" s="36"/>
      <c r="M21" s="37"/>
    </row>
    <row r="22" spans="1:13" x14ac:dyDescent="0.25">
      <c r="A22">
        <v>17</v>
      </c>
      <c r="B22">
        <v>0.1</v>
      </c>
      <c r="C22">
        <f t="shared" si="5"/>
        <v>1.7000000000000002</v>
      </c>
      <c r="D22" s="1">
        <v>20</v>
      </c>
      <c r="E22" s="2">
        <f t="shared" si="0"/>
        <v>2</v>
      </c>
      <c r="F22" s="10">
        <f t="shared" si="1"/>
        <v>0.29999999999999982</v>
      </c>
      <c r="G22" s="10">
        <f t="shared" si="2"/>
        <v>8.1081081081081034E-3</v>
      </c>
      <c r="H22" s="1">
        <f t="shared" si="3"/>
        <v>1.7000000000000002</v>
      </c>
      <c r="I22">
        <f t="shared" si="4"/>
        <v>4.5945945945945948E-2</v>
      </c>
      <c r="J22" s="35">
        <f t="shared" si="6"/>
        <v>5.5228787452803374</v>
      </c>
      <c r="K22" s="36"/>
      <c r="L22" s="36"/>
      <c r="M22" s="37"/>
    </row>
    <row r="23" spans="1:13" x14ac:dyDescent="0.25">
      <c r="A23">
        <v>18</v>
      </c>
      <c r="B23">
        <v>0.1</v>
      </c>
      <c r="C23">
        <f t="shared" si="5"/>
        <v>1.8</v>
      </c>
      <c r="D23" s="1">
        <v>20</v>
      </c>
      <c r="E23" s="2">
        <f t="shared" si="0"/>
        <v>2</v>
      </c>
      <c r="F23" s="10">
        <f t="shared" si="1"/>
        <v>0.19999999999999996</v>
      </c>
      <c r="G23" s="10">
        <f t="shared" si="2"/>
        <v>5.2631578947368411E-3</v>
      </c>
      <c r="H23" s="1">
        <f t="shared" si="3"/>
        <v>1.8</v>
      </c>
      <c r="I23">
        <f t="shared" si="4"/>
        <v>4.736842105263158E-2</v>
      </c>
      <c r="J23" s="35">
        <f t="shared" si="6"/>
        <v>5.7237935880610511</v>
      </c>
      <c r="K23" s="36"/>
      <c r="L23" s="36"/>
      <c r="M23" s="37"/>
    </row>
    <row r="24" spans="1:13" x14ac:dyDescent="0.25">
      <c r="A24">
        <v>19</v>
      </c>
      <c r="B24">
        <v>0.1</v>
      </c>
      <c r="C24">
        <f t="shared" si="5"/>
        <v>1.9000000000000001</v>
      </c>
      <c r="D24" s="1">
        <v>20</v>
      </c>
      <c r="E24" s="2">
        <f t="shared" si="0"/>
        <v>2</v>
      </c>
      <c r="F24" s="10">
        <f t="shared" si="1"/>
        <v>9.9999999999999867E-2</v>
      </c>
      <c r="G24" s="10">
        <f t="shared" si="2"/>
        <v>2.5641025641025606E-3</v>
      </c>
      <c r="H24" s="1">
        <f t="shared" si="3"/>
        <v>1.9000000000000001</v>
      </c>
      <c r="I24">
        <f t="shared" si="4"/>
        <v>4.8717948717948718E-2</v>
      </c>
      <c r="J24" s="35">
        <f t="shared" si="6"/>
        <v>6.0483046795745556</v>
      </c>
      <c r="K24" s="36"/>
      <c r="L24" s="36"/>
      <c r="M24" s="37"/>
    </row>
    <row r="25" spans="1:13" ht="15.75" thickBot="1" x14ac:dyDescent="0.3">
      <c r="A25">
        <v>20</v>
      </c>
      <c r="B25">
        <v>0.1</v>
      </c>
      <c r="C25">
        <f t="shared" si="5"/>
        <v>2</v>
      </c>
      <c r="D25" s="3">
        <v>20</v>
      </c>
      <c r="E25" s="5">
        <f t="shared" si="0"/>
        <v>2</v>
      </c>
      <c r="F25" s="11">
        <f t="shared" si="1"/>
        <v>0</v>
      </c>
      <c r="G25" s="11">
        <f t="shared" si="2"/>
        <v>0</v>
      </c>
      <c r="H25" s="3">
        <f t="shared" si="3"/>
        <v>2</v>
      </c>
      <c r="I25" s="4">
        <f t="shared" si="4"/>
        <v>0.05</v>
      </c>
      <c r="J25" s="41" t="s">
        <v>18</v>
      </c>
      <c r="K25" s="42"/>
      <c r="L25" s="42"/>
      <c r="M25" s="43"/>
    </row>
  </sheetData>
  <mergeCells count="26">
    <mergeCell ref="J23:M23"/>
    <mergeCell ref="J24:M24"/>
    <mergeCell ref="J25:M25"/>
    <mergeCell ref="J17:M17"/>
    <mergeCell ref="J18:M18"/>
    <mergeCell ref="J19:M19"/>
    <mergeCell ref="J20:M20"/>
    <mergeCell ref="J21:M21"/>
    <mergeCell ref="J22:M22"/>
    <mergeCell ref="J16:M16"/>
    <mergeCell ref="J5:M5"/>
    <mergeCell ref="J6:M6"/>
    <mergeCell ref="J7:M7"/>
    <mergeCell ref="J8:M8"/>
    <mergeCell ref="J9:M9"/>
    <mergeCell ref="J10:M10"/>
    <mergeCell ref="J11:M11"/>
    <mergeCell ref="J12:M12"/>
    <mergeCell ref="J13:M13"/>
    <mergeCell ref="J14:M14"/>
    <mergeCell ref="J15:M15"/>
    <mergeCell ref="A3:C3"/>
    <mergeCell ref="D3:E3"/>
    <mergeCell ref="B1:I1"/>
    <mergeCell ref="K4:M4"/>
    <mergeCell ref="J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BA46-825F-4280-9382-95FEFAA1CC96}">
  <dimension ref="A2:M27"/>
  <sheetViews>
    <sheetView tabSelected="1" zoomScale="89" zoomScaleNormal="385" workbookViewId="0">
      <selection activeCell="Q6" sqref="Q6"/>
    </sheetView>
  </sheetViews>
  <sheetFormatPr defaultRowHeight="15" x14ac:dyDescent="0.25"/>
  <cols>
    <col min="3" max="3" width="9.28515625" customWidth="1"/>
    <col min="4" max="4" width="11.42578125" customWidth="1"/>
    <col min="5" max="5" width="9.140625" customWidth="1"/>
    <col min="6" max="6" width="21.85546875" customWidth="1"/>
    <col min="7" max="7" width="16.5703125" customWidth="1"/>
    <col min="8" max="8" width="13.28515625" customWidth="1"/>
    <col min="9" max="9" width="14.5703125" customWidth="1"/>
    <col min="10" max="10" width="11.42578125" customWidth="1"/>
    <col min="13" max="13" width="15.7109375" bestFit="1" customWidth="1"/>
  </cols>
  <sheetData>
    <row r="2" spans="1:13" ht="15.75" thickBot="1" x14ac:dyDescent="0.3"/>
    <row r="3" spans="1:13" ht="29.25" thickBot="1" x14ac:dyDescent="0.5">
      <c r="B3" s="27" t="s">
        <v>0</v>
      </c>
      <c r="C3" s="28"/>
      <c r="D3" s="28"/>
      <c r="E3" s="28"/>
      <c r="F3" s="28"/>
      <c r="G3" s="28"/>
      <c r="H3" s="28"/>
      <c r="I3" s="29"/>
      <c r="L3" s="19" t="s">
        <v>1</v>
      </c>
      <c r="M3" s="20">
        <v>1.7E-5</v>
      </c>
    </row>
    <row r="4" spans="1:13" ht="21.75" thickBot="1" x14ac:dyDescent="0.4">
      <c r="L4" s="22" t="s">
        <v>2</v>
      </c>
      <c r="M4" s="23">
        <f>-LOG10(M3)</f>
        <v>4.7695510786217259</v>
      </c>
    </row>
    <row r="5" spans="1:13" ht="53.25" thickBot="1" x14ac:dyDescent="0.45">
      <c r="A5" s="24" t="s">
        <v>3</v>
      </c>
      <c r="B5" s="25"/>
      <c r="C5" s="25"/>
      <c r="D5" s="24" t="s">
        <v>4</v>
      </c>
      <c r="E5" s="26"/>
      <c r="F5" s="13" t="s">
        <v>5</v>
      </c>
      <c r="G5" s="12"/>
      <c r="H5" s="8"/>
      <c r="I5" s="7"/>
      <c r="J5" s="32" t="s">
        <v>6</v>
      </c>
      <c r="K5" s="33"/>
      <c r="L5" s="33"/>
      <c r="M5" s="34"/>
    </row>
    <row r="6" spans="1:13" ht="32.25" thickBot="1" x14ac:dyDescent="0.3">
      <c r="A6" s="14" t="s">
        <v>7</v>
      </c>
      <c r="B6" s="15" t="s">
        <v>8</v>
      </c>
      <c r="C6" s="15" t="s">
        <v>9</v>
      </c>
      <c r="D6" s="14" t="s">
        <v>10</v>
      </c>
      <c r="E6" s="16" t="s">
        <v>11</v>
      </c>
      <c r="F6" s="17" t="s">
        <v>12</v>
      </c>
      <c r="G6" s="18" t="s">
        <v>13</v>
      </c>
      <c r="H6" s="15" t="s">
        <v>14</v>
      </c>
      <c r="I6" s="15" t="s">
        <v>15</v>
      </c>
      <c r="J6" s="21" t="s">
        <v>16</v>
      </c>
      <c r="K6" s="30" t="s">
        <v>17</v>
      </c>
      <c r="L6" s="30"/>
      <c r="M6" s="31"/>
    </row>
    <row r="7" spans="1:13" x14ac:dyDescent="0.25">
      <c r="A7">
        <v>0</v>
      </c>
      <c r="B7">
        <v>0.1</v>
      </c>
      <c r="C7">
        <f>A7*B7</f>
        <v>0</v>
      </c>
      <c r="D7" s="1">
        <v>20</v>
      </c>
      <c r="E7" s="2">
        <f>0.1*20</f>
        <v>2</v>
      </c>
      <c r="F7" s="10">
        <f>E7-C7</f>
        <v>2</v>
      </c>
      <c r="G7" s="9">
        <f>F7/(D7+A7)</f>
        <v>0.1</v>
      </c>
      <c r="H7" s="6">
        <f>A7*B7</f>
        <v>0</v>
      </c>
      <c r="I7" s="8">
        <f>H7/(A7+D7)</f>
        <v>0</v>
      </c>
      <c r="J7" s="38">
        <f>-LOG10(SQRT(M3*G7))</f>
        <v>2.8847755393108629</v>
      </c>
      <c r="K7" s="39"/>
      <c r="L7" s="39"/>
      <c r="M7" s="40"/>
    </row>
    <row r="8" spans="1:13" x14ac:dyDescent="0.25">
      <c r="A8">
        <v>1</v>
      </c>
      <c r="B8">
        <v>0.1</v>
      </c>
      <c r="C8">
        <f t="shared" ref="C8:C27" si="0">A8*B8</f>
        <v>0.1</v>
      </c>
      <c r="D8" s="1">
        <v>20</v>
      </c>
      <c r="E8" s="2">
        <f t="shared" ref="E8:E27" si="1">0.1*20</f>
        <v>2</v>
      </c>
      <c r="F8" s="10">
        <f t="shared" ref="F8:F27" si="2">E8-C8</f>
        <v>1.9</v>
      </c>
      <c r="G8" s="10">
        <f t="shared" ref="G8:G27" si="3">F8/(D8+A8)</f>
        <v>9.0476190476190474E-2</v>
      </c>
      <c r="H8" s="1">
        <f t="shared" ref="H8:H27" si="4">A8*B8</f>
        <v>0.1</v>
      </c>
      <c r="I8">
        <f t="shared" ref="I8:I27" si="5">H8/(A8+D8)</f>
        <v>4.7619047619047623E-3</v>
      </c>
      <c r="J8" s="35">
        <f t="shared" ref="J8:J27" si="6">$M$4-LOG10(G8/I8)</f>
        <v>3.490797477668897</v>
      </c>
      <c r="K8" s="44"/>
      <c r="L8" s="44"/>
      <c r="M8" s="37"/>
    </row>
    <row r="9" spans="1:13" x14ac:dyDescent="0.25">
      <c r="A9">
        <v>2</v>
      </c>
      <c r="B9">
        <v>0.1</v>
      </c>
      <c r="C9">
        <f t="shared" si="0"/>
        <v>0.2</v>
      </c>
      <c r="D9" s="1">
        <v>20</v>
      </c>
      <c r="E9" s="2">
        <f t="shared" si="1"/>
        <v>2</v>
      </c>
      <c r="F9" s="10">
        <f t="shared" si="2"/>
        <v>1.8</v>
      </c>
      <c r="G9" s="10">
        <f t="shared" si="3"/>
        <v>8.1818181818181818E-2</v>
      </c>
      <c r="H9" s="1">
        <f t="shared" si="4"/>
        <v>0.2</v>
      </c>
      <c r="I9">
        <f t="shared" si="5"/>
        <v>9.0909090909090922E-3</v>
      </c>
      <c r="J9" s="35">
        <f t="shared" si="6"/>
        <v>3.8153085691824011</v>
      </c>
      <c r="K9" s="44"/>
      <c r="L9" s="44"/>
      <c r="M9" s="37"/>
    </row>
    <row r="10" spans="1:13" x14ac:dyDescent="0.25">
      <c r="A10">
        <v>3</v>
      </c>
      <c r="B10">
        <v>0.1</v>
      </c>
      <c r="C10">
        <f t="shared" si="0"/>
        <v>0.30000000000000004</v>
      </c>
      <c r="D10" s="1">
        <v>20</v>
      </c>
      <c r="E10" s="2">
        <f t="shared" si="1"/>
        <v>2</v>
      </c>
      <c r="F10" s="10">
        <f t="shared" si="2"/>
        <v>1.7</v>
      </c>
      <c r="G10" s="10">
        <f t="shared" si="3"/>
        <v>7.3913043478260873E-2</v>
      </c>
      <c r="H10" s="1">
        <f t="shared" si="4"/>
        <v>0.30000000000000004</v>
      </c>
      <c r="I10">
        <f t="shared" si="5"/>
        <v>1.3043478260869568E-2</v>
      </c>
      <c r="J10" s="35">
        <f t="shared" si="6"/>
        <v>4.0162234119631144</v>
      </c>
      <c r="K10" s="44"/>
      <c r="L10" s="44"/>
      <c r="M10" s="37"/>
    </row>
    <row r="11" spans="1:13" x14ac:dyDescent="0.25">
      <c r="A11">
        <v>4</v>
      </c>
      <c r="B11">
        <v>0.1</v>
      </c>
      <c r="C11">
        <f t="shared" si="0"/>
        <v>0.4</v>
      </c>
      <c r="D11" s="1">
        <v>20</v>
      </c>
      <c r="E11" s="2">
        <f t="shared" si="1"/>
        <v>2</v>
      </c>
      <c r="F11" s="10">
        <f t="shared" si="2"/>
        <v>1.6</v>
      </c>
      <c r="G11" s="10">
        <f t="shared" si="3"/>
        <v>6.6666666666666666E-2</v>
      </c>
      <c r="H11" s="1">
        <f t="shared" si="4"/>
        <v>0.4</v>
      </c>
      <c r="I11">
        <f t="shared" si="5"/>
        <v>1.6666666666666666E-2</v>
      </c>
      <c r="J11" s="35">
        <f t="shared" si="6"/>
        <v>4.1674910872937634</v>
      </c>
      <c r="K11" s="44"/>
      <c r="L11" s="44"/>
      <c r="M11" s="37"/>
    </row>
    <row r="12" spans="1:13" x14ac:dyDescent="0.25">
      <c r="A12">
        <v>5</v>
      </c>
      <c r="B12">
        <v>0.1</v>
      </c>
      <c r="C12">
        <f t="shared" si="0"/>
        <v>0.5</v>
      </c>
      <c r="D12" s="1">
        <v>20</v>
      </c>
      <c r="E12" s="2">
        <f t="shared" si="1"/>
        <v>2</v>
      </c>
      <c r="F12" s="10">
        <f t="shared" si="2"/>
        <v>1.5</v>
      </c>
      <c r="G12" s="10">
        <f t="shared" si="3"/>
        <v>0.06</v>
      </c>
      <c r="H12" s="1">
        <f t="shared" si="4"/>
        <v>0.5</v>
      </c>
      <c r="I12">
        <f t="shared" si="5"/>
        <v>0.02</v>
      </c>
      <c r="J12" s="35">
        <f t="shared" si="6"/>
        <v>4.2924298239020633</v>
      </c>
      <c r="K12" s="44"/>
      <c r="L12" s="44"/>
      <c r="M12" s="37"/>
    </row>
    <row r="13" spans="1:13" x14ac:dyDescent="0.25">
      <c r="A13">
        <v>6</v>
      </c>
      <c r="B13">
        <v>0.1</v>
      </c>
      <c r="C13">
        <f t="shared" si="0"/>
        <v>0.60000000000000009</v>
      </c>
      <c r="D13" s="1">
        <v>20</v>
      </c>
      <c r="E13" s="2">
        <f t="shared" si="1"/>
        <v>2</v>
      </c>
      <c r="F13" s="10">
        <f t="shared" si="2"/>
        <v>1.4</v>
      </c>
      <c r="G13" s="10">
        <f t="shared" si="3"/>
        <v>5.3846153846153842E-2</v>
      </c>
      <c r="H13" s="1">
        <f t="shared" si="4"/>
        <v>0.60000000000000009</v>
      </c>
      <c r="I13">
        <f t="shared" si="5"/>
        <v>2.3076923076923082E-2</v>
      </c>
      <c r="J13" s="35">
        <f t="shared" si="6"/>
        <v>4.4015742933271316</v>
      </c>
      <c r="K13" s="44"/>
      <c r="L13" s="44"/>
      <c r="M13" s="37"/>
    </row>
    <row r="14" spans="1:13" x14ac:dyDescent="0.25">
      <c r="A14">
        <v>7</v>
      </c>
      <c r="B14">
        <v>0.1</v>
      </c>
      <c r="C14">
        <f t="shared" si="0"/>
        <v>0.70000000000000007</v>
      </c>
      <c r="D14" s="1">
        <v>20</v>
      </c>
      <c r="E14" s="2">
        <f t="shared" si="1"/>
        <v>2</v>
      </c>
      <c r="F14" s="10">
        <f t="shared" si="2"/>
        <v>1.2999999999999998</v>
      </c>
      <c r="G14" s="10">
        <f t="shared" si="3"/>
        <v>4.8148148148148141E-2</v>
      </c>
      <c r="H14" s="1">
        <f t="shared" si="4"/>
        <v>0.70000000000000007</v>
      </c>
      <c r="I14">
        <f t="shared" si="5"/>
        <v>2.5925925925925929E-2</v>
      </c>
      <c r="J14" s="35">
        <f t="shared" si="6"/>
        <v>4.5007057663291459</v>
      </c>
      <c r="K14" s="44"/>
      <c r="L14" s="44"/>
      <c r="M14" s="37"/>
    </row>
    <row r="15" spans="1:13" x14ac:dyDescent="0.25">
      <c r="A15">
        <v>8</v>
      </c>
      <c r="B15">
        <v>0.1</v>
      </c>
      <c r="C15">
        <f t="shared" si="0"/>
        <v>0.8</v>
      </c>
      <c r="D15" s="1">
        <v>20</v>
      </c>
      <c r="E15" s="2">
        <f t="shared" si="1"/>
        <v>2</v>
      </c>
      <c r="F15" s="10">
        <f t="shared" si="2"/>
        <v>1.2</v>
      </c>
      <c r="G15" s="10">
        <f t="shared" si="3"/>
        <v>4.2857142857142858E-2</v>
      </c>
      <c r="H15" s="1">
        <f t="shared" si="4"/>
        <v>0.8</v>
      </c>
      <c r="I15">
        <f t="shared" si="5"/>
        <v>2.8571428571428574E-2</v>
      </c>
      <c r="J15" s="35">
        <f t="shared" si="6"/>
        <v>4.5934598195660445</v>
      </c>
      <c r="K15" s="44"/>
      <c r="L15" s="44"/>
      <c r="M15" s="37"/>
    </row>
    <row r="16" spans="1:13" x14ac:dyDescent="0.25">
      <c r="A16">
        <v>9</v>
      </c>
      <c r="B16">
        <v>0.1</v>
      </c>
      <c r="C16">
        <f t="shared" si="0"/>
        <v>0.9</v>
      </c>
      <c r="D16" s="1">
        <v>20</v>
      </c>
      <c r="E16" s="2">
        <f t="shared" si="1"/>
        <v>2</v>
      </c>
      <c r="F16" s="10">
        <f t="shared" si="2"/>
        <v>1.1000000000000001</v>
      </c>
      <c r="G16" s="10">
        <f t="shared" si="3"/>
        <v>3.7931034482758627E-2</v>
      </c>
      <c r="H16" s="1">
        <f t="shared" si="4"/>
        <v>0.9</v>
      </c>
      <c r="I16">
        <f t="shared" si="5"/>
        <v>3.1034482758620689E-2</v>
      </c>
      <c r="J16" s="35">
        <f t="shared" si="6"/>
        <v>4.6824009029028257</v>
      </c>
      <c r="K16" s="44"/>
      <c r="L16" s="44"/>
      <c r="M16" s="37"/>
    </row>
    <row r="17" spans="1:13" x14ac:dyDescent="0.25">
      <c r="A17">
        <v>10</v>
      </c>
      <c r="B17">
        <v>0.1</v>
      </c>
      <c r="C17">
        <f t="shared" si="0"/>
        <v>1</v>
      </c>
      <c r="D17" s="1">
        <v>20</v>
      </c>
      <c r="E17" s="2">
        <f t="shared" si="1"/>
        <v>2</v>
      </c>
      <c r="F17" s="10">
        <f t="shared" si="2"/>
        <v>1</v>
      </c>
      <c r="G17" s="10">
        <f t="shared" si="3"/>
        <v>3.3333333333333333E-2</v>
      </c>
      <c r="H17" s="1">
        <f t="shared" si="4"/>
        <v>1</v>
      </c>
      <c r="I17">
        <f t="shared" si="5"/>
        <v>3.3333333333333333E-2</v>
      </c>
      <c r="J17" s="35">
        <f t="shared" si="6"/>
        <v>4.7695510786217259</v>
      </c>
      <c r="K17" s="44"/>
      <c r="L17" s="44"/>
      <c r="M17" s="37"/>
    </row>
    <row r="18" spans="1:13" x14ac:dyDescent="0.25">
      <c r="A18">
        <v>11</v>
      </c>
      <c r="B18">
        <v>0.1</v>
      </c>
      <c r="C18">
        <f t="shared" si="0"/>
        <v>1.1000000000000001</v>
      </c>
      <c r="D18" s="1">
        <v>20</v>
      </c>
      <c r="E18" s="2">
        <f t="shared" si="1"/>
        <v>2</v>
      </c>
      <c r="F18" s="10">
        <f t="shared" si="2"/>
        <v>0.89999999999999991</v>
      </c>
      <c r="G18" s="10">
        <f t="shared" si="3"/>
        <v>2.9032258064516127E-2</v>
      </c>
      <c r="H18" s="1">
        <f t="shared" si="4"/>
        <v>1.1000000000000001</v>
      </c>
      <c r="I18">
        <f t="shared" si="5"/>
        <v>3.5483870967741936E-2</v>
      </c>
      <c r="J18" s="35">
        <f t="shared" si="6"/>
        <v>4.8567012543406261</v>
      </c>
      <c r="K18" s="44"/>
      <c r="L18" s="44"/>
      <c r="M18" s="37"/>
    </row>
    <row r="19" spans="1:13" x14ac:dyDescent="0.25">
      <c r="A19">
        <v>12</v>
      </c>
      <c r="B19">
        <v>0.1</v>
      </c>
      <c r="C19">
        <f t="shared" si="0"/>
        <v>1.2000000000000002</v>
      </c>
      <c r="D19" s="1">
        <v>20</v>
      </c>
      <c r="E19" s="2">
        <f t="shared" si="1"/>
        <v>2</v>
      </c>
      <c r="F19" s="10">
        <f t="shared" si="2"/>
        <v>0.79999999999999982</v>
      </c>
      <c r="G19" s="10">
        <f t="shared" si="3"/>
        <v>2.4999999999999994E-2</v>
      </c>
      <c r="H19" s="1">
        <f t="shared" si="4"/>
        <v>1.2000000000000002</v>
      </c>
      <c r="I19">
        <f t="shared" si="5"/>
        <v>3.7500000000000006E-2</v>
      </c>
      <c r="J19" s="35">
        <f t="shared" si="6"/>
        <v>4.9456423376774072</v>
      </c>
      <c r="K19" s="44"/>
      <c r="L19" s="44"/>
      <c r="M19" s="37"/>
    </row>
    <row r="20" spans="1:13" x14ac:dyDescent="0.25">
      <c r="A20">
        <v>13</v>
      </c>
      <c r="B20">
        <v>0.1</v>
      </c>
      <c r="C20">
        <f t="shared" si="0"/>
        <v>1.3</v>
      </c>
      <c r="D20" s="1">
        <v>20</v>
      </c>
      <c r="E20" s="2">
        <f t="shared" si="1"/>
        <v>2</v>
      </c>
      <c r="F20" s="10">
        <f t="shared" si="2"/>
        <v>0.7</v>
      </c>
      <c r="G20" s="10">
        <f t="shared" si="3"/>
        <v>2.121212121212121E-2</v>
      </c>
      <c r="H20" s="1">
        <f t="shared" si="4"/>
        <v>1.3</v>
      </c>
      <c r="I20">
        <f t="shared" si="5"/>
        <v>3.9393939393939398E-2</v>
      </c>
      <c r="J20" s="35">
        <f t="shared" si="6"/>
        <v>5.0383963909143059</v>
      </c>
      <c r="K20" s="44"/>
      <c r="L20" s="44"/>
      <c r="M20" s="37"/>
    </row>
    <row r="21" spans="1:13" x14ac:dyDescent="0.25">
      <c r="A21">
        <v>14</v>
      </c>
      <c r="B21">
        <v>0.1</v>
      </c>
      <c r="C21">
        <f t="shared" si="0"/>
        <v>1.4000000000000001</v>
      </c>
      <c r="D21" s="1">
        <v>20</v>
      </c>
      <c r="E21" s="2">
        <f t="shared" si="1"/>
        <v>2</v>
      </c>
      <c r="F21" s="10">
        <f t="shared" si="2"/>
        <v>0.59999999999999987</v>
      </c>
      <c r="G21" s="10">
        <f t="shared" si="3"/>
        <v>1.7647058823529408E-2</v>
      </c>
      <c r="H21" s="1">
        <f t="shared" si="4"/>
        <v>1.4000000000000001</v>
      </c>
      <c r="I21">
        <f t="shared" si="5"/>
        <v>4.11764705882353E-2</v>
      </c>
      <c r="J21" s="35">
        <f t="shared" si="6"/>
        <v>5.1375278639163202</v>
      </c>
      <c r="K21" s="44"/>
      <c r="L21" s="44"/>
      <c r="M21" s="37"/>
    </row>
    <row r="22" spans="1:13" x14ac:dyDescent="0.25">
      <c r="A22">
        <v>15</v>
      </c>
      <c r="B22">
        <v>0.1</v>
      </c>
      <c r="C22">
        <f t="shared" si="0"/>
        <v>1.5</v>
      </c>
      <c r="D22" s="1">
        <v>20</v>
      </c>
      <c r="E22" s="2">
        <f t="shared" si="1"/>
        <v>2</v>
      </c>
      <c r="F22" s="10">
        <f t="shared" si="2"/>
        <v>0.5</v>
      </c>
      <c r="G22" s="10">
        <f t="shared" si="3"/>
        <v>1.4285714285714285E-2</v>
      </c>
      <c r="H22" s="1">
        <f t="shared" si="4"/>
        <v>1.5</v>
      </c>
      <c r="I22">
        <f t="shared" si="5"/>
        <v>4.2857142857142858E-2</v>
      </c>
      <c r="J22" s="35">
        <f t="shared" si="6"/>
        <v>5.2466723333413885</v>
      </c>
      <c r="K22" s="44"/>
      <c r="L22" s="44"/>
      <c r="M22" s="37"/>
    </row>
    <row r="23" spans="1:13" x14ac:dyDescent="0.25">
      <c r="A23">
        <v>16</v>
      </c>
      <c r="B23">
        <v>0.1</v>
      </c>
      <c r="C23">
        <f t="shared" si="0"/>
        <v>1.6</v>
      </c>
      <c r="D23" s="1">
        <v>20</v>
      </c>
      <c r="E23" s="2">
        <f t="shared" si="1"/>
        <v>2</v>
      </c>
      <c r="F23" s="10">
        <f t="shared" si="2"/>
        <v>0.39999999999999991</v>
      </c>
      <c r="G23" s="10">
        <f t="shared" si="3"/>
        <v>1.1111111111111108E-2</v>
      </c>
      <c r="H23" s="1">
        <f t="shared" si="4"/>
        <v>1.6</v>
      </c>
      <c r="I23">
        <f t="shared" si="5"/>
        <v>4.4444444444444446E-2</v>
      </c>
      <c r="J23" s="35">
        <f t="shared" si="6"/>
        <v>5.3716110699496884</v>
      </c>
      <c r="K23" s="44"/>
      <c r="L23" s="44"/>
      <c r="M23" s="37"/>
    </row>
    <row r="24" spans="1:13" x14ac:dyDescent="0.25">
      <c r="A24">
        <v>17</v>
      </c>
      <c r="B24">
        <v>0.1</v>
      </c>
      <c r="C24">
        <f t="shared" si="0"/>
        <v>1.7000000000000002</v>
      </c>
      <c r="D24" s="1">
        <v>20</v>
      </c>
      <c r="E24" s="2">
        <f t="shared" si="1"/>
        <v>2</v>
      </c>
      <c r="F24" s="10">
        <f t="shared" si="2"/>
        <v>0.29999999999999982</v>
      </c>
      <c r="G24" s="10">
        <f t="shared" si="3"/>
        <v>8.1081081081081034E-3</v>
      </c>
      <c r="H24" s="1">
        <f t="shared" si="4"/>
        <v>1.7000000000000002</v>
      </c>
      <c r="I24">
        <f t="shared" si="5"/>
        <v>4.5945945945945948E-2</v>
      </c>
      <c r="J24" s="35">
        <f t="shared" si="6"/>
        <v>5.5228787452803374</v>
      </c>
      <c r="K24" s="44"/>
      <c r="L24" s="44"/>
      <c r="M24" s="37"/>
    </row>
    <row r="25" spans="1:13" x14ac:dyDescent="0.25">
      <c r="A25">
        <v>18</v>
      </c>
      <c r="B25">
        <v>0.1</v>
      </c>
      <c r="C25">
        <f t="shared" si="0"/>
        <v>1.8</v>
      </c>
      <c r="D25" s="1">
        <v>20</v>
      </c>
      <c r="E25" s="2">
        <f t="shared" si="1"/>
        <v>2</v>
      </c>
      <c r="F25" s="10">
        <f t="shared" si="2"/>
        <v>0.19999999999999996</v>
      </c>
      <c r="G25" s="10">
        <f t="shared" si="3"/>
        <v>5.2631578947368411E-3</v>
      </c>
      <c r="H25" s="1">
        <f t="shared" si="4"/>
        <v>1.8</v>
      </c>
      <c r="I25">
        <f t="shared" si="5"/>
        <v>4.736842105263158E-2</v>
      </c>
      <c r="J25" s="35">
        <f t="shared" si="6"/>
        <v>5.7237935880610511</v>
      </c>
      <c r="K25" s="44"/>
      <c r="L25" s="44"/>
      <c r="M25" s="37"/>
    </row>
    <row r="26" spans="1:13" x14ac:dyDescent="0.25">
      <c r="A26">
        <v>19</v>
      </c>
      <c r="B26">
        <v>0.1</v>
      </c>
      <c r="C26">
        <f t="shared" si="0"/>
        <v>1.9000000000000001</v>
      </c>
      <c r="D26" s="1">
        <v>20</v>
      </c>
      <c r="E26" s="2">
        <f t="shared" si="1"/>
        <v>2</v>
      </c>
      <c r="F26" s="10">
        <f t="shared" si="2"/>
        <v>9.9999999999999867E-2</v>
      </c>
      <c r="G26" s="10">
        <f t="shared" si="3"/>
        <v>2.5641025641025606E-3</v>
      </c>
      <c r="H26" s="1">
        <f t="shared" si="4"/>
        <v>1.9000000000000001</v>
      </c>
      <c r="I26">
        <f t="shared" si="5"/>
        <v>4.8717948717948718E-2</v>
      </c>
      <c r="J26" s="35">
        <f t="shared" si="6"/>
        <v>6.0483046795745556</v>
      </c>
      <c r="K26" s="44"/>
      <c r="L26" s="44"/>
      <c r="M26" s="37"/>
    </row>
    <row r="27" spans="1:13" ht="15.75" thickBot="1" x14ac:dyDescent="0.3">
      <c r="A27">
        <v>20</v>
      </c>
      <c r="B27">
        <v>0.1</v>
      </c>
      <c r="C27">
        <f t="shared" si="0"/>
        <v>2</v>
      </c>
      <c r="D27" s="1">
        <v>20</v>
      </c>
      <c r="E27" s="2">
        <f t="shared" si="1"/>
        <v>2</v>
      </c>
      <c r="F27" s="10">
        <f t="shared" si="2"/>
        <v>0</v>
      </c>
      <c r="G27" s="11">
        <f t="shared" si="3"/>
        <v>0</v>
      </c>
      <c r="H27" s="3">
        <f t="shared" si="4"/>
        <v>2</v>
      </c>
      <c r="I27" s="4">
        <f t="shared" si="5"/>
        <v>0.05</v>
      </c>
      <c r="J27" s="41" t="s">
        <v>19</v>
      </c>
      <c r="K27" s="42"/>
      <c r="L27" s="42"/>
      <c r="M27" s="43"/>
    </row>
  </sheetData>
  <mergeCells count="26">
    <mergeCell ref="J26:M26"/>
    <mergeCell ref="J27:M27"/>
    <mergeCell ref="J20:M20"/>
    <mergeCell ref="J21:M21"/>
    <mergeCell ref="J22:M22"/>
    <mergeCell ref="J23:M23"/>
    <mergeCell ref="J24:M24"/>
    <mergeCell ref="J25:M25"/>
    <mergeCell ref="J19:M19"/>
    <mergeCell ref="J8:M8"/>
    <mergeCell ref="J9:M9"/>
    <mergeCell ref="J10:M10"/>
    <mergeCell ref="J11:M11"/>
    <mergeCell ref="J12:M12"/>
    <mergeCell ref="J13:M13"/>
    <mergeCell ref="J14:M14"/>
    <mergeCell ref="J15:M15"/>
    <mergeCell ref="J16:M16"/>
    <mergeCell ref="J17:M17"/>
    <mergeCell ref="J18:M18"/>
    <mergeCell ref="J7:M7"/>
    <mergeCell ref="B3:I3"/>
    <mergeCell ref="A5:C5"/>
    <mergeCell ref="D5:E5"/>
    <mergeCell ref="J5:M5"/>
    <mergeCell ref="K6:M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BF45B9C90803A4BB050A03ACCFF6DB2" ma:contentTypeVersion="12" ma:contentTypeDescription="Skapa ett nytt dokument." ma:contentTypeScope="" ma:versionID="91b85fe92a4f76693be374e72142341b">
  <xsd:schema xmlns:xsd="http://www.w3.org/2001/XMLSchema" xmlns:xs="http://www.w3.org/2001/XMLSchema" xmlns:p="http://schemas.microsoft.com/office/2006/metadata/properties" xmlns:ns2="47e7464c-bb26-4936-bb49-93c000ab05dc" xmlns:ns3="6ba75c36-50f1-4936-ae1e-cfb9d30df897" targetNamespace="http://schemas.microsoft.com/office/2006/metadata/properties" ma:root="true" ma:fieldsID="8526b0954cc61e5dfcc253ba752fed81" ns2:_="" ns3:_="">
    <xsd:import namespace="47e7464c-bb26-4936-bb49-93c000ab05dc"/>
    <xsd:import namespace="6ba75c36-50f1-4936-ae1e-cfb9d30df8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e7464c-bb26-4936-bb49-93c000ab05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ildmarkeringar" ma:readOnly="false" ma:fieldId="{5cf76f15-5ced-4ddc-b409-7134ff3c332f}" ma:taxonomyMulti="true" ma:sspId="a1e0213d-ec2a-484f-b77d-75d09db392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a75c36-50f1-4936-ae1e-cfb9d30df89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1335fe41-95fe-4396-aba1-438e8c46e12b}" ma:internalName="TaxCatchAll" ma:showField="CatchAllData" ma:web="6ba75c36-50f1-4936-ae1e-cfb9d30df8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037DF9-FB13-443C-B2C0-6B5B97145C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795CD2-15E2-4261-B8B6-10387F82B7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e7464c-bb26-4936-bb49-93c000ab05dc"/>
    <ds:schemaRef ds:uri="6ba75c36-50f1-4936-ae1e-cfb9d30df8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Per-Olof Freerks</dc:creator>
  <cp:keywords/>
  <dc:description/>
  <cp:lastModifiedBy>Joakim Hertzberg (elev)</cp:lastModifiedBy>
  <cp:revision/>
  <dcterms:created xsi:type="dcterms:W3CDTF">2024-02-09T10:25:07Z</dcterms:created>
  <dcterms:modified xsi:type="dcterms:W3CDTF">2024-02-09T13:11:13Z</dcterms:modified>
  <cp:category/>
  <cp:contentStatus/>
</cp:coreProperties>
</file>