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1eca1117a57bf4/Desktop/DataScienceMS/DTSC560_DataScienceForBusiness/"/>
    </mc:Choice>
  </mc:AlternateContent>
  <xr:revisionPtr revIDLastSave="0" documentId="13_ncr:40009_{BDACC724-CE52-4D39-90C6-40F88860D38A}" xr6:coauthVersionLast="47" xr6:coauthVersionMax="47" xr10:uidLastSave="{00000000-0000-0000-0000-000000000000}"/>
  <bookViews>
    <workbookView xWindow="-120" yWindow="-120" windowWidth="29040" windowHeight="15840" activeTab="1"/>
  </bookViews>
  <sheets>
    <sheet name="movingAvg" sheetId="1" r:id="rId1"/>
    <sheet name="expSmoothing" sheetId="2" r:id="rId2"/>
  </sheets>
  <calcPr calcId="0"/>
</workbook>
</file>

<file path=xl/calcChain.xml><?xml version="1.0" encoding="utf-8"?>
<calcChain xmlns="http://schemas.openxmlformats.org/spreadsheetml/2006/main">
  <c r="C25" i="2" l="1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24" i="2"/>
  <c r="D25" i="2" s="1"/>
  <c r="C17" i="2"/>
  <c r="C14" i="2"/>
  <c r="D14" i="2" s="1"/>
  <c r="C4" i="2"/>
  <c r="C5" i="2" s="1"/>
  <c r="C3" i="2"/>
  <c r="D3" i="2" s="1"/>
  <c r="G3" i="2" s="1"/>
  <c r="D24" i="2" l="1"/>
  <c r="F24" i="2"/>
  <c r="E24" i="2"/>
  <c r="G24" i="2"/>
  <c r="F25" i="2"/>
  <c r="G25" i="2"/>
  <c r="E25" i="2"/>
  <c r="E14" i="2"/>
  <c r="G14" i="2"/>
  <c r="F14" i="2"/>
  <c r="C15" i="2"/>
  <c r="D5" i="2"/>
  <c r="C6" i="2"/>
  <c r="E3" i="2"/>
  <c r="F3" i="2"/>
  <c r="D4" i="2"/>
  <c r="D26" i="2" l="1"/>
  <c r="D15" i="2"/>
  <c r="C16" i="2"/>
  <c r="D16" i="2" s="1"/>
  <c r="G4" i="2"/>
  <c r="F4" i="2"/>
  <c r="E4" i="2"/>
  <c r="D6" i="2"/>
  <c r="C7" i="2"/>
  <c r="E5" i="2"/>
  <c r="G5" i="2"/>
  <c r="F5" i="2"/>
  <c r="D27" i="2" l="1"/>
  <c r="G26" i="2"/>
  <c r="F26" i="2"/>
  <c r="E26" i="2"/>
  <c r="F16" i="2"/>
  <c r="G16" i="2"/>
  <c r="E16" i="2"/>
  <c r="E15" i="2"/>
  <c r="G15" i="2"/>
  <c r="F15" i="2"/>
  <c r="D7" i="2"/>
  <c r="C8" i="2"/>
  <c r="G6" i="2"/>
  <c r="F6" i="2"/>
  <c r="E6" i="2"/>
  <c r="D28" i="2" l="1"/>
  <c r="E27" i="2"/>
  <c r="G27" i="2"/>
  <c r="F27" i="2"/>
  <c r="D8" i="2"/>
  <c r="C9" i="2"/>
  <c r="G7" i="2"/>
  <c r="F7" i="2"/>
  <c r="E7" i="2"/>
  <c r="G28" i="2" l="1"/>
  <c r="F28" i="2"/>
  <c r="E28" i="2"/>
  <c r="D29" i="2"/>
  <c r="C10" i="2"/>
  <c r="D9" i="2"/>
  <c r="F8" i="2"/>
  <c r="G8" i="2"/>
  <c r="E8" i="2"/>
  <c r="D30" i="2" l="1"/>
  <c r="E29" i="2"/>
  <c r="F29" i="2"/>
  <c r="G29" i="2"/>
  <c r="G9" i="2"/>
  <c r="F9" i="2"/>
  <c r="E9" i="2"/>
  <c r="D10" i="2"/>
  <c r="C11" i="2"/>
  <c r="E30" i="2" l="1"/>
  <c r="G30" i="2"/>
  <c r="F30" i="2"/>
  <c r="D31" i="2"/>
  <c r="C12" i="2"/>
  <c r="D11" i="2"/>
  <c r="F10" i="2"/>
  <c r="E10" i="2"/>
  <c r="G10" i="2"/>
  <c r="G31" i="2" l="1"/>
  <c r="F31" i="2"/>
  <c r="E31" i="2"/>
  <c r="D32" i="2"/>
  <c r="G11" i="2"/>
  <c r="F11" i="2"/>
  <c r="E11" i="2"/>
  <c r="C13" i="2"/>
  <c r="D12" i="2"/>
  <c r="E32" i="2" l="1"/>
  <c r="F32" i="2"/>
  <c r="G32" i="2"/>
  <c r="D33" i="2"/>
  <c r="F12" i="2"/>
  <c r="E12" i="2"/>
  <c r="G12" i="2"/>
  <c r="D13" i="2"/>
  <c r="D17" i="2"/>
  <c r="F19" i="1"/>
  <c r="F17" i="1"/>
  <c r="G17" i="1"/>
  <c r="E17" i="1"/>
  <c r="C6" i="1"/>
  <c r="C7" i="1"/>
  <c r="D7" i="1" s="1"/>
  <c r="C8" i="1"/>
  <c r="C9" i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C5" i="1"/>
  <c r="D5" i="1" s="1"/>
  <c r="E8" i="1"/>
  <c r="F8" i="1"/>
  <c r="G8" i="1"/>
  <c r="E9" i="1"/>
  <c r="F9" i="1"/>
  <c r="D6" i="1"/>
  <c r="E6" i="1" s="1"/>
  <c r="D8" i="1"/>
  <c r="D9" i="1"/>
  <c r="G9" i="1" s="1"/>
  <c r="G33" i="2" l="1"/>
  <c r="F33" i="2"/>
  <c r="E33" i="2"/>
  <c r="D34" i="2"/>
  <c r="G13" i="2"/>
  <c r="G17" i="2" s="1"/>
  <c r="F13" i="2"/>
  <c r="F17" i="2" s="1"/>
  <c r="F19" i="2" s="1"/>
  <c r="E13" i="2"/>
  <c r="E17" i="2" s="1"/>
  <c r="E16" i="1"/>
  <c r="F16" i="1"/>
  <c r="G16" i="1"/>
  <c r="G15" i="1"/>
  <c r="E15" i="1"/>
  <c r="F15" i="1"/>
  <c r="E14" i="1"/>
  <c r="F14" i="1"/>
  <c r="G14" i="1"/>
  <c r="G13" i="1"/>
  <c r="E13" i="1"/>
  <c r="F13" i="1"/>
  <c r="G12" i="1"/>
  <c r="E12" i="1"/>
  <c r="F12" i="1"/>
  <c r="E11" i="1"/>
  <c r="F11" i="1"/>
  <c r="G11" i="1"/>
  <c r="E10" i="1"/>
  <c r="F10" i="1"/>
  <c r="G10" i="1"/>
  <c r="G7" i="1"/>
  <c r="E7" i="1"/>
  <c r="F7" i="1"/>
  <c r="G6" i="1"/>
  <c r="F6" i="1"/>
  <c r="E5" i="1"/>
  <c r="F5" i="1"/>
  <c r="G5" i="1"/>
  <c r="D38" i="2" l="1"/>
  <c r="D35" i="2"/>
  <c r="E34" i="2"/>
  <c r="E38" i="2" s="1"/>
  <c r="F34" i="2"/>
  <c r="F38" i="2" s="1"/>
  <c r="F40" i="2" s="1"/>
  <c r="G34" i="2"/>
  <c r="G38" i="2" s="1"/>
  <c r="G35" i="2" l="1"/>
  <c r="F35" i="2"/>
  <c r="E35" i="2"/>
  <c r="D36" i="2"/>
  <c r="D37" i="2" l="1"/>
  <c r="F36" i="2"/>
  <c r="E36" i="2"/>
  <c r="G36" i="2"/>
  <c r="G37" i="2" l="1"/>
  <c r="F37" i="2"/>
  <c r="E37" i="2"/>
</calcChain>
</file>

<file path=xl/sharedStrings.xml><?xml version="1.0" encoding="utf-8"?>
<sst xmlns="http://schemas.openxmlformats.org/spreadsheetml/2006/main" count="41" uniqueCount="24">
  <si>
    <t>Year</t>
  </si>
  <si>
    <t>Airfare</t>
  </si>
  <si>
    <t>Moving Average Forecast</t>
  </si>
  <si>
    <t>Forecast Error</t>
  </si>
  <si>
    <t>Absolute Value of Errors</t>
  </si>
  <si>
    <t>Squared Error</t>
  </si>
  <si>
    <t>Absolute % Errors</t>
  </si>
  <si>
    <t>MAE</t>
  </si>
  <si>
    <t>MSE</t>
  </si>
  <si>
    <t>MAPE</t>
  </si>
  <si>
    <t>RMSE</t>
  </si>
  <si>
    <t>Quiz question #2: What is the 2019 forecast for average airfare using the simple moving average technique?</t>
  </si>
  <si>
    <t>Quiz question #3: What is the MAE for the simple moving average method?</t>
  </si>
  <si>
    <t>Week</t>
  </si>
  <si>
    <t>Sales</t>
  </si>
  <si>
    <t>Asolute Value of Errors</t>
  </si>
  <si>
    <t>Absolute % errors</t>
  </si>
  <si>
    <t>exponential Smooting</t>
  </si>
  <si>
    <t>Quiz question #4: What is the 2019 forecast for average airfare using simple exponential smoothing with a smoothing constant of 0.2?</t>
  </si>
  <si>
    <t xml:space="preserve">Quiz question #5: What is the MAE for the simple exponential smoothing method with asmoothing constant of 0.2?
</t>
  </si>
  <si>
    <t>Quiz question #6: What is the 2019 forecast for average airfare using simple exponential smoothing with a smoothing constant of 0.8?</t>
  </si>
  <si>
    <t>Quiz question #7: What is the MAE for the simple exponential smoothing method with a smoothing constant of 0.8?</t>
  </si>
  <si>
    <t>Quiz question #8: Reviewing the accuracy measure values for each of these forecasting attempts, which would you trust most to provide the most accurate forecast of 2019 average airfare?</t>
  </si>
  <si>
    <t>simple exponential smoothing with a smoothing constant of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</si>
</sst>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16" fillId="0" borderId="0" xfId="0" applyFont="1"/>
    <xf numFmtId="10" fontId="0" fillId="0" borderId="0" xfId="1" applyNumberFormat="1" applyFont="1"/>
    <xf numFmtId="10" fontId="16" fillId="0" borderId="0" xfId="1" applyNumberFormat="1" applyFont="1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16" fillId="34" borderId="0" xfId="0" applyFont="1" applyFill="1"/>
    <xf numFmtId="169" fontId="0" fillId="33" borderId="0" xfId="0" applyNumberFormat="1" applyFill="1"/>
    <xf numFmtId="0" fontId="16" fillId="0" borderId="0" xfId="0" applyFont="1" applyAlignment="1">
      <alignment horizontal="center" vertical="center" wrapText="1"/>
    </xf>
    <xf numFmtId="10" fontId="0" fillId="0" borderId="0" xfId="0" applyNumberFormat="1"/>
    <xf numFmtId="0" fontId="18" fillId="35" borderId="0" xfId="0" applyFont="1" applyFill="1"/>
    <xf numFmtId="0" fontId="0" fillId="35" borderId="0" xfId="0" applyFill="1"/>
    <xf numFmtId="0" fontId="18" fillId="36" borderId="0" xfId="0" applyFont="1" applyFill="1" applyAlignment="1"/>
    <xf numFmtId="0" fontId="16" fillId="36" borderId="0" xfId="0" applyFont="1" applyFill="1"/>
    <xf numFmtId="0" fontId="16" fillId="38" borderId="0" xfId="0" applyFont="1" applyFill="1"/>
    <xf numFmtId="0" fontId="18" fillId="38" borderId="0" xfId="0" applyFont="1" applyFill="1"/>
    <xf numFmtId="0" fontId="18" fillId="39" borderId="0" xfId="0" applyFont="1" applyFill="1"/>
    <xf numFmtId="169" fontId="0" fillId="37" borderId="0" xfId="0" applyNumberFormat="1" applyFill="1"/>
    <xf numFmtId="0" fontId="18" fillId="40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:B17"/>
    </sheetView>
  </sheetViews>
  <sheetFormatPr defaultRowHeight="15" x14ac:dyDescent="0.25"/>
  <sheetData>
    <row r="1" spans="1:10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6" t="s">
        <v>11</v>
      </c>
    </row>
    <row r="2" spans="1:10" ht="18" x14ac:dyDescent="0.25">
      <c r="A2">
        <v>2004</v>
      </c>
      <c r="B2">
        <v>402.26</v>
      </c>
      <c r="J2" s="7" t="s">
        <v>12</v>
      </c>
    </row>
    <row r="3" spans="1:10" x14ac:dyDescent="0.25">
      <c r="A3">
        <v>2005</v>
      </c>
      <c r="B3">
        <v>391.5</v>
      </c>
    </row>
    <row r="4" spans="1:10" x14ac:dyDescent="0.25">
      <c r="A4">
        <v>2006</v>
      </c>
      <c r="B4">
        <v>405.48</v>
      </c>
    </row>
    <row r="5" spans="1:10" x14ac:dyDescent="0.25">
      <c r="A5">
        <v>2007</v>
      </c>
      <c r="B5">
        <v>390.3</v>
      </c>
      <c r="C5">
        <f>AVERAGE(B2:B4)</f>
        <v>399.74666666666667</v>
      </c>
      <c r="D5">
        <f t="shared" ref="D3:D16" si="0">B5-C5</f>
        <v>-9.4466666666666583</v>
      </c>
      <c r="E5">
        <f t="shared" ref="E3:E16" si="1">ABS(D5)</f>
        <v>9.4466666666666583</v>
      </c>
      <c r="F5">
        <f t="shared" ref="F3:F16" si="2">D5*D5</f>
        <v>89.239511111110957</v>
      </c>
      <c r="G5" s="3">
        <f t="shared" ref="G3:G16" si="3">ABS(D5/B5)</f>
        <v>2.4203604065248931E-2</v>
      </c>
    </row>
    <row r="6" spans="1:10" x14ac:dyDescent="0.25">
      <c r="A6">
        <v>2008</v>
      </c>
      <c r="B6">
        <v>400.27</v>
      </c>
      <c r="C6">
        <f t="shared" ref="C6:C17" si="4">AVERAGE(B3:B5)</f>
        <v>395.76</v>
      </c>
      <c r="D6">
        <f t="shared" si="0"/>
        <v>4.5099999999999909</v>
      </c>
      <c r="E6">
        <f t="shared" si="1"/>
        <v>4.5099999999999909</v>
      </c>
      <c r="F6">
        <f t="shared" si="2"/>
        <v>20.340099999999918</v>
      </c>
      <c r="G6" s="3">
        <f t="shared" si="3"/>
        <v>1.1267394508706601E-2</v>
      </c>
    </row>
    <row r="7" spans="1:10" x14ac:dyDescent="0.25">
      <c r="A7">
        <v>2009</v>
      </c>
      <c r="B7">
        <v>359.91</v>
      </c>
      <c r="C7">
        <f t="shared" si="4"/>
        <v>398.68333333333334</v>
      </c>
      <c r="D7">
        <f t="shared" si="0"/>
        <v>-38.773333333333312</v>
      </c>
      <c r="E7">
        <f t="shared" si="1"/>
        <v>38.773333333333312</v>
      </c>
      <c r="F7">
        <f t="shared" si="2"/>
        <v>1503.3713777777762</v>
      </c>
      <c r="G7" s="3">
        <f t="shared" si="3"/>
        <v>0.10773063636279434</v>
      </c>
    </row>
    <row r="8" spans="1:10" x14ac:dyDescent="0.25">
      <c r="A8">
        <v>2010</v>
      </c>
      <c r="B8">
        <v>383.48</v>
      </c>
      <c r="C8">
        <f t="shared" si="4"/>
        <v>383.49333333333334</v>
      </c>
      <c r="D8">
        <f t="shared" si="0"/>
        <v>-1.3333333333321207E-2</v>
      </c>
      <c r="E8">
        <f t="shared" si="1"/>
        <v>1.3333333333321207E-2</v>
      </c>
      <c r="F8">
        <f t="shared" si="2"/>
        <v>1.777777777774544E-4</v>
      </c>
      <c r="G8" s="3">
        <f t="shared" si="3"/>
        <v>3.4769305656934406E-5</v>
      </c>
    </row>
    <row r="9" spans="1:10" x14ac:dyDescent="0.25">
      <c r="A9">
        <v>2011</v>
      </c>
      <c r="B9">
        <v>402.45</v>
      </c>
      <c r="C9">
        <f t="shared" si="4"/>
        <v>381.22</v>
      </c>
      <c r="D9">
        <f t="shared" si="0"/>
        <v>21.229999999999961</v>
      </c>
      <c r="E9">
        <f t="shared" si="1"/>
        <v>21.229999999999961</v>
      </c>
      <c r="F9">
        <f t="shared" si="2"/>
        <v>450.71289999999834</v>
      </c>
      <c r="G9" s="3">
        <f t="shared" si="3"/>
        <v>5.2751894645297455E-2</v>
      </c>
    </row>
    <row r="10" spans="1:10" x14ac:dyDescent="0.25">
      <c r="A10">
        <v>2012</v>
      </c>
      <c r="B10">
        <v>406.13</v>
      </c>
      <c r="C10">
        <f t="shared" si="4"/>
        <v>381.94666666666672</v>
      </c>
      <c r="D10">
        <f t="shared" si="0"/>
        <v>24.18333333333328</v>
      </c>
      <c r="E10">
        <f t="shared" si="1"/>
        <v>24.18333333333328</v>
      </c>
      <c r="F10">
        <f t="shared" si="2"/>
        <v>584.83361111110855</v>
      </c>
      <c r="G10" s="3">
        <f t="shared" si="3"/>
        <v>5.9545794039675179E-2</v>
      </c>
    </row>
    <row r="11" spans="1:10" x14ac:dyDescent="0.25">
      <c r="A11">
        <v>2013</v>
      </c>
      <c r="B11">
        <v>407.99</v>
      </c>
      <c r="C11">
        <f t="shared" si="4"/>
        <v>397.3533333333333</v>
      </c>
      <c r="D11">
        <f t="shared" si="0"/>
        <v>10.636666666666713</v>
      </c>
      <c r="E11">
        <f t="shared" si="1"/>
        <v>10.636666666666713</v>
      </c>
      <c r="F11">
        <f t="shared" si="2"/>
        <v>113.13867777777877</v>
      </c>
      <c r="G11" s="3">
        <f t="shared" si="3"/>
        <v>2.6070900430566223E-2</v>
      </c>
    </row>
    <row r="12" spans="1:10" x14ac:dyDescent="0.25">
      <c r="A12">
        <v>2014</v>
      </c>
      <c r="B12">
        <v>411.67</v>
      </c>
      <c r="C12">
        <f t="shared" si="4"/>
        <v>405.52333333333331</v>
      </c>
      <c r="D12">
        <f t="shared" si="0"/>
        <v>6.1466666666667038</v>
      </c>
      <c r="E12">
        <f t="shared" si="1"/>
        <v>6.1466666666667038</v>
      </c>
      <c r="F12">
        <f t="shared" si="2"/>
        <v>37.78151111111157</v>
      </c>
      <c r="G12" s="3">
        <f t="shared" si="3"/>
        <v>1.4931053189852803E-2</v>
      </c>
    </row>
    <row r="13" spans="1:10" x14ac:dyDescent="0.25">
      <c r="A13">
        <v>2015</v>
      </c>
      <c r="B13">
        <v>395.7</v>
      </c>
      <c r="C13">
        <f t="shared" si="4"/>
        <v>408.59666666666664</v>
      </c>
      <c r="D13">
        <f t="shared" si="0"/>
        <v>-12.896666666666647</v>
      </c>
      <c r="E13">
        <f t="shared" si="1"/>
        <v>12.896666666666647</v>
      </c>
      <c r="F13">
        <f t="shared" si="2"/>
        <v>166.32401111111059</v>
      </c>
      <c r="G13" s="3">
        <f t="shared" si="3"/>
        <v>3.2592030999915714E-2</v>
      </c>
    </row>
    <row r="14" spans="1:10" x14ac:dyDescent="0.25">
      <c r="A14">
        <v>2016</v>
      </c>
      <c r="B14">
        <v>361.94</v>
      </c>
      <c r="C14">
        <f t="shared" si="4"/>
        <v>405.12000000000006</v>
      </c>
      <c r="D14">
        <f t="shared" si="0"/>
        <v>-43.180000000000064</v>
      </c>
      <c r="E14">
        <f t="shared" si="1"/>
        <v>43.180000000000064</v>
      </c>
      <c r="F14">
        <f t="shared" si="2"/>
        <v>1864.5124000000055</v>
      </c>
      <c r="G14" s="3">
        <f t="shared" si="3"/>
        <v>0.11930154169199332</v>
      </c>
    </row>
    <row r="15" spans="1:10" x14ac:dyDescent="0.25">
      <c r="A15">
        <v>2017</v>
      </c>
      <c r="B15">
        <v>352.85</v>
      </c>
      <c r="C15">
        <f t="shared" si="4"/>
        <v>389.77</v>
      </c>
      <c r="D15">
        <f t="shared" si="0"/>
        <v>-36.919999999999959</v>
      </c>
      <c r="E15">
        <f t="shared" si="1"/>
        <v>36.919999999999959</v>
      </c>
      <c r="F15">
        <f t="shared" si="2"/>
        <v>1363.086399999997</v>
      </c>
      <c r="G15" s="3">
        <f t="shared" si="3"/>
        <v>0.10463369703840146</v>
      </c>
    </row>
    <row r="16" spans="1:10" x14ac:dyDescent="0.25">
      <c r="A16">
        <v>2018</v>
      </c>
      <c r="B16">
        <v>346.49</v>
      </c>
      <c r="C16">
        <f t="shared" si="4"/>
        <v>370.16333333333336</v>
      </c>
      <c r="D16">
        <f t="shared" si="0"/>
        <v>-23.673333333333346</v>
      </c>
      <c r="E16">
        <f t="shared" si="1"/>
        <v>23.673333333333346</v>
      </c>
      <c r="F16">
        <f t="shared" si="2"/>
        <v>560.42671111111167</v>
      </c>
      <c r="G16" s="3">
        <f t="shared" si="3"/>
        <v>6.8323280133144815E-2</v>
      </c>
    </row>
    <row r="17" spans="1:7" x14ac:dyDescent="0.25">
      <c r="A17">
        <v>2019</v>
      </c>
      <c r="C17" s="9">
        <f t="shared" si="4"/>
        <v>353.76</v>
      </c>
      <c r="E17" s="8">
        <f>AVERAGE(E5:E16)</f>
        <v>19.30083333333333</v>
      </c>
      <c r="F17" s="2">
        <f t="shared" ref="F17:G17" si="5">AVERAGE(F5:F16)</f>
        <v>562.81394907407378</v>
      </c>
      <c r="G17" s="4">
        <f t="shared" si="5"/>
        <v>5.1782216367604474E-2</v>
      </c>
    </row>
    <row r="18" spans="1:7" x14ac:dyDescent="0.25">
      <c r="E18" s="2" t="s">
        <v>7</v>
      </c>
      <c r="F18" s="2" t="s">
        <v>8</v>
      </c>
      <c r="G18" s="2" t="s">
        <v>9</v>
      </c>
    </row>
    <row r="19" spans="1:7" x14ac:dyDescent="0.25">
      <c r="F19" s="2">
        <f>SQRT(F17)</f>
        <v>23.723700155626521</v>
      </c>
    </row>
    <row r="20" spans="1:7" x14ac:dyDescent="0.25">
      <c r="F20" s="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J6" sqref="J6"/>
    </sheetView>
  </sheetViews>
  <sheetFormatPr defaultRowHeight="15" x14ac:dyDescent="0.25"/>
  <sheetData>
    <row r="1" spans="1:10" ht="60" x14ac:dyDescent="0.25">
      <c r="A1" s="10" t="s">
        <v>13</v>
      </c>
      <c r="B1" s="10" t="s">
        <v>14</v>
      </c>
      <c r="C1" s="10" t="s">
        <v>17</v>
      </c>
      <c r="D1" s="10" t="s">
        <v>3</v>
      </c>
      <c r="E1" s="10" t="s">
        <v>15</v>
      </c>
      <c r="F1" s="10" t="s">
        <v>5</v>
      </c>
      <c r="G1" s="10" t="s">
        <v>16</v>
      </c>
      <c r="I1" s="12" t="s">
        <v>18</v>
      </c>
    </row>
    <row r="2" spans="1:10" ht="18" x14ac:dyDescent="0.25">
      <c r="A2">
        <v>2004</v>
      </c>
      <c r="B2">
        <v>402.26</v>
      </c>
      <c r="I2" s="14" t="s">
        <v>19</v>
      </c>
    </row>
    <row r="3" spans="1:10" ht="18" x14ac:dyDescent="0.25">
      <c r="A3">
        <v>2005</v>
      </c>
      <c r="B3">
        <v>391.5</v>
      </c>
      <c r="C3">
        <f>(0.2*B2)+((1-0.2)*B2)</f>
        <v>402.26</v>
      </c>
      <c r="D3">
        <f t="shared" ref="D3:D14" si="0">B3-C3</f>
        <v>-10.759999999999991</v>
      </c>
      <c r="E3">
        <f t="shared" ref="E3:E13" si="1">ABS(D3)</f>
        <v>10.759999999999991</v>
      </c>
      <c r="F3">
        <f t="shared" ref="F3:F13" si="2">D3*D3</f>
        <v>115.77759999999981</v>
      </c>
      <c r="G3" s="11">
        <f t="shared" ref="G3:G13" si="3">ABS(D3/B3)</f>
        <v>2.7484035759897805E-2</v>
      </c>
      <c r="I3" s="18" t="s">
        <v>20</v>
      </c>
    </row>
    <row r="4" spans="1:10" ht="18" x14ac:dyDescent="0.25">
      <c r="A4">
        <v>2006</v>
      </c>
      <c r="B4">
        <v>405.48</v>
      </c>
      <c r="C4">
        <f>(0.2*B3)+((1-0.2)*C3)</f>
        <v>400.108</v>
      </c>
      <c r="D4">
        <f t="shared" si="0"/>
        <v>5.3720000000000141</v>
      </c>
      <c r="E4">
        <f t="shared" si="1"/>
        <v>5.3720000000000141</v>
      </c>
      <c r="F4">
        <f t="shared" si="2"/>
        <v>28.85838400000015</v>
      </c>
      <c r="G4" s="11">
        <f t="shared" si="3"/>
        <v>1.3248495610141102E-2</v>
      </c>
      <c r="I4" s="17" t="s">
        <v>21</v>
      </c>
    </row>
    <row r="5" spans="1:10" ht="18" x14ac:dyDescent="0.25">
      <c r="A5">
        <v>2007</v>
      </c>
      <c r="B5">
        <v>390.3</v>
      </c>
      <c r="C5">
        <f t="shared" ref="C5:C14" si="4">(0.2*B4)+((1-0.2)*C4)</f>
        <v>401.18240000000003</v>
      </c>
      <c r="D5">
        <f t="shared" si="0"/>
        <v>-10.882400000000018</v>
      </c>
      <c r="E5">
        <f t="shared" si="1"/>
        <v>10.882400000000018</v>
      </c>
      <c r="F5">
        <f t="shared" si="2"/>
        <v>118.4266297600004</v>
      </c>
      <c r="G5" s="11">
        <f t="shared" si="3"/>
        <v>2.7882141942095869E-2</v>
      </c>
      <c r="I5" s="20" t="s">
        <v>22</v>
      </c>
    </row>
    <row r="6" spans="1:10" ht="18" x14ac:dyDescent="0.25">
      <c r="A6">
        <v>2008</v>
      </c>
      <c r="B6">
        <v>400.27</v>
      </c>
      <c r="C6">
        <f t="shared" si="4"/>
        <v>399.00592000000006</v>
      </c>
      <c r="D6">
        <f t="shared" si="0"/>
        <v>1.2640799999999217</v>
      </c>
      <c r="E6">
        <f t="shared" si="1"/>
        <v>1.2640799999999217</v>
      </c>
      <c r="F6">
        <f t="shared" si="2"/>
        <v>1.5978982463998022</v>
      </c>
      <c r="G6" s="11">
        <f t="shared" si="3"/>
        <v>3.1580683038946755E-3</v>
      </c>
      <c r="I6" s="5"/>
      <c r="J6" s="20" t="s">
        <v>23</v>
      </c>
    </row>
    <row r="7" spans="1:10" ht="18" x14ac:dyDescent="0.25">
      <c r="A7">
        <v>2009</v>
      </c>
      <c r="B7">
        <v>359.91</v>
      </c>
      <c r="C7">
        <f t="shared" si="4"/>
        <v>399.25873600000011</v>
      </c>
      <c r="D7">
        <f t="shared" si="0"/>
        <v>-39.348736000000088</v>
      </c>
      <c r="E7">
        <f t="shared" si="1"/>
        <v>39.348736000000088</v>
      </c>
      <c r="F7">
        <f t="shared" si="2"/>
        <v>1548.3230247977028</v>
      </c>
      <c r="G7" s="11">
        <f t="shared" si="3"/>
        <v>0.10932937678864184</v>
      </c>
      <c r="I7" s="5"/>
    </row>
    <row r="8" spans="1:10" x14ac:dyDescent="0.25">
      <c r="A8">
        <v>2010</v>
      </c>
      <c r="B8">
        <v>383.48</v>
      </c>
      <c r="C8">
        <f t="shared" si="4"/>
        <v>391.38898880000016</v>
      </c>
      <c r="D8">
        <f t="shared" si="0"/>
        <v>-7.9089888000001451</v>
      </c>
      <c r="E8">
        <f t="shared" si="1"/>
        <v>7.9089888000001451</v>
      </c>
      <c r="F8">
        <f t="shared" si="2"/>
        <v>62.552103838527735</v>
      </c>
      <c r="G8" s="11">
        <f t="shared" si="3"/>
        <v>2.062425367685445E-2</v>
      </c>
    </row>
    <row r="9" spans="1:10" x14ac:dyDescent="0.25">
      <c r="A9">
        <v>2011</v>
      </c>
      <c r="B9">
        <v>402.45</v>
      </c>
      <c r="C9">
        <f t="shared" si="4"/>
        <v>389.80719104000019</v>
      </c>
      <c r="D9">
        <f t="shared" si="0"/>
        <v>12.642808959999797</v>
      </c>
      <c r="E9">
        <f t="shared" si="1"/>
        <v>12.642808959999797</v>
      </c>
      <c r="F9">
        <f t="shared" si="2"/>
        <v>159.84061839905115</v>
      </c>
      <c r="G9" s="11">
        <f t="shared" si="3"/>
        <v>3.141460792644999E-2</v>
      </c>
    </row>
    <row r="10" spans="1:10" x14ac:dyDescent="0.25">
      <c r="A10">
        <v>2012</v>
      </c>
      <c r="B10">
        <v>406.13</v>
      </c>
      <c r="C10">
        <f t="shared" si="4"/>
        <v>392.3357528320002</v>
      </c>
      <c r="D10">
        <f t="shared" si="0"/>
        <v>13.794247167999799</v>
      </c>
      <c r="E10">
        <f t="shared" si="1"/>
        <v>13.794247167999799</v>
      </c>
      <c r="F10">
        <f t="shared" si="2"/>
        <v>190.28125493187048</v>
      </c>
      <c r="G10" s="11">
        <f t="shared" si="3"/>
        <v>3.3965102720803192E-2</v>
      </c>
    </row>
    <row r="11" spans="1:10" x14ac:dyDescent="0.25">
      <c r="A11">
        <v>2013</v>
      </c>
      <c r="B11">
        <v>407.99</v>
      </c>
      <c r="C11">
        <f t="shared" si="4"/>
        <v>395.0946022656002</v>
      </c>
      <c r="D11">
        <f t="shared" si="0"/>
        <v>12.895397734399808</v>
      </c>
      <c r="E11">
        <f t="shared" si="1"/>
        <v>12.895397734399808</v>
      </c>
      <c r="F11">
        <f t="shared" si="2"/>
        <v>166.29128272836368</v>
      </c>
      <c r="G11" s="11">
        <f t="shared" si="3"/>
        <v>3.160714168092308E-2</v>
      </c>
    </row>
    <row r="12" spans="1:10" x14ac:dyDescent="0.25">
      <c r="A12">
        <v>2014</v>
      </c>
      <c r="B12">
        <v>411.67</v>
      </c>
      <c r="C12">
        <f t="shared" si="4"/>
        <v>397.6736818124802</v>
      </c>
      <c r="D12">
        <f t="shared" si="0"/>
        <v>13.996318187519819</v>
      </c>
      <c r="E12">
        <f t="shared" si="1"/>
        <v>13.996318187519819</v>
      </c>
      <c r="F12">
        <f t="shared" si="2"/>
        <v>195.89692280629808</v>
      </c>
      <c r="G12" s="11">
        <f t="shared" si="3"/>
        <v>3.399887819739067E-2</v>
      </c>
    </row>
    <row r="13" spans="1:10" x14ac:dyDescent="0.25">
      <c r="A13">
        <v>2015</v>
      </c>
      <c r="B13">
        <v>395.7</v>
      </c>
      <c r="C13">
        <f t="shared" si="4"/>
        <v>400.47294544998419</v>
      </c>
      <c r="D13">
        <f t="shared" si="0"/>
        <v>-4.7729454499842063</v>
      </c>
      <c r="E13">
        <f t="shared" si="1"/>
        <v>4.7729454499842063</v>
      </c>
      <c r="F13">
        <f t="shared" si="2"/>
        <v>22.781008268524939</v>
      </c>
      <c r="G13" s="11">
        <f t="shared" si="3"/>
        <v>1.2062030452322988E-2</v>
      </c>
    </row>
    <row r="14" spans="1:10" x14ac:dyDescent="0.25">
      <c r="A14">
        <v>2016</v>
      </c>
      <c r="B14">
        <v>361.94</v>
      </c>
      <c r="C14">
        <f t="shared" ref="C14:C17" si="5">(0.2*B13)+((1-0.2)*C13)</f>
        <v>399.51835635998737</v>
      </c>
      <c r="D14">
        <f t="shared" ref="D14:D16" si="6">B14-C14</f>
        <v>-37.578356359987367</v>
      </c>
      <c r="E14">
        <f t="shared" ref="E14:E16" si="7">ABS(D14)</f>
        <v>37.578356359987367</v>
      </c>
      <c r="F14">
        <f t="shared" ref="F14:F16" si="8">D14*D14</f>
        <v>1412.1328667182031</v>
      </c>
      <c r="G14" s="11">
        <f t="shared" ref="G14:G16" si="9">ABS(D14/B14)</f>
        <v>0.10382482278827256</v>
      </c>
    </row>
    <row r="15" spans="1:10" x14ac:dyDescent="0.25">
      <c r="A15">
        <v>2017</v>
      </c>
      <c r="B15">
        <v>352.85</v>
      </c>
      <c r="C15">
        <f t="shared" si="5"/>
        <v>392.0026850879899</v>
      </c>
      <c r="D15">
        <f t="shared" si="6"/>
        <v>-39.15268508798988</v>
      </c>
      <c r="E15">
        <f t="shared" si="7"/>
        <v>39.15268508798988</v>
      </c>
      <c r="F15">
        <f t="shared" si="8"/>
        <v>1532.9327495993052</v>
      </c>
      <c r="G15" s="11">
        <f t="shared" si="9"/>
        <v>0.11096127274476372</v>
      </c>
    </row>
    <row r="16" spans="1:10" x14ac:dyDescent="0.25">
      <c r="A16">
        <v>2018</v>
      </c>
      <c r="B16">
        <v>346.49</v>
      </c>
      <c r="C16">
        <f t="shared" si="5"/>
        <v>384.17214807039193</v>
      </c>
      <c r="D16">
        <f t="shared" si="6"/>
        <v>-37.682148070391918</v>
      </c>
      <c r="E16">
        <f t="shared" si="7"/>
        <v>37.682148070391918</v>
      </c>
      <c r="F16">
        <f t="shared" si="8"/>
        <v>1419.9442831989413</v>
      </c>
      <c r="G16" s="11">
        <f t="shared" si="9"/>
        <v>0.10875392672340303</v>
      </c>
    </row>
    <row r="17" spans="1:7" x14ac:dyDescent="0.25">
      <c r="A17">
        <v>2019</v>
      </c>
      <c r="C17" s="13">
        <f t="shared" si="5"/>
        <v>376.63571845631355</v>
      </c>
      <c r="D17">
        <f>B14-C14</f>
        <v>-37.578356359987367</v>
      </c>
      <c r="E17" s="15">
        <f>AVERAGE(E3:E13)</f>
        <v>12.148902027263965</v>
      </c>
      <c r="F17" s="2">
        <f>AVERAGE(F3:F13)</f>
        <v>237.32970252515807</v>
      </c>
      <c r="G17" s="4">
        <f>AVERAGE(G3:G13)</f>
        <v>3.1343103005401426E-2</v>
      </c>
    </row>
    <row r="18" spans="1:7" x14ac:dyDescent="0.25">
      <c r="E18" s="2" t="s">
        <v>7</v>
      </c>
      <c r="F18" s="2" t="s">
        <v>8</v>
      </c>
      <c r="G18" s="2" t="s">
        <v>9</v>
      </c>
    </row>
    <row r="19" spans="1:7" x14ac:dyDescent="0.25">
      <c r="E19" s="2"/>
      <c r="F19" s="2">
        <f>SQRT(F17)</f>
        <v>15.405508836943948</v>
      </c>
      <c r="G19" s="2"/>
    </row>
    <row r="20" spans="1:7" x14ac:dyDescent="0.25">
      <c r="E20" s="2"/>
      <c r="F20" s="2" t="s">
        <v>10</v>
      </c>
      <c r="G20" s="2"/>
    </row>
    <row r="22" spans="1:7" ht="60" x14ac:dyDescent="0.25">
      <c r="A22" s="10" t="s">
        <v>13</v>
      </c>
      <c r="B22" s="10" t="s">
        <v>14</v>
      </c>
      <c r="C22" s="10" t="s">
        <v>17</v>
      </c>
      <c r="D22" s="10" t="s">
        <v>3</v>
      </c>
      <c r="E22" s="10" t="s">
        <v>15</v>
      </c>
      <c r="F22" s="10" t="s">
        <v>5</v>
      </c>
      <c r="G22" s="10" t="s">
        <v>16</v>
      </c>
    </row>
    <row r="23" spans="1:7" x14ac:dyDescent="0.25">
      <c r="A23">
        <v>2004</v>
      </c>
      <c r="B23">
        <v>402.26</v>
      </c>
    </row>
    <row r="24" spans="1:7" x14ac:dyDescent="0.25">
      <c r="A24">
        <v>2005</v>
      </c>
      <c r="B24">
        <v>391.5</v>
      </c>
      <c r="C24">
        <f>(0.8*B23)+((1-0.8)*B23)</f>
        <v>402.26</v>
      </c>
      <c r="D24">
        <f t="shared" ref="D24:D37" si="10">B24-C24</f>
        <v>-10.759999999999991</v>
      </c>
      <c r="E24">
        <f t="shared" ref="E24:E37" si="11">ABS(D24)</f>
        <v>10.759999999999991</v>
      </c>
      <c r="F24">
        <f t="shared" ref="F24:F37" si="12">D24*D24</f>
        <v>115.77759999999981</v>
      </c>
      <c r="G24" s="11">
        <f t="shared" ref="G24:G37" si="13">ABS(D24/B24)</f>
        <v>2.7484035759897805E-2</v>
      </c>
    </row>
    <row r="25" spans="1:7" x14ac:dyDescent="0.25">
      <c r="A25">
        <v>2006</v>
      </c>
      <c r="B25">
        <v>405.48</v>
      </c>
      <c r="C25">
        <f t="shared" ref="C25:C38" si="14">(0.8*B24)+((1-0.8)*B24)</f>
        <v>391.5</v>
      </c>
      <c r="D25">
        <f t="shared" si="10"/>
        <v>13.980000000000018</v>
      </c>
      <c r="E25">
        <f t="shared" si="11"/>
        <v>13.980000000000018</v>
      </c>
      <c r="F25">
        <f t="shared" si="12"/>
        <v>195.44040000000052</v>
      </c>
      <c r="G25" s="11">
        <f t="shared" si="13"/>
        <v>3.4477656111275568E-2</v>
      </c>
    </row>
    <row r="26" spans="1:7" x14ac:dyDescent="0.25">
      <c r="A26">
        <v>2007</v>
      </c>
      <c r="B26">
        <v>390.3</v>
      </c>
      <c r="C26">
        <f t="shared" si="14"/>
        <v>405.48</v>
      </c>
      <c r="D26">
        <f t="shared" si="10"/>
        <v>-15.180000000000007</v>
      </c>
      <c r="E26">
        <f t="shared" si="11"/>
        <v>15.180000000000007</v>
      </c>
      <c r="F26">
        <f t="shared" si="12"/>
        <v>230.4324000000002</v>
      </c>
      <c r="G26" s="11">
        <f t="shared" si="13"/>
        <v>3.8893159108378185E-2</v>
      </c>
    </row>
    <row r="27" spans="1:7" x14ac:dyDescent="0.25">
      <c r="A27">
        <v>2008</v>
      </c>
      <c r="B27">
        <v>400.27</v>
      </c>
      <c r="C27">
        <f t="shared" si="14"/>
        <v>390.3</v>
      </c>
      <c r="D27">
        <f t="shared" si="10"/>
        <v>9.9699999999999704</v>
      </c>
      <c r="E27">
        <f t="shared" si="11"/>
        <v>9.9699999999999704</v>
      </c>
      <c r="F27">
        <f t="shared" si="12"/>
        <v>99.40089999999941</v>
      </c>
      <c r="G27" s="11">
        <f t="shared" si="13"/>
        <v>2.4908186973792618E-2</v>
      </c>
    </row>
    <row r="28" spans="1:7" x14ac:dyDescent="0.25">
      <c r="A28">
        <v>2009</v>
      </c>
      <c r="B28">
        <v>359.91</v>
      </c>
      <c r="C28">
        <f t="shared" si="14"/>
        <v>400.27</v>
      </c>
      <c r="D28">
        <f t="shared" si="10"/>
        <v>-40.359999999999957</v>
      </c>
      <c r="E28">
        <f t="shared" si="11"/>
        <v>40.359999999999957</v>
      </c>
      <c r="F28">
        <f t="shared" si="12"/>
        <v>1628.9295999999965</v>
      </c>
      <c r="G28" s="11">
        <f t="shared" si="13"/>
        <v>0.11213914589758538</v>
      </c>
    </row>
    <row r="29" spans="1:7" x14ac:dyDescent="0.25">
      <c r="A29">
        <v>2010</v>
      </c>
      <c r="B29">
        <v>383.48</v>
      </c>
      <c r="C29">
        <f t="shared" si="14"/>
        <v>359.91</v>
      </c>
      <c r="D29">
        <f t="shared" si="10"/>
        <v>23.569999999999993</v>
      </c>
      <c r="E29">
        <f t="shared" si="11"/>
        <v>23.569999999999993</v>
      </c>
      <c r="F29">
        <f t="shared" si="12"/>
        <v>555.54489999999964</v>
      </c>
      <c r="G29" s="11">
        <f t="shared" si="13"/>
        <v>6.1463440075101683E-2</v>
      </c>
    </row>
    <row r="30" spans="1:7" x14ac:dyDescent="0.25">
      <c r="A30">
        <v>2011</v>
      </c>
      <c r="B30">
        <v>402.45</v>
      </c>
      <c r="C30">
        <f t="shared" si="14"/>
        <v>383.48</v>
      </c>
      <c r="D30">
        <f t="shared" si="10"/>
        <v>18.96999999999997</v>
      </c>
      <c r="E30">
        <f t="shared" si="11"/>
        <v>18.96999999999997</v>
      </c>
      <c r="F30">
        <f t="shared" si="12"/>
        <v>359.86089999999888</v>
      </c>
      <c r="G30" s="11">
        <f t="shared" si="13"/>
        <v>4.71362902223878E-2</v>
      </c>
    </row>
    <row r="31" spans="1:7" x14ac:dyDescent="0.25">
      <c r="A31">
        <v>2012</v>
      </c>
      <c r="B31">
        <v>406.13</v>
      </c>
      <c r="C31">
        <f t="shared" si="14"/>
        <v>402.45000000000005</v>
      </c>
      <c r="D31">
        <f t="shared" si="10"/>
        <v>3.67999999999995</v>
      </c>
      <c r="E31">
        <f t="shared" si="11"/>
        <v>3.67999999999995</v>
      </c>
      <c r="F31">
        <f t="shared" si="12"/>
        <v>13.542399999999631</v>
      </c>
      <c r="G31" s="11">
        <f t="shared" si="13"/>
        <v>9.0611380592419914E-3</v>
      </c>
    </row>
    <row r="32" spans="1:7" x14ac:dyDescent="0.25">
      <c r="A32">
        <v>2013</v>
      </c>
      <c r="B32">
        <v>407.99</v>
      </c>
      <c r="C32">
        <f t="shared" si="14"/>
        <v>406.13</v>
      </c>
      <c r="D32">
        <f t="shared" si="10"/>
        <v>1.8600000000000136</v>
      </c>
      <c r="E32">
        <f t="shared" si="11"/>
        <v>1.8600000000000136</v>
      </c>
      <c r="F32">
        <f t="shared" si="12"/>
        <v>3.4596000000000506</v>
      </c>
      <c r="G32" s="11">
        <f t="shared" si="13"/>
        <v>4.5589352680213083E-3</v>
      </c>
    </row>
    <row r="33" spans="1:7" x14ac:dyDescent="0.25">
      <c r="A33">
        <v>2014</v>
      </c>
      <c r="B33">
        <v>411.67</v>
      </c>
      <c r="C33">
        <f t="shared" si="14"/>
        <v>407.99</v>
      </c>
      <c r="D33">
        <f t="shared" si="10"/>
        <v>3.6800000000000068</v>
      </c>
      <c r="E33">
        <f t="shared" si="11"/>
        <v>3.6800000000000068</v>
      </c>
      <c r="F33">
        <f t="shared" si="12"/>
        <v>13.54240000000005</v>
      </c>
      <c r="G33" s="11">
        <f t="shared" si="13"/>
        <v>8.9391988728836358E-3</v>
      </c>
    </row>
    <row r="34" spans="1:7" x14ac:dyDescent="0.25">
      <c r="A34">
        <v>2015</v>
      </c>
      <c r="B34">
        <v>395.7</v>
      </c>
      <c r="C34">
        <f t="shared" si="14"/>
        <v>411.67</v>
      </c>
      <c r="D34">
        <f t="shared" si="10"/>
        <v>-15.970000000000027</v>
      </c>
      <c r="E34">
        <f t="shared" si="11"/>
        <v>15.970000000000027</v>
      </c>
      <c r="F34">
        <f t="shared" si="12"/>
        <v>255.04090000000087</v>
      </c>
      <c r="G34" s="11">
        <f t="shared" si="13"/>
        <v>4.0358857720495397E-2</v>
      </c>
    </row>
    <row r="35" spans="1:7" x14ac:dyDescent="0.25">
      <c r="A35">
        <v>2016</v>
      </c>
      <c r="B35">
        <v>361.94</v>
      </c>
      <c r="C35">
        <f t="shared" si="14"/>
        <v>395.7</v>
      </c>
      <c r="D35">
        <f t="shared" si="10"/>
        <v>-33.759999999999991</v>
      </c>
      <c r="E35">
        <f t="shared" si="11"/>
        <v>33.759999999999991</v>
      </c>
      <c r="F35">
        <f t="shared" si="12"/>
        <v>1139.7375999999995</v>
      </c>
      <c r="G35" s="11">
        <f t="shared" si="13"/>
        <v>9.3275128474332739E-2</v>
      </c>
    </row>
    <row r="36" spans="1:7" x14ac:dyDescent="0.25">
      <c r="A36">
        <v>2017</v>
      </c>
      <c r="B36">
        <v>352.85</v>
      </c>
      <c r="C36">
        <f t="shared" si="14"/>
        <v>361.94</v>
      </c>
      <c r="D36">
        <f t="shared" si="10"/>
        <v>-9.089999999999975</v>
      </c>
      <c r="E36">
        <f t="shared" si="11"/>
        <v>9.089999999999975</v>
      </c>
      <c r="F36">
        <f t="shared" si="12"/>
        <v>82.628099999999549</v>
      </c>
      <c r="G36" s="11">
        <f t="shared" si="13"/>
        <v>2.5761655094232606E-2</v>
      </c>
    </row>
    <row r="37" spans="1:7" x14ac:dyDescent="0.25">
      <c r="A37">
        <v>2018</v>
      </c>
      <c r="B37">
        <v>346.49</v>
      </c>
      <c r="C37">
        <f t="shared" si="14"/>
        <v>352.85</v>
      </c>
      <c r="D37">
        <f t="shared" si="10"/>
        <v>-6.3600000000000136</v>
      </c>
      <c r="E37">
        <f t="shared" si="11"/>
        <v>6.3600000000000136</v>
      </c>
      <c r="F37">
        <f t="shared" si="12"/>
        <v>40.449600000000174</v>
      </c>
      <c r="G37" s="11">
        <f t="shared" si="13"/>
        <v>1.8355508095471769E-2</v>
      </c>
    </row>
    <row r="38" spans="1:7" x14ac:dyDescent="0.25">
      <c r="A38">
        <v>2019</v>
      </c>
      <c r="C38" s="19">
        <f t="shared" si="14"/>
        <v>346.49</v>
      </c>
      <c r="D38">
        <f>B35-C35</f>
        <v>-33.759999999999991</v>
      </c>
      <c r="E38" s="16">
        <f>AVERAGE(E24:E34)</f>
        <v>14.361818181818172</v>
      </c>
      <c r="F38" s="2">
        <f>AVERAGE(F24:F34)</f>
        <v>315.54290909090872</v>
      </c>
      <c r="G38" s="4">
        <f>AVERAGE(G24:G34)</f>
        <v>3.7220004006278305E-2</v>
      </c>
    </row>
    <row r="39" spans="1:7" x14ac:dyDescent="0.25">
      <c r="E39" s="2" t="s">
        <v>7</v>
      </c>
      <c r="F39" s="2" t="s">
        <v>8</v>
      </c>
      <c r="G39" s="2" t="s">
        <v>9</v>
      </c>
    </row>
    <row r="40" spans="1:7" x14ac:dyDescent="0.25">
      <c r="E40" s="2"/>
      <c r="F40" s="2">
        <f>SQRT(F38)</f>
        <v>17.763527495711788</v>
      </c>
      <c r="G40" s="2"/>
    </row>
    <row r="41" spans="1:7" x14ac:dyDescent="0.25">
      <c r="E41" s="2"/>
      <c r="F41" s="2" t="s">
        <v>10</v>
      </c>
      <c r="G4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movingAvg</vt:lpstr>
      <vt:lpstr>expSmoothing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Christian</cp:lastModifiedBy>
  <dcterms:created xsi:type="dcterms:W3CDTF">2023-10-27T12:37:11Z</dcterms:created>
  <dcterms:modified xsi:type="dcterms:W3CDTF">2023-10-27T13:47:33Z</dcterms:modified>
</cp:coreProperties>
</file>