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https://d.docs.live.net/260f1994eb51c2be/pycrash/projects/validation impact momentum/docs/"/>
    </mc:Choice>
  </mc:AlternateContent>
  <xr:revisionPtr revIDLastSave="118" documentId="8_{9555741A-3E8B-4F90-8CD5-FDA79AD06F10}" xr6:coauthVersionLast="45" xr6:coauthVersionMax="45" xr10:uidLastSave="{07B03335-6463-4B39-A453-DC5811276937}"/>
  <bookViews>
    <workbookView xWindow="-98" yWindow="-98" windowWidth="28996" windowHeight="15796" xr2:uid="{00000000-000D-0000-FFFF-FFFF00000000}"/>
  </bookViews>
  <sheets>
    <sheet name="test matrix" sheetId="19" r:id="rId1"/>
    <sheet name="input" sheetId="2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20" l="1"/>
  <c r="G16" i="20"/>
  <c r="G15" i="20"/>
  <c r="G14" i="20"/>
  <c r="G13" i="20"/>
  <c r="G12" i="20"/>
  <c r="G11" i="20"/>
  <c r="G10" i="20"/>
  <c r="G9" i="20"/>
  <c r="J7" i="20"/>
  <c r="G7" i="20"/>
  <c r="A19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A20" i="19"/>
  <c r="B20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A21" i="19"/>
  <c r="B21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A22" i="19"/>
  <c r="B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A23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A24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C16" i="19" l="1"/>
  <c r="A17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A18" i="19"/>
  <c r="B18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P16" i="19" l="1"/>
  <c r="L16" i="19"/>
  <c r="B16" i="19"/>
  <c r="D16" i="19"/>
  <c r="E16" i="19"/>
  <c r="F16" i="19"/>
  <c r="G16" i="19"/>
  <c r="H16" i="19"/>
  <c r="I16" i="19"/>
  <c r="J16" i="19"/>
  <c r="K16" i="19"/>
  <c r="A16" i="19"/>
  <c r="N16" i="19"/>
  <c r="O16" i="19"/>
  <c r="M16" i="19"/>
</calcChain>
</file>

<file path=xl/sharedStrings.xml><?xml version="1.0" encoding="utf-8"?>
<sst xmlns="http://schemas.openxmlformats.org/spreadsheetml/2006/main" count="132" uniqueCount="47">
  <si>
    <t>gamma</t>
  </si>
  <si>
    <t>dv</t>
  </si>
  <si>
    <t>mph</t>
  </si>
  <si>
    <t>CF11002</t>
  </si>
  <si>
    <t>Barrier</t>
  </si>
  <si>
    <t>mu</t>
  </si>
  <si>
    <t>ID</t>
  </si>
  <si>
    <t>MY</t>
  </si>
  <si>
    <t>Vehicle</t>
  </si>
  <si>
    <t>Type</t>
  </si>
  <si>
    <t>Overlap</t>
  </si>
  <si>
    <t>COR</t>
  </si>
  <si>
    <t>d1</t>
  </si>
  <si>
    <t>phi</t>
  </si>
  <si>
    <t>V impact</t>
  </si>
  <si>
    <t>dv x</t>
  </si>
  <si>
    <t>dv y</t>
  </si>
  <si>
    <t>omega</t>
  </si>
  <si>
    <t>CF10017</t>
  </si>
  <si>
    <t>Flat steel wall 5 cm rad</t>
  </si>
  <si>
    <t>CF10023</t>
  </si>
  <si>
    <t>CF11016</t>
  </si>
  <si>
    <t>Deformable barrier face</t>
  </si>
  <si>
    <t>vehicle</t>
  </si>
  <si>
    <t>barrier</t>
  </si>
  <si>
    <t>impact_speed</t>
  </si>
  <si>
    <t>d_impact</t>
  </si>
  <si>
    <t>phi_impact</t>
  </si>
  <si>
    <t>cor_test</t>
  </si>
  <si>
    <t>impulse_ratio</t>
  </si>
  <si>
    <t>dvx_test</t>
  </si>
  <si>
    <t>dvy_test</t>
  </si>
  <si>
    <t>domega_test</t>
  </si>
  <si>
    <t>'</t>
  </si>
  <si>
    <t xml:space="preserve">: </t>
  </si>
  <si>
    <t>',</t>
  </si>
  <si>
    <t>FordFusion</t>
  </si>
  <si>
    <t>Sedan</t>
  </si>
  <si>
    <t xml:space="preserve">, </t>
  </si>
  <si>
    <t>CF10020</t>
  </si>
  <si>
    <t>CF10028</t>
  </si>
  <si>
    <t>50.8 cm pole</t>
  </si>
  <si>
    <t>Flat steel wall 15 cm rad</t>
  </si>
  <si>
    <t>CF11004</t>
  </si>
  <si>
    <t>CF11012</t>
  </si>
  <si>
    <t>CF11013</t>
  </si>
  <si>
    <t>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</si>
</sst>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0" fontId="2" fillId="0" borderId="0" xfId="0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4B53E-D824-44CE-94A3-DF611437639D}">
  <dimension ref="A2:P41"/>
  <sheetViews>
    <sheetView tabSelected="1" workbookViewId="0">
      <selection activeCell="AH12" sqref="AH12"/>
    </sheetView>
  </sheetViews>
  <sheetFormatPr defaultColWidth="5.26953125" defaultRowHeight="14.5" x14ac:dyDescent="0.35"/>
  <cols>
    <col min="1" max="1" width="7.81640625" bestFit="1" customWidth="1"/>
    <col min="2" max="2" width="4.90625" bestFit="1" customWidth="1"/>
    <col min="3" max="3" width="10.08984375" bestFit="1" customWidth="1"/>
    <col min="4" max="4" width="5.90625" bestFit="1" customWidth="1"/>
    <col min="5" max="5" width="21.08984375" bestFit="1" customWidth="1"/>
    <col min="6" max="6" width="7.36328125" bestFit="1" customWidth="1"/>
    <col min="7" max="7" width="5.90625" bestFit="1" customWidth="1"/>
    <col min="8" max="8" width="4.90625" bestFit="1" customWidth="1"/>
    <col min="9" max="9" width="3.81640625" bestFit="1" customWidth="1"/>
    <col min="10" max="10" width="4.90625" bestFit="1" customWidth="1"/>
    <col min="11" max="11" width="7" bestFit="1" customWidth="1"/>
    <col min="12" max="12" width="8.1796875" bestFit="1" customWidth="1"/>
    <col min="13" max="14" width="5.90625" bestFit="1" customWidth="1"/>
    <col min="15" max="15" width="4.90625" bestFit="1" customWidth="1"/>
    <col min="16" max="16" width="6.90625" bestFit="1" customWidth="1"/>
  </cols>
  <sheetData>
    <row r="2" spans="1:16" x14ac:dyDescent="0.35">
      <c r="L2" s="10" t="s">
        <v>46</v>
      </c>
      <c r="M2" s="10"/>
      <c r="N2" s="10"/>
      <c r="O2" s="10"/>
    </row>
    <row r="3" spans="1:16" s="1" customFormat="1" x14ac:dyDescent="0.35">
      <c r="A3" s="3" t="s">
        <v>6</v>
      </c>
      <c r="B3" s="3" t="s">
        <v>7</v>
      </c>
      <c r="C3" s="3" t="s">
        <v>8</v>
      </c>
      <c r="D3" s="3" t="s">
        <v>9</v>
      </c>
      <c r="E3" s="3" t="s">
        <v>4</v>
      </c>
      <c r="F3" s="3" t="s">
        <v>10</v>
      </c>
      <c r="G3" s="3" t="s">
        <v>11</v>
      </c>
      <c r="H3" s="3" t="s">
        <v>5</v>
      </c>
      <c r="I3" s="3" t="s">
        <v>12</v>
      </c>
      <c r="J3" s="3" t="s">
        <v>13</v>
      </c>
      <c r="K3" s="3" t="s">
        <v>0</v>
      </c>
      <c r="L3" s="3" t="s">
        <v>14</v>
      </c>
      <c r="M3" s="3" t="s">
        <v>15</v>
      </c>
      <c r="N3" s="3" t="s">
        <v>16</v>
      </c>
      <c r="O3" s="3" t="s">
        <v>1</v>
      </c>
      <c r="P3" s="3" t="s">
        <v>17</v>
      </c>
    </row>
    <row r="4" spans="1:16" x14ac:dyDescent="0.35">
      <c r="A4" s="4" t="s">
        <v>18</v>
      </c>
      <c r="B4" s="4">
        <v>2008</v>
      </c>
      <c r="C4" s="4" t="s">
        <v>36</v>
      </c>
      <c r="D4" t="s">
        <v>37</v>
      </c>
      <c r="E4" s="4" t="s">
        <v>19</v>
      </c>
      <c r="F4" s="6">
        <v>0.25</v>
      </c>
      <c r="G4" s="4">
        <v>0</v>
      </c>
      <c r="H4" s="4">
        <v>100</v>
      </c>
      <c r="I4" s="4">
        <v>4.5999999999999996</v>
      </c>
      <c r="J4" s="4">
        <v>23.8</v>
      </c>
      <c r="K4" s="4">
        <v>74.599999999999994</v>
      </c>
      <c r="L4" s="4">
        <v>58.69</v>
      </c>
      <c r="M4" s="4">
        <v>54.82</v>
      </c>
      <c r="N4" s="4">
        <v>9.94</v>
      </c>
      <c r="O4" s="4">
        <v>55</v>
      </c>
      <c r="P4" s="4">
        <v>157.22999999999999</v>
      </c>
    </row>
    <row r="5" spans="1:16" x14ac:dyDescent="0.35">
      <c r="A5" t="s">
        <v>20</v>
      </c>
      <c r="B5" s="5">
        <v>2008</v>
      </c>
      <c r="C5" s="5" t="s">
        <v>36</v>
      </c>
      <c r="D5" t="s">
        <v>37</v>
      </c>
      <c r="E5" s="5" t="s">
        <v>19</v>
      </c>
      <c r="F5" s="6">
        <v>0.21</v>
      </c>
      <c r="G5">
        <v>0</v>
      </c>
      <c r="H5">
        <v>97.5</v>
      </c>
      <c r="I5">
        <v>4.5999999999999996</v>
      </c>
      <c r="J5">
        <v>26.3</v>
      </c>
      <c r="K5">
        <v>77</v>
      </c>
      <c r="L5">
        <v>58.69</v>
      </c>
      <c r="M5">
        <v>46.73</v>
      </c>
      <c r="N5">
        <v>10.65</v>
      </c>
      <c r="O5">
        <v>48.7</v>
      </c>
      <c r="P5">
        <v>196.28</v>
      </c>
    </row>
    <row r="6" spans="1:16" s="8" customFormat="1" x14ac:dyDescent="0.35">
      <c r="A6" s="8" t="s">
        <v>21</v>
      </c>
      <c r="B6" s="8">
        <v>2009</v>
      </c>
      <c r="C6" s="8" t="s">
        <v>36</v>
      </c>
      <c r="D6" s="8" t="s">
        <v>37</v>
      </c>
      <c r="E6" s="8" t="s">
        <v>22</v>
      </c>
      <c r="F6" s="6">
        <v>0.2</v>
      </c>
      <c r="G6" s="8">
        <v>0.14699999999999999</v>
      </c>
      <c r="H6" s="8">
        <v>98.9</v>
      </c>
      <c r="I6" s="8">
        <v>4.4000000000000004</v>
      </c>
      <c r="J6" s="8">
        <v>29.3</v>
      </c>
      <c r="K6" s="8">
        <v>77.599999999999994</v>
      </c>
      <c r="L6" s="8">
        <v>58.6</v>
      </c>
      <c r="M6" s="8">
        <v>51.2</v>
      </c>
      <c r="N6" s="8">
        <v>13.11</v>
      </c>
      <c r="O6" s="8">
        <v>52.9</v>
      </c>
      <c r="P6" s="8">
        <v>163.11000000000001</v>
      </c>
    </row>
    <row r="7" spans="1:16" s="8" customFormat="1" x14ac:dyDescent="0.35">
      <c r="A7" s="8" t="s">
        <v>39</v>
      </c>
      <c r="B7" s="8">
        <v>2008</v>
      </c>
      <c r="C7" s="8" t="s">
        <v>36</v>
      </c>
      <c r="D7" s="8" t="s">
        <v>37</v>
      </c>
      <c r="E7" s="8" t="s">
        <v>19</v>
      </c>
      <c r="F7" s="6">
        <v>0.2</v>
      </c>
      <c r="G7" s="8">
        <v>0</v>
      </c>
      <c r="H7" s="8">
        <v>95.9</v>
      </c>
      <c r="I7" s="8">
        <v>3.8</v>
      </c>
      <c r="J7" s="8">
        <v>37.5</v>
      </c>
      <c r="K7" s="8">
        <v>77.599999999999994</v>
      </c>
      <c r="L7" s="8">
        <v>58.6</v>
      </c>
      <c r="M7" s="8">
        <v>45.57</v>
      </c>
      <c r="N7" s="8">
        <v>10.62</v>
      </c>
      <c r="O7" s="8">
        <v>49.9</v>
      </c>
      <c r="P7" s="8">
        <v>192.5</v>
      </c>
    </row>
    <row r="8" spans="1:16" s="8" customFormat="1" x14ac:dyDescent="0.35">
      <c r="A8" s="8" t="s">
        <v>40</v>
      </c>
      <c r="B8" s="8">
        <v>2008</v>
      </c>
      <c r="C8" s="8" t="s">
        <v>36</v>
      </c>
      <c r="D8" s="8" t="s">
        <v>37</v>
      </c>
      <c r="E8" s="8" t="s">
        <v>41</v>
      </c>
      <c r="F8" s="6">
        <v>0.25</v>
      </c>
      <c r="G8" s="8">
        <v>0.23200000000000001</v>
      </c>
      <c r="H8" s="8">
        <v>71.8</v>
      </c>
      <c r="I8" s="8">
        <v>3.9</v>
      </c>
      <c r="J8" s="8">
        <v>32.9</v>
      </c>
      <c r="K8" s="8">
        <v>74.599999999999994</v>
      </c>
      <c r="L8" s="8">
        <v>58.51</v>
      </c>
      <c r="M8" s="8">
        <v>32.29</v>
      </c>
      <c r="N8" s="8">
        <v>13.7</v>
      </c>
      <c r="O8" s="8">
        <v>34.4</v>
      </c>
      <c r="P8" s="8">
        <v>60.83</v>
      </c>
    </row>
    <row r="9" spans="1:16" s="8" customFormat="1" x14ac:dyDescent="0.35">
      <c r="A9" s="8" t="s">
        <v>3</v>
      </c>
      <c r="B9" s="8">
        <v>2008</v>
      </c>
      <c r="C9" s="8" t="s">
        <v>36</v>
      </c>
      <c r="D9" s="8" t="s">
        <v>37</v>
      </c>
      <c r="E9" s="8" t="s">
        <v>42</v>
      </c>
      <c r="F9" s="6">
        <v>0.25</v>
      </c>
      <c r="G9" s="8">
        <v>0</v>
      </c>
      <c r="H9" s="8">
        <v>84.2</v>
      </c>
      <c r="I9" s="8">
        <v>4.0999999999999996</v>
      </c>
      <c r="J9" s="8">
        <v>29</v>
      </c>
      <c r="K9" s="8">
        <v>74.599999999999994</v>
      </c>
      <c r="L9" s="8">
        <v>58.6</v>
      </c>
      <c r="M9" s="8">
        <v>38.49</v>
      </c>
      <c r="N9" s="8">
        <v>10.69</v>
      </c>
      <c r="O9" s="8">
        <v>40</v>
      </c>
      <c r="P9" s="8">
        <v>102.75</v>
      </c>
    </row>
    <row r="10" spans="1:16" s="8" customFormat="1" x14ac:dyDescent="0.35">
      <c r="A10" s="8" t="s">
        <v>43</v>
      </c>
      <c r="B10" s="8">
        <v>2008</v>
      </c>
      <c r="C10" s="8" t="s">
        <v>36</v>
      </c>
      <c r="D10" s="8" t="s">
        <v>37</v>
      </c>
      <c r="E10" s="8" t="s">
        <v>42</v>
      </c>
      <c r="F10" s="6">
        <v>0.25</v>
      </c>
      <c r="G10" s="8">
        <v>0</v>
      </c>
      <c r="H10" s="8">
        <v>82.3</v>
      </c>
      <c r="I10" s="8">
        <v>4</v>
      </c>
      <c r="J10" s="8">
        <v>31.3</v>
      </c>
      <c r="K10" s="8">
        <v>74.599999999999994</v>
      </c>
      <c r="L10" s="8">
        <v>58.6</v>
      </c>
      <c r="M10" s="8">
        <v>36.409999999999997</v>
      </c>
      <c r="N10" s="8">
        <v>10.56</v>
      </c>
      <c r="O10" s="8">
        <v>38.1</v>
      </c>
      <c r="P10" s="8">
        <v>103</v>
      </c>
    </row>
    <row r="11" spans="1:16" s="8" customFormat="1" x14ac:dyDescent="0.35">
      <c r="A11" s="8" t="s">
        <v>44</v>
      </c>
      <c r="B11" s="8">
        <v>2008</v>
      </c>
      <c r="C11" s="8" t="s">
        <v>36</v>
      </c>
      <c r="D11" s="8" t="s">
        <v>37</v>
      </c>
      <c r="E11" s="8" t="s">
        <v>42</v>
      </c>
      <c r="F11" s="6">
        <v>0.25</v>
      </c>
      <c r="G11" s="8">
        <v>0.127</v>
      </c>
      <c r="H11" s="8">
        <v>86.5</v>
      </c>
      <c r="I11" s="8">
        <v>4</v>
      </c>
      <c r="J11" s="8">
        <v>30.6</v>
      </c>
      <c r="K11" s="8">
        <v>74.599999999999994</v>
      </c>
      <c r="L11" s="8">
        <v>58.69</v>
      </c>
      <c r="M11" s="8">
        <v>40.909999999999997</v>
      </c>
      <c r="N11" s="8">
        <v>12.51</v>
      </c>
      <c r="O11" s="8">
        <v>42.8</v>
      </c>
      <c r="P11" s="8">
        <v>110</v>
      </c>
    </row>
    <row r="12" spans="1:16" s="8" customFormat="1" x14ac:dyDescent="0.35">
      <c r="A12" s="8" t="s">
        <v>45</v>
      </c>
      <c r="B12" s="8">
        <v>2009</v>
      </c>
      <c r="C12" s="8" t="s">
        <v>36</v>
      </c>
      <c r="D12" s="8" t="s">
        <v>37</v>
      </c>
      <c r="E12" s="8" t="s">
        <v>42</v>
      </c>
      <c r="F12" s="6">
        <v>0.25</v>
      </c>
      <c r="G12" s="8">
        <v>0</v>
      </c>
      <c r="H12" s="8">
        <v>89.5</v>
      </c>
      <c r="I12" s="8">
        <v>3.9</v>
      </c>
      <c r="J12" s="8">
        <v>32.9</v>
      </c>
      <c r="K12" s="8">
        <v>4.5999999999999996</v>
      </c>
      <c r="L12" s="8">
        <v>58.6</v>
      </c>
      <c r="M12" s="8">
        <v>41.95</v>
      </c>
      <c r="N12" s="8">
        <v>9.51</v>
      </c>
      <c r="O12" s="8">
        <v>43.4</v>
      </c>
      <c r="P12" s="8">
        <v>142.19</v>
      </c>
    </row>
    <row r="13" spans="1:16" s="8" customFormat="1" x14ac:dyDescent="0.35"/>
    <row r="14" spans="1:16" s="8" customFormat="1" x14ac:dyDescent="0.35">
      <c r="L14" s="10" t="s">
        <v>2</v>
      </c>
      <c r="M14" s="10"/>
      <c r="N14" s="10"/>
      <c r="O14" s="10"/>
    </row>
    <row r="15" spans="1:16" x14ac:dyDescent="0.35">
      <c r="A15" s="3" t="s">
        <v>6</v>
      </c>
      <c r="B15" s="3" t="s">
        <v>7</v>
      </c>
      <c r="C15" s="3" t="s">
        <v>8</v>
      </c>
      <c r="D15" s="3" t="s">
        <v>9</v>
      </c>
      <c r="E15" s="3" t="s">
        <v>4</v>
      </c>
      <c r="F15" s="3" t="s">
        <v>10</v>
      </c>
      <c r="G15" s="3" t="s">
        <v>11</v>
      </c>
      <c r="H15" s="3" t="s">
        <v>5</v>
      </c>
      <c r="I15" s="3" t="s">
        <v>12</v>
      </c>
      <c r="J15" s="3" t="s">
        <v>13</v>
      </c>
      <c r="K15" s="3" t="s">
        <v>0</v>
      </c>
      <c r="L15" s="3" t="s">
        <v>14</v>
      </c>
      <c r="M15" s="3" t="s">
        <v>15</v>
      </c>
      <c r="N15" s="3" t="s">
        <v>16</v>
      </c>
      <c r="O15" s="3" t="s">
        <v>1</v>
      </c>
      <c r="P15" s="3" t="s">
        <v>17</v>
      </c>
    </row>
    <row r="16" spans="1:16" x14ac:dyDescent="0.35">
      <c r="A16" s="4" t="str">
        <f>A4</f>
        <v>CF10017</v>
      </c>
      <c r="B16" s="4">
        <f t="shared" ref="B16:K16" si="0">B4</f>
        <v>2008</v>
      </c>
      <c r="C16" s="4" t="str">
        <f>C4</f>
        <v>FordFusion</v>
      </c>
      <c r="D16" s="4" t="str">
        <f t="shared" si="0"/>
        <v>Sedan</v>
      </c>
      <c r="E16" s="4" t="str">
        <f t="shared" si="0"/>
        <v>Flat steel wall 5 cm rad</v>
      </c>
      <c r="F16" s="4">
        <f t="shared" si="0"/>
        <v>0.25</v>
      </c>
      <c r="G16" s="4">
        <f t="shared" si="0"/>
        <v>0</v>
      </c>
      <c r="H16" s="4">
        <f t="shared" si="0"/>
        <v>100</v>
      </c>
      <c r="I16" s="4">
        <f t="shared" si="0"/>
        <v>4.5999999999999996</v>
      </c>
      <c r="J16" s="4">
        <f t="shared" si="0"/>
        <v>23.8</v>
      </c>
      <c r="K16" s="4">
        <f t="shared" si="0"/>
        <v>74.599999999999994</v>
      </c>
      <c r="L16" s="7">
        <f>L4*0.681818</f>
        <v>40.015898419999999</v>
      </c>
      <c r="M16" s="7">
        <f>M4*0.681818</f>
        <v>37.377262760000001</v>
      </c>
      <c r="N16" s="7">
        <f t="shared" ref="N16:O16" si="1">N4*0.681818</f>
        <v>6.7772709200000003</v>
      </c>
      <c r="O16" s="7">
        <f t="shared" si="1"/>
        <v>37.499990000000004</v>
      </c>
      <c r="P16" s="4">
        <f>P4</f>
        <v>157.22999999999999</v>
      </c>
    </row>
    <row r="17" spans="1:16" x14ac:dyDescent="0.35">
      <c r="A17" s="5" t="str">
        <f t="shared" ref="A17:K17" si="2">A5</f>
        <v>CF10023</v>
      </c>
      <c r="B17" s="5">
        <f t="shared" si="2"/>
        <v>2008</v>
      </c>
      <c r="C17" s="5" t="str">
        <f t="shared" si="2"/>
        <v>FordFusion</v>
      </c>
      <c r="D17" s="5" t="str">
        <f t="shared" si="2"/>
        <v>Sedan</v>
      </c>
      <c r="E17" s="5" t="str">
        <f t="shared" si="2"/>
        <v>Flat steel wall 5 cm rad</v>
      </c>
      <c r="F17" s="5">
        <f t="shared" si="2"/>
        <v>0.21</v>
      </c>
      <c r="G17" s="5">
        <f t="shared" si="2"/>
        <v>0</v>
      </c>
      <c r="H17" s="5">
        <f t="shared" si="2"/>
        <v>97.5</v>
      </c>
      <c r="I17" s="5">
        <f t="shared" si="2"/>
        <v>4.5999999999999996</v>
      </c>
      <c r="J17" s="5">
        <f t="shared" si="2"/>
        <v>26.3</v>
      </c>
      <c r="K17" s="5">
        <f t="shared" si="2"/>
        <v>77</v>
      </c>
      <c r="L17" s="7">
        <f t="shared" ref="L17:O17" si="3">L5*0.681818</f>
        <v>40.015898419999999</v>
      </c>
      <c r="M17" s="7">
        <f t="shared" si="3"/>
        <v>31.861355140000001</v>
      </c>
      <c r="N17" s="7">
        <f t="shared" si="3"/>
        <v>7.261361700000001</v>
      </c>
      <c r="O17" s="7">
        <f t="shared" si="3"/>
        <v>33.204536600000004</v>
      </c>
      <c r="P17" s="5">
        <f t="shared" ref="P17:P25" si="4">P5</f>
        <v>196.28</v>
      </c>
    </row>
    <row r="18" spans="1:16" x14ac:dyDescent="0.35">
      <c r="A18" s="5" t="str">
        <f t="shared" ref="A18:K18" si="5">A6</f>
        <v>CF11016</v>
      </c>
      <c r="B18" s="5">
        <f t="shared" si="5"/>
        <v>2009</v>
      </c>
      <c r="C18" s="5" t="str">
        <f t="shared" si="5"/>
        <v>FordFusion</v>
      </c>
      <c r="D18" s="5" t="str">
        <f t="shared" si="5"/>
        <v>Sedan</v>
      </c>
      <c r="E18" s="5" t="str">
        <f t="shared" si="5"/>
        <v>Deformable barrier face</v>
      </c>
      <c r="F18" s="5">
        <f t="shared" si="5"/>
        <v>0.2</v>
      </c>
      <c r="G18" s="5">
        <f t="shared" si="5"/>
        <v>0.14699999999999999</v>
      </c>
      <c r="H18" s="5">
        <f t="shared" si="5"/>
        <v>98.9</v>
      </c>
      <c r="I18" s="5">
        <f t="shared" si="5"/>
        <v>4.4000000000000004</v>
      </c>
      <c r="J18" s="5">
        <f t="shared" si="5"/>
        <v>29.3</v>
      </c>
      <c r="K18" s="5">
        <f t="shared" si="5"/>
        <v>77.599999999999994</v>
      </c>
      <c r="L18" s="7">
        <f t="shared" ref="L18:O18" si="6">L6*0.681818</f>
        <v>39.954534800000005</v>
      </c>
      <c r="M18" s="7">
        <f t="shared" si="6"/>
        <v>34.9090816</v>
      </c>
      <c r="N18" s="7">
        <f t="shared" si="6"/>
        <v>8.9386339800000005</v>
      </c>
      <c r="O18" s="7">
        <f t="shared" si="6"/>
        <v>36.068172199999999</v>
      </c>
      <c r="P18" s="5">
        <f t="shared" si="4"/>
        <v>163.11000000000001</v>
      </c>
    </row>
    <row r="19" spans="1:16" x14ac:dyDescent="0.35">
      <c r="A19" s="8" t="str">
        <f t="shared" ref="A19:K19" si="7">A7</f>
        <v>CF10020</v>
      </c>
      <c r="B19" s="8">
        <f t="shared" si="7"/>
        <v>2008</v>
      </c>
      <c r="C19" s="8" t="str">
        <f t="shared" si="7"/>
        <v>FordFusion</v>
      </c>
      <c r="D19" s="8" t="str">
        <f t="shared" si="7"/>
        <v>Sedan</v>
      </c>
      <c r="E19" s="8" t="str">
        <f t="shared" si="7"/>
        <v>Flat steel wall 5 cm rad</v>
      </c>
      <c r="F19" s="8">
        <f t="shared" si="7"/>
        <v>0.2</v>
      </c>
      <c r="G19" s="8">
        <f t="shared" si="7"/>
        <v>0</v>
      </c>
      <c r="H19" s="8">
        <f t="shared" si="7"/>
        <v>95.9</v>
      </c>
      <c r="I19" s="8">
        <f t="shared" si="7"/>
        <v>3.8</v>
      </c>
      <c r="J19" s="8">
        <f t="shared" si="7"/>
        <v>37.5</v>
      </c>
      <c r="K19" s="8">
        <f t="shared" si="7"/>
        <v>77.599999999999994</v>
      </c>
      <c r="L19" s="7">
        <f t="shared" ref="L19:O19" si="8">L7*0.681818</f>
        <v>39.954534800000005</v>
      </c>
      <c r="M19" s="7">
        <f t="shared" si="8"/>
        <v>31.070446260000001</v>
      </c>
      <c r="N19" s="7">
        <f t="shared" si="8"/>
        <v>7.2409071599999999</v>
      </c>
      <c r="O19" s="7">
        <f t="shared" si="8"/>
        <v>34.0227182</v>
      </c>
      <c r="P19" s="8">
        <f t="shared" si="4"/>
        <v>192.5</v>
      </c>
    </row>
    <row r="20" spans="1:16" x14ac:dyDescent="0.35">
      <c r="A20" s="8" t="str">
        <f t="shared" ref="A20:K20" si="9">A8</f>
        <v>CF10028</v>
      </c>
      <c r="B20" s="8">
        <f t="shared" si="9"/>
        <v>2008</v>
      </c>
      <c r="C20" s="8" t="str">
        <f t="shared" si="9"/>
        <v>FordFusion</v>
      </c>
      <c r="D20" s="8" t="str">
        <f t="shared" si="9"/>
        <v>Sedan</v>
      </c>
      <c r="E20" s="8" t="str">
        <f t="shared" si="9"/>
        <v>50.8 cm pole</v>
      </c>
      <c r="F20" s="8">
        <f t="shared" si="9"/>
        <v>0.25</v>
      </c>
      <c r="G20" s="8">
        <f t="shared" si="9"/>
        <v>0.23200000000000001</v>
      </c>
      <c r="H20" s="8">
        <f t="shared" si="9"/>
        <v>71.8</v>
      </c>
      <c r="I20" s="8">
        <f t="shared" si="9"/>
        <v>3.9</v>
      </c>
      <c r="J20" s="8">
        <f t="shared" si="9"/>
        <v>32.9</v>
      </c>
      <c r="K20" s="8">
        <f t="shared" si="9"/>
        <v>74.599999999999994</v>
      </c>
      <c r="L20" s="7">
        <f t="shared" ref="L20:O20" si="10">L8*0.681818</f>
        <v>39.893171180000003</v>
      </c>
      <c r="M20" s="7">
        <f t="shared" si="10"/>
        <v>22.015903220000002</v>
      </c>
      <c r="N20" s="7">
        <f t="shared" si="10"/>
        <v>9.3409066000000003</v>
      </c>
      <c r="O20" s="7">
        <f t="shared" si="10"/>
        <v>23.454539199999999</v>
      </c>
      <c r="P20" s="8">
        <f t="shared" si="4"/>
        <v>60.83</v>
      </c>
    </row>
    <row r="21" spans="1:16" x14ac:dyDescent="0.35">
      <c r="A21" s="8" t="str">
        <f t="shared" ref="A21:K21" si="11">A9</f>
        <v>CF11002</v>
      </c>
      <c r="B21" s="8">
        <f t="shared" si="11"/>
        <v>2008</v>
      </c>
      <c r="C21" s="8" t="str">
        <f t="shared" si="11"/>
        <v>FordFusion</v>
      </c>
      <c r="D21" s="8" t="str">
        <f t="shared" si="11"/>
        <v>Sedan</v>
      </c>
      <c r="E21" s="8" t="str">
        <f t="shared" si="11"/>
        <v>Flat steel wall 15 cm rad</v>
      </c>
      <c r="F21" s="8">
        <f t="shared" si="11"/>
        <v>0.25</v>
      </c>
      <c r="G21" s="8">
        <f t="shared" si="11"/>
        <v>0</v>
      </c>
      <c r="H21" s="8">
        <f t="shared" si="11"/>
        <v>84.2</v>
      </c>
      <c r="I21" s="8">
        <f t="shared" si="11"/>
        <v>4.0999999999999996</v>
      </c>
      <c r="J21" s="8">
        <f t="shared" si="11"/>
        <v>29</v>
      </c>
      <c r="K21" s="8">
        <f t="shared" si="11"/>
        <v>74.599999999999994</v>
      </c>
      <c r="L21" s="7">
        <f t="shared" ref="L21:O21" si="12">L9*0.681818</f>
        <v>39.954534800000005</v>
      </c>
      <c r="M21" s="7">
        <f t="shared" si="12"/>
        <v>26.243174820000004</v>
      </c>
      <c r="N21" s="7">
        <f t="shared" si="12"/>
        <v>7.2886344200000002</v>
      </c>
      <c r="O21" s="7">
        <f t="shared" si="12"/>
        <v>27.27272</v>
      </c>
      <c r="P21" s="8">
        <f t="shared" si="4"/>
        <v>102.75</v>
      </c>
    </row>
    <row r="22" spans="1:16" x14ac:dyDescent="0.35">
      <c r="A22" s="8" t="str">
        <f t="shared" ref="A22:K22" si="13">A10</f>
        <v>CF11004</v>
      </c>
      <c r="B22" s="8">
        <f t="shared" si="13"/>
        <v>2008</v>
      </c>
      <c r="C22" s="8" t="str">
        <f t="shared" si="13"/>
        <v>FordFusion</v>
      </c>
      <c r="D22" s="8" t="str">
        <f t="shared" si="13"/>
        <v>Sedan</v>
      </c>
      <c r="E22" s="8" t="str">
        <f t="shared" si="13"/>
        <v>Flat steel wall 15 cm rad</v>
      </c>
      <c r="F22" s="8">
        <f t="shared" si="13"/>
        <v>0.25</v>
      </c>
      <c r="G22" s="8">
        <f t="shared" si="13"/>
        <v>0</v>
      </c>
      <c r="H22" s="8">
        <f t="shared" si="13"/>
        <v>82.3</v>
      </c>
      <c r="I22" s="8">
        <f t="shared" si="13"/>
        <v>4</v>
      </c>
      <c r="J22" s="8">
        <f t="shared" si="13"/>
        <v>31.3</v>
      </c>
      <c r="K22" s="8">
        <f t="shared" si="13"/>
        <v>74.599999999999994</v>
      </c>
      <c r="L22" s="7">
        <f t="shared" ref="L22:O22" si="14">L10*0.681818</f>
        <v>39.954534800000005</v>
      </c>
      <c r="M22" s="7">
        <f t="shared" si="14"/>
        <v>24.824993379999999</v>
      </c>
      <c r="N22" s="7">
        <f t="shared" si="14"/>
        <v>7.1999980800000003</v>
      </c>
      <c r="O22" s="7">
        <f t="shared" si="14"/>
        <v>25.977265800000001</v>
      </c>
      <c r="P22" s="8">
        <f t="shared" si="4"/>
        <v>103</v>
      </c>
    </row>
    <row r="23" spans="1:16" x14ac:dyDescent="0.35">
      <c r="A23" s="8" t="str">
        <f t="shared" ref="A23:K23" si="15">A11</f>
        <v>CF11012</v>
      </c>
      <c r="B23" s="8">
        <f t="shared" si="15"/>
        <v>2008</v>
      </c>
      <c r="C23" s="8" t="str">
        <f t="shared" si="15"/>
        <v>FordFusion</v>
      </c>
      <c r="D23" s="8" t="str">
        <f t="shared" si="15"/>
        <v>Sedan</v>
      </c>
      <c r="E23" s="8" t="str">
        <f t="shared" si="15"/>
        <v>Flat steel wall 15 cm rad</v>
      </c>
      <c r="F23" s="8">
        <f t="shared" si="15"/>
        <v>0.25</v>
      </c>
      <c r="G23" s="8">
        <f t="shared" si="15"/>
        <v>0.127</v>
      </c>
      <c r="H23" s="8">
        <f t="shared" si="15"/>
        <v>86.5</v>
      </c>
      <c r="I23" s="8">
        <f t="shared" si="15"/>
        <v>4</v>
      </c>
      <c r="J23" s="8">
        <f t="shared" si="15"/>
        <v>30.6</v>
      </c>
      <c r="K23" s="8">
        <f t="shared" si="15"/>
        <v>74.599999999999994</v>
      </c>
      <c r="L23" s="7">
        <f t="shared" ref="L23:O23" si="16">L11*0.681818</f>
        <v>40.015898419999999</v>
      </c>
      <c r="M23" s="7">
        <f t="shared" si="16"/>
        <v>27.893174379999998</v>
      </c>
      <c r="N23" s="7">
        <f t="shared" si="16"/>
        <v>8.529543180000001</v>
      </c>
      <c r="O23" s="7">
        <f t="shared" si="16"/>
        <v>29.1818104</v>
      </c>
      <c r="P23" s="8">
        <f t="shared" si="4"/>
        <v>110</v>
      </c>
    </row>
    <row r="24" spans="1:16" x14ac:dyDescent="0.35">
      <c r="A24" s="8" t="str">
        <f t="shared" ref="A24:K25" si="17">A12</f>
        <v>CF11013</v>
      </c>
      <c r="B24" s="8">
        <f t="shared" si="17"/>
        <v>2009</v>
      </c>
      <c r="C24" s="8" t="str">
        <f t="shared" si="17"/>
        <v>FordFusion</v>
      </c>
      <c r="D24" s="8" t="str">
        <f t="shared" si="17"/>
        <v>Sedan</v>
      </c>
      <c r="E24" s="8" t="str">
        <f t="shared" si="17"/>
        <v>Flat steel wall 15 cm rad</v>
      </c>
      <c r="F24" s="8">
        <f t="shared" si="17"/>
        <v>0.25</v>
      </c>
      <c r="G24" s="8">
        <f t="shared" si="17"/>
        <v>0</v>
      </c>
      <c r="H24" s="8">
        <f t="shared" si="17"/>
        <v>89.5</v>
      </c>
      <c r="I24" s="8">
        <f t="shared" si="17"/>
        <v>3.9</v>
      </c>
      <c r="J24" s="8">
        <f t="shared" si="17"/>
        <v>32.9</v>
      </c>
      <c r="K24" s="8">
        <f t="shared" si="17"/>
        <v>4.5999999999999996</v>
      </c>
      <c r="L24" s="7">
        <f t="shared" ref="L24:O25" si="18">L12*0.681818</f>
        <v>39.954534800000005</v>
      </c>
      <c r="M24" s="7">
        <f t="shared" si="18"/>
        <v>28.602265100000004</v>
      </c>
      <c r="N24" s="7">
        <f t="shared" si="18"/>
        <v>6.4840891799999998</v>
      </c>
      <c r="O24" s="7">
        <f t="shared" si="18"/>
        <v>29.590901200000001</v>
      </c>
      <c r="P24" s="8">
        <f t="shared" si="4"/>
        <v>142.19</v>
      </c>
    </row>
    <row r="25" spans="1:16" x14ac:dyDescent="0.3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7"/>
      <c r="M25" s="7"/>
      <c r="N25" s="7"/>
      <c r="O25" s="7"/>
      <c r="P25" s="8"/>
    </row>
    <row r="26" spans="1:16" x14ac:dyDescent="0.3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7"/>
      <c r="M26" s="7"/>
      <c r="N26" s="7"/>
      <c r="O26" s="7"/>
      <c r="P26" s="8"/>
    </row>
    <row r="27" spans="1:16" x14ac:dyDescent="0.3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7"/>
      <c r="M27" s="7"/>
      <c r="N27" s="7"/>
      <c r="O27" s="7"/>
      <c r="P27" s="8"/>
    </row>
    <row r="29" spans="1:16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7"/>
      <c r="M29" s="7"/>
      <c r="N29" s="7"/>
      <c r="O29" s="7"/>
      <c r="P29" s="5"/>
    </row>
    <row r="31" spans="1:16" x14ac:dyDescent="0.35">
      <c r="A31" s="9"/>
      <c r="C31" s="9"/>
      <c r="E31" s="9"/>
      <c r="G31" s="9"/>
    </row>
    <row r="32" spans="1:16" x14ac:dyDescent="0.35">
      <c r="A32" s="9"/>
      <c r="C32" s="9"/>
      <c r="E32" s="9"/>
      <c r="G32" s="9"/>
    </row>
    <row r="33" spans="1:7" x14ac:dyDescent="0.35">
      <c r="A33" s="9"/>
      <c r="C33" s="9"/>
      <c r="E33" s="9"/>
      <c r="F33" s="2"/>
      <c r="G33" s="9"/>
    </row>
    <row r="34" spans="1:7" x14ac:dyDescent="0.35">
      <c r="A34" s="9"/>
      <c r="C34" s="9"/>
      <c r="E34" s="9"/>
      <c r="G34" s="9"/>
    </row>
    <row r="35" spans="1:7" x14ac:dyDescent="0.35">
      <c r="A35" s="9"/>
      <c r="C35" s="9"/>
      <c r="E35" s="9"/>
      <c r="G35" s="9"/>
    </row>
    <row r="36" spans="1:7" x14ac:dyDescent="0.35">
      <c r="A36" s="9"/>
      <c r="C36" s="9"/>
      <c r="E36" s="9"/>
      <c r="G36" s="9"/>
    </row>
    <row r="37" spans="1:7" x14ac:dyDescent="0.35">
      <c r="A37" s="9"/>
      <c r="C37" s="9"/>
      <c r="E37" s="9"/>
      <c r="G37" s="9"/>
    </row>
    <row r="38" spans="1:7" x14ac:dyDescent="0.35">
      <c r="A38" s="9"/>
      <c r="C38" s="9"/>
      <c r="E38" s="9"/>
      <c r="G38" s="9"/>
    </row>
    <row r="39" spans="1:7" x14ac:dyDescent="0.35">
      <c r="A39" s="9"/>
      <c r="C39" s="9"/>
      <c r="E39" s="9"/>
      <c r="F39" s="2"/>
      <c r="G39" s="9"/>
    </row>
    <row r="40" spans="1:7" x14ac:dyDescent="0.35">
      <c r="A40" s="9"/>
      <c r="C40" s="9"/>
      <c r="E40" s="9"/>
      <c r="F40" s="2"/>
      <c r="G40" s="9"/>
    </row>
    <row r="41" spans="1:7" x14ac:dyDescent="0.35">
      <c r="A41" s="9"/>
      <c r="C41" s="9"/>
      <c r="E41" s="9"/>
      <c r="G41" s="9"/>
    </row>
  </sheetData>
  <mergeCells count="2">
    <mergeCell ref="L2:O2"/>
    <mergeCell ref="L14:O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CF09C-8635-4231-86A0-573BE67522F1}">
  <dimension ref="B5:Q17"/>
  <sheetViews>
    <sheetView workbookViewId="0">
      <selection activeCell="B5" sqref="B5:Q17"/>
    </sheetView>
  </sheetViews>
  <sheetFormatPr defaultRowHeight="14.5" x14ac:dyDescent="0.35"/>
  <sheetData>
    <row r="5" spans="2:17" x14ac:dyDescent="0.35">
      <c r="B5" s="8" t="s">
        <v>20</v>
      </c>
      <c r="C5" s="8">
        <v>2008</v>
      </c>
      <c r="D5" s="8" t="s">
        <v>36</v>
      </c>
      <c r="E5" s="8" t="s">
        <v>37</v>
      </c>
      <c r="F5" s="8" t="s">
        <v>19</v>
      </c>
      <c r="G5" s="8">
        <v>0.21</v>
      </c>
      <c r="H5" s="8">
        <v>0</v>
      </c>
      <c r="I5" s="8">
        <v>97.5</v>
      </c>
      <c r="J5" s="8">
        <v>4.5999999999999996</v>
      </c>
      <c r="K5" s="8">
        <v>26.3</v>
      </c>
      <c r="L5" s="8">
        <v>77</v>
      </c>
      <c r="M5" s="7">
        <v>40.015898419999999</v>
      </c>
      <c r="N5" s="7">
        <v>31.861355140000001</v>
      </c>
      <c r="O5" s="7">
        <v>7.261361700000001</v>
      </c>
      <c r="P5" s="7">
        <v>33.204536600000004</v>
      </c>
      <c r="Q5" s="8">
        <v>196.28</v>
      </c>
    </row>
    <row r="7" spans="2:17" x14ac:dyDescent="0.35">
      <c r="B7" s="9" t="s">
        <v>33</v>
      </c>
      <c r="C7" t="s">
        <v>23</v>
      </c>
      <c r="D7" s="9" t="s">
        <v>33</v>
      </c>
      <c r="E7" t="s">
        <v>34</v>
      </c>
      <c r="F7" s="9" t="s">
        <v>33</v>
      </c>
      <c r="G7" t="str">
        <f>D5</f>
        <v>FordFusion</v>
      </c>
      <c r="H7" s="9" t="s">
        <v>35</v>
      </c>
      <c r="J7" t="str">
        <f>_xlfn.CONCAT(B7:H17)</f>
        <v xml:space="preserve">'vehicle': 'FordFusion','barrier': 'barrier','impact_speed': 40.01589842, 'd_impact': 4.6, 'phi_impact': 26.3, 'gamma': 77, 'cor_test': 0, 'impulse_ratio': 97.5, 'dvx_test': 31.86135514, 'dvy_test': 7.2613617, 'domega_test': 196.28, </v>
      </c>
    </row>
    <row r="8" spans="2:17" x14ac:dyDescent="0.35">
      <c r="B8" s="9" t="s">
        <v>33</v>
      </c>
      <c r="C8" t="s">
        <v>24</v>
      </c>
      <c r="D8" s="9" t="s">
        <v>33</v>
      </c>
      <c r="E8" t="s">
        <v>34</v>
      </c>
      <c r="F8" s="9" t="s">
        <v>33</v>
      </c>
      <c r="G8" t="s">
        <v>24</v>
      </c>
      <c r="H8" s="9" t="s">
        <v>35</v>
      </c>
    </row>
    <row r="9" spans="2:17" x14ac:dyDescent="0.35">
      <c r="B9" s="9" t="s">
        <v>33</v>
      </c>
      <c r="C9" t="s">
        <v>25</v>
      </c>
      <c r="D9" s="9" t="s">
        <v>33</v>
      </c>
      <c r="E9" t="s">
        <v>34</v>
      </c>
      <c r="F9" s="9"/>
      <c r="G9" s="2">
        <f>M5</f>
        <v>40.015898419999999</v>
      </c>
      <c r="H9" s="9" t="s">
        <v>38</v>
      </c>
    </row>
    <row r="10" spans="2:17" x14ac:dyDescent="0.35">
      <c r="B10" s="9" t="s">
        <v>33</v>
      </c>
      <c r="C10" t="s">
        <v>26</v>
      </c>
      <c r="D10" s="9" t="s">
        <v>33</v>
      </c>
      <c r="E10" t="s">
        <v>34</v>
      </c>
      <c r="F10" s="9"/>
      <c r="G10">
        <f>J5</f>
        <v>4.5999999999999996</v>
      </c>
      <c r="H10" s="9" t="s">
        <v>38</v>
      </c>
    </row>
    <row r="11" spans="2:17" x14ac:dyDescent="0.35">
      <c r="B11" s="9" t="s">
        <v>33</v>
      </c>
      <c r="C11" t="s">
        <v>27</v>
      </c>
      <c r="D11" s="9" t="s">
        <v>33</v>
      </c>
      <c r="E11" t="s">
        <v>34</v>
      </c>
      <c r="F11" s="9"/>
      <c r="G11">
        <f>K5</f>
        <v>26.3</v>
      </c>
      <c r="H11" s="9" t="s">
        <v>38</v>
      </c>
    </row>
    <row r="12" spans="2:17" x14ac:dyDescent="0.35">
      <c r="B12" s="9" t="s">
        <v>33</v>
      </c>
      <c r="C12" t="s">
        <v>0</v>
      </c>
      <c r="D12" s="9" t="s">
        <v>33</v>
      </c>
      <c r="E12" t="s">
        <v>34</v>
      </c>
      <c r="F12" s="9"/>
      <c r="G12">
        <f>L5</f>
        <v>77</v>
      </c>
      <c r="H12" s="9" t="s">
        <v>38</v>
      </c>
    </row>
    <row r="13" spans="2:17" x14ac:dyDescent="0.35">
      <c r="B13" s="9" t="s">
        <v>33</v>
      </c>
      <c r="C13" t="s">
        <v>28</v>
      </c>
      <c r="D13" s="9" t="s">
        <v>33</v>
      </c>
      <c r="E13" t="s">
        <v>34</v>
      </c>
      <c r="F13" s="9"/>
      <c r="G13">
        <f>H5</f>
        <v>0</v>
      </c>
      <c r="H13" s="9" t="s">
        <v>38</v>
      </c>
    </row>
    <row r="14" spans="2:17" x14ac:dyDescent="0.35">
      <c r="B14" s="9" t="s">
        <v>33</v>
      </c>
      <c r="C14" t="s">
        <v>29</v>
      </c>
      <c r="D14" s="9" t="s">
        <v>33</v>
      </c>
      <c r="E14" t="s">
        <v>34</v>
      </c>
      <c r="F14" s="9"/>
      <c r="G14">
        <f>I5</f>
        <v>97.5</v>
      </c>
      <c r="H14" s="9" t="s">
        <v>38</v>
      </c>
    </row>
    <row r="15" spans="2:17" x14ac:dyDescent="0.35">
      <c r="B15" s="9" t="s">
        <v>33</v>
      </c>
      <c r="C15" t="s">
        <v>30</v>
      </c>
      <c r="D15" s="9" t="s">
        <v>33</v>
      </c>
      <c r="E15" t="s">
        <v>34</v>
      </c>
      <c r="F15" s="9"/>
      <c r="G15" s="2">
        <f>N5</f>
        <v>31.861355140000001</v>
      </c>
      <c r="H15" s="9" t="s">
        <v>38</v>
      </c>
    </row>
    <row r="16" spans="2:17" x14ac:dyDescent="0.35">
      <c r="B16" s="9" t="s">
        <v>33</v>
      </c>
      <c r="C16" t="s">
        <v>31</v>
      </c>
      <c r="D16" s="9" t="s">
        <v>33</v>
      </c>
      <c r="E16" t="s">
        <v>34</v>
      </c>
      <c r="F16" s="9"/>
      <c r="G16" s="2">
        <f>O5</f>
        <v>7.261361700000001</v>
      </c>
      <c r="H16" s="9" t="s">
        <v>38</v>
      </c>
    </row>
    <row r="17" spans="2:8" x14ac:dyDescent="0.35">
      <c r="B17" s="9" t="s">
        <v>33</v>
      </c>
      <c r="C17" t="s">
        <v>32</v>
      </c>
      <c r="D17" s="9" t="s">
        <v>33</v>
      </c>
      <c r="E17" t="s">
        <v>34</v>
      </c>
      <c r="F17" s="9"/>
      <c r="G17">
        <f>Q5</f>
        <v>196.28</v>
      </c>
      <c r="H17" s="9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matrix</vt:lpstr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jfunk</dc:creator>
  <cp:lastModifiedBy>Joe Cormier</cp:lastModifiedBy>
  <dcterms:created xsi:type="dcterms:W3CDTF">2015-03-14T21:57:14Z</dcterms:created>
  <dcterms:modified xsi:type="dcterms:W3CDTF">2020-10-27T22:22:17Z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b79a3136-13bc-4a12-ac8f-1541808879a6</vt:lpwstr>
  </property>
</Properties>
</file>