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792b544d67660648/Documents/CLASS/FALL-2022/INTRO_TO_CS/"/>
    </mc:Choice>
  </mc:AlternateContent>
  <xr:revisionPtr revIDLastSave="638" documentId="11_F25DC773A252ABDACC10482021997DB45ADE58ED" xr6:coauthVersionLast="47" xr6:coauthVersionMax="47" xr10:uidLastSave="{8F70502B-FFB5-4959-8247-2C158E81044E}"/>
  <bookViews>
    <workbookView xWindow="-120" yWindow="-120" windowWidth="29040" windowHeight="15840" activeTab="2" xr2:uid="{00000000-000D-0000-FFFF-FFFF00000000}"/>
  </bookViews>
  <sheets>
    <sheet name="Homework" sheetId="1" r:id="rId1"/>
    <sheet name="Exams" sheetId="2" r:id="rId2"/>
    <sheet name="Sheet1" sheetId="5" r:id="rId3"/>
    <sheet name="EXAM 2" sheetId="6" r:id="rId4"/>
    <sheet name="Weeks" sheetId="4" r:id="rId5"/>
    <sheet name="Recitation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5" l="1"/>
  <c r="E47" i="5"/>
  <c r="F47" i="5"/>
  <c r="D47" i="5"/>
  <c r="C47" i="5"/>
  <c r="E41" i="5"/>
  <c r="F41" i="5"/>
  <c r="F17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8" i="5"/>
  <c r="F19" i="5"/>
  <c r="F20" i="5"/>
  <c r="F21" i="5"/>
  <c r="F22" i="5"/>
  <c r="F23" i="5"/>
  <c r="F24" i="5"/>
  <c r="F25" i="5"/>
  <c r="F26" i="5"/>
  <c r="F29" i="5"/>
  <c r="F30" i="5"/>
  <c r="F31" i="5"/>
  <c r="F32" i="5"/>
  <c r="F33" i="5"/>
  <c r="F34" i="5"/>
  <c r="F35" i="5"/>
  <c r="F36" i="5"/>
  <c r="F37" i="5"/>
  <c r="F38" i="5"/>
  <c r="F39" i="5"/>
  <c r="F40" i="5"/>
  <c r="F44" i="5"/>
  <c r="F45" i="5"/>
  <c r="E45" i="5"/>
  <c r="H37" i="6"/>
  <c r="H38" i="6" s="1"/>
  <c r="H35" i="6"/>
  <c r="H32" i="6"/>
  <c r="H33" i="6" s="1"/>
  <c r="H30" i="6"/>
  <c r="H25" i="6"/>
  <c r="H26" i="6" s="1"/>
  <c r="H23" i="6"/>
  <c r="H20" i="6"/>
  <c r="H21" i="6" s="1"/>
  <c r="H18" i="6"/>
  <c r="H16" i="6"/>
  <c r="H15" i="6"/>
  <c r="H13" i="6"/>
  <c r="H10" i="6"/>
  <c r="H11" i="6" s="1"/>
  <c r="H8" i="6"/>
  <c r="H5" i="6"/>
  <c r="H6" i="6" s="1"/>
  <c r="H3" i="6"/>
  <c r="E7" i="6"/>
  <c r="A2" i="6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J3" i="5"/>
  <c r="J4" i="5"/>
  <c r="J5" i="5"/>
  <c r="J6" i="5"/>
  <c r="J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4" i="5"/>
  <c r="E2" i="5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E2" i="2"/>
  <c r="I2" i="2"/>
  <c r="J4" i="2" s="1"/>
  <c r="D4" i="2" s="1"/>
  <c r="E4" i="2" s="1"/>
  <c r="F13" i="1"/>
  <c r="E12" i="1"/>
  <c r="F12" i="1"/>
  <c r="C5" i="2"/>
  <c r="A3" i="1"/>
  <c r="A4" i="1" s="1"/>
  <c r="A5" i="1" s="1"/>
  <c r="A6" i="1" s="1"/>
  <c r="A7" i="1" s="1"/>
  <c r="A8" i="1" s="1"/>
  <c r="A9" i="1" s="1"/>
  <c r="A10" i="1" s="1"/>
  <c r="A11" i="1" s="1"/>
  <c r="K2" i="5" l="1"/>
  <c r="F46" i="5" s="1"/>
  <c r="D48" i="5"/>
  <c r="B19" i="6"/>
  <c r="E8" i="6" s="1"/>
  <c r="J3" i="2"/>
  <c r="D3" i="2" s="1"/>
  <c r="E3" i="2" s="1"/>
  <c r="C46" i="5" l="1"/>
  <c r="E46" i="5" s="1"/>
  <c r="K5" i="5"/>
  <c r="K3" i="5"/>
  <c r="K6" i="5"/>
  <c r="K4" i="5"/>
  <c r="D5" i="2"/>
  <c r="D6" i="2" s="1"/>
</calcChain>
</file>

<file path=xl/sharedStrings.xml><?xml version="1.0" encoding="utf-8"?>
<sst xmlns="http://schemas.openxmlformats.org/spreadsheetml/2006/main" count="142" uniqueCount="75">
  <si>
    <t>Assignment</t>
  </si>
  <si>
    <t>Name</t>
  </si>
  <si>
    <t>Topics</t>
  </si>
  <si>
    <t>Points</t>
  </si>
  <si>
    <t>Earned</t>
  </si>
  <si>
    <t>Psuedocode</t>
  </si>
  <si>
    <t>Conditionals and Loops</t>
  </si>
  <si>
    <t>Arrays</t>
  </si>
  <si>
    <t>Functions</t>
  </si>
  <si>
    <t>Functions 2</t>
  </si>
  <si>
    <t>Recursion</t>
  </si>
  <si>
    <t>Week</t>
  </si>
  <si>
    <t>Release</t>
  </si>
  <si>
    <t>Due</t>
  </si>
  <si>
    <t>Hello, World</t>
  </si>
  <si>
    <t>Using Data Types</t>
  </si>
  <si>
    <t>Creating Data Types</t>
  </si>
  <si>
    <t>Searching, Sorting and Performance</t>
  </si>
  <si>
    <t>Weeks: 1 - 4</t>
  </si>
  <si>
    <t>Weeks: 5 - 8</t>
  </si>
  <si>
    <t>Weeks: 9 - 14</t>
  </si>
  <si>
    <t>Date</t>
  </si>
  <si>
    <t>LO</t>
  </si>
  <si>
    <t>Title</t>
  </si>
  <si>
    <t>Points lost</t>
  </si>
  <si>
    <t>Total Point To Lose</t>
  </si>
  <si>
    <t>Exam grade</t>
  </si>
  <si>
    <t>Pre-Recitation Quiz</t>
  </si>
  <si>
    <t>Number</t>
  </si>
  <si>
    <t>Out Of</t>
  </si>
  <si>
    <t>Post-Recitation Quiz</t>
  </si>
  <si>
    <t>Hello World</t>
  </si>
  <si>
    <t>Wind Chill</t>
  </si>
  <si>
    <t>Order Check</t>
  </si>
  <si>
    <t>Largest of Five</t>
  </si>
  <si>
    <t>Check Digit</t>
  </si>
  <si>
    <t>Random Walker</t>
  </si>
  <si>
    <t>Exam</t>
  </si>
  <si>
    <t>Find Duplicate</t>
  </si>
  <si>
    <t>RU Rotten Tomatoes</t>
  </si>
  <si>
    <t>Polygon Transform</t>
  </si>
  <si>
    <t>Sierpinski</t>
  </si>
  <si>
    <t>Weather</t>
  </si>
  <si>
    <t>Extra Credit</t>
  </si>
  <si>
    <t>Points Lost</t>
  </si>
  <si>
    <t>margin of error</t>
  </si>
  <si>
    <t>A</t>
  </si>
  <si>
    <t>B+</t>
  </si>
  <si>
    <t>B</t>
  </si>
  <si>
    <t>C+</t>
  </si>
  <si>
    <t>min</t>
  </si>
  <si>
    <t>total margin</t>
  </si>
  <si>
    <t>margin left</t>
  </si>
  <si>
    <t>Days Remaining</t>
  </si>
  <si>
    <t>Chapters</t>
  </si>
  <si>
    <t>Topic</t>
  </si>
  <si>
    <t>I/O</t>
  </si>
  <si>
    <t>Static Methods</t>
  </si>
  <si>
    <t>Libraries and Clients</t>
  </si>
  <si>
    <t>Total</t>
  </si>
  <si>
    <t>Day/Ch</t>
  </si>
  <si>
    <t>Review Material</t>
  </si>
  <si>
    <t>Ch</t>
  </si>
  <si>
    <t>Reading</t>
  </si>
  <si>
    <t>Questions</t>
  </si>
  <si>
    <t>Lecture Slides</t>
  </si>
  <si>
    <t>Lecture Questions</t>
  </si>
  <si>
    <t>Reciation Questions</t>
  </si>
  <si>
    <t>Practice Exam</t>
  </si>
  <si>
    <t>F22</t>
  </si>
  <si>
    <t>S23</t>
  </si>
  <si>
    <t>Self-Test</t>
  </si>
  <si>
    <t>Priority</t>
  </si>
  <si>
    <t>Grade</t>
  </si>
  <si>
    <t>Searching and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</si>
</sst>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1" applyFont="1" applyAlignment="1">
      <alignment horizontal="right"/>
    </xf>
    <xf numFmtId="164" fontId="0" fillId="0" borderId="0" xfId="1" applyNumberFormat="1" applyFont="1" applyAlignment="1">
      <alignment horizontal="right"/>
    </xf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right"/>
    </xf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165" fontId="2" fillId="2" borderId="0" xfId="2" applyNumberFormat="1" applyFont="1" applyFill="1" applyAlignment="1">
      <alignment horizontal="right"/>
    </xf>
    <xf numFmtId="9" fontId="2" fillId="2" borderId="0" xfId="1" applyFont="1" applyFill="1" applyAlignment="1">
      <alignment horizontal="right"/>
    </xf>
    <xf numFmtId="9" fontId="0" fillId="0" borderId="0" xfId="1" applyFont="1" applyFill="1" applyAlignment="1">
      <alignment horizontal="right"/>
    </xf>
    <xf numFmtId="0" fontId="4" fillId="2" borderId="0" xfId="0" applyFont="1" applyFill="1" applyAlignment="1">
      <alignment horizontal="right"/>
    </xf>
    <xf numFmtId="9" fontId="4" fillId="2" borderId="0" xfId="1" applyFont="1" applyFill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F13" sqref="F13"/>
    </sheetView>
  </sheetViews>
  <sheetFormatPr defaultRowHeight="15" x14ac:dyDescent="0.25"/>
  <cols>
    <col min="1" max="1" width="11.42578125" style="1" bestFit="1" customWidth="1"/>
    <col min="2" max="2" width="11.42578125" style="1" customWidth="1"/>
    <col min="3" max="3" width="33.140625" style="1" bestFit="1" customWidth="1"/>
    <col min="4" max="5" width="6.5703125" style="1" bestFit="1" customWidth="1"/>
    <col min="6" max="6" width="7.140625" style="1" bestFit="1" customWidth="1"/>
    <col min="7" max="16384" width="9.140625" style="1"/>
  </cols>
  <sheetData>
    <row r="1" spans="1:8" x14ac:dyDescent="0.25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13</v>
      </c>
    </row>
    <row r="2" spans="1:8" x14ac:dyDescent="0.25">
      <c r="A2" s="1">
        <v>1</v>
      </c>
      <c r="B2" s="1">
        <v>2</v>
      </c>
      <c r="C2" s="1" t="s">
        <v>5</v>
      </c>
      <c r="E2" s="1">
        <v>40</v>
      </c>
      <c r="F2" s="1">
        <v>34.700000000000003</v>
      </c>
    </row>
    <row r="3" spans="1:8" x14ac:dyDescent="0.25">
      <c r="A3" s="1">
        <f>A2+1</f>
        <v>2</v>
      </c>
      <c r="C3" s="1" t="s">
        <v>14</v>
      </c>
      <c r="E3" s="1">
        <v>35</v>
      </c>
    </row>
    <row r="4" spans="1:8" x14ac:dyDescent="0.25">
      <c r="A4" s="1">
        <f t="shared" ref="A4:A11" si="0">A3+1</f>
        <v>3</v>
      </c>
      <c r="C4" s="1" t="s">
        <v>6</v>
      </c>
      <c r="E4" s="1">
        <v>60</v>
      </c>
    </row>
    <row r="5" spans="1:8" x14ac:dyDescent="0.25">
      <c r="A5" s="1">
        <f t="shared" si="0"/>
        <v>4</v>
      </c>
      <c r="C5" s="1" t="s">
        <v>7</v>
      </c>
      <c r="E5" s="1">
        <v>50</v>
      </c>
    </row>
    <row r="6" spans="1:8" x14ac:dyDescent="0.25">
      <c r="A6" s="1">
        <f t="shared" si="0"/>
        <v>5</v>
      </c>
      <c r="C6" s="1" t="s">
        <v>8</v>
      </c>
      <c r="E6" s="1">
        <v>25</v>
      </c>
    </row>
    <row r="7" spans="1:8" x14ac:dyDescent="0.25">
      <c r="A7" s="1">
        <f t="shared" si="0"/>
        <v>6</v>
      </c>
      <c r="C7" s="1" t="s">
        <v>9</v>
      </c>
      <c r="E7" s="1">
        <v>50</v>
      </c>
    </row>
    <row r="8" spans="1:8" x14ac:dyDescent="0.25">
      <c r="A8" s="1">
        <f t="shared" si="0"/>
        <v>7</v>
      </c>
      <c r="C8" s="1" t="s">
        <v>10</v>
      </c>
      <c r="E8" s="1">
        <v>10</v>
      </c>
    </row>
    <row r="9" spans="1:8" x14ac:dyDescent="0.25">
      <c r="A9" s="1">
        <f>A8+1</f>
        <v>8</v>
      </c>
      <c r="C9" s="1" t="s">
        <v>15</v>
      </c>
      <c r="E9" s="1">
        <v>85</v>
      </c>
    </row>
    <row r="10" spans="1:8" x14ac:dyDescent="0.25">
      <c r="A10" s="1">
        <f t="shared" si="0"/>
        <v>9</v>
      </c>
      <c r="C10" s="1" t="s">
        <v>16</v>
      </c>
      <c r="E10" s="1">
        <v>80</v>
      </c>
    </row>
    <row r="11" spans="1:8" x14ac:dyDescent="0.25">
      <c r="A11" s="1">
        <f t="shared" si="0"/>
        <v>10</v>
      </c>
      <c r="C11" s="1" t="s">
        <v>17</v>
      </c>
      <c r="E11" s="1">
        <v>65</v>
      </c>
    </row>
    <row r="12" spans="1:8" x14ac:dyDescent="0.25">
      <c r="E12" s="2">
        <f>SUMIF($F$2:$F$11,"&gt;0",$E$2:$E$11)</f>
        <v>40</v>
      </c>
      <c r="F12" s="2">
        <f>SUM(F2:F11)</f>
        <v>34.700000000000003</v>
      </c>
    </row>
    <row r="13" spans="1:8" x14ac:dyDescent="0.25">
      <c r="F13" s="6">
        <f>F12/E12</f>
        <v>0.86750000000000005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8EE69-D2F7-4AF5-8826-BF04CC8A0572}">
  <dimension ref="A1:J6"/>
  <sheetViews>
    <sheetView workbookViewId="0">
      <selection activeCell="E5" sqref="E5"/>
    </sheetView>
  </sheetViews>
  <sheetFormatPr defaultRowHeight="15" x14ac:dyDescent="0.25"/>
  <cols>
    <col min="1" max="1" width="2" style="1" bestFit="1" customWidth="1"/>
    <col min="2" max="2" width="10.7109375" style="1" bestFit="1" customWidth="1"/>
    <col min="3" max="3" width="6.5703125" style="1" bestFit="1" customWidth="1"/>
    <col min="4" max="4" width="7.140625" style="1" bestFit="1" customWidth="1"/>
    <col min="5" max="5" width="11.140625" style="1" bestFit="1" customWidth="1"/>
    <col min="6" max="7" width="11.5703125" style="1" bestFit="1" customWidth="1"/>
    <col min="8" max="8" width="12.5703125" style="1" bestFit="1" customWidth="1"/>
    <col min="9" max="9" width="10.28515625" style="1" bestFit="1" customWidth="1"/>
    <col min="10" max="10" width="17.85546875" style="1" bestFit="1" customWidth="1"/>
    <col min="11" max="16384" width="9.140625" style="1"/>
  </cols>
  <sheetData>
    <row r="1" spans="1:10" x14ac:dyDescent="0.25">
      <c r="B1" s="1" t="s">
        <v>21</v>
      </c>
      <c r="C1" s="1" t="s">
        <v>3</v>
      </c>
      <c r="D1" s="1" t="s">
        <v>4</v>
      </c>
      <c r="E1" s="1" t="s">
        <v>26</v>
      </c>
      <c r="F1" s="3" t="s">
        <v>18</v>
      </c>
      <c r="G1" s="1" t="s">
        <v>19</v>
      </c>
      <c r="H1" s="1" t="s">
        <v>20</v>
      </c>
      <c r="I1" s="1" t="s">
        <v>24</v>
      </c>
      <c r="J1" s="1" t="s">
        <v>25</v>
      </c>
    </row>
    <row r="2" spans="1:10" x14ac:dyDescent="0.25">
      <c r="A2" s="1">
        <v>1</v>
      </c>
      <c r="B2" s="4">
        <v>44846</v>
      </c>
      <c r="C2" s="1">
        <v>150</v>
      </c>
      <c r="D2" s="1">
        <v>130.5</v>
      </c>
      <c r="E2" s="7">
        <f>D2/C2</f>
        <v>0.87</v>
      </c>
      <c r="F2" s="5">
        <v>1</v>
      </c>
      <c r="I2" s="1">
        <f>C2-D2</f>
        <v>19.5</v>
      </c>
    </row>
    <row r="3" spans="1:10" x14ac:dyDescent="0.25">
      <c r="A3" s="1">
        <v>2</v>
      </c>
      <c r="B3" s="4">
        <v>44881</v>
      </c>
      <c r="C3" s="1">
        <v>150</v>
      </c>
      <c r="D3" s="1">
        <f>C3-J3</f>
        <v>109.75</v>
      </c>
      <c r="E3" s="7">
        <f>D3/C3</f>
        <v>0.73166666666666669</v>
      </c>
      <c r="F3" s="5">
        <v>0.25</v>
      </c>
      <c r="G3" s="5">
        <v>0.75</v>
      </c>
      <c r="J3" s="1">
        <f>(100-$I$2)/2</f>
        <v>40.25</v>
      </c>
    </row>
    <row r="4" spans="1:10" x14ac:dyDescent="0.25">
      <c r="A4" s="1">
        <v>3</v>
      </c>
      <c r="B4" s="4">
        <v>44915</v>
      </c>
      <c r="C4" s="1">
        <v>150</v>
      </c>
      <c r="D4" s="1">
        <f>C4-J4</f>
        <v>109.75</v>
      </c>
      <c r="E4" s="7">
        <f>D4/C4</f>
        <v>0.73166666666666669</v>
      </c>
      <c r="F4" s="5">
        <v>0.05</v>
      </c>
      <c r="G4" s="5">
        <v>0.2</v>
      </c>
      <c r="H4" s="5">
        <v>0.75</v>
      </c>
      <c r="J4" s="1">
        <f>(100-$I$2)/2</f>
        <v>40.25</v>
      </c>
    </row>
    <row r="5" spans="1:10" x14ac:dyDescent="0.25">
      <c r="C5" s="2">
        <f>SUM(C2:C4)</f>
        <v>450</v>
      </c>
      <c r="D5" s="1">
        <f>SUM(D2:D4)</f>
        <v>350</v>
      </c>
    </row>
    <row r="6" spans="1:10" x14ac:dyDescent="0.25">
      <c r="D6" s="7">
        <f>D5/SUMIF(D2:D4,"&gt;0",C2:C4)</f>
        <v>0.77777777777777779</v>
      </c>
      <c r="E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8A47-8DF8-4328-991E-848EEEA4956E}">
  <dimension ref="A1:K48"/>
  <sheetViews>
    <sheetView showGridLines="0" tabSelected="1" topLeftCell="A21" workbookViewId="0">
      <selection activeCell="E48" sqref="E48"/>
    </sheetView>
  </sheetViews>
  <sheetFormatPr defaultRowHeight="15" x14ac:dyDescent="0.25"/>
  <cols>
    <col min="1" max="1" width="19.28515625" style="1" bestFit="1" customWidth="1"/>
    <col min="2" max="2" width="8.28515625" style="1" bestFit="1" customWidth="1"/>
    <col min="3" max="3" width="8.7109375" style="1" bestFit="1" customWidth="1"/>
    <col min="4" max="4" width="6.85546875" style="1" bestFit="1" customWidth="1"/>
    <col min="5" max="5" width="10.5703125" style="1" bestFit="1" customWidth="1"/>
    <col min="6" max="6" width="7.7109375" style="1" bestFit="1" customWidth="1"/>
    <col min="7" max="7" width="6.140625" style="1" customWidth="1"/>
    <col min="8" max="8" width="14.42578125" style="1" bestFit="1" customWidth="1"/>
    <col min="9" max="9" width="4.5703125" style="1" bestFit="1" customWidth="1"/>
    <col min="10" max="10" width="11.7109375" style="1" bestFit="1" customWidth="1"/>
    <col min="11" max="11" width="10.7109375" style="1" bestFit="1" customWidth="1"/>
    <col min="12" max="16384" width="9.140625" style="1"/>
  </cols>
  <sheetData>
    <row r="1" spans="1:11" x14ac:dyDescent="0.25">
      <c r="B1" s="1" t="s">
        <v>28</v>
      </c>
      <c r="C1" s="1" t="s">
        <v>3</v>
      </c>
      <c r="D1" s="1" t="s">
        <v>29</v>
      </c>
      <c r="E1" s="1" t="s">
        <v>44</v>
      </c>
      <c r="F1" s="1" t="s">
        <v>73</v>
      </c>
      <c r="H1" s="2" t="s">
        <v>45</v>
      </c>
      <c r="I1" s="2" t="s">
        <v>50</v>
      </c>
      <c r="J1" s="2" t="s">
        <v>51</v>
      </c>
      <c r="K1" s="2" t="s">
        <v>52</v>
      </c>
    </row>
    <row r="2" spans="1:11" x14ac:dyDescent="0.25">
      <c r="A2" s="1" t="s">
        <v>43</v>
      </c>
      <c r="B2" s="1">
        <v>0</v>
      </c>
      <c r="C2" s="1">
        <v>5</v>
      </c>
      <c r="E2" s="1">
        <f>C2-D2</f>
        <v>5</v>
      </c>
      <c r="F2" s="6"/>
      <c r="G2" s="6"/>
      <c r="H2" s="11" t="s">
        <v>46</v>
      </c>
      <c r="I2" s="12">
        <v>900</v>
      </c>
      <c r="J2" s="12">
        <f>I2-1000</f>
        <v>-100</v>
      </c>
      <c r="K2" s="13">
        <f>J2-$E$48</f>
        <v>-83.710000000000008</v>
      </c>
    </row>
    <row r="3" spans="1:11" x14ac:dyDescent="0.25">
      <c r="A3" s="1" t="s">
        <v>27</v>
      </c>
      <c r="B3" s="1">
        <v>1</v>
      </c>
      <c r="C3" s="1">
        <v>1</v>
      </c>
      <c r="D3" s="1">
        <v>1</v>
      </c>
      <c r="E3" s="1">
        <f t="shared" ref="E3:E44" si="0">C3-D3</f>
        <v>0</v>
      </c>
      <c r="F3" s="6">
        <f t="shared" ref="F3:F47" si="1">C3/D3</f>
        <v>1</v>
      </c>
      <c r="H3" s="8" t="s">
        <v>47</v>
      </c>
      <c r="I3" s="9">
        <v>850</v>
      </c>
      <c r="J3" s="9">
        <f t="shared" ref="J3:J6" si="2">I3-1000</f>
        <v>-150</v>
      </c>
      <c r="K3" s="10">
        <f>J3-$E$48</f>
        <v>-133.71</v>
      </c>
    </row>
    <row r="4" spans="1:11" x14ac:dyDescent="0.25">
      <c r="A4" s="1" t="s">
        <v>27</v>
      </c>
      <c r="B4" s="1">
        <f t="shared" ref="B4:B9" si="3">B3+1</f>
        <v>2</v>
      </c>
      <c r="C4" s="1">
        <v>0</v>
      </c>
      <c r="D4" s="1">
        <v>1</v>
      </c>
      <c r="E4" s="1">
        <f t="shared" si="0"/>
        <v>-1</v>
      </c>
      <c r="F4" s="6">
        <f t="shared" si="1"/>
        <v>0</v>
      </c>
      <c r="H4" s="8" t="s">
        <v>48</v>
      </c>
      <c r="I4" s="9">
        <v>800</v>
      </c>
      <c r="J4" s="9">
        <f t="shared" si="2"/>
        <v>-200</v>
      </c>
      <c r="K4" s="10">
        <f>J4-$E$48</f>
        <v>-183.71</v>
      </c>
    </row>
    <row r="5" spans="1:11" x14ac:dyDescent="0.25">
      <c r="A5" s="1" t="s">
        <v>27</v>
      </c>
      <c r="B5" s="1">
        <f t="shared" si="3"/>
        <v>3</v>
      </c>
      <c r="C5" s="1">
        <v>1</v>
      </c>
      <c r="D5" s="1">
        <v>1</v>
      </c>
      <c r="E5" s="1">
        <f t="shared" si="0"/>
        <v>0</v>
      </c>
      <c r="F5" s="6">
        <f t="shared" si="1"/>
        <v>1</v>
      </c>
      <c r="H5" s="8" t="s">
        <v>49</v>
      </c>
      <c r="I5" s="9">
        <v>750</v>
      </c>
      <c r="J5" s="9">
        <f t="shared" si="2"/>
        <v>-250</v>
      </c>
      <c r="K5" s="10">
        <f>J5-$E$48</f>
        <v>-233.71</v>
      </c>
    </row>
    <row r="6" spans="1:11" x14ac:dyDescent="0.25">
      <c r="A6" s="1" t="s">
        <v>27</v>
      </c>
      <c r="B6" s="1">
        <f t="shared" si="3"/>
        <v>4</v>
      </c>
      <c r="C6" s="1">
        <v>1</v>
      </c>
      <c r="D6" s="1">
        <v>1</v>
      </c>
      <c r="E6" s="1">
        <f t="shared" si="0"/>
        <v>0</v>
      </c>
      <c r="F6" s="6">
        <f t="shared" si="1"/>
        <v>1</v>
      </c>
      <c r="H6" s="8" t="s">
        <v>49</v>
      </c>
      <c r="I6" s="9">
        <v>700</v>
      </c>
      <c r="J6" s="9">
        <f t="shared" si="2"/>
        <v>-300</v>
      </c>
      <c r="K6" s="10">
        <f>J6-$E$48</f>
        <v>-283.70999999999998</v>
      </c>
    </row>
    <row r="7" spans="1:11" x14ac:dyDescent="0.25">
      <c r="A7" s="1" t="s">
        <v>27</v>
      </c>
      <c r="B7" s="1">
        <f t="shared" si="3"/>
        <v>5</v>
      </c>
      <c r="C7" s="1">
        <v>1</v>
      </c>
      <c r="D7" s="1">
        <v>1</v>
      </c>
      <c r="E7" s="1">
        <f t="shared" si="0"/>
        <v>0</v>
      </c>
      <c r="F7" s="6">
        <f t="shared" si="1"/>
        <v>1</v>
      </c>
    </row>
    <row r="8" spans="1:11" x14ac:dyDescent="0.25">
      <c r="A8" s="1" t="s">
        <v>27</v>
      </c>
      <c r="B8" s="1">
        <f t="shared" si="3"/>
        <v>6</v>
      </c>
      <c r="C8" s="1">
        <v>1</v>
      </c>
      <c r="D8" s="1">
        <v>1</v>
      </c>
      <c r="E8" s="1">
        <f t="shared" si="0"/>
        <v>0</v>
      </c>
      <c r="F8" s="6">
        <f t="shared" si="1"/>
        <v>1</v>
      </c>
    </row>
    <row r="9" spans="1:11" x14ac:dyDescent="0.25">
      <c r="A9" s="1" t="s">
        <v>27</v>
      </c>
      <c r="B9" s="1">
        <f t="shared" si="3"/>
        <v>7</v>
      </c>
      <c r="C9" s="1">
        <v>1</v>
      </c>
      <c r="D9" s="1">
        <v>1</v>
      </c>
      <c r="E9" s="1">
        <f t="shared" si="0"/>
        <v>0</v>
      </c>
      <c r="F9" s="6">
        <f t="shared" si="1"/>
        <v>1</v>
      </c>
    </row>
    <row r="10" spans="1:11" x14ac:dyDescent="0.25">
      <c r="A10" s="1" t="s">
        <v>27</v>
      </c>
      <c r="B10" s="1">
        <f t="shared" ref="B10:B15" si="4">B9+1</f>
        <v>8</v>
      </c>
      <c r="C10" s="1">
        <v>1</v>
      </c>
      <c r="D10" s="1">
        <v>1</v>
      </c>
      <c r="E10" s="1">
        <f t="shared" si="0"/>
        <v>0</v>
      </c>
      <c r="F10" s="6">
        <f t="shared" si="1"/>
        <v>1</v>
      </c>
    </row>
    <row r="11" spans="1:11" x14ac:dyDescent="0.25">
      <c r="A11" s="1" t="s">
        <v>27</v>
      </c>
      <c r="B11" s="1">
        <f t="shared" si="4"/>
        <v>9</v>
      </c>
      <c r="C11" s="1">
        <v>1</v>
      </c>
      <c r="D11" s="1">
        <v>1</v>
      </c>
      <c r="E11" s="1">
        <f t="shared" si="0"/>
        <v>0</v>
      </c>
      <c r="F11" s="6">
        <f t="shared" si="1"/>
        <v>1</v>
      </c>
    </row>
    <row r="12" spans="1:11" x14ac:dyDescent="0.25">
      <c r="A12" s="1" t="s">
        <v>27</v>
      </c>
      <c r="B12" s="1">
        <f t="shared" si="4"/>
        <v>10</v>
      </c>
      <c r="C12" s="1">
        <v>1</v>
      </c>
      <c r="D12" s="1">
        <v>1</v>
      </c>
      <c r="E12" s="1">
        <f t="shared" si="0"/>
        <v>0</v>
      </c>
      <c r="F12" s="6">
        <f t="shared" si="1"/>
        <v>1</v>
      </c>
    </row>
    <row r="13" spans="1:11" x14ac:dyDescent="0.25">
      <c r="A13" s="8" t="s">
        <v>27</v>
      </c>
      <c r="B13" s="8">
        <f t="shared" si="4"/>
        <v>11</v>
      </c>
      <c r="C13" s="8">
        <v>1</v>
      </c>
      <c r="D13" s="8">
        <v>1</v>
      </c>
      <c r="E13" s="8">
        <f t="shared" si="0"/>
        <v>0</v>
      </c>
      <c r="F13" s="20">
        <f t="shared" si="1"/>
        <v>1</v>
      </c>
    </row>
    <row r="14" spans="1:11" x14ac:dyDescent="0.25">
      <c r="A14" s="8" t="s">
        <v>27</v>
      </c>
      <c r="B14" s="8">
        <f t="shared" si="4"/>
        <v>12</v>
      </c>
      <c r="C14" s="8">
        <v>1</v>
      </c>
      <c r="D14" s="8">
        <v>1</v>
      </c>
      <c r="E14" s="8">
        <f t="shared" si="0"/>
        <v>0</v>
      </c>
      <c r="F14" s="20">
        <f t="shared" si="1"/>
        <v>1</v>
      </c>
    </row>
    <row r="15" spans="1:11" x14ac:dyDescent="0.25">
      <c r="A15" s="8" t="s">
        <v>27</v>
      </c>
      <c r="B15" s="8">
        <f t="shared" si="4"/>
        <v>13</v>
      </c>
      <c r="C15" s="8">
        <v>1</v>
      </c>
      <c r="D15" s="8">
        <v>1</v>
      </c>
      <c r="E15" s="8">
        <f t="shared" si="0"/>
        <v>0</v>
      </c>
      <c r="F15" s="20">
        <f t="shared" si="1"/>
        <v>1</v>
      </c>
    </row>
    <row r="16" spans="1:11" x14ac:dyDescent="0.25">
      <c r="A16" s="1" t="s">
        <v>30</v>
      </c>
      <c r="B16" s="1">
        <v>1</v>
      </c>
      <c r="C16" s="1">
        <v>4</v>
      </c>
      <c r="D16" s="1">
        <v>4</v>
      </c>
      <c r="E16" s="1">
        <f t="shared" si="0"/>
        <v>0</v>
      </c>
      <c r="F16" s="6">
        <f t="shared" si="1"/>
        <v>1</v>
      </c>
    </row>
    <row r="17" spans="1:6" x14ac:dyDescent="0.25">
      <c r="A17" s="1" t="s">
        <v>30</v>
      </c>
      <c r="B17" s="1">
        <f t="shared" ref="B17:B28" si="5">B16+1</f>
        <v>2</v>
      </c>
      <c r="C17" s="1">
        <v>0</v>
      </c>
      <c r="D17" s="1">
        <v>4</v>
      </c>
      <c r="E17" s="1">
        <f t="shared" si="0"/>
        <v>-4</v>
      </c>
      <c r="F17" s="6">
        <f t="shared" si="1"/>
        <v>0</v>
      </c>
    </row>
    <row r="18" spans="1:6" x14ac:dyDescent="0.25">
      <c r="A18" s="1" t="s">
        <v>30</v>
      </c>
      <c r="B18" s="1">
        <f t="shared" si="5"/>
        <v>3</v>
      </c>
      <c r="C18" s="1">
        <v>4</v>
      </c>
      <c r="D18" s="1">
        <v>4</v>
      </c>
      <c r="E18" s="1">
        <f t="shared" si="0"/>
        <v>0</v>
      </c>
      <c r="F18" s="6">
        <f t="shared" si="1"/>
        <v>1</v>
      </c>
    </row>
    <row r="19" spans="1:6" x14ac:dyDescent="0.25">
      <c r="A19" s="1" t="s">
        <v>30</v>
      </c>
      <c r="B19" s="1">
        <f t="shared" si="5"/>
        <v>4</v>
      </c>
      <c r="C19" s="1">
        <v>4</v>
      </c>
      <c r="D19" s="1">
        <v>4</v>
      </c>
      <c r="E19" s="1">
        <f t="shared" si="0"/>
        <v>0</v>
      </c>
      <c r="F19" s="6">
        <f t="shared" si="1"/>
        <v>1</v>
      </c>
    </row>
    <row r="20" spans="1:6" x14ac:dyDescent="0.25">
      <c r="A20" s="1" t="s">
        <v>30</v>
      </c>
      <c r="B20" s="1">
        <f t="shared" si="5"/>
        <v>5</v>
      </c>
      <c r="C20" s="1">
        <v>4</v>
      </c>
      <c r="D20" s="1">
        <v>4</v>
      </c>
      <c r="E20" s="1">
        <f t="shared" si="0"/>
        <v>0</v>
      </c>
      <c r="F20" s="6">
        <f t="shared" si="1"/>
        <v>1</v>
      </c>
    </row>
    <row r="21" spans="1:6" x14ac:dyDescent="0.25">
      <c r="A21" s="1" t="s">
        <v>30</v>
      </c>
      <c r="B21" s="1">
        <f t="shared" si="5"/>
        <v>6</v>
      </c>
      <c r="C21" s="1">
        <v>4</v>
      </c>
      <c r="D21" s="1">
        <v>4</v>
      </c>
      <c r="E21" s="1">
        <f t="shared" si="0"/>
        <v>0</v>
      </c>
      <c r="F21" s="6">
        <f t="shared" si="1"/>
        <v>1</v>
      </c>
    </row>
    <row r="22" spans="1:6" x14ac:dyDescent="0.25">
      <c r="A22" s="1" t="s">
        <v>30</v>
      </c>
      <c r="B22" s="1">
        <f t="shared" si="5"/>
        <v>7</v>
      </c>
      <c r="C22" s="1">
        <v>4</v>
      </c>
      <c r="D22" s="1">
        <v>4</v>
      </c>
      <c r="E22" s="1">
        <f t="shared" si="0"/>
        <v>0</v>
      </c>
      <c r="F22" s="6">
        <f t="shared" si="1"/>
        <v>1</v>
      </c>
    </row>
    <row r="23" spans="1:6" x14ac:dyDescent="0.25">
      <c r="A23" s="1" t="s">
        <v>30</v>
      </c>
      <c r="B23" s="1">
        <f t="shared" si="5"/>
        <v>8</v>
      </c>
      <c r="C23" s="1">
        <v>4</v>
      </c>
      <c r="D23" s="1">
        <v>4</v>
      </c>
      <c r="E23" s="1">
        <f t="shared" si="0"/>
        <v>0</v>
      </c>
      <c r="F23" s="6">
        <f t="shared" si="1"/>
        <v>1</v>
      </c>
    </row>
    <row r="24" spans="1:6" x14ac:dyDescent="0.25">
      <c r="A24" s="1" t="s">
        <v>30</v>
      </c>
      <c r="B24" s="1">
        <f t="shared" si="5"/>
        <v>9</v>
      </c>
      <c r="C24" s="1">
        <v>4</v>
      </c>
      <c r="D24" s="1">
        <v>4</v>
      </c>
      <c r="E24" s="1">
        <f t="shared" si="0"/>
        <v>0</v>
      </c>
      <c r="F24" s="6">
        <f t="shared" si="1"/>
        <v>1</v>
      </c>
    </row>
    <row r="25" spans="1:6" x14ac:dyDescent="0.25">
      <c r="A25" s="22" t="s">
        <v>30</v>
      </c>
      <c r="B25" s="22">
        <f t="shared" si="5"/>
        <v>10</v>
      </c>
      <c r="C25" s="22">
        <v>4</v>
      </c>
      <c r="D25" s="22">
        <v>4</v>
      </c>
      <c r="E25" s="22">
        <f t="shared" si="0"/>
        <v>0</v>
      </c>
      <c r="F25" s="23">
        <f t="shared" si="1"/>
        <v>1</v>
      </c>
    </row>
    <row r="26" spans="1:6" x14ac:dyDescent="0.25">
      <c r="A26" s="8" t="s">
        <v>30</v>
      </c>
      <c r="B26" s="8">
        <f t="shared" si="5"/>
        <v>11</v>
      </c>
      <c r="C26" s="8">
        <v>4</v>
      </c>
      <c r="D26" s="8">
        <v>4</v>
      </c>
      <c r="E26" s="8">
        <f t="shared" si="0"/>
        <v>0</v>
      </c>
      <c r="F26" s="20">
        <f t="shared" si="1"/>
        <v>1</v>
      </c>
    </row>
    <row r="27" spans="1:6" x14ac:dyDescent="0.25">
      <c r="A27" s="8" t="s">
        <v>30</v>
      </c>
      <c r="B27" s="8">
        <f t="shared" si="5"/>
        <v>12</v>
      </c>
      <c r="C27" s="8"/>
      <c r="D27" s="8"/>
      <c r="E27" s="8">
        <f t="shared" si="0"/>
        <v>0</v>
      </c>
      <c r="F27" s="20"/>
    </row>
    <row r="28" spans="1:6" x14ac:dyDescent="0.25">
      <c r="A28" s="8" t="s">
        <v>30</v>
      </c>
      <c r="B28" s="8">
        <f t="shared" si="5"/>
        <v>13</v>
      </c>
      <c r="C28" s="8"/>
      <c r="D28" s="8"/>
      <c r="E28" s="8">
        <f t="shared" si="0"/>
        <v>0</v>
      </c>
      <c r="F28" s="20"/>
    </row>
    <row r="29" spans="1:6" x14ac:dyDescent="0.25">
      <c r="A29" s="1" t="s">
        <v>5</v>
      </c>
      <c r="B29" s="1">
        <v>0</v>
      </c>
      <c r="C29" s="1">
        <v>34.71</v>
      </c>
      <c r="D29" s="1">
        <v>40</v>
      </c>
      <c r="E29" s="1">
        <f t="shared" si="0"/>
        <v>-5.2899999999999991</v>
      </c>
      <c r="F29" s="6">
        <f t="shared" si="1"/>
        <v>0.86775000000000002</v>
      </c>
    </row>
    <row r="30" spans="1:6" x14ac:dyDescent="0.25">
      <c r="A30" s="1" t="s">
        <v>31</v>
      </c>
      <c r="B30" s="1">
        <v>1</v>
      </c>
      <c r="C30" s="1">
        <v>10</v>
      </c>
      <c r="D30" s="1">
        <v>10</v>
      </c>
      <c r="E30" s="1">
        <f t="shared" si="0"/>
        <v>0</v>
      </c>
      <c r="F30" s="6">
        <f t="shared" si="1"/>
        <v>1</v>
      </c>
    </row>
    <row r="31" spans="1:6" x14ac:dyDescent="0.25">
      <c r="A31" s="1" t="s">
        <v>32</v>
      </c>
      <c r="B31" s="1">
        <v>2</v>
      </c>
      <c r="C31" s="1">
        <v>10</v>
      </c>
      <c r="D31" s="1">
        <v>10</v>
      </c>
      <c r="E31" s="1">
        <f t="shared" si="0"/>
        <v>0</v>
      </c>
      <c r="F31" s="6">
        <f t="shared" si="1"/>
        <v>1</v>
      </c>
    </row>
    <row r="32" spans="1:6" x14ac:dyDescent="0.25">
      <c r="A32" s="1" t="s">
        <v>33</v>
      </c>
      <c r="B32" s="1">
        <v>3</v>
      </c>
      <c r="C32" s="1">
        <v>25</v>
      </c>
      <c r="D32" s="1">
        <v>25</v>
      </c>
      <c r="E32" s="1">
        <f t="shared" si="0"/>
        <v>0</v>
      </c>
      <c r="F32" s="6">
        <f t="shared" si="1"/>
        <v>1</v>
      </c>
    </row>
    <row r="33" spans="1:7" x14ac:dyDescent="0.25">
      <c r="A33" s="1" t="s">
        <v>34</v>
      </c>
      <c r="B33" s="1">
        <v>4</v>
      </c>
      <c r="C33" s="1">
        <v>20</v>
      </c>
      <c r="D33" s="1">
        <v>20</v>
      </c>
      <c r="E33" s="1">
        <f t="shared" si="0"/>
        <v>0</v>
      </c>
      <c r="F33" s="6">
        <f t="shared" si="1"/>
        <v>1</v>
      </c>
    </row>
    <row r="34" spans="1:7" x14ac:dyDescent="0.25">
      <c r="A34" s="1" t="s">
        <v>35</v>
      </c>
      <c r="B34" s="1">
        <v>5</v>
      </c>
      <c r="C34" s="1">
        <v>30</v>
      </c>
      <c r="D34" s="1">
        <v>30</v>
      </c>
      <c r="E34" s="1">
        <f t="shared" si="0"/>
        <v>0</v>
      </c>
      <c r="F34" s="6">
        <f t="shared" si="1"/>
        <v>1</v>
      </c>
    </row>
    <row r="35" spans="1:7" x14ac:dyDescent="0.25">
      <c r="A35" s="1" t="s">
        <v>36</v>
      </c>
      <c r="B35" s="1">
        <v>6</v>
      </c>
      <c r="C35" s="1">
        <v>10</v>
      </c>
      <c r="D35" s="1">
        <v>10</v>
      </c>
      <c r="E35" s="1">
        <f t="shared" si="0"/>
        <v>0</v>
      </c>
      <c r="F35" s="6">
        <f t="shared" si="1"/>
        <v>1</v>
      </c>
    </row>
    <row r="36" spans="1:7" x14ac:dyDescent="0.25">
      <c r="A36" s="1" t="s">
        <v>38</v>
      </c>
      <c r="B36" s="1">
        <v>7</v>
      </c>
      <c r="C36" s="1">
        <v>20</v>
      </c>
      <c r="D36" s="1">
        <v>20</v>
      </c>
      <c r="E36" s="1">
        <f t="shared" si="0"/>
        <v>0</v>
      </c>
      <c r="F36" s="6">
        <f t="shared" si="1"/>
        <v>1</v>
      </c>
    </row>
    <row r="37" spans="1:7" x14ac:dyDescent="0.25">
      <c r="A37" s="1" t="s">
        <v>39</v>
      </c>
      <c r="B37" s="1">
        <v>8</v>
      </c>
      <c r="C37" s="1">
        <v>28.5</v>
      </c>
      <c r="D37" s="1">
        <v>30</v>
      </c>
      <c r="E37" s="1">
        <f t="shared" si="0"/>
        <v>-1.5</v>
      </c>
      <c r="F37" s="6">
        <f t="shared" si="1"/>
        <v>0.95</v>
      </c>
    </row>
    <row r="38" spans="1:7" x14ac:dyDescent="0.25">
      <c r="A38" s="1" t="s">
        <v>40</v>
      </c>
      <c r="B38" s="1">
        <v>9</v>
      </c>
      <c r="C38" s="1">
        <v>25</v>
      </c>
      <c r="D38" s="1">
        <v>25</v>
      </c>
      <c r="E38" s="1">
        <f t="shared" si="0"/>
        <v>0</v>
      </c>
      <c r="F38" s="6">
        <f t="shared" si="1"/>
        <v>1</v>
      </c>
    </row>
    <row r="39" spans="1:7" x14ac:dyDescent="0.25">
      <c r="A39" s="1" t="s">
        <v>42</v>
      </c>
      <c r="B39" s="1">
        <v>10</v>
      </c>
      <c r="C39" s="1">
        <v>50</v>
      </c>
      <c r="D39" s="1">
        <v>50</v>
      </c>
      <c r="E39" s="1">
        <f t="shared" si="0"/>
        <v>0</v>
      </c>
      <c r="F39" s="6">
        <f t="shared" si="1"/>
        <v>1</v>
      </c>
    </row>
    <row r="40" spans="1:7" x14ac:dyDescent="0.25">
      <c r="A40" s="1" t="s">
        <v>41</v>
      </c>
      <c r="B40" s="1">
        <v>11</v>
      </c>
      <c r="C40" s="1">
        <v>10</v>
      </c>
      <c r="D40" s="1">
        <v>10</v>
      </c>
      <c r="E40" s="1">
        <f t="shared" si="0"/>
        <v>0</v>
      </c>
      <c r="F40" s="6">
        <f t="shared" si="1"/>
        <v>1</v>
      </c>
    </row>
    <row r="41" spans="1:7" x14ac:dyDescent="0.25">
      <c r="A41" s="1" t="s">
        <v>15</v>
      </c>
      <c r="B41" s="1">
        <v>12</v>
      </c>
      <c r="C41" s="1">
        <v>85</v>
      </c>
      <c r="D41" s="1">
        <v>85</v>
      </c>
      <c r="E41" s="1">
        <f t="shared" si="0"/>
        <v>0</v>
      </c>
      <c r="F41" s="6">
        <f t="shared" si="1"/>
        <v>1</v>
      </c>
    </row>
    <row r="42" spans="1:7" x14ac:dyDescent="0.25">
      <c r="A42" s="8" t="s">
        <v>16</v>
      </c>
      <c r="B42" s="8">
        <v>13</v>
      </c>
      <c r="C42" s="8"/>
      <c r="D42" s="8"/>
      <c r="E42" s="8"/>
      <c r="F42" s="20"/>
    </row>
    <row r="43" spans="1:7" x14ac:dyDescent="0.25">
      <c r="A43" s="8" t="s">
        <v>74</v>
      </c>
      <c r="B43" s="8">
        <v>14</v>
      </c>
      <c r="C43" s="8"/>
      <c r="D43" s="8"/>
      <c r="E43" s="8"/>
      <c r="F43" s="20"/>
    </row>
    <row r="44" spans="1:7" x14ac:dyDescent="0.25">
      <c r="A44" s="1" t="s">
        <v>37</v>
      </c>
      <c r="B44" s="1">
        <v>1</v>
      </c>
      <c r="C44" s="1">
        <v>130.5</v>
      </c>
      <c r="D44" s="1">
        <v>150</v>
      </c>
      <c r="E44" s="1">
        <f t="shared" si="0"/>
        <v>-19.5</v>
      </c>
      <c r="F44" s="21">
        <f t="shared" si="1"/>
        <v>0.87</v>
      </c>
    </row>
    <row r="45" spans="1:7" x14ac:dyDescent="0.25">
      <c r="A45" s="1" t="s">
        <v>37</v>
      </c>
      <c r="B45" s="1">
        <v>2</v>
      </c>
      <c r="C45" s="1">
        <v>155</v>
      </c>
      <c r="D45" s="1">
        <v>150</v>
      </c>
      <c r="E45" s="1">
        <f t="shared" ref="E45:E46" si="6">C45-D45</f>
        <v>5</v>
      </c>
      <c r="F45" s="21">
        <f t="shared" si="1"/>
        <v>1.0333333333333334</v>
      </c>
    </row>
    <row r="46" spans="1:7" x14ac:dyDescent="0.25">
      <c r="A46" s="8" t="s">
        <v>37</v>
      </c>
      <c r="B46" s="8">
        <v>3</v>
      </c>
      <c r="C46" s="19">
        <f>D46*F46</f>
        <v>66.289999999999992</v>
      </c>
      <c r="D46" s="8">
        <v>150</v>
      </c>
      <c r="E46" s="8">
        <f t="shared" si="6"/>
        <v>-83.710000000000008</v>
      </c>
      <c r="F46" s="20">
        <f>(D45+K2)/D45</f>
        <v>0.44193333333333329</v>
      </c>
    </row>
    <row r="47" spans="1:7" x14ac:dyDescent="0.25">
      <c r="C47" s="1">
        <f>SUM(C2:C45)</f>
        <v>700.71</v>
      </c>
      <c r="D47" s="1">
        <f>SUM(D2:D45)</f>
        <v>722</v>
      </c>
      <c r="E47" s="1">
        <f>SUM(E2:E45)</f>
        <v>-21.29</v>
      </c>
      <c r="F47" s="6">
        <f>C47/D47</f>
        <v>0.9705124653739613</v>
      </c>
      <c r="G47" s="7"/>
    </row>
    <row r="48" spans="1:7" x14ac:dyDescent="0.25">
      <c r="D48" s="6">
        <f>C47/D47</f>
        <v>0.9705124653739613</v>
      </c>
      <c r="E48" s="1">
        <f>E47+5</f>
        <v>-16.29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6FB8C-47FA-4B56-B9F6-F1E0C91D8287}">
  <dimension ref="A1:I38"/>
  <sheetViews>
    <sheetView showGridLines="0" workbookViewId="0">
      <selection activeCell="A2" sqref="A2:A18"/>
    </sheetView>
  </sheetViews>
  <sheetFormatPr defaultRowHeight="15" x14ac:dyDescent="0.25"/>
  <cols>
    <col min="1" max="1" width="15.140625" style="1" bestFit="1" customWidth="1"/>
    <col min="2" max="2" width="3" style="1" bestFit="1" customWidth="1"/>
    <col min="3" max="3" width="9.140625" style="1"/>
    <col min="4" max="4" width="8.85546875" style="1" bestFit="1" customWidth="1"/>
    <col min="5" max="5" width="19.140625" style="1" bestFit="1" customWidth="1"/>
    <col min="6" max="6" width="9.140625" style="1"/>
    <col min="7" max="7" width="19" style="1" bestFit="1" customWidth="1"/>
    <col min="8" max="16384" width="9.140625" style="1"/>
  </cols>
  <sheetData>
    <row r="1" spans="1:9" x14ac:dyDescent="0.25">
      <c r="A1" s="16" t="s">
        <v>53</v>
      </c>
      <c r="D1" s="16" t="s">
        <v>54</v>
      </c>
      <c r="E1" s="16" t="s">
        <v>55</v>
      </c>
      <c r="G1" s="16" t="s">
        <v>61</v>
      </c>
      <c r="H1" s="2" t="s">
        <v>62</v>
      </c>
      <c r="I1" s="2" t="s">
        <v>72</v>
      </c>
    </row>
    <row r="2" spans="1:9" x14ac:dyDescent="0.25">
      <c r="A2" s="4">
        <f ca="1">TODAY()</f>
        <v>44897</v>
      </c>
      <c r="D2" s="1">
        <v>1.4</v>
      </c>
      <c r="E2" s="1" t="s">
        <v>7</v>
      </c>
      <c r="G2" s="1" t="s">
        <v>63</v>
      </c>
      <c r="H2" s="17">
        <v>1.4</v>
      </c>
      <c r="I2" s="1">
        <v>10</v>
      </c>
    </row>
    <row r="3" spans="1:9" x14ac:dyDescent="0.25">
      <c r="A3" s="4">
        <f ca="1">A2+1</f>
        <v>44898</v>
      </c>
      <c r="D3" s="1">
        <v>1.5</v>
      </c>
      <c r="E3" s="1" t="s">
        <v>56</v>
      </c>
      <c r="G3" s="1" t="s">
        <v>63</v>
      </c>
      <c r="H3" s="1">
        <f>H2+0.1</f>
        <v>1.5</v>
      </c>
      <c r="I3" s="1">
        <v>4</v>
      </c>
    </row>
    <row r="4" spans="1:9" x14ac:dyDescent="0.25">
      <c r="A4" s="4">
        <f t="shared" ref="A4:A18" ca="1" si="0">A3+1</f>
        <v>44899</v>
      </c>
      <c r="D4" s="1">
        <v>2.1</v>
      </c>
      <c r="E4" s="1" t="s">
        <v>57</v>
      </c>
      <c r="G4" s="1" t="s">
        <v>63</v>
      </c>
      <c r="H4" s="1">
        <v>2.1</v>
      </c>
      <c r="I4" s="1">
        <v>3</v>
      </c>
    </row>
    <row r="5" spans="1:9" x14ac:dyDescent="0.25">
      <c r="A5" s="4">
        <f t="shared" ca="1" si="0"/>
        <v>44900</v>
      </c>
      <c r="D5" s="1">
        <v>2.2000000000000002</v>
      </c>
      <c r="E5" s="1" t="s">
        <v>58</v>
      </c>
      <c r="G5" s="1" t="s">
        <v>63</v>
      </c>
      <c r="H5" s="1">
        <f t="shared" ref="H5:H6" si="1">H4+0.1</f>
        <v>2.2000000000000002</v>
      </c>
      <c r="I5" s="1">
        <v>1</v>
      </c>
    </row>
    <row r="6" spans="1:9" x14ac:dyDescent="0.25">
      <c r="A6" s="4">
        <f t="shared" ca="1" si="0"/>
        <v>44901</v>
      </c>
      <c r="D6" s="1">
        <v>2.2999999999999998</v>
      </c>
      <c r="E6" s="1" t="s">
        <v>10</v>
      </c>
      <c r="G6" s="18" t="s">
        <v>63</v>
      </c>
      <c r="H6" s="18">
        <f t="shared" si="1"/>
        <v>2.3000000000000003</v>
      </c>
      <c r="I6" s="1">
        <v>1</v>
      </c>
    </row>
    <row r="7" spans="1:9" x14ac:dyDescent="0.25">
      <c r="A7" s="4">
        <f t="shared" ca="1" si="0"/>
        <v>44902</v>
      </c>
      <c r="D7" s="2" t="s">
        <v>59</v>
      </c>
      <c r="E7" s="15">
        <f>COUNT(D2:D6)</f>
        <v>5</v>
      </c>
      <c r="G7" s="1" t="s">
        <v>64</v>
      </c>
      <c r="H7" s="1">
        <v>1.4</v>
      </c>
      <c r="I7" s="1">
        <v>5</v>
      </c>
    </row>
    <row r="8" spans="1:9" x14ac:dyDescent="0.25">
      <c r="A8" s="4">
        <f t="shared" ca="1" si="0"/>
        <v>44903</v>
      </c>
      <c r="D8" s="2" t="s">
        <v>60</v>
      </c>
      <c r="E8" s="1">
        <f ca="1">ROUNDDOWN(B19/E7,0)</f>
        <v>3</v>
      </c>
      <c r="G8" s="1" t="s">
        <v>64</v>
      </c>
      <c r="H8" s="1">
        <f>H7+0.1</f>
        <v>1.5</v>
      </c>
      <c r="I8" s="1">
        <v>3</v>
      </c>
    </row>
    <row r="9" spans="1:9" x14ac:dyDescent="0.25">
      <c r="A9" s="4">
        <f t="shared" ca="1" si="0"/>
        <v>44904</v>
      </c>
      <c r="G9" s="1" t="s">
        <v>64</v>
      </c>
      <c r="H9" s="1">
        <v>2.1</v>
      </c>
      <c r="I9" s="1">
        <v>1</v>
      </c>
    </row>
    <row r="10" spans="1:9" x14ac:dyDescent="0.25">
      <c r="A10" s="4">
        <f t="shared" ca="1" si="0"/>
        <v>44905</v>
      </c>
      <c r="G10" s="1" t="s">
        <v>64</v>
      </c>
      <c r="H10" s="1">
        <f t="shared" ref="H10:H11" si="2">H9+0.1</f>
        <v>2.2000000000000002</v>
      </c>
      <c r="I10" s="1">
        <v>1</v>
      </c>
    </row>
    <row r="11" spans="1:9" x14ac:dyDescent="0.25">
      <c r="A11" s="4">
        <f t="shared" ca="1" si="0"/>
        <v>44906</v>
      </c>
      <c r="G11" s="18" t="s">
        <v>64</v>
      </c>
      <c r="H11" s="18">
        <f t="shared" si="2"/>
        <v>2.3000000000000003</v>
      </c>
      <c r="I11" s="1">
        <v>1</v>
      </c>
    </row>
    <row r="12" spans="1:9" x14ac:dyDescent="0.25">
      <c r="A12" s="4">
        <f t="shared" ca="1" si="0"/>
        <v>44907</v>
      </c>
      <c r="G12" s="1" t="s">
        <v>65</v>
      </c>
      <c r="H12" s="1">
        <v>1.4</v>
      </c>
      <c r="I12" s="1">
        <v>2</v>
      </c>
    </row>
    <row r="13" spans="1:9" x14ac:dyDescent="0.25">
      <c r="A13" s="4">
        <f t="shared" ca="1" si="0"/>
        <v>44908</v>
      </c>
      <c r="G13" s="1" t="s">
        <v>65</v>
      </c>
      <c r="H13" s="1">
        <f>H12+0.1</f>
        <v>1.5</v>
      </c>
      <c r="I13" s="1">
        <v>1</v>
      </c>
    </row>
    <row r="14" spans="1:9" x14ac:dyDescent="0.25">
      <c r="A14" s="4">
        <f t="shared" ca="1" si="0"/>
        <v>44909</v>
      </c>
      <c r="G14" s="1" t="s">
        <v>65</v>
      </c>
      <c r="H14" s="1">
        <v>2.1</v>
      </c>
      <c r="I14" s="1">
        <v>1</v>
      </c>
    </row>
    <row r="15" spans="1:9" x14ac:dyDescent="0.25">
      <c r="A15" s="4">
        <f t="shared" ca="1" si="0"/>
        <v>44910</v>
      </c>
      <c r="G15" s="1" t="s">
        <v>65</v>
      </c>
      <c r="H15" s="1">
        <f t="shared" ref="H15:H16" si="3">H14+0.1</f>
        <v>2.2000000000000002</v>
      </c>
      <c r="I15" s="1">
        <v>1</v>
      </c>
    </row>
    <row r="16" spans="1:9" x14ac:dyDescent="0.25">
      <c r="A16" s="4">
        <f t="shared" ca="1" si="0"/>
        <v>44911</v>
      </c>
      <c r="G16" s="18" t="s">
        <v>65</v>
      </c>
      <c r="H16" s="18">
        <f t="shared" si="3"/>
        <v>2.3000000000000003</v>
      </c>
      <c r="I16" s="1">
        <v>1</v>
      </c>
    </row>
    <row r="17" spans="1:9" x14ac:dyDescent="0.25">
      <c r="A17" s="4">
        <f t="shared" ca="1" si="0"/>
        <v>44912</v>
      </c>
      <c r="G17" s="1" t="s">
        <v>66</v>
      </c>
      <c r="H17" s="1">
        <v>1.4</v>
      </c>
      <c r="I17" s="1">
        <v>1</v>
      </c>
    </row>
    <row r="18" spans="1:9" x14ac:dyDescent="0.25">
      <c r="A18" s="4">
        <f t="shared" ca="1" si="0"/>
        <v>44913</v>
      </c>
      <c r="G18" s="1" t="s">
        <v>66</v>
      </c>
      <c r="H18" s="1">
        <f>H17+0.1</f>
        <v>1.5</v>
      </c>
      <c r="I18" s="1">
        <v>1</v>
      </c>
    </row>
    <row r="19" spans="1:9" x14ac:dyDescent="0.25">
      <c r="A19" s="14" t="s">
        <v>59</v>
      </c>
      <c r="B19" s="15">
        <f ca="1">COUNT(A2:A18)</f>
        <v>17</v>
      </c>
      <c r="G19" s="1" t="s">
        <v>66</v>
      </c>
      <c r="H19" s="1">
        <v>2.1</v>
      </c>
      <c r="I19" s="1">
        <v>1</v>
      </c>
    </row>
    <row r="20" spans="1:9" x14ac:dyDescent="0.25">
      <c r="G20" s="1" t="s">
        <v>66</v>
      </c>
      <c r="H20" s="1">
        <f t="shared" ref="H20:H21" si="4">H19+0.1</f>
        <v>2.2000000000000002</v>
      </c>
      <c r="I20" s="1">
        <v>1</v>
      </c>
    </row>
    <row r="21" spans="1:9" x14ac:dyDescent="0.25">
      <c r="G21" s="18" t="s">
        <v>66</v>
      </c>
      <c r="H21" s="18">
        <f t="shared" si="4"/>
        <v>2.3000000000000003</v>
      </c>
      <c r="I21" s="1">
        <v>1</v>
      </c>
    </row>
    <row r="22" spans="1:9" x14ac:dyDescent="0.25">
      <c r="G22" s="1" t="s">
        <v>67</v>
      </c>
      <c r="H22" s="1">
        <v>1.4</v>
      </c>
      <c r="I22" s="1">
        <v>3</v>
      </c>
    </row>
    <row r="23" spans="1:9" x14ac:dyDescent="0.25">
      <c r="G23" s="1" t="s">
        <v>67</v>
      </c>
      <c r="H23" s="1">
        <f>H22+0.1</f>
        <v>1.5</v>
      </c>
      <c r="I23" s="1">
        <v>3</v>
      </c>
    </row>
    <row r="24" spans="1:9" x14ac:dyDescent="0.25">
      <c r="G24" s="1" t="s">
        <v>67</v>
      </c>
      <c r="H24" s="1">
        <v>2.1</v>
      </c>
      <c r="I24" s="1">
        <v>3</v>
      </c>
    </row>
    <row r="25" spans="1:9" x14ac:dyDescent="0.25">
      <c r="G25" s="1" t="s">
        <v>67</v>
      </c>
      <c r="H25" s="1">
        <f t="shared" ref="H25:H26" si="5">H24+0.1</f>
        <v>2.2000000000000002</v>
      </c>
      <c r="I25" s="1">
        <v>3</v>
      </c>
    </row>
    <row r="26" spans="1:9" x14ac:dyDescent="0.25">
      <c r="G26" s="18" t="s">
        <v>67</v>
      </c>
      <c r="H26" s="18">
        <f t="shared" si="5"/>
        <v>2.3000000000000003</v>
      </c>
      <c r="I26" s="1">
        <v>3</v>
      </c>
    </row>
    <row r="27" spans="1:9" x14ac:dyDescent="0.25">
      <c r="G27" s="1" t="s">
        <v>68</v>
      </c>
      <c r="H27" s="1" t="s">
        <v>69</v>
      </c>
      <c r="I27" s="1">
        <v>2</v>
      </c>
    </row>
    <row r="28" spans="1:9" x14ac:dyDescent="0.25">
      <c r="G28" s="18" t="s">
        <v>68</v>
      </c>
      <c r="H28" s="18" t="s">
        <v>70</v>
      </c>
      <c r="I28" s="1">
        <v>2</v>
      </c>
    </row>
    <row r="29" spans="1:9" x14ac:dyDescent="0.25">
      <c r="G29" s="1" t="s">
        <v>71</v>
      </c>
      <c r="H29" s="1">
        <v>1.4</v>
      </c>
      <c r="I29" s="1">
        <v>1</v>
      </c>
    </row>
    <row r="30" spans="1:9" x14ac:dyDescent="0.25">
      <c r="A30" s="4"/>
      <c r="G30" s="1" t="s">
        <v>71</v>
      </c>
      <c r="H30" s="1">
        <f>H29+0.1</f>
        <v>1.5</v>
      </c>
      <c r="I30" s="1">
        <v>1</v>
      </c>
    </row>
    <row r="31" spans="1:9" x14ac:dyDescent="0.25">
      <c r="G31" s="1" t="s">
        <v>71</v>
      </c>
      <c r="H31" s="1">
        <v>2.1</v>
      </c>
      <c r="I31" s="1">
        <v>1</v>
      </c>
    </row>
    <row r="32" spans="1:9" x14ac:dyDescent="0.25">
      <c r="G32" s="1" t="s">
        <v>71</v>
      </c>
      <c r="H32" s="1">
        <f t="shared" ref="H32:H33" si="6">H31+0.1</f>
        <v>2.2000000000000002</v>
      </c>
      <c r="I32" s="1">
        <v>1</v>
      </c>
    </row>
    <row r="33" spans="7:9" x14ac:dyDescent="0.25">
      <c r="G33" s="18" t="s">
        <v>71</v>
      </c>
      <c r="H33" s="18">
        <f t="shared" si="6"/>
        <v>2.3000000000000003</v>
      </c>
      <c r="I33" s="1">
        <v>1</v>
      </c>
    </row>
    <row r="34" spans="7:9" x14ac:dyDescent="0.25">
      <c r="G34" s="1" t="s">
        <v>67</v>
      </c>
      <c r="H34" s="1">
        <v>1.4</v>
      </c>
      <c r="I34" s="1">
        <v>4</v>
      </c>
    </row>
    <row r="35" spans="7:9" x14ac:dyDescent="0.25">
      <c r="G35" s="1" t="s">
        <v>67</v>
      </c>
      <c r="H35" s="1">
        <f>H34+0.1</f>
        <v>1.5</v>
      </c>
      <c r="I35" s="1">
        <v>4</v>
      </c>
    </row>
    <row r="36" spans="7:9" x14ac:dyDescent="0.25">
      <c r="G36" s="1" t="s">
        <v>67</v>
      </c>
      <c r="H36" s="1">
        <v>2.1</v>
      </c>
      <c r="I36" s="1">
        <v>4</v>
      </c>
    </row>
    <row r="37" spans="7:9" x14ac:dyDescent="0.25">
      <c r="G37" s="1" t="s">
        <v>67</v>
      </c>
      <c r="H37" s="1">
        <f t="shared" ref="H37:H38" si="7">H36+0.1</f>
        <v>2.2000000000000002</v>
      </c>
      <c r="I37" s="1">
        <v>4</v>
      </c>
    </row>
    <row r="38" spans="7:9" x14ac:dyDescent="0.25">
      <c r="G38" s="1" t="s">
        <v>67</v>
      </c>
      <c r="H38" s="1">
        <f t="shared" si="7"/>
        <v>2.3000000000000003</v>
      </c>
      <c r="I38" s="1">
        <v>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C383-68F7-4A7A-B00E-A62745B94138}">
  <dimension ref="A1:C17"/>
  <sheetViews>
    <sheetView workbookViewId="0">
      <selection activeCell="A13" sqref="A13:A17"/>
    </sheetView>
  </sheetViews>
  <sheetFormatPr defaultRowHeight="15" x14ac:dyDescent="0.25"/>
  <cols>
    <col min="1" max="1" width="2" style="1" bestFit="1" customWidth="1"/>
    <col min="2" max="16384" width="9.140625" style="1"/>
  </cols>
  <sheetData>
    <row r="1" spans="1:3" x14ac:dyDescent="0.25">
      <c r="A1" s="1" t="s">
        <v>11</v>
      </c>
      <c r="B1" s="1" t="s">
        <v>22</v>
      </c>
      <c r="C1" s="1" t="s">
        <v>23</v>
      </c>
    </row>
    <row r="2" spans="1:3" x14ac:dyDescent="0.25">
      <c r="A2" s="1">
        <v>1</v>
      </c>
      <c r="B2" s="1">
        <v>1.1000000000000001</v>
      </c>
    </row>
    <row r="3" spans="1:3" x14ac:dyDescent="0.25">
      <c r="A3" s="1">
        <v>1</v>
      </c>
      <c r="B3" s="1">
        <v>1.2</v>
      </c>
    </row>
    <row r="4" spans="1:3" x14ac:dyDescent="0.25">
      <c r="A4" s="1">
        <v>1</v>
      </c>
      <c r="B4" s="1">
        <v>1.3</v>
      </c>
    </row>
    <row r="5" spans="1:3" x14ac:dyDescent="0.25">
      <c r="A5" s="1">
        <v>1</v>
      </c>
      <c r="B5" s="1">
        <v>1.4</v>
      </c>
    </row>
    <row r="6" spans="1:3" x14ac:dyDescent="0.25">
      <c r="A6" s="1">
        <v>1</v>
      </c>
      <c r="B6" s="1">
        <v>1.5</v>
      </c>
    </row>
    <row r="7" spans="1:3" x14ac:dyDescent="0.25">
      <c r="A7" s="1">
        <v>2</v>
      </c>
      <c r="B7" s="1">
        <v>2.1</v>
      </c>
    </row>
    <row r="8" spans="1:3" x14ac:dyDescent="0.25">
      <c r="A8" s="1">
        <v>2</v>
      </c>
      <c r="B8" s="1">
        <v>2.2000000000000002</v>
      </c>
    </row>
    <row r="9" spans="1:3" x14ac:dyDescent="0.25">
      <c r="A9" s="1">
        <v>2</v>
      </c>
      <c r="B9" s="1">
        <v>2.2999999999999998</v>
      </c>
    </row>
    <row r="10" spans="1:3" x14ac:dyDescent="0.25">
      <c r="A10" s="1">
        <v>2</v>
      </c>
      <c r="B10" s="1">
        <v>2.4</v>
      </c>
    </row>
    <row r="11" spans="1:3" x14ac:dyDescent="0.25">
      <c r="A11" s="1">
        <v>3</v>
      </c>
      <c r="B11" s="1">
        <v>3.1</v>
      </c>
    </row>
    <row r="12" spans="1:3" x14ac:dyDescent="0.25">
      <c r="A12" s="1">
        <v>3</v>
      </c>
      <c r="B12" s="1">
        <v>3.2</v>
      </c>
    </row>
    <row r="13" spans="1:3" x14ac:dyDescent="0.25">
      <c r="A13" s="1">
        <v>3</v>
      </c>
      <c r="B13" s="1">
        <v>3.3</v>
      </c>
    </row>
    <row r="14" spans="1:3" x14ac:dyDescent="0.25">
      <c r="A14" s="1">
        <v>3</v>
      </c>
      <c r="B14" s="1">
        <v>3.4</v>
      </c>
    </row>
    <row r="15" spans="1:3" x14ac:dyDescent="0.25">
      <c r="A15" s="1">
        <v>3</v>
      </c>
      <c r="B15" s="1">
        <v>3.4</v>
      </c>
    </row>
    <row r="16" spans="1:3" x14ac:dyDescent="0.25">
      <c r="A16" s="1">
        <v>3</v>
      </c>
      <c r="B16" s="1">
        <v>3.6</v>
      </c>
    </row>
    <row r="17" spans="1:2" x14ac:dyDescent="0.25">
      <c r="A17" s="1">
        <v>3</v>
      </c>
      <c r="B17" s="1">
        <v>3.7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7070F-79A6-47DA-B6F9-1931419129DB}">
  <dimension ref="A1"/>
  <sheetViews>
    <sheetView workbookViewId="0">
      <selection activeCell="D28" sqref="D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Homework</vt:lpstr>
      <vt:lpstr>Exams</vt:lpstr>
      <vt:lpstr>Sheet1</vt:lpstr>
      <vt:lpstr>EXAM 2</vt:lpstr>
      <vt:lpstr>Weeks</vt:lpstr>
      <vt:lpstr>Recitation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Granick</dc:creator>
  <cp:lastModifiedBy>Joseph Granick</cp:lastModifiedBy>
  <dcterms:created xsi:type="dcterms:W3CDTF">2015-06-05T18:17:20Z</dcterms:created>
  <dcterms:modified xsi:type="dcterms:W3CDTF">2022-12-02T17:12:29Z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92f7b8a8-a168-4809-81dc-4bd1d81edbdf</vt:lpwstr>
  </property>
</Properties>
</file>