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jenki415\Documents\RankingDY2021\"/>
    </mc:Choice>
  </mc:AlternateContent>
  <xr:revisionPtr revIDLastSave="0" documentId="13_ncr:1_{BFF970A9-AA3A-4B8B-A196-B7AEE69270DA}" xr6:coauthVersionLast="47" xr6:coauthVersionMax="47" xr10:uidLastSave="{00000000-0000-0000-0000-000000000000}"/>
  <bookViews>
    <workbookView xWindow="20370" yWindow="-120" windowWidth="29040" windowHeight="15840" xr2:uid="{3EC4F235-2E6D-4109-9575-BC6716CABA55}"/>
  </bookViews>
  <sheets>
    <sheet name="R0801" sheetId="1" r:id="rId1"/>
    <sheet name="Read_Me" sheetId="2" r:id="rId2"/>
  </sheets>
  <definedNames>
    <definedName name="_xlnm._FilterDatabase" localSheetId="0" hidden="1">'R0801'!$A$9:$D$62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1" l="1"/>
  <c r="I62" i="1" s="1"/>
  <c r="J62" i="1" s="1"/>
  <c r="K62" i="1" s="1"/>
  <c r="G62" i="1"/>
  <c r="H61" i="1"/>
  <c r="I61" i="1" s="1"/>
  <c r="J61" i="1" s="1"/>
  <c r="K61" i="1" s="1"/>
  <c r="G61" i="1"/>
  <c r="I60" i="1"/>
  <c r="J60" i="1" s="1"/>
  <c r="K60" i="1" s="1"/>
  <c r="H60" i="1"/>
  <c r="G60" i="1"/>
  <c r="H59" i="1"/>
  <c r="I59" i="1" s="1"/>
  <c r="J59" i="1" s="1"/>
  <c r="K59" i="1" s="1"/>
  <c r="G59" i="1"/>
  <c r="I58" i="1"/>
  <c r="J58" i="1" s="1"/>
  <c r="K58" i="1" s="1"/>
  <c r="H58" i="1"/>
  <c r="G58" i="1"/>
  <c r="J57" i="1"/>
  <c r="K57" i="1" s="1"/>
  <c r="I57" i="1"/>
  <c r="H57" i="1"/>
  <c r="G57" i="1"/>
  <c r="K56" i="1"/>
  <c r="J56" i="1"/>
  <c r="I56" i="1"/>
  <c r="H56" i="1"/>
  <c r="G56" i="1"/>
  <c r="I55" i="1"/>
  <c r="J55" i="1" s="1"/>
  <c r="K55" i="1" s="1"/>
  <c r="H55" i="1"/>
  <c r="G55" i="1"/>
  <c r="H54" i="1"/>
  <c r="I54" i="1" s="1"/>
  <c r="J54" i="1" s="1"/>
  <c r="K54" i="1" s="1"/>
  <c r="G54" i="1"/>
  <c r="H53" i="1"/>
  <c r="I53" i="1" s="1"/>
  <c r="J53" i="1" s="1"/>
  <c r="K53" i="1" s="1"/>
  <c r="G53" i="1"/>
  <c r="I52" i="1"/>
  <c r="J52" i="1" s="1"/>
  <c r="K52" i="1" s="1"/>
  <c r="H52" i="1"/>
  <c r="G52" i="1"/>
  <c r="H51" i="1"/>
  <c r="I51" i="1" s="1"/>
  <c r="J51" i="1" s="1"/>
  <c r="K51" i="1" s="1"/>
  <c r="G51" i="1"/>
  <c r="I50" i="1"/>
  <c r="J50" i="1" s="1"/>
  <c r="K50" i="1" s="1"/>
  <c r="H50" i="1"/>
  <c r="G50" i="1"/>
  <c r="J49" i="1"/>
  <c r="K49" i="1" s="1"/>
  <c r="I49" i="1"/>
  <c r="H49" i="1"/>
  <c r="G49" i="1"/>
  <c r="K48" i="1"/>
  <c r="J48" i="1"/>
  <c r="I48" i="1"/>
  <c r="H48" i="1"/>
  <c r="G48" i="1"/>
  <c r="K47" i="1"/>
  <c r="J47" i="1"/>
  <c r="I47" i="1"/>
  <c r="H47" i="1"/>
  <c r="G47" i="1"/>
  <c r="H46" i="1"/>
  <c r="I46" i="1" s="1"/>
  <c r="J46" i="1" s="1"/>
  <c r="K46" i="1" s="1"/>
  <c r="G46" i="1"/>
  <c r="H45" i="1"/>
  <c r="I45" i="1" s="1"/>
  <c r="J45" i="1" s="1"/>
  <c r="K45" i="1" s="1"/>
  <c r="G45" i="1"/>
  <c r="I44" i="1"/>
  <c r="J44" i="1" s="1"/>
  <c r="K44" i="1" s="1"/>
  <c r="H44" i="1"/>
  <c r="G44" i="1"/>
  <c r="H43" i="1"/>
  <c r="I43" i="1" s="1"/>
  <c r="J43" i="1" s="1"/>
  <c r="K43" i="1" s="1"/>
  <c r="G43" i="1"/>
  <c r="I42" i="1"/>
  <c r="J42" i="1" s="1"/>
  <c r="K42" i="1" s="1"/>
  <c r="H42" i="1"/>
  <c r="G42" i="1"/>
  <c r="J41" i="1"/>
  <c r="K41" i="1" s="1"/>
  <c r="I41" i="1"/>
  <c r="H41" i="1"/>
  <c r="G41" i="1"/>
  <c r="K40" i="1"/>
  <c r="J40" i="1"/>
  <c r="I40" i="1"/>
  <c r="H40" i="1"/>
  <c r="G40" i="1"/>
  <c r="K39" i="1"/>
  <c r="J39" i="1"/>
  <c r="I39" i="1"/>
  <c r="H39" i="1"/>
  <c r="G39" i="1"/>
  <c r="H38" i="1"/>
  <c r="I38" i="1" s="1"/>
  <c r="J38" i="1" s="1"/>
  <c r="K38" i="1" s="1"/>
  <c r="G38" i="1"/>
  <c r="H37" i="1"/>
  <c r="I37" i="1" s="1"/>
  <c r="J37" i="1" s="1"/>
  <c r="K37" i="1" s="1"/>
  <c r="G37" i="1"/>
  <c r="I36" i="1"/>
  <c r="J36" i="1" s="1"/>
  <c r="K36" i="1" s="1"/>
  <c r="H36" i="1"/>
  <c r="G36" i="1"/>
  <c r="H35" i="1"/>
  <c r="I35" i="1" s="1"/>
  <c r="J35" i="1" s="1"/>
  <c r="K35" i="1" s="1"/>
  <c r="G35" i="1"/>
  <c r="I34" i="1"/>
  <c r="J34" i="1" s="1"/>
  <c r="K34" i="1" s="1"/>
  <c r="H34" i="1"/>
  <c r="G34" i="1"/>
  <c r="J33" i="1"/>
  <c r="K33" i="1" s="1"/>
  <c r="I33" i="1"/>
  <c r="H33" i="1"/>
  <c r="G33" i="1"/>
  <c r="K32" i="1"/>
  <c r="J32" i="1"/>
  <c r="I32" i="1"/>
  <c r="H32" i="1"/>
  <c r="G32" i="1"/>
  <c r="K31" i="1"/>
  <c r="J31" i="1"/>
  <c r="I31" i="1"/>
  <c r="H31" i="1"/>
  <c r="G31" i="1"/>
  <c r="H30" i="1"/>
  <c r="I30" i="1" s="1"/>
  <c r="J30" i="1" s="1"/>
  <c r="K30" i="1" s="1"/>
  <c r="G30" i="1"/>
  <c r="H29" i="1"/>
  <c r="I29" i="1" s="1"/>
  <c r="J29" i="1" s="1"/>
  <c r="K29" i="1" s="1"/>
  <c r="G29" i="1"/>
  <c r="I28" i="1"/>
  <c r="J28" i="1" s="1"/>
  <c r="K28" i="1" s="1"/>
  <c r="H28" i="1"/>
  <c r="G28" i="1"/>
  <c r="H27" i="1"/>
  <c r="I27" i="1" s="1"/>
  <c r="J27" i="1" s="1"/>
  <c r="K27" i="1" s="1"/>
  <c r="G27" i="1"/>
  <c r="I26" i="1"/>
  <c r="J26" i="1" s="1"/>
  <c r="K26" i="1" s="1"/>
  <c r="H26" i="1"/>
  <c r="G26" i="1"/>
  <c r="J25" i="1"/>
  <c r="K25" i="1" s="1"/>
  <c r="I25" i="1"/>
  <c r="H25" i="1"/>
  <c r="G25" i="1"/>
  <c r="K24" i="1"/>
  <c r="J24" i="1"/>
  <c r="I24" i="1"/>
  <c r="H24" i="1"/>
  <c r="G24" i="1"/>
  <c r="K23" i="1"/>
  <c r="J23" i="1"/>
  <c r="I23" i="1"/>
  <c r="H23" i="1"/>
  <c r="G23" i="1"/>
  <c r="H22" i="1"/>
  <c r="I22" i="1" s="1"/>
  <c r="J22" i="1" s="1"/>
  <c r="K22" i="1" s="1"/>
  <c r="G22" i="1"/>
  <c r="H21" i="1"/>
  <c r="I21" i="1" s="1"/>
  <c r="J21" i="1" s="1"/>
  <c r="K21" i="1" s="1"/>
  <c r="G21" i="1"/>
  <c r="I20" i="1"/>
  <c r="J20" i="1" s="1"/>
  <c r="K20" i="1" s="1"/>
  <c r="H20" i="1"/>
  <c r="G20" i="1"/>
  <c r="H19" i="1"/>
  <c r="I19" i="1" s="1"/>
  <c r="J19" i="1" s="1"/>
  <c r="K19" i="1" s="1"/>
  <c r="G19" i="1"/>
  <c r="I18" i="1"/>
  <c r="J18" i="1" s="1"/>
  <c r="K18" i="1" s="1"/>
  <c r="H18" i="1"/>
  <c r="G18" i="1"/>
  <c r="J17" i="1"/>
  <c r="K17" i="1" s="1"/>
  <c r="I17" i="1"/>
  <c r="H17" i="1"/>
  <c r="G17" i="1"/>
  <c r="K16" i="1"/>
  <c r="J16" i="1"/>
  <c r="I16" i="1"/>
  <c r="H16" i="1"/>
  <c r="G16" i="1"/>
  <c r="K15" i="1"/>
  <c r="J15" i="1"/>
  <c r="I15" i="1"/>
  <c r="H15" i="1"/>
  <c r="G15" i="1"/>
  <c r="H14" i="1"/>
  <c r="I14" i="1" s="1"/>
  <c r="J14" i="1" s="1"/>
  <c r="K14" i="1" s="1"/>
  <c r="G14" i="1"/>
  <c r="H13" i="1"/>
  <c r="I13" i="1" s="1"/>
  <c r="J13" i="1" s="1"/>
  <c r="K13" i="1" s="1"/>
  <c r="G13" i="1"/>
  <c r="I12" i="1"/>
  <c r="J12" i="1" s="1"/>
  <c r="K12" i="1" s="1"/>
  <c r="H12" i="1"/>
  <c r="G12" i="1"/>
  <c r="H11" i="1"/>
  <c r="I11" i="1" s="1"/>
  <c r="J11" i="1" s="1"/>
  <c r="K11" i="1" s="1"/>
  <c r="G11" i="1"/>
  <c r="I10" i="1"/>
  <c r="J10" i="1" s="1"/>
  <c r="K10" i="1" s="1"/>
  <c r="H10" i="1"/>
  <c r="G10" i="1"/>
  <c r="E10" i="1"/>
  <c r="B7" i="1"/>
  <c r="B6" i="1"/>
  <c r="L52" i="1" l="1"/>
  <c r="L42" i="1"/>
  <c r="L35" i="1"/>
  <c r="I7" i="1"/>
  <c r="M13" i="1" s="1"/>
  <c r="L18" i="1"/>
  <c r="L11" i="1"/>
  <c r="M14" i="1"/>
  <c r="L43" i="1"/>
  <c r="M46" i="1"/>
  <c r="M50" i="1"/>
  <c r="L32" i="1"/>
  <c r="L51" i="1"/>
  <c r="L59" i="1"/>
  <c r="I6" i="1"/>
  <c r="L10" i="1" s="1"/>
  <c r="M62" i="1" l="1"/>
  <c r="M33" i="1"/>
  <c r="M58" i="1"/>
  <c r="M53" i="1"/>
  <c r="M21" i="1"/>
  <c r="M38" i="1"/>
  <c r="M55" i="1"/>
  <c r="M12" i="1"/>
  <c r="N59" i="1"/>
  <c r="E59" i="1" s="1"/>
  <c r="M47" i="1"/>
  <c r="M44" i="1"/>
  <c r="M59" i="1"/>
  <c r="M56" i="1"/>
  <c r="M29" i="1"/>
  <c r="M43" i="1"/>
  <c r="N43" i="1" s="1"/>
  <c r="E43" i="1" s="1"/>
  <c r="M10" i="1"/>
  <c r="N10" i="1" s="1"/>
  <c r="M32" i="1"/>
  <c r="N32" i="1" s="1"/>
  <c r="E32" i="1" s="1"/>
  <c r="M41" i="1"/>
  <c r="M51" i="1"/>
  <c r="M54" i="1"/>
  <c r="M22" i="1"/>
  <c r="M31" i="1"/>
  <c r="M40" i="1"/>
  <c r="L61" i="1"/>
  <c r="M60" i="1"/>
  <c r="L28" i="1"/>
  <c r="M34" i="1"/>
  <c r="M37" i="1"/>
  <c r="M39" i="1"/>
  <c r="N51" i="1"/>
  <c r="E51" i="1" s="1"/>
  <c r="L19" i="1"/>
  <c r="L26" i="1"/>
  <c r="N26" i="1" s="1"/>
  <c r="E26" i="1" s="1"/>
  <c r="L36" i="1"/>
  <c r="L50" i="1"/>
  <c r="N50" i="1" s="1"/>
  <c r="E50" i="1" s="1"/>
  <c r="M57" i="1"/>
  <c r="M20" i="1"/>
  <c r="M27" i="1"/>
  <c r="M30" i="1"/>
  <c r="L34" i="1"/>
  <c r="N34" i="1" s="1"/>
  <c r="E34" i="1" s="1"/>
  <c r="M48" i="1"/>
  <c r="M16" i="1"/>
  <c r="M18" i="1"/>
  <c r="N18" i="1" s="1"/>
  <c r="E18" i="1" s="1"/>
  <c r="M28" i="1"/>
  <c r="M42" i="1"/>
  <c r="N42" i="1" s="1"/>
  <c r="E42" i="1" s="1"/>
  <c r="M52" i="1"/>
  <c r="N52" i="1" s="1"/>
  <c r="E52" i="1" s="1"/>
  <c r="M17" i="1"/>
  <c r="M15" i="1"/>
  <c r="L27" i="1"/>
  <c r="N27" i="1" s="1"/>
  <c r="E27" i="1" s="1"/>
  <c r="M26" i="1"/>
  <c r="L44" i="1"/>
  <c r="N44" i="1" s="1"/>
  <c r="E44" i="1" s="1"/>
  <c r="L12" i="1"/>
  <c r="N12" i="1" s="1"/>
  <c r="E12" i="1" s="1"/>
  <c r="M11" i="1"/>
  <c r="N11" i="1" s="1"/>
  <c r="E11" i="1" s="1"/>
  <c r="M25" i="1"/>
  <c r="M35" i="1"/>
  <c r="N35" i="1" s="1"/>
  <c r="E35" i="1" s="1"/>
  <c r="M49" i="1"/>
  <c r="L16" i="1"/>
  <c r="N16" i="1" s="1"/>
  <c r="E16" i="1" s="1"/>
  <c r="M24" i="1"/>
  <c r="M19" i="1"/>
  <c r="L56" i="1"/>
  <c r="N56" i="1" s="1"/>
  <c r="E56" i="1" s="1"/>
  <c r="L48" i="1"/>
  <c r="L40" i="1"/>
  <c r="N40" i="1" s="1"/>
  <c r="E40" i="1" s="1"/>
  <c r="L55" i="1"/>
  <c r="N55" i="1" s="1"/>
  <c r="E55" i="1" s="1"/>
  <c r="L47" i="1"/>
  <c r="N47" i="1" s="1"/>
  <c r="E47" i="1" s="1"/>
  <c r="L39" i="1"/>
  <c r="N39" i="1" s="1"/>
  <c r="E39" i="1" s="1"/>
  <c r="L31" i="1"/>
  <c r="N31" i="1" s="1"/>
  <c r="E31" i="1" s="1"/>
  <c r="L23" i="1"/>
  <c r="L15" i="1"/>
  <c r="N15" i="1" s="1"/>
  <c r="E15" i="1" s="1"/>
  <c r="L54" i="1"/>
  <c r="N54" i="1" s="1"/>
  <c r="E54" i="1" s="1"/>
  <c r="L46" i="1"/>
  <c r="N46" i="1" s="1"/>
  <c r="E46" i="1" s="1"/>
  <c r="L38" i="1"/>
  <c r="N38" i="1" s="1"/>
  <c r="E38" i="1" s="1"/>
  <c r="L30" i="1"/>
  <c r="N30" i="1" s="1"/>
  <c r="E30" i="1" s="1"/>
  <c r="L22" i="1"/>
  <c r="N22" i="1" s="1"/>
  <c r="E22" i="1" s="1"/>
  <c r="L14" i="1"/>
  <c r="N14" i="1" s="1"/>
  <c r="E14" i="1" s="1"/>
  <c r="L53" i="1"/>
  <c r="N53" i="1" s="1"/>
  <c r="E53" i="1" s="1"/>
  <c r="L45" i="1"/>
  <c r="L37" i="1"/>
  <c r="N37" i="1" s="1"/>
  <c r="E37" i="1" s="1"/>
  <c r="L29" i="1"/>
  <c r="N29" i="1" s="1"/>
  <c r="E29" i="1" s="1"/>
  <c r="L21" i="1"/>
  <c r="N21" i="1" s="1"/>
  <c r="E21" i="1" s="1"/>
  <c r="L13" i="1"/>
  <c r="N13" i="1" s="1"/>
  <c r="E13" i="1" s="1"/>
  <c r="L58" i="1"/>
  <c r="N58" i="1" s="1"/>
  <c r="E58" i="1" s="1"/>
  <c r="L57" i="1"/>
  <c r="N57" i="1" s="1"/>
  <c r="E57" i="1" s="1"/>
  <c r="L49" i="1"/>
  <c r="N49" i="1" s="1"/>
  <c r="E49" i="1" s="1"/>
  <c r="L41" i="1"/>
  <c r="N41" i="1" s="1"/>
  <c r="E41" i="1" s="1"/>
  <c r="L33" i="1"/>
  <c r="N33" i="1" s="1"/>
  <c r="E33" i="1" s="1"/>
  <c r="L25" i="1"/>
  <c r="N25" i="1" s="1"/>
  <c r="E25" i="1" s="1"/>
  <c r="M36" i="1"/>
  <c r="L62" i="1"/>
  <c r="N62" i="1" s="1"/>
  <c r="E62" i="1" s="1"/>
  <c r="M61" i="1"/>
  <c r="L24" i="1"/>
  <c r="N24" i="1" s="1"/>
  <c r="E24" i="1" s="1"/>
  <c r="M23" i="1"/>
  <c r="M45" i="1"/>
  <c r="L60" i="1"/>
  <c r="N60" i="1" s="1"/>
  <c r="E60" i="1" s="1"/>
  <c r="L20" i="1"/>
  <c r="N20" i="1" s="1"/>
  <c r="E20" i="1" s="1"/>
  <c r="L17" i="1"/>
  <c r="N17" i="1" s="1"/>
  <c r="E17" i="1" s="1"/>
  <c r="N61" i="1" l="1"/>
  <c r="E61" i="1" s="1"/>
  <c r="N19" i="1"/>
  <c r="E19" i="1" s="1"/>
  <c r="N48" i="1"/>
  <c r="E48" i="1" s="1"/>
  <c r="N45" i="1"/>
  <c r="E45" i="1" s="1"/>
  <c r="N23" i="1"/>
  <c r="E23" i="1" s="1"/>
  <c r="N28" i="1"/>
  <c r="E28" i="1" s="1"/>
  <c r="N36" i="1"/>
  <c r="E36" i="1" s="1"/>
</calcChain>
</file>

<file path=xl/sharedStrings.xml><?xml version="1.0" encoding="utf-8"?>
<sst xmlns="http://schemas.openxmlformats.org/spreadsheetml/2006/main" count="210" uniqueCount="112">
  <si>
    <t>Table ID:</t>
  </si>
  <si>
    <t>R0801</t>
  </si>
  <si>
    <t>Table Name:</t>
  </si>
  <si>
    <t>MEAN TRAVEL TIME TO WORK OF WORKERS 16 YEARS AND OVER WHO DID NOT WORK AT HOME (MINUTES)</t>
  </si>
  <si>
    <t>Select a Geography:</t>
  </si>
  <si>
    <t>United States</t>
  </si>
  <si>
    <t xml:space="preserve">   &lt;--- SELECT YOUR GEOGRAPHY</t>
  </si>
  <si>
    <t>90% Confidence Level</t>
  </si>
  <si>
    <t>Estimate:</t>
  </si>
  <si>
    <t xml:space="preserve">  The Estimate and MOE are automatically </t>
  </si>
  <si>
    <t>Estimate for Stat Testing</t>
  </si>
  <si>
    <t>Margin of Error:</t>
  </si>
  <si>
    <t xml:space="preserve">  filled in once Geography is selected.</t>
  </si>
  <si>
    <t>SE for Stat Testing</t>
  </si>
  <si>
    <t>RANK</t>
  </si>
  <si>
    <t>GEOGRAPHY</t>
  </si>
  <si>
    <t>ESTIMATE</t>
  </si>
  <si>
    <t>MARGIN_OF_ERROR</t>
  </si>
  <si>
    <t>STATISTICAL_SIGNIFICANCE</t>
  </si>
  <si>
    <t>LENGTH_OF_MOE</t>
  </si>
  <si>
    <t>CHECK_FOR_PLUS_MINUS</t>
  </si>
  <si>
    <t>REMOVE_PLUS_MINUS</t>
  </si>
  <si>
    <t>STANDARD_ERROR</t>
  </si>
  <si>
    <t>DIFFERENCE</t>
  </si>
  <si>
    <t>SE_DIFFERENCE</t>
  </si>
  <si>
    <t>Z_SCORE</t>
  </si>
  <si>
    <t>LIST_of_GEOGRAPHIES_IN_ALPHA_ORDER</t>
  </si>
  <si>
    <t>+/-0.1</t>
  </si>
  <si>
    <t>New York</t>
  </si>
  <si>
    <t>+/-0.2</t>
  </si>
  <si>
    <t>Alabama</t>
  </si>
  <si>
    <t>Maryland</t>
  </si>
  <si>
    <t>+/-0.3</t>
  </si>
  <si>
    <t>Alaska</t>
  </si>
  <si>
    <t>New Jersey</t>
  </si>
  <si>
    <t>Arizona</t>
  </si>
  <si>
    <t>District of Columbia</t>
  </si>
  <si>
    <t>+/-1.0</t>
  </si>
  <si>
    <t>Arkansas</t>
  </si>
  <si>
    <t>California</t>
  </si>
  <si>
    <t>Massachusetts</t>
  </si>
  <si>
    <t>Colorado</t>
  </si>
  <si>
    <t>Florida</t>
  </si>
  <si>
    <t>Connecticut</t>
  </si>
  <si>
    <t>Georgia</t>
  </si>
  <si>
    <t>Delaware</t>
  </si>
  <si>
    <t>Illinois</t>
  </si>
  <si>
    <t>Virginia</t>
  </si>
  <si>
    <t>Washington</t>
  </si>
  <si>
    <t>Texas</t>
  </si>
  <si>
    <t>Hawaii</t>
  </si>
  <si>
    <t>New Hampshire</t>
  </si>
  <si>
    <t>+/-0.5</t>
  </si>
  <si>
    <t>Idaho</t>
  </si>
  <si>
    <t>Pennsylvania</t>
  </si>
  <si>
    <t>West Virginia</t>
  </si>
  <si>
    <t>+/-0.6</t>
  </si>
  <si>
    <t>Indiana</t>
  </si>
  <si>
    <t>Iowa</t>
  </si>
  <si>
    <t>South Carolina</t>
  </si>
  <si>
    <t>Kansas</t>
  </si>
  <si>
    <t>Louisiana</t>
  </si>
  <si>
    <t>+/-0.4</t>
  </si>
  <si>
    <t>Kentucky</t>
  </si>
  <si>
    <t>+/-0.8</t>
  </si>
  <si>
    <t>Maine</t>
  </si>
  <si>
    <t>Mississippi</t>
  </si>
  <si>
    <t>Tennessee</t>
  </si>
  <si>
    <t>Michigan</t>
  </si>
  <si>
    <t>Minnesota</t>
  </si>
  <si>
    <t>Rhode Island</t>
  </si>
  <si>
    <t>Missouri</t>
  </si>
  <si>
    <t>Nevada</t>
  </si>
  <si>
    <t>Montana</t>
  </si>
  <si>
    <t>North Carolina</t>
  </si>
  <si>
    <t>Nebraska</t>
  </si>
  <si>
    <t>New Mexico</t>
  </si>
  <si>
    <t>Ohio</t>
  </si>
  <si>
    <t>North Dakota</t>
  </si>
  <si>
    <t>Vermont</t>
  </si>
  <si>
    <t>Oregon</t>
  </si>
  <si>
    <t>Oklahoma</t>
  </si>
  <si>
    <t>Wisconsin</t>
  </si>
  <si>
    <t>South Dakota</t>
  </si>
  <si>
    <t>Utah</t>
  </si>
  <si>
    <t>+/-0.7</t>
  </si>
  <si>
    <t>Wyoming</t>
  </si>
  <si>
    <t>+/-0.9</t>
  </si>
  <si>
    <t>Puerto Rico</t>
  </si>
  <si>
    <t>U.S. Census Bureau, 2021 American Community Survey 1-Year Estimates</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</si>
  <si>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</si>
  <si>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</si>
  <si>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</si>
  <si>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</si>
  <si>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</si>
  <si>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 xml:space="preserve">An '*****' entry in the margin of error column indicates that the estimate is controlled. A statistical test for sampling variability is not appropriate. </t>
  </si>
  <si>
    <t>An 'N' entry in the estimate and margin of error columns indicates that data for this geographic area cannot be displayed because the number of sample cases is too small.</t>
  </si>
  <si>
    <t>An '(X)' means that the estimate is not applicable or not available.</t>
  </si>
  <si>
    <t>Read Me:</t>
  </si>
  <si>
    <t>The Ranking tables allow data users to compare national and state estimates to each other for selected American Community Survey (ACS) estimates.  In addition, the results for the statistical testing is also provided so that data users may determine whether a difference between two areas is statistically significant.  The current dissemination platform for ACS, data.census.gov, currently does not have this functionality.    Therefore, the ACS Ranking tables are released in this tool.  Ranking tables are available on the FTP site.</t>
  </si>
  <si>
    <t>The ACS dissemination platform, data.census.gov, is located here:</t>
  </si>
  <si>
    <t>https://data.census.gov/</t>
  </si>
  <si>
    <t>What is data.census.gov?</t>
  </si>
  <si>
    <t>https://www.census.gov/data/what-is-data-census-gov.html</t>
  </si>
  <si>
    <t>Tutorials on data.census.gov:</t>
  </si>
  <si>
    <t>https://www.census.gov/data/what-is-data-census-gov/guidance-for-data-users/video-tutorials.html</t>
  </si>
  <si>
    <t>Webinars on how to use data.census.gov:</t>
  </si>
  <si>
    <t>https://www.census.gov/data/what-is-data-census-gov/guidance-for-data-users/webinars.html</t>
  </si>
  <si>
    <t>Explanation of this spreadsheet:</t>
  </si>
  <si>
    <t>Ranking tables display estimates for the Nation, 50 states, the District of Columbia, and Puerto Rico.  Statistical testing is also available to allow data users to compare a state against the other geographies.  
To use, simply select a geography from the "Select a Geography" cell (highlighted in blue).  Note, if you click on the blue cell, a drop down arrow will appear on the right hand side of the cell, allowing you to choose a geography.  The estimate and margin of error (in the orange boxes) will automatically update, as will the column labelled "Statistical Significance".  Any geographies that are not significantly different will change to say "Not Significantly Different" and will be highlighted in light red.  The geography selected will say "Geography Selected" and will be gray.  Note that ACS data uses a 90% confidence level margin of error.</t>
  </si>
  <si>
    <t>A list of the Ranking Tables may be found here:</t>
  </si>
  <si>
    <t>https://www.census.gov/acs/www/data/data-tables-and-tools/ranking-tables/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</si>
</sst>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pplyProtection="1">
      <alignment horizontal="right"/>
      <protection locked="0"/>
    </xf>
    <xf numFmtId="2" fontId="0" fillId="0" borderId="0" xfId="0" applyNumberFormat="1"/>
    <xf numFmtId="0" fontId="1" fillId="0" borderId="0" xfId="0" applyFont="1" applyAlignment="1">
      <alignment horizontal="right"/>
    </xf>
    <xf numFmtId="49" fontId="1" fillId="0" borderId="0" xfId="0" applyNumberFormat="1" applyFont="1" applyAlignment="1">
      <alignment horizontal="right"/>
    </xf>
    <xf numFmtId="0" fontId="0" fillId="2" borderId="1" xfId="0" applyFill="1" applyBorder="1" applyProtection="1">
      <protection locked="0"/>
    </xf>
    <xf numFmtId="0" fontId="1" fillId="3" borderId="0" xfId="0" applyFont="1" applyFill="1"/>
    <xf numFmtId="0" fontId="0" fillId="3" borderId="0" xfId="0" applyFill="1"/>
    <xf numFmtId="0" fontId="1" fillId="0" borderId="0" xfId="0" applyFont="1"/>
    <xf numFmtId="164" fontId="0" fillId="4" borderId="2" xfId="0" applyNumberFormat="1" applyFill="1" applyBorder="1"/>
    <xf numFmtId="2" fontId="1" fillId="0" borderId="0" xfId="0" applyNumberFormat="1" applyFont="1"/>
    <xf numFmtId="0" fontId="0" fillId="4" borderId="3" xfId="0" applyFill="1" applyBorder="1" applyAlignment="1">
      <alignment horizontal="right"/>
    </xf>
    <xf numFmtId="165" fontId="0" fillId="0" borderId="0" xfId="0" applyNumberFormat="1"/>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0" fillId="2" borderId="6" xfId="0" applyFill="1" applyBorder="1"/>
    <xf numFmtId="0" fontId="0" fillId="2" borderId="0" xfId="0" applyFill="1"/>
    <xf numFmtId="164" fontId="0" fillId="2" borderId="0" xfId="0" applyNumberFormat="1" applyFill="1"/>
    <xf numFmtId="0" fontId="0" fillId="2" borderId="0" xfId="0" applyFill="1" applyAlignment="1">
      <alignment horizontal="center"/>
    </xf>
    <xf numFmtId="0" fontId="0" fillId="0" borderId="7" xfId="0" applyBorder="1"/>
    <xf numFmtId="0" fontId="0" fillId="2" borderId="0" xfId="0" quotePrefix="1" applyFill="1" applyAlignment="1">
      <alignment horizontal="center"/>
    </xf>
    <xf numFmtId="0" fontId="0" fillId="2" borderId="8" xfId="0" applyFill="1" applyBorder="1"/>
    <xf numFmtId="0" fontId="0" fillId="2" borderId="9" xfId="0" applyFill="1" applyBorder="1"/>
    <xf numFmtId="164" fontId="0" fillId="2" borderId="9" xfId="0" applyNumberFormat="1" applyFill="1" applyBorder="1"/>
    <xf numFmtId="0" fontId="0" fillId="2" borderId="9" xfId="0" applyFill="1" applyBorder="1" applyAlignment="1">
      <alignment horizontal="center"/>
    </xf>
    <xf numFmtId="0" fontId="0" fillId="0" borderId="3" xfId="0" applyBorder="1"/>
    <xf numFmtId="0" fontId="1" fillId="0" borderId="0" xfId="0" applyFont="1" applyAlignment="1">
      <alignment vertical="top" wrapText="1"/>
    </xf>
    <xf numFmtId="0" fontId="0" fillId="0" borderId="0" xfId="0" applyAlignment="1">
      <alignment vertical="center" wrapText="1"/>
    </xf>
    <xf numFmtId="0" fontId="0" fillId="0" borderId="0" xfId="0" applyAlignment="1">
      <alignment vertical="top" wrapText="1"/>
    </xf>
    <xf numFmtId="0" fontId="2" fillId="0" borderId="0" xfId="1" applyAlignment="1">
      <alignment vertical="top" wrapText="1"/>
    </xf>
    <xf numFmtId="0" fontId="0" fillId="0" borderId="0" xfId="0" applyAlignment="1">
      <alignment wrapText="1"/>
    </xf>
  </cellXfs>
  <cellStyles count="2">
    <cellStyle name="Hyperlink" xfId="1" builtinId="8"/>
    <cellStyle name="Normal" xfId="0" builtinId="0"/>
  </cellStyles>
  <dxfs count="6">
    <dxf>
      <font>
        <color rgb="FF9C0006"/>
      </font>
      <fill>
        <patternFill>
          <bgColor rgb="FFFFC7CE"/>
        </patternFill>
      </fill>
    </dxf>
    <dxf>
      <fill>
        <patternFill>
          <bgColor theme="0" tint="-0.24994659260841701"/>
        </patternFill>
      </fill>
    </dxf>
    <dxf>
      <fill>
        <patternFill>
          <bgColor theme="7" tint="0.79998168889431442"/>
        </patternFill>
      </fill>
    </dxf>
    <dxf>
      <fill>
        <patternFill>
          <bgColor rgb="FFFF0000"/>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ensus.gov/data/what-is-data-census-gov.html" TargetMode="External"/><Relationship Id="rId2" Type="http://schemas.openxmlformats.org/officeDocument/2006/relationships/hyperlink" Target="https://www.census.gov/acs/www/data/data-tables-and-tools/ranking-tables/" TargetMode="External"/><Relationship Id="rId1" Type="http://schemas.openxmlformats.org/officeDocument/2006/relationships/hyperlink" Target="https://data.census.gov/" TargetMode="External"/><Relationship Id="rId6" Type="http://schemas.openxmlformats.org/officeDocument/2006/relationships/printerSettings" Target="../printerSettings/printerSettings2.bin"/><Relationship Id="rId5" Type="http://schemas.openxmlformats.org/officeDocument/2006/relationships/hyperlink" Target="https://www.census.gov/data/what-is-data-census-gov/guidance-for-data-users/webinars.html" TargetMode="External"/><Relationship Id="rId4" Type="http://schemas.openxmlformats.org/officeDocument/2006/relationships/hyperlink" Target="https://www.census.gov/data/what-is-data-census-gov/guidance-for-data-users/video-tutori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2FC5-3F8D-4109-A3D4-E7B7480545A7}">
  <sheetPr codeName="Sheet24"/>
  <dimension ref="A1:P73"/>
  <sheetViews>
    <sheetView tabSelected="1" zoomScaleNormal="100" workbookViewId="0">
      <pane ySplit="9" topLeftCell="A10" activePane="bottomLeft" state="frozen"/>
      <selection pane="bottomLeft"/>
    </sheetView>
  </sheetViews>
  <sheetFormatPr defaultRowHeight="15" x14ac:dyDescent="0.25"/>
  <cols>
    <col min="1" max="1" width="22.42578125" customWidth="1"/>
    <col min="2" max="2" width="18.7109375" bestFit="1" customWidth="1"/>
    <col min="3" max="3" width="11.85546875" bestFit="1" customWidth="1"/>
    <col min="4" max="4" width="19" bestFit="1" customWidth="1"/>
    <col min="5" max="5" width="29.140625" bestFit="1" customWidth="1"/>
    <col min="6" max="6" width="1.42578125" customWidth="1"/>
    <col min="7" max="7" width="9.7109375" hidden="1" customWidth="1"/>
    <col min="8" max="8" width="22.85546875" hidden="1" customWidth="1"/>
    <col min="9" max="9" width="24.42578125" hidden="1" customWidth="1"/>
    <col min="10" max="10" width="16.42578125" hidden="1" customWidth="1"/>
    <col min="11" max="11" width="17.85546875" style="2" hidden="1" customWidth="1"/>
    <col min="12" max="12" width="12" hidden="1" customWidth="1"/>
    <col min="13" max="13" width="14.7109375" hidden="1" customWidth="1"/>
    <col min="14" max="14" width="8.7109375" hidden="1" customWidth="1"/>
    <col min="15" max="15" width="38.85546875" hidden="1" customWidth="1"/>
  </cols>
  <sheetData>
    <row r="1" spans="1:16" x14ac:dyDescent="0.25">
      <c r="A1" s="1" t="s">
        <v>0</v>
      </c>
      <c r="B1" t="s">
        <v>1</v>
      </c>
    </row>
    <row r="2" spans="1:16" x14ac:dyDescent="0.25">
      <c r="A2" s="3" t="s">
        <v>2</v>
      </c>
      <c r="B2" t="s">
        <v>3</v>
      </c>
    </row>
    <row r="3" spans="1:16" ht="15.75" thickBot="1" x14ac:dyDescent="0.3"/>
    <row r="4" spans="1:16" ht="15.75" thickBot="1" x14ac:dyDescent="0.3">
      <c r="A4" s="4" t="s">
        <v>4</v>
      </c>
      <c r="B4" s="5" t="s">
        <v>5</v>
      </c>
      <c r="C4" s="6" t="s">
        <v>6</v>
      </c>
      <c r="D4" s="7"/>
      <c r="H4" s="8" t="s">
        <v>7</v>
      </c>
      <c r="I4">
        <v>1.645</v>
      </c>
    </row>
    <row r="5" spans="1:16" ht="15.75" thickBot="1" x14ac:dyDescent="0.3">
      <c r="A5" s="4"/>
    </row>
    <row r="6" spans="1:16" x14ac:dyDescent="0.25">
      <c r="A6" s="4" t="s">
        <v>8</v>
      </c>
      <c r="B6" s="9">
        <f>VLOOKUP($B$4,$B$10:$D$62,2,FALSE)</f>
        <v>25.6</v>
      </c>
      <c r="C6" t="s">
        <v>9</v>
      </c>
      <c r="H6" s="8" t="s">
        <v>10</v>
      </c>
      <c r="I6">
        <f>VLOOKUP($B$4,$B$9:$K$62,6,FALSE)</f>
        <v>25.6</v>
      </c>
      <c r="K6" s="10"/>
    </row>
    <row r="7" spans="1:16" ht="15.75" thickBot="1" x14ac:dyDescent="0.3">
      <c r="A7" s="4" t="s">
        <v>11</v>
      </c>
      <c r="B7" s="11" t="str">
        <f>VLOOKUP($B$4,$B$10:$D$62,3,FALSE)</f>
        <v>+/-0.1</v>
      </c>
      <c r="C7" t="s">
        <v>12</v>
      </c>
      <c r="H7" s="8" t="s">
        <v>13</v>
      </c>
      <c r="I7" s="12">
        <f>VLOOKUP($B$4,$B$9:$K$62,10,FALSE)</f>
        <v>6.0790273556231005E-2</v>
      </c>
      <c r="K7" s="10"/>
    </row>
    <row r="8" spans="1:16" ht="15.75" thickBot="1" x14ac:dyDescent="0.3"/>
    <row r="9" spans="1:16" ht="15.75" thickBot="1" x14ac:dyDescent="0.3">
      <c r="A9" s="13" t="s">
        <v>14</v>
      </c>
      <c r="B9" s="14" t="s">
        <v>15</v>
      </c>
      <c r="C9" s="14" t="s">
        <v>16</v>
      </c>
      <c r="D9" s="14" t="s">
        <v>17</v>
      </c>
      <c r="E9" s="15" t="s">
        <v>18</v>
      </c>
      <c r="F9" s="8"/>
      <c r="G9" s="8" t="s">
        <v>16</v>
      </c>
      <c r="H9" s="8" t="s">
        <v>19</v>
      </c>
      <c r="I9" s="8" t="s">
        <v>20</v>
      </c>
      <c r="J9" s="8" t="s">
        <v>21</v>
      </c>
      <c r="K9" s="10" t="s">
        <v>22</v>
      </c>
      <c r="L9" s="8" t="s">
        <v>23</v>
      </c>
      <c r="M9" s="8" t="s">
        <v>24</v>
      </c>
      <c r="N9" s="8" t="s">
        <v>25</v>
      </c>
      <c r="O9" s="8" t="s">
        <v>26</v>
      </c>
      <c r="P9" s="8"/>
    </row>
    <row r="10" spans="1:16" x14ac:dyDescent="0.25">
      <c r="A10" s="16"/>
      <c r="B10" s="17" t="s">
        <v>5</v>
      </c>
      <c r="C10" s="18">
        <v>25.6</v>
      </c>
      <c r="D10" s="19" t="s">
        <v>27</v>
      </c>
      <c r="E10" s="20" t="str">
        <f>IF($B$4=B10,"Geography Selected",
IF(AND(ISNUMBER(N10),ISNUMBER($I$4)),
IF(ABS(N10)&lt;=$I$4,"Not Significantly Different",
IF(ABS(N10)&gt;$I$4,"Significantly Different","Error - Both Z-score and Confidence Level are Numbers but Comparison Failed")),
IF(N10="NA","Statistical Test not applicable","N/A")
))</f>
        <v>Geography Selected</v>
      </c>
      <c r="G10">
        <f>IF(ISNUMBER(C10),C10,"NAN")</f>
        <v>25.6</v>
      </c>
      <c r="H10">
        <f>LEN(TRIM(D10))</f>
        <v>6</v>
      </c>
      <c r="I10" t="str">
        <f>IF(H10&gt;=3,MID(TRIM(D10),1,3),"NO")</f>
        <v>+/-</v>
      </c>
      <c r="J10" t="str">
        <f>IF(TRIM(I10)="+/-",MID(TRIM(D10),4,H10-3),D10)</f>
        <v>0.1</v>
      </c>
      <c r="K10" s="2">
        <f>IF(TRIM(J10)="*****",0,IF(ISERROR(VALUE(J10)),"NA",VALUE(J10/$I$4)))</f>
        <v>6.0790273556231005E-2</v>
      </c>
      <c r="L10" s="2">
        <f>IF(AND(ISNUMBER(G10),ISNUMBER($I$6)),$I$6-G10,"N/A")</f>
        <v>0</v>
      </c>
      <c r="M10" s="2">
        <f>IF(AND(ISNUMBER(K10),ISNUMBER($I$7)),SQRT(K10^2+($I$7)^2),"N/A")</f>
        <v>8.5970429323592404E-2</v>
      </c>
      <c r="N10" s="2">
        <f>IF(AND(ISNUMBER(L10),ISNUMBER(M10),M10&lt;&gt;0),L10/M10,"NA")</f>
        <v>0</v>
      </c>
      <c r="O10" t="s">
        <v>5</v>
      </c>
    </row>
    <row r="11" spans="1:16" x14ac:dyDescent="0.25">
      <c r="A11" s="16">
        <v>1</v>
      </c>
      <c r="B11" s="17" t="s">
        <v>28</v>
      </c>
      <c r="C11" s="18">
        <v>31.4</v>
      </c>
      <c r="D11" s="21" t="s">
        <v>29</v>
      </c>
      <c r="E11" s="20" t="str">
        <f t="shared" ref="E11:E62" si="0">IF($B$4=B11,"Geography Selected",
IF(AND(ISNUMBER(N11),ISNUMBER($I$4)),
IF(ABS(N11)&lt;=$I$4,"Not Significantly Different",
IF(ABS(N11)&gt;$I$4,"Significantly Different","Error - Both Z-score and Confidence Level are Numbers but Comparison Failed")),
IF(N11="NA","Statistical Test not applicable","N/A")
))</f>
        <v>Significantly Different</v>
      </c>
      <c r="G11">
        <f t="shared" ref="G11:G62" si="1">IF(ISNUMBER(C11),C11,"NAN")</f>
        <v>31.4</v>
      </c>
      <c r="H11">
        <f t="shared" ref="H11:H62" si="2">LEN(TRIM(D11))</f>
        <v>6</v>
      </c>
      <c r="I11" t="str">
        <f t="shared" ref="I11:I62" si="3">IF(H11&gt;=3,MID(TRIM(D11),1,3),"NO")</f>
        <v>+/-</v>
      </c>
      <c r="J11" t="str">
        <f t="shared" ref="J11:J62" si="4">IF(TRIM(I11)="+/-",MID(TRIM(D11),4,H11-3),D11)</f>
        <v>0.2</v>
      </c>
      <c r="K11" s="2">
        <f t="shared" ref="K11:K62" si="5">IF(TRIM(J11)="*****",0,IF(ISERROR(VALUE(J11)),"NA",VALUE(J11/$I$4)))</f>
        <v>0.12158054711246201</v>
      </c>
      <c r="L11" s="2">
        <f t="shared" ref="L11:L62" si="6">IF(AND(ISNUMBER(G11),ISNUMBER($I$6)),$I$6-G11,"N/A")</f>
        <v>-5.7999999999999972</v>
      </c>
      <c r="M11" s="2">
        <f t="shared" ref="M11:M62" si="7">IF(AND(ISNUMBER(K11),ISNUMBER($I$7)),SQRT(K11^2+($I$7)^2),"N/A")</f>
        <v>0.1359311840425404</v>
      </c>
      <c r="N11" s="2">
        <f>IF(AND(ISNUMBER(L11),ISNUMBER(M11),M11&lt;&gt;0),L11/M11,"NA")</f>
        <v>-42.668649146650971</v>
      </c>
      <c r="O11" t="s">
        <v>30</v>
      </c>
    </row>
    <row r="12" spans="1:16" x14ac:dyDescent="0.25">
      <c r="A12" s="16">
        <v>2</v>
      </c>
      <c r="B12" s="17" t="s">
        <v>31</v>
      </c>
      <c r="C12" s="18">
        <v>29.3</v>
      </c>
      <c r="D12" s="19" t="s">
        <v>32</v>
      </c>
      <c r="E12" s="20" t="str">
        <f t="shared" si="0"/>
        <v>Significantly Different</v>
      </c>
      <c r="G12">
        <f t="shared" si="1"/>
        <v>29.3</v>
      </c>
      <c r="H12">
        <f t="shared" si="2"/>
        <v>6</v>
      </c>
      <c r="I12" t="str">
        <f t="shared" si="3"/>
        <v>+/-</v>
      </c>
      <c r="J12" t="str">
        <f t="shared" si="4"/>
        <v>0.3</v>
      </c>
      <c r="K12" s="2">
        <f t="shared" si="5"/>
        <v>0.18237082066869301</v>
      </c>
      <c r="L12" s="2">
        <f t="shared" si="6"/>
        <v>-3.6999999999999993</v>
      </c>
      <c r="M12" s="2">
        <f t="shared" si="7"/>
        <v>0.19223572402239389</v>
      </c>
      <c r="N12" s="2">
        <f t="shared" ref="N12:N62" si="8">IF(AND(ISNUMBER(L12),ISNUMBER(M12),M12&lt;&gt;0),L12/M12,"NA")</f>
        <v>-19.247202978614837</v>
      </c>
      <c r="O12" t="s">
        <v>33</v>
      </c>
    </row>
    <row r="13" spans="1:16" x14ac:dyDescent="0.25">
      <c r="A13" s="16">
        <v>3</v>
      </c>
      <c r="B13" s="17" t="s">
        <v>34</v>
      </c>
      <c r="C13" s="18">
        <v>28.6</v>
      </c>
      <c r="D13" s="19" t="s">
        <v>29</v>
      </c>
      <c r="E13" s="20" t="str">
        <f t="shared" si="0"/>
        <v>Significantly Different</v>
      </c>
      <c r="G13">
        <f t="shared" si="1"/>
        <v>28.6</v>
      </c>
      <c r="H13">
        <f t="shared" si="2"/>
        <v>6</v>
      </c>
      <c r="I13" t="str">
        <f t="shared" si="3"/>
        <v>+/-</v>
      </c>
      <c r="J13" t="str">
        <f t="shared" si="4"/>
        <v>0.2</v>
      </c>
      <c r="K13" s="2">
        <f t="shared" si="5"/>
        <v>0.12158054711246201</v>
      </c>
      <c r="L13" s="2">
        <f t="shared" si="6"/>
        <v>-3</v>
      </c>
      <c r="M13" s="2">
        <f t="shared" si="7"/>
        <v>0.1359311840425404</v>
      </c>
      <c r="N13" s="2">
        <f t="shared" si="8"/>
        <v>-22.069990937922924</v>
      </c>
      <c r="O13" t="s">
        <v>35</v>
      </c>
    </row>
    <row r="14" spans="1:16" x14ac:dyDescent="0.25">
      <c r="A14" s="16">
        <v>4</v>
      </c>
      <c r="B14" s="17" t="s">
        <v>36</v>
      </c>
      <c r="C14" s="18">
        <v>28.3</v>
      </c>
      <c r="D14" s="19" t="s">
        <v>37</v>
      </c>
      <c r="E14" s="20" t="str">
        <f t="shared" si="0"/>
        <v>Significantly Different</v>
      </c>
      <c r="G14">
        <f t="shared" si="1"/>
        <v>28.3</v>
      </c>
      <c r="H14">
        <f t="shared" si="2"/>
        <v>6</v>
      </c>
      <c r="I14" t="str">
        <f t="shared" si="3"/>
        <v>+/-</v>
      </c>
      <c r="J14" t="str">
        <f t="shared" si="4"/>
        <v>1.0</v>
      </c>
      <c r="K14" s="2">
        <f t="shared" si="5"/>
        <v>0.60790273556231</v>
      </c>
      <c r="L14" s="2">
        <f t="shared" si="6"/>
        <v>-2.6999999999999993</v>
      </c>
      <c r="M14" s="2">
        <f t="shared" si="7"/>
        <v>0.61093468821403585</v>
      </c>
      <c r="N14" s="2">
        <f t="shared" si="8"/>
        <v>-4.4194576803176657</v>
      </c>
      <c r="O14" t="s">
        <v>38</v>
      </c>
    </row>
    <row r="15" spans="1:16" x14ac:dyDescent="0.25">
      <c r="A15" s="16">
        <v>5</v>
      </c>
      <c r="B15" s="17" t="s">
        <v>39</v>
      </c>
      <c r="C15" s="18">
        <v>27.6</v>
      </c>
      <c r="D15" s="19" t="s">
        <v>27</v>
      </c>
      <c r="E15" s="20" t="str">
        <f t="shared" si="0"/>
        <v>Significantly Different</v>
      </c>
      <c r="G15">
        <f t="shared" si="1"/>
        <v>27.6</v>
      </c>
      <c r="H15">
        <f t="shared" si="2"/>
        <v>6</v>
      </c>
      <c r="I15" t="str">
        <f t="shared" si="3"/>
        <v>+/-</v>
      </c>
      <c r="J15" t="str">
        <f t="shared" si="4"/>
        <v>0.1</v>
      </c>
      <c r="K15" s="2">
        <f t="shared" si="5"/>
        <v>6.0790273556231005E-2</v>
      </c>
      <c r="L15" s="2">
        <f t="shared" si="6"/>
        <v>-2</v>
      </c>
      <c r="M15" s="2">
        <f t="shared" si="7"/>
        <v>8.5970429323592404E-2</v>
      </c>
      <c r="N15" s="2">
        <f t="shared" si="8"/>
        <v>-23.263813101037414</v>
      </c>
      <c r="O15" t="s">
        <v>39</v>
      </c>
    </row>
    <row r="16" spans="1:16" x14ac:dyDescent="0.25">
      <c r="A16" s="16">
        <v>6</v>
      </c>
      <c r="B16" s="17" t="s">
        <v>40</v>
      </c>
      <c r="C16" s="18">
        <v>27.5</v>
      </c>
      <c r="D16" s="19" t="s">
        <v>29</v>
      </c>
      <c r="E16" s="20" t="str">
        <f t="shared" si="0"/>
        <v>Significantly Different</v>
      </c>
      <c r="G16">
        <f t="shared" si="1"/>
        <v>27.5</v>
      </c>
      <c r="H16">
        <f t="shared" si="2"/>
        <v>6</v>
      </c>
      <c r="I16" t="str">
        <f t="shared" si="3"/>
        <v>+/-</v>
      </c>
      <c r="J16" t="str">
        <f t="shared" si="4"/>
        <v>0.2</v>
      </c>
      <c r="K16" s="2">
        <f t="shared" si="5"/>
        <v>0.12158054711246201</v>
      </c>
      <c r="L16" s="2">
        <f t="shared" si="6"/>
        <v>-1.8999999999999986</v>
      </c>
      <c r="M16" s="2">
        <f t="shared" si="7"/>
        <v>0.1359311840425404</v>
      </c>
      <c r="N16" s="2">
        <f t="shared" si="8"/>
        <v>-13.977660927351176</v>
      </c>
      <c r="O16" t="s">
        <v>41</v>
      </c>
    </row>
    <row r="17" spans="1:15" x14ac:dyDescent="0.25">
      <c r="A17" s="16">
        <v>7</v>
      </c>
      <c r="B17" s="17" t="s">
        <v>42</v>
      </c>
      <c r="C17" s="18">
        <v>27.1</v>
      </c>
      <c r="D17" s="19" t="s">
        <v>29</v>
      </c>
      <c r="E17" s="20" t="str">
        <f t="shared" si="0"/>
        <v>Significantly Different</v>
      </c>
      <c r="G17">
        <f t="shared" si="1"/>
        <v>27.1</v>
      </c>
      <c r="H17">
        <f t="shared" si="2"/>
        <v>6</v>
      </c>
      <c r="I17" t="str">
        <f t="shared" si="3"/>
        <v>+/-</v>
      </c>
      <c r="J17" t="str">
        <f t="shared" si="4"/>
        <v>0.2</v>
      </c>
      <c r="K17" s="2">
        <f t="shared" si="5"/>
        <v>0.12158054711246201</v>
      </c>
      <c r="L17" s="2">
        <f t="shared" si="6"/>
        <v>-1.5</v>
      </c>
      <c r="M17" s="2">
        <f t="shared" si="7"/>
        <v>0.1359311840425404</v>
      </c>
      <c r="N17" s="2">
        <f t="shared" si="8"/>
        <v>-11.034995468961462</v>
      </c>
      <c r="O17" t="s">
        <v>43</v>
      </c>
    </row>
    <row r="18" spans="1:15" x14ac:dyDescent="0.25">
      <c r="A18" s="16">
        <v>7</v>
      </c>
      <c r="B18" s="17" t="s">
        <v>44</v>
      </c>
      <c r="C18" s="18">
        <v>27.1</v>
      </c>
      <c r="D18" s="19" t="s">
        <v>32</v>
      </c>
      <c r="E18" s="20" t="str">
        <f t="shared" si="0"/>
        <v>Significantly Different</v>
      </c>
      <c r="G18">
        <f t="shared" si="1"/>
        <v>27.1</v>
      </c>
      <c r="H18">
        <f t="shared" si="2"/>
        <v>6</v>
      </c>
      <c r="I18" t="str">
        <f t="shared" si="3"/>
        <v>+/-</v>
      </c>
      <c r="J18" t="str">
        <f t="shared" si="4"/>
        <v>0.3</v>
      </c>
      <c r="K18" s="2">
        <f t="shared" si="5"/>
        <v>0.18237082066869301</v>
      </c>
      <c r="L18" s="2">
        <f t="shared" si="6"/>
        <v>-1.5</v>
      </c>
      <c r="M18" s="2">
        <f t="shared" si="7"/>
        <v>0.19223572402239389</v>
      </c>
      <c r="N18" s="2">
        <f t="shared" si="8"/>
        <v>-7.8029201264654757</v>
      </c>
      <c r="O18" t="s">
        <v>45</v>
      </c>
    </row>
    <row r="19" spans="1:15" x14ac:dyDescent="0.25">
      <c r="A19" s="16">
        <v>9</v>
      </c>
      <c r="B19" s="17" t="s">
        <v>46</v>
      </c>
      <c r="C19" s="18">
        <v>26.8</v>
      </c>
      <c r="D19" s="19" t="s">
        <v>29</v>
      </c>
      <c r="E19" s="20" t="str">
        <f t="shared" si="0"/>
        <v>Significantly Different</v>
      </c>
      <c r="G19">
        <f t="shared" si="1"/>
        <v>26.8</v>
      </c>
      <c r="H19">
        <f t="shared" si="2"/>
        <v>6</v>
      </c>
      <c r="I19" t="str">
        <f t="shared" si="3"/>
        <v>+/-</v>
      </c>
      <c r="J19" t="str">
        <f t="shared" si="4"/>
        <v>0.2</v>
      </c>
      <c r="K19" s="2">
        <f t="shared" si="5"/>
        <v>0.12158054711246201</v>
      </c>
      <c r="L19" s="2">
        <f t="shared" si="6"/>
        <v>-1.1999999999999993</v>
      </c>
      <c r="M19" s="2">
        <f t="shared" si="7"/>
        <v>0.1359311840425404</v>
      </c>
      <c r="N19" s="2">
        <f t="shared" si="8"/>
        <v>-8.8279963751691657</v>
      </c>
      <c r="O19" t="s">
        <v>36</v>
      </c>
    </row>
    <row r="20" spans="1:15" x14ac:dyDescent="0.25">
      <c r="A20" s="16">
        <v>10</v>
      </c>
      <c r="B20" s="17" t="s">
        <v>47</v>
      </c>
      <c r="C20" s="18">
        <v>26.4</v>
      </c>
      <c r="D20" s="21" t="s">
        <v>29</v>
      </c>
      <c r="E20" s="20" t="str">
        <f t="shared" si="0"/>
        <v>Significantly Different</v>
      </c>
      <c r="G20">
        <f t="shared" si="1"/>
        <v>26.4</v>
      </c>
      <c r="H20">
        <f t="shared" si="2"/>
        <v>6</v>
      </c>
      <c r="I20" t="str">
        <f t="shared" si="3"/>
        <v>+/-</v>
      </c>
      <c r="J20" t="str">
        <f t="shared" si="4"/>
        <v>0.2</v>
      </c>
      <c r="K20" s="2">
        <f t="shared" si="5"/>
        <v>0.12158054711246201</v>
      </c>
      <c r="L20" s="2">
        <f t="shared" si="6"/>
        <v>-0.79999999999999716</v>
      </c>
      <c r="M20" s="2">
        <f t="shared" si="7"/>
        <v>0.1359311840425404</v>
      </c>
      <c r="N20" s="2">
        <f t="shared" si="8"/>
        <v>-5.8853309167794263</v>
      </c>
      <c r="O20" t="s">
        <v>42</v>
      </c>
    </row>
    <row r="21" spans="1:15" x14ac:dyDescent="0.25">
      <c r="A21" s="16">
        <v>11</v>
      </c>
      <c r="B21" s="17" t="s">
        <v>48</v>
      </c>
      <c r="C21" s="18">
        <v>26</v>
      </c>
      <c r="D21" s="19" t="s">
        <v>32</v>
      </c>
      <c r="E21" s="20" t="str">
        <f t="shared" si="0"/>
        <v>Significantly Different</v>
      </c>
      <c r="G21">
        <f t="shared" si="1"/>
        <v>26</v>
      </c>
      <c r="H21">
        <f t="shared" si="2"/>
        <v>6</v>
      </c>
      <c r="I21" t="str">
        <f t="shared" si="3"/>
        <v>+/-</v>
      </c>
      <c r="J21" t="str">
        <f t="shared" si="4"/>
        <v>0.3</v>
      </c>
      <c r="K21" s="2">
        <f t="shared" si="5"/>
        <v>0.18237082066869301</v>
      </c>
      <c r="L21" s="2">
        <f t="shared" si="6"/>
        <v>-0.39999999999999858</v>
      </c>
      <c r="M21" s="2">
        <f t="shared" si="7"/>
        <v>0.19223572402239389</v>
      </c>
      <c r="N21" s="2">
        <f t="shared" si="8"/>
        <v>-2.0807787003907863</v>
      </c>
      <c r="O21" t="s">
        <v>44</v>
      </c>
    </row>
    <row r="22" spans="1:15" x14ac:dyDescent="0.25">
      <c r="A22" s="16">
        <v>12</v>
      </c>
      <c r="B22" s="17" t="s">
        <v>49</v>
      </c>
      <c r="C22" s="18">
        <v>25.9</v>
      </c>
      <c r="D22" s="19" t="s">
        <v>27</v>
      </c>
      <c r="E22" s="20" t="str">
        <f t="shared" si="0"/>
        <v>Significantly Different</v>
      </c>
      <c r="G22">
        <f t="shared" si="1"/>
        <v>25.9</v>
      </c>
      <c r="H22">
        <f t="shared" si="2"/>
        <v>6</v>
      </c>
      <c r="I22" t="str">
        <f t="shared" si="3"/>
        <v>+/-</v>
      </c>
      <c r="J22" t="str">
        <f t="shared" si="4"/>
        <v>0.1</v>
      </c>
      <c r="K22" s="2">
        <f t="shared" si="5"/>
        <v>6.0790273556231005E-2</v>
      </c>
      <c r="L22" s="2">
        <f t="shared" si="6"/>
        <v>-0.29999999999999716</v>
      </c>
      <c r="M22" s="2">
        <f t="shared" si="7"/>
        <v>8.5970429323592404E-2</v>
      </c>
      <c r="N22" s="2">
        <f t="shared" si="8"/>
        <v>-3.4895719651555788</v>
      </c>
      <c r="O22" t="s">
        <v>50</v>
      </c>
    </row>
    <row r="23" spans="1:15" x14ac:dyDescent="0.25">
      <c r="A23" s="16">
        <v>13</v>
      </c>
      <c r="B23" s="17" t="s">
        <v>51</v>
      </c>
      <c r="C23" s="18">
        <v>25.7</v>
      </c>
      <c r="D23" s="19" t="s">
        <v>52</v>
      </c>
      <c r="E23" s="20" t="str">
        <f t="shared" si="0"/>
        <v>Not Significantly Different</v>
      </c>
      <c r="G23">
        <f t="shared" si="1"/>
        <v>25.7</v>
      </c>
      <c r="H23">
        <f t="shared" si="2"/>
        <v>6</v>
      </c>
      <c r="I23" t="str">
        <f t="shared" si="3"/>
        <v>+/-</v>
      </c>
      <c r="J23" t="str">
        <f t="shared" si="4"/>
        <v>0.5</v>
      </c>
      <c r="K23" s="2">
        <f t="shared" si="5"/>
        <v>0.303951367781155</v>
      </c>
      <c r="L23" s="2">
        <f t="shared" si="6"/>
        <v>-9.9999999999997868E-2</v>
      </c>
      <c r="M23" s="2">
        <f t="shared" si="7"/>
        <v>0.30997079109986531</v>
      </c>
      <c r="N23" s="2">
        <f t="shared" si="8"/>
        <v>-0.32261104230230592</v>
      </c>
      <c r="O23" t="s">
        <v>53</v>
      </c>
    </row>
    <row r="24" spans="1:15" x14ac:dyDescent="0.25">
      <c r="A24" s="16">
        <v>13</v>
      </c>
      <c r="B24" s="17" t="s">
        <v>54</v>
      </c>
      <c r="C24" s="18">
        <v>25.7</v>
      </c>
      <c r="D24" s="19" t="s">
        <v>29</v>
      </c>
      <c r="E24" s="20" t="str">
        <f t="shared" si="0"/>
        <v>Not Significantly Different</v>
      </c>
      <c r="G24">
        <f t="shared" si="1"/>
        <v>25.7</v>
      </c>
      <c r="H24">
        <f t="shared" si="2"/>
        <v>6</v>
      </c>
      <c r="I24" t="str">
        <f t="shared" si="3"/>
        <v>+/-</v>
      </c>
      <c r="J24" t="str">
        <f t="shared" si="4"/>
        <v>0.2</v>
      </c>
      <c r="K24" s="2">
        <f t="shared" si="5"/>
        <v>0.12158054711246201</v>
      </c>
      <c r="L24" s="2">
        <f t="shared" si="6"/>
        <v>-9.9999999999997868E-2</v>
      </c>
      <c r="M24" s="2">
        <f t="shared" si="7"/>
        <v>0.1359311840425404</v>
      </c>
      <c r="N24" s="2">
        <f t="shared" si="8"/>
        <v>-0.73566636459741519</v>
      </c>
      <c r="O24" t="s">
        <v>46</v>
      </c>
    </row>
    <row r="25" spans="1:15" x14ac:dyDescent="0.25">
      <c r="A25" s="16">
        <v>13</v>
      </c>
      <c r="B25" s="17" t="s">
        <v>55</v>
      </c>
      <c r="C25" s="18">
        <v>25.7</v>
      </c>
      <c r="D25" s="19" t="s">
        <v>56</v>
      </c>
      <c r="E25" s="20" t="str">
        <f t="shared" si="0"/>
        <v>Not Significantly Different</v>
      </c>
      <c r="G25">
        <f t="shared" si="1"/>
        <v>25.7</v>
      </c>
      <c r="H25">
        <f t="shared" si="2"/>
        <v>6</v>
      </c>
      <c r="I25" t="str">
        <f t="shared" si="3"/>
        <v>+/-</v>
      </c>
      <c r="J25" t="str">
        <f t="shared" si="4"/>
        <v>0.6</v>
      </c>
      <c r="K25" s="2">
        <f t="shared" si="5"/>
        <v>0.36474164133738601</v>
      </c>
      <c r="L25" s="2">
        <f t="shared" si="6"/>
        <v>-9.9999999999997868E-2</v>
      </c>
      <c r="M25" s="2">
        <f t="shared" si="7"/>
        <v>0.36977279819442066</v>
      </c>
      <c r="N25" s="2">
        <f t="shared" si="8"/>
        <v>-0.27043633411730694</v>
      </c>
      <c r="O25" t="s">
        <v>57</v>
      </c>
    </row>
    <row r="26" spans="1:15" x14ac:dyDescent="0.25">
      <c r="A26" s="16">
        <v>16</v>
      </c>
      <c r="B26" s="17" t="s">
        <v>43</v>
      </c>
      <c r="C26" s="18">
        <v>25.6</v>
      </c>
      <c r="D26" s="19" t="s">
        <v>32</v>
      </c>
      <c r="E26" s="20" t="str">
        <f t="shared" si="0"/>
        <v>Not Significantly Different</v>
      </c>
      <c r="G26">
        <f t="shared" si="1"/>
        <v>25.6</v>
      </c>
      <c r="H26">
        <f t="shared" si="2"/>
        <v>6</v>
      </c>
      <c r="I26" t="str">
        <f t="shared" si="3"/>
        <v>+/-</v>
      </c>
      <c r="J26" t="str">
        <f t="shared" si="4"/>
        <v>0.3</v>
      </c>
      <c r="K26" s="2">
        <f t="shared" si="5"/>
        <v>0.18237082066869301</v>
      </c>
      <c r="L26" s="2">
        <f t="shared" si="6"/>
        <v>0</v>
      </c>
      <c r="M26" s="2">
        <f t="shared" si="7"/>
        <v>0.19223572402239389</v>
      </c>
      <c r="N26" s="2">
        <f t="shared" si="8"/>
        <v>0</v>
      </c>
      <c r="O26" t="s">
        <v>58</v>
      </c>
    </row>
    <row r="27" spans="1:15" x14ac:dyDescent="0.25">
      <c r="A27" s="16">
        <v>16</v>
      </c>
      <c r="B27" s="17" t="s">
        <v>59</v>
      </c>
      <c r="C27" s="18">
        <v>25.6</v>
      </c>
      <c r="D27" s="19" t="s">
        <v>32</v>
      </c>
      <c r="E27" s="20" t="str">
        <f t="shared" si="0"/>
        <v>Not Significantly Different</v>
      </c>
      <c r="G27">
        <f t="shared" si="1"/>
        <v>25.6</v>
      </c>
      <c r="H27">
        <f t="shared" si="2"/>
        <v>6</v>
      </c>
      <c r="I27" t="str">
        <f t="shared" si="3"/>
        <v>+/-</v>
      </c>
      <c r="J27" t="str">
        <f t="shared" si="4"/>
        <v>0.3</v>
      </c>
      <c r="K27" s="2">
        <f t="shared" si="5"/>
        <v>0.18237082066869301</v>
      </c>
      <c r="L27" s="2">
        <f t="shared" si="6"/>
        <v>0</v>
      </c>
      <c r="M27" s="2">
        <f t="shared" si="7"/>
        <v>0.19223572402239389</v>
      </c>
      <c r="N27" s="2">
        <f t="shared" si="8"/>
        <v>0</v>
      </c>
      <c r="O27" t="s">
        <v>60</v>
      </c>
    </row>
    <row r="28" spans="1:15" x14ac:dyDescent="0.25">
      <c r="A28" s="16">
        <v>18</v>
      </c>
      <c r="B28" s="17" t="s">
        <v>61</v>
      </c>
      <c r="C28" s="18">
        <v>25.5</v>
      </c>
      <c r="D28" s="19" t="s">
        <v>62</v>
      </c>
      <c r="E28" s="20" t="str">
        <f t="shared" si="0"/>
        <v>Not Significantly Different</v>
      </c>
      <c r="G28">
        <f t="shared" si="1"/>
        <v>25.5</v>
      </c>
      <c r="H28">
        <f t="shared" si="2"/>
        <v>6</v>
      </c>
      <c r="I28" t="str">
        <f t="shared" si="3"/>
        <v>+/-</v>
      </c>
      <c r="J28" t="str">
        <f t="shared" si="4"/>
        <v>0.4</v>
      </c>
      <c r="K28" s="2">
        <f t="shared" si="5"/>
        <v>0.24316109422492402</v>
      </c>
      <c r="L28" s="2">
        <f t="shared" si="6"/>
        <v>0.10000000000000142</v>
      </c>
      <c r="M28" s="2">
        <f t="shared" si="7"/>
        <v>0.25064471888253259</v>
      </c>
      <c r="N28" s="2">
        <f t="shared" si="8"/>
        <v>0.39897110318477336</v>
      </c>
      <c r="O28" t="s">
        <v>63</v>
      </c>
    </row>
    <row r="29" spans="1:15" x14ac:dyDescent="0.25">
      <c r="A29" s="16">
        <v>19</v>
      </c>
      <c r="B29" s="17" t="s">
        <v>45</v>
      </c>
      <c r="C29" s="18">
        <v>25.4</v>
      </c>
      <c r="D29" s="19" t="s">
        <v>64</v>
      </c>
      <c r="E29" s="20" t="str">
        <f t="shared" si="0"/>
        <v>Not Significantly Different</v>
      </c>
      <c r="G29">
        <f t="shared" si="1"/>
        <v>25.4</v>
      </c>
      <c r="H29">
        <f t="shared" si="2"/>
        <v>6</v>
      </c>
      <c r="I29" t="str">
        <f t="shared" si="3"/>
        <v>+/-</v>
      </c>
      <c r="J29" t="str">
        <f t="shared" si="4"/>
        <v>0.8</v>
      </c>
      <c r="K29" s="2">
        <f t="shared" si="5"/>
        <v>0.48632218844984804</v>
      </c>
      <c r="L29" s="2">
        <f t="shared" si="6"/>
        <v>0.20000000000000284</v>
      </c>
      <c r="M29" s="2">
        <f t="shared" si="7"/>
        <v>0.49010685399991183</v>
      </c>
      <c r="N29" s="2">
        <f t="shared" si="8"/>
        <v>0.40807427679850161</v>
      </c>
      <c r="O29" t="s">
        <v>61</v>
      </c>
    </row>
    <row r="30" spans="1:15" x14ac:dyDescent="0.25">
      <c r="A30" s="16">
        <v>20</v>
      </c>
      <c r="B30" s="17" t="s">
        <v>30</v>
      </c>
      <c r="C30" s="18">
        <v>25.3</v>
      </c>
      <c r="D30" s="19" t="s">
        <v>32</v>
      </c>
      <c r="E30" s="20" t="str">
        <f t="shared" si="0"/>
        <v>Not Significantly Different</v>
      </c>
      <c r="G30">
        <f t="shared" si="1"/>
        <v>25.3</v>
      </c>
      <c r="H30">
        <f t="shared" si="2"/>
        <v>6</v>
      </c>
      <c r="I30" t="str">
        <f t="shared" si="3"/>
        <v>+/-</v>
      </c>
      <c r="J30" t="str">
        <f t="shared" si="4"/>
        <v>0.3</v>
      </c>
      <c r="K30" s="2">
        <f t="shared" si="5"/>
        <v>0.18237082066869301</v>
      </c>
      <c r="L30" s="2">
        <f t="shared" si="6"/>
        <v>0.30000000000000071</v>
      </c>
      <c r="M30" s="2">
        <f t="shared" si="7"/>
        <v>0.19223572402239389</v>
      </c>
      <c r="N30" s="2">
        <f t="shared" si="8"/>
        <v>1.5605840252930989</v>
      </c>
      <c r="O30" t="s">
        <v>65</v>
      </c>
    </row>
    <row r="31" spans="1:15" x14ac:dyDescent="0.25">
      <c r="A31" s="16">
        <v>20</v>
      </c>
      <c r="B31" s="17" t="s">
        <v>50</v>
      </c>
      <c r="C31" s="18">
        <v>25.3</v>
      </c>
      <c r="D31" s="19" t="s">
        <v>52</v>
      </c>
      <c r="E31" s="20" t="str">
        <f t="shared" si="0"/>
        <v>Not Significantly Different</v>
      </c>
      <c r="G31">
        <f t="shared" si="1"/>
        <v>25.3</v>
      </c>
      <c r="H31">
        <f t="shared" si="2"/>
        <v>6</v>
      </c>
      <c r="I31" t="str">
        <f t="shared" si="3"/>
        <v>+/-</v>
      </c>
      <c r="J31" t="str">
        <f t="shared" si="4"/>
        <v>0.5</v>
      </c>
      <c r="K31" s="2">
        <f t="shared" si="5"/>
        <v>0.303951367781155</v>
      </c>
      <c r="L31" s="2">
        <f t="shared" si="6"/>
        <v>0.30000000000000071</v>
      </c>
      <c r="M31" s="2">
        <f t="shared" si="7"/>
        <v>0.30997079109986531</v>
      </c>
      <c r="N31" s="2">
        <f t="shared" si="8"/>
        <v>0.96783312690694057</v>
      </c>
      <c r="O31" t="s">
        <v>31</v>
      </c>
    </row>
    <row r="32" spans="1:15" x14ac:dyDescent="0.25">
      <c r="A32" s="16">
        <v>22</v>
      </c>
      <c r="B32" s="17" t="s">
        <v>66</v>
      </c>
      <c r="C32" s="18">
        <v>25.2</v>
      </c>
      <c r="D32" s="19" t="s">
        <v>52</v>
      </c>
      <c r="E32" s="20" t="str">
        <f t="shared" si="0"/>
        <v>Not Significantly Different</v>
      </c>
      <c r="G32">
        <f t="shared" si="1"/>
        <v>25.2</v>
      </c>
      <c r="H32">
        <f t="shared" si="2"/>
        <v>6</v>
      </c>
      <c r="I32" t="str">
        <f t="shared" si="3"/>
        <v>+/-</v>
      </c>
      <c r="J32" t="str">
        <f t="shared" si="4"/>
        <v>0.5</v>
      </c>
      <c r="K32" s="2">
        <f t="shared" si="5"/>
        <v>0.303951367781155</v>
      </c>
      <c r="L32" s="2">
        <f t="shared" si="6"/>
        <v>0.40000000000000213</v>
      </c>
      <c r="M32" s="2">
        <f t="shared" si="7"/>
        <v>0.30997079109986531</v>
      </c>
      <c r="N32" s="2">
        <f t="shared" si="8"/>
        <v>1.2904441692092579</v>
      </c>
      <c r="O32" t="s">
        <v>40</v>
      </c>
    </row>
    <row r="33" spans="1:15" x14ac:dyDescent="0.25">
      <c r="A33" s="16">
        <v>22</v>
      </c>
      <c r="B33" s="17" t="s">
        <v>67</v>
      </c>
      <c r="C33" s="18">
        <v>25.2</v>
      </c>
      <c r="D33" s="19" t="s">
        <v>32</v>
      </c>
      <c r="E33" s="20" t="str">
        <f t="shared" si="0"/>
        <v>Significantly Different</v>
      </c>
      <c r="G33">
        <f t="shared" si="1"/>
        <v>25.2</v>
      </c>
      <c r="H33">
        <f t="shared" si="2"/>
        <v>6</v>
      </c>
      <c r="I33" t="str">
        <f t="shared" si="3"/>
        <v>+/-</v>
      </c>
      <c r="J33" t="str">
        <f t="shared" si="4"/>
        <v>0.3</v>
      </c>
      <c r="K33" s="2">
        <f t="shared" si="5"/>
        <v>0.18237082066869301</v>
      </c>
      <c r="L33" s="2">
        <f t="shared" si="6"/>
        <v>0.40000000000000213</v>
      </c>
      <c r="M33" s="2">
        <f t="shared" si="7"/>
        <v>0.19223572402239389</v>
      </c>
      <c r="N33" s="2">
        <f t="shared" si="8"/>
        <v>2.0807787003908045</v>
      </c>
      <c r="O33" t="s">
        <v>68</v>
      </c>
    </row>
    <row r="34" spans="1:15" x14ac:dyDescent="0.25">
      <c r="A34" s="16">
        <v>24</v>
      </c>
      <c r="B34" s="17" t="s">
        <v>41</v>
      </c>
      <c r="C34" s="18">
        <v>25</v>
      </c>
      <c r="D34" s="19" t="s">
        <v>29</v>
      </c>
      <c r="E34" s="20" t="str">
        <f t="shared" si="0"/>
        <v>Significantly Different</v>
      </c>
      <c r="G34">
        <f t="shared" si="1"/>
        <v>25</v>
      </c>
      <c r="H34">
        <f t="shared" si="2"/>
        <v>6</v>
      </c>
      <c r="I34" t="str">
        <f t="shared" si="3"/>
        <v>+/-</v>
      </c>
      <c r="J34" t="str">
        <f t="shared" si="4"/>
        <v>0.2</v>
      </c>
      <c r="K34" s="2">
        <f t="shared" si="5"/>
        <v>0.12158054711246201</v>
      </c>
      <c r="L34" s="2">
        <f t="shared" si="6"/>
        <v>0.60000000000000142</v>
      </c>
      <c r="M34" s="2">
        <f t="shared" si="7"/>
        <v>0.1359311840425404</v>
      </c>
      <c r="N34" s="2">
        <f t="shared" si="8"/>
        <v>4.4139981875845953</v>
      </c>
      <c r="O34" t="s">
        <v>69</v>
      </c>
    </row>
    <row r="35" spans="1:15" x14ac:dyDescent="0.25">
      <c r="A35" s="16">
        <v>25</v>
      </c>
      <c r="B35" s="17" t="s">
        <v>35</v>
      </c>
      <c r="C35" s="18">
        <v>24.8</v>
      </c>
      <c r="D35" s="19" t="s">
        <v>29</v>
      </c>
      <c r="E35" s="20" t="str">
        <f t="shared" si="0"/>
        <v>Significantly Different</v>
      </c>
      <c r="G35">
        <f t="shared" si="1"/>
        <v>24.8</v>
      </c>
      <c r="H35">
        <f t="shared" si="2"/>
        <v>6</v>
      </c>
      <c r="I35" t="str">
        <f t="shared" si="3"/>
        <v>+/-</v>
      </c>
      <c r="J35" t="str">
        <f t="shared" si="4"/>
        <v>0.2</v>
      </c>
      <c r="K35" s="2">
        <f t="shared" si="5"/>
        <v>0.12158054711246201</v>
      </c>
      <c r="L35" s="2">
        <f t="shared" si="6"/>
        <v>0.80000000000000071</v>
      </c>
      <c r="M35" s="2">
        <f t="shared" si="7"/>
        <v>0.1359311840425404</v>
      </c>
      <c r="N35" s="2">
        <f t="shared" si="8"/>
        <v>5.8853309167794521</v>
      </c>
      <c r="O35" t="s">
        <v>66</v>
      </c>
    </row>
    <row r="36" spans="1:15" x14ac:dyDescent="0.25">
      <c r="A36" s="16">
        <v>25</v>
      </c>
      <c r="B36" s="17" t="s">
        <v>70</v>
      </c>
      <c r="C36" s="18">
        <v>24.8</v>
      </c>
      <c r="D36" s="19" t="s">
        <v>56</v>
      </c>
      <c r="E36" s="20" t="str">
        <f t="shared" si="0"/>
        <v>Significantly Different</v>
      </c>
      <c r="G36">
        <f t="shared" si="1"/>
        <v>24.8</v>
      </c>
      <c r="H36">
        <f t="shared" si="2"/>
        <v>6</v>
      </c>
      <c r="I36" t="str">
        <f t="shared" si="3"/>
        <v>+/-</v>
      </c>
      <c r="J36" t="str">
        <f t="shared" si="4"/>
        <v>0.6</v>
      </c>
      <c r="K36" s="2">
        <f t="shared" si="5"/>
        <v>0.36474164133738601</v>
      </c>
      <c r="L36" s="2">
        <f t="shared" si="6"/>
        <v>0.80000000000000071</v>
      </c>
      <c r="M36" s="2">
        <f t="shared" si="7"/>
        <v>0.36977279819442066</v>
      </c>
      <c r="N36" s="2">
        <f t="shared" si="8"/>
        <v>2.1634906729385039</v>
      </c>
      <c r="O36" t="s">
        <v>71</v>
      </c>
    </row>
    <row r="37" spans="1:15" x14ac:dyDescent="0.25">
      <c r="A37" s="16">
        <v>27</v>
      </c>
      <c r="B37" s="17" t="s">
        <v>72</v>
      </c>
      <c r="C37" s="18">
        <v>24.6</v>
      </c>
      <c r="D37" s="19" t="s">
        <v>62</v>
      </c>
      <c r="E37" s="20" t="str">
        <f t="shared" si="0"/>
        <v>Significantly Different</v>
      </c>
      <c r="G37">
        <f t="shared" si="1"/>
        <v>24.6</v>
      </c>
      <c r="H37">
        <f t="shared" si="2"/>
        <v>6</v>
      </c>
      <c r="I37" t="str">
        <f t="shared" si="3"/>
        <v>+/-</v>
      </c>
      <c r="J37" t="str">
        <f t="shared" si="4"/>
        <v>0.4</v>
      </c>
      <c r="K37" s="2">
        <f t="shared" si="5"/>
        <v>0.24316109422492402</v>
      </c>
      <c r="L37" s="2">
        <f t="shared" si="6"/>
        <v>1</v>
      </c>
      <c r="M37" s="2">
        <f t="shared" si="7"/>
        <v>0.25064471888253259</v>
      </c>
      <c r="N37" s="2">
        <f t="shared" si="8"/>
        <v>3.9897110318476767</v>
      </c>
      <c r="O37" t="s">
        <v>73</v>
      </c>
    </row>
    <row r="38" spans="1:15" x14ac:dyDescent="0.25">
      <c r="A38" s="16">
        <v>28</v>
      </c>
      <c r="B38" s="17" t="s">
        <v>74</v>
      </c>
      <c r="C38" s="18">
        <v>24.5</v>
      </c>
      <c r="D38" s="19" t="s">
        <v>29</v>
      </c>
      <c r="E38" s="20" t="str">
        <f t="shared" si="0"/>
        <v>Significantly Different</v>
      </c>
      <c r="G38">
        <f t="shared" si="1"/>
        <v>24.5</v>
      </c>
      <c r="H38">
        <f t="shared" si="2"/>
        <v>6</v>
      </c>
      <c r="I38" t="str">
        <f t="shared" si="3"/>
        <v>+/-</v>
      </c>
      <c r="J38" t="str">
        <f t="shared" si="4"/>
        <v>0.2</v>
      </c>
      <c r="K38" s="2">
        <f t="shared" si="5"/>
        <v>0.12158054711246201</v>
      </c>
      <c r="L38" s="2">
        <f t="shared" si="6"/>
        <v>1.1000000000000014</v>
      </c>
      <c r="M38" s="2">
        <f t="shared" si="7"/>
        <v>0.1359311840425404</v>
      </c>
      <c r="N38" s="2">
        <f t="shared" si="8"/>
        <v>8.0923300105717502</v>
      </c>
      <c r="O38" t="s">
        <v>75</v>
      </c>
    </row>
    <row r="39" spans="1:15" x14ac:dyDescent="0.25">
      <c r="A39" s="16">
        <v>29</v>
      </c>
      <c r="B39" s="17" t="s">
        <v>65</v>
      </c>
      <c r="C39" s="18">
        <v>24.2</v>
      </c>
      <c r="D39" s="19" t="s">
        <v>56</v>
      </c>
      <c r="E39" s="20" t="str">
        <f t="shared" si="0"/>
        <v>Significantly Different</v>
      </c>
      <c r="G39">
        <f t="shared" si="1"/>
        <v>24.2</v>
      </c>
      <c r="H39">
        <f t="shared" si="2"/>
        <v>6</v>
      </c>
      <c r="I39" t="str">
        <f t="shared" si="3"/>
        <v>+/-</v>
      </c>
      <c r="J39" t="str">
        <f t="shared" si="4"/>
        <v>0.6</v>
      </c>
      <c r="K39" s="2">
        <f t="shared" si="5"/>
        <v>0.36474164133738601</v>
      </c>
      <c r="L39" s="2">
        <f t="shared" si="6"/>
        <v>1.4000000000000021</v>
      </c>
      <c r="M39" s="2">
        <f t="shared" si="7"/>
        <v>0.36977279819442066</v>
      </c>
      <c r="N39" s="2">
        <f t="shared" si="8"/>
        <v>3.786108677642384</v>
      </c>
      <c r="O39" t="s">
        <v>72</v>
      </c>
    </row>
    <row r="40" spans="1:15" x14ac:dyDescent="0.25">
      <c r="A40" s="16">
        <v>30</v>
      </c>
      <c r="B40" s="17" t="s">
        <v>57</v>
      </c>
      <c r="C40" s="18">
        <v>23.8</v>
      </c>
      <c r="D40" s="19" t="s">
        <v>29</v>
      </c>
      <c r="E40" s="20" t="str">
        <f t="shared" si="0"/>
        <v>Significantly Different</v>
      </c>
      <c r="G40">
        <f t="shared" si="1"/>
        <v>23.8</v>
      </c>
      <c r="H40">
        <f t="shared" si="2"/>
        <v>6</v>
      </c>
      <c r="I40" t="str">
        <f t="shared" si="3"/>
        <v>+/-</v>
      </c>
      <c r="J40" t="str">
        <f t="shared" si="4"/>
        <v>0.2</v>
      </c>
      <c r="K40" s="2">
        <f t="shared" si="5"/>
        <v>0.12158054711246201</v>
      </c>
      <c r="L40" s="2">
        <f t="shared" si="6"/>
        <v>1.8000000000000007</v>
      </c>
      <c r="M40" s="2">
        <f t="shared" si="7"/>
        <v>0.1359311840425404</v>
      </c>
      <c r="N40" s="2">
        <f t="shared" si="8"/>
        <v>13.24199456275376</v>
      </c>
      <c r="O40" t="s">
        <v>51</v>
      </c>
    </row>
    <row r="41" spans="1:15" x14ac:dyDescent="0.25">
      <c r="A41" s="16">
        <v>30</v>
      </c>
      <c r="B41" s="17" t="s">
        <v>68</v>
      </c>
      <c r="C41" s="18">
        <v>23.8</v>
      </c>
      <c r="D41" s="19" t="s">
        <v>29</v>
      </c>
      <c r="E41" s="20" t="str">
        <f t="shared" si="0"/>
        <v>Significantly Different</v>
      </c>
      <c r="G41">
        <f t="shared" si="1"/>
        <v>23.8</v>
      </c>
      <c r="H41">
        <f t="shared" si="2"/>
        <v>6</v>
      </c>
      <c r="I41" t="str">
        <f t="shared" si="3"/>
        <v>+/-</v>
      </c>
      <c r="J41" t="str">
        <f t="shared" si="4"/>
        <v>0.2</v>
      </c>
      <c r="K41" s="2">
        <f t="shared" si="5"/>
        <v>0.12158054711246201</v>
      </c>
      <c r="L41" s="2">
        <f t="shared" si="6"/>
        <v>1.8000000000000007</v>
      </c>
      <c r="M41" s="2">
        <f t="shared" si="7"/>
        <v>0.1359311840425404</v>
      </c>
      <c r="N41" s="2">
        <f t="shared" si="8"/>
        <v>13.24199456275376</v>
      </c>
      <c r="O41" t="s">
        <v>34</v>
      </c>
    </row>
    <row r="42" spans="1:15" x14ac:dyDescent="0.25">
      <c r="A42" s="16">
        <v>32</v>
      </c>
      <c r="B42" s="17" t="s">
        <v>63</v>
      </c>
      <c r="C42" s="18">
        <v>23.6</v>
      </c>
      <c r="D42" s="19" t="s">
        <v>32</v>
      </c>
      <c r="E42" s="20" t="str">
        <f t="shared" si="0"/>
        <v>Significantly Different</v>
      </c>
      <c r="G42">
        <f t="shared" si="1"/>
        <v>23.6</v>
      </c>
      <c r="H42">
        <f t="shared" si="2"/>
        <v>6</v>
      </c>
      <c r="I42" t="str">
        <f t="shared" si="3"/>
        <v>+/-</v>
      </c>
      <c r="J42" t="str">
        <f t="shared" si="4"/>
        <v>0.3</v>
      </c>
      <c r="K42" s="2">
        <f t="shared" si="5"/>
        <v>0.18237082066869301</v>
      </c>
      <c r="L42" s="2">
        <f t="shared" si="6"/>
        <v>2</v>
      </c>
      <c r="M42" s="2">
        <f t="shared" si="7"/>
        <v>0.19223572402239389</v>
      </c>
      <c r="N42" s="2">
        <f t="shared" si="8"/>
        <v>10.403893501953968</v>
      </c>
      <c r="O42" t="s">
        <v>76</v>
      </c>
    </row>
    <row r="43" spans="1:15" x14ac:dyDescent="0.25">
      <c r="A43" s="16">
        <v>33</v>
      </c>
      <c r="B43" s="17" t="s">
        <v>76</v>
      </c>
      <c r="C43" s="18">
        <v>23.2</v>
      </c>
      <c r="D43" s="19" t="s">
        <v>56</v>
      </c>
      <c r="E43" s="20" t="str">
        <f t="shared" si="0"/>
        <v>Significantly Different</v>
      </c>
      <c r="G43">
        <f t="shared" si="1"/>
        <v>23.2</v>
      </c>
      <c r="H43">
        <f t="shared" si="2"/>
        <v>6</v>
      </c>
      <c r="I43" t="str">
        <f t="shared" si="3"/>
        <v>+/-</v>
      </c>
      <c r="J43" t="str">
        <f t="shared" si="4"/>
        <v>0.6</v>
      </c>
      <c r="K43" s="2">
        <f t="shared" si="5"/>
        <v>0.36474164133738601</v>
      </c>
      <c r="L43" s="2">
        <f t="shared" si="6"/>
        <v>2.4000000000000021</v>
      </c>
      <c r="M43" s="2">
        <f t="shared" si="7"/>
        <v>0.36977279819442066</v>
      </c>
      <c r="N43" s="2">
        <f t="shared" si="8"/>
        <v>6.4904720188155114</v>
      </c>
      <c r="O43" t="s">
        <v>28</v>
      </c>
    </row>
    <row r="44" spans="1:15" x14ac:dyDescent="0.25">
      <c r="A44" s="16">
        <v>34</v>
      </c>
      <c r="B44" s="17" t="s">
        <v>71</v>
      </c>
      <c r="C44" s="18">
        <v>23.1</v>
      </c>
      <c r="D44" s="19" t="s">
        <v>32</v>
      </c>
      <c r="E44" s="20" t="str">
        <f t="shared" si="0"/>
        <v>Significantly Different</v>
      </c>
      <c r="G44">
        <f t="shared" si="1"/>
        <v>23.1</v>
      </c>
      <c r="H44">
        <f t="shared" si="2"/>
        <v>6</v>
      </c>
      <c r="I44" t="str">
        <f t="shared" si="3"/>
        <v>+/-</v>
      </c>
      <c r="J44" t="str">
        <f t="shared" si="4"/>
        <v>0.3</v>
      </c>
      <c r="K44" s="2">
        <f t="shared" si="5"/>
        <v>0.18237082066869301</v>
      </c>
      <c r="L44" s="2">
        <f t="shared" si="6"/>
        <v>2.5</v>
      </c>
      <c r="M44" s="2">
        <f t="shared" si="7"/>
        <v>0.19223572402239389</v>
      </c>
      <c r="N44" s="2">
        <f t="shared" si="8"/>
        <v>13.00486687744246</v>
      </c>
      <c r="O44" t="s">
        <v>74</v>
      </c>
    </row>
    <row r="45" spans="1:15" x14ac:dyDescent="0.25">
      <c r="A45" s="16">
        <v>34</v>
      </c>
      <c r="B45" s="17" t="s">
        <v>77</v>
      </c>
      <c r="C45" s="18">
        <v>23.1</v>
      </c>
      <c r="D45" s="19" t="s">
        <v>29</v>
      </c>
      <c r="E45" s="20" t="str">
        <f t="shared" si="0"/>
        <v>Significantly Different</v>
      </c>
      <c r="G45">
        <f t="shared" si="1"/>
        <v>23.1</v>
      </c>
      <c r="H45">
        <f t="shared" si="2"/>
        <v>6</v>
      </c>
      <c r="I45" t="str">
        <f t="shared" si="3"/>
        <v>+/-</v>
      </c>
      <c r="J45" t="str">
        <f t="shared" si="4"/>
        <v>0.2</v>
      </c>
      <c r="K45" s="2">
        <f t="shared" si="5"/>
        <v>0.12158054711246201</v>
      </c>
      <c r="L45" s="2">
        <f t="shared" si="6"/>
        <v>2.5</v>
      </c>
      <c r="M45" s="2">
        <f t="shared" si="7"/>
        <v>0.1359311840425404</v>
      </c>
      <c r="N45" s="2">
        <f t="shared" si="8"/>
        <v>18.39165911493577</v>
      </c>
      <c r="O45" t="s">
        <v>78</v>
      </c>
    </row>
    <row r="46" spans="1:15" x14ac:dyDescent="0.25">
      <c r="A46" s="16">
        <v>36</v>
      </c>
      <c r="B46" s="17" t="s">
        <v>79</v>
      </c>
      <c r="C46" s="18">
        <v>23</v>
      </c>
      <c r="D46" s="19" t="s">
        <v>64</v>
      </c>
      <c r="E46" s="20" t="str">
        <f t="shared" si="0"/>
        <v>Significantly Different</v>
      </c>
      <c r="G46">
        <f t="shared" si="1"/>
        <v>23</v>
      </c>
      <c r="H46">
        <f t="shared" si="2"/>
        <v>6</v>
      </c>
      <c r="I46" t="str">
        <f t="shared" si="3"/>
        <v>+/-</v>
      </c>
      <c r="J46" t="str">
        <f t="shared" si="4"/>
        <v>0.8</v>
      </c>
      <c r="K46" s="2">
        <f t="shared" si="5"/>
        <v>0.48632218844984804</v>
      </c>
      <c r="L46" s="2">
        <f t="shared" si="6"/>
        <v>2.6000000000000014</v>
      </c>
      <c r="M46" s="2">
        <f t="shared" si="7"/>
        <v>0.49010685399991183</v>
      </c>
      <c r="N46" s="2">
        <f t="shared" si="8"/>
        <v>5.3049655983804485</v>
      </c>
      <c r="O46" t="s">
        <v>77</v>
      </c>
    </row>
    <row r="47" spans="1:15" x14ac:dyDescent="0.25">
      <c r="A47" s="16">
        <v>37</v>
      </c>
      <c r="B47" s="17" t="s">
        <v>80</v>
      </c>
      <c r="C47" s="18">
        <v>22.6</v>
      </c>
      <c r="D47" s="19" t="s">
        <v>32</v>
      </c>
      <c r="E47" s="20" t="str">
        <f t="shared" si="0"/>
        <v>Significantly Different</v>
      </c>
      <c r="G47">
        <f t="shared" si="1"/>
        <v>22.6</v>
      </c>
      <c r="H47">
        <f t="shared" si="2"/>
        <v>6</v>
      </c>
      <c r="I47" t="str">
        <f t="shared" si="3"/>
        <v>+/-</v>
      </c>
      <c r="J47" t="str">
        <f t="shared" si="4"/>
        <v>0.3</v>
      </c>
      <c r="K47" s="2">
        <f t="shared" si="5"/>
        <v>0.18237082066869301</v>
      </c>
      <c r="L47" s="2">
        <f t="shared" si="6"/>
        <v>3</v>
      </c>
      <c r="M47" s="2">
        <f t="shared" si="7"/>
        <v>0.19223572402239389</v>
      </c>
      <c r="N47" s="2">
        <f t="shared" si="8"/>
        <v>15.605840252930951</v>
      </c>
      <c r="O47" t="s">
        <v>81</v>
      </c>
    </row>
    <row r="48" spans="1:15" x14ac:dyDescent="0.25">
      <c r="A48" s="16">
        <v>38</v>
      </c>
      <c r="B48" s="17" t="s">
        <v>38</v>
      </c>
      <c r="C48" s="18">
        <v>22.2</v>
      </c>
      <c r="D48" s="19" t="s">
        <v>62</v>
      </c>
      <c r="E48" s="20" t="str">
        <f t="shared" si="0"/>
        <v>Significantly Different</v>
      </c>
      <c r="G48">
        <f t="shared" si="1"/>
        <v>22.2</v>
      </c>
      <c r="H48">
        <f t="shared" si="2"/>
        <v>6</v>
      </c>
      <c r="I48" t="str">
        <f t="shared" si="3"/>
        <v>+/-</v>
      </c>
      <c r="J48" t="str">
        <f t="shared" si="4"/>
        <v>0.4</v>
      </c>
      <c r="K48" s="2">
        <f t="shared" si="5"/>
        <v>0.24316109422492402</v>
      </c>
      <c r="L48" s="2">
        <f t="shared" si="6"/>
        <v>3.4000000000000021</v>
      </c>
      <c r="M48" s="2">
        <f t="shared" si="7"/>
        <v>0.25064471888253259</v>
      </c>
      <c r="N48" s="2">
        <f t="shared" si="8"/>
        <v>13.565017508282109</v>
      </c>
      <c r="O48" t="s">
        <v>80</v>
      </c>
    </row>
    <row r="49" spans="1:15" x14ac:dyDescent="0.25">
      <c r="A49" s="16">
        <v>38</v>
      </c>
      <c r="B49" s="17" t="s">
        <v>69</v>
      </c>
      <c r="C49" s="18">
        <v>22.2</v>
      </c>
      <c r="D49" s="19" t="s">
        <v>29</v>
      </c>
      <c r="E49" s="20" t="str">
        <f t="shared" si="0"/>
        <v>Significantly Different</v>
      </c>
      <c r="G49">
        <f t="shared" si="1"/>
        <v>22.2</v>
      </c>
      <c r="H49">
        <f t="shared" si="2"/>
        <v>6</v>
      </c>
      <c r="I49" t="str">
        <f t="shared" si="3"/>
        <v>+/-</v>
      </c>
      <c r="J49" t="str">
        <f t="shared" si="4"/>
        <v>0.2</v>
      </c>
      <c r="K49" s="2">
        <f t="shared" si="5"/>
        <v>0.12158054711246201</v>
      </c>
      <c r="L49" s="2">
        <f t="shared" si="6"/>
        <v>3.4000000000000021</v>
      </c>
      <c r="M49" s="2">
        <f t="shared" si="7"/>
        <v>0.1359311840425404</v>
      </c>
      <c r="N49" s="2">
        <f t="shared" si="8"/>
        <v>25.012656396312664</v>
      </c>
      <c r="O49" t="s">
        <v>54</v>
      </c>
    </row>
    <row r="50" spans="1:15" x14ac:dyDescent="0.25">
      <c r="A50" s="16">
        <v>40</v>
      </c>
      <c r="B50" s="17" t="s">
        <v>81</v>
      </c>
      <c r="C50" s="18">
        <v>22</v>
      </c>
      <c r="D50" s="19" t="s">
        <v>29</v>
      </c>
      <c r="E50" s="20" t="str">
        <f t="shared" si="0"/>
        <v>Significantly Different</v>
      </c>
      <c r="G50">
        <f t="shared" si="1"/>
        <v>22</v>
      </c>
      <c r="H50">
        <f t="shared" si="2"/>
        <v>6</v>
      </c>
      <c r="I50" t="str">
        <f t="shared" si="3"/>
        <v>+/-</v>
      </c>
      <c r="J50" t="str">
        <f t="shared" si="4"/>
        <v>0.2</v>
      </c>
      <c r="K50" s="2">
        <f t="shared" si="5"/>
        <v>0.12158054711246201</v>
      </c>
      <c r="L50" s="2">
        <f t="shared" si="6"/>
        <v>3.6000000000000014</v>
      </c>
      <c r="M50" s="2">
        <f t="shared" si="7"/>
        <v>0.1359311840425404</v>
      </c>
      <c r="N50" s="2">
        <f t="shared" si="8"/>
        <v>26.48398912550752</v>
      </c>
      <c r="O50" t="s">
        <v>70</v>
      </c>
    </row>
    <row r="51" spans="1:15" x14ac:dyDescent="0.25">
      <c r="A51" s="16">
        <v>41</v>
      </c>
      <c r="B51" s="17" t="s">
        <v>82</v>
      </c>
      <c r="C51" s="18">
        <v>21.9</v>
      </c>
      <c r="D51" s="19" t="s">
        <v>29</v>
      </c>
      <c r="E51" s="20" t="str">
        <f t="shared" si="0"/>
        <v>Significantly Different</v>
      </c>
      <c r="G51">
        <f t="shared" si="1"/>
        <v>21.9</v>
      </c>
      <c r="H51">
        <f t="shared" si="2"/>
        <v>6</v>
      </c>
      <c r="I51" t="str">
        <f t="shared" si="3"/>
        <v>+/-</v>
      </c>
      <c r="J51" t="str">
        <f t="shared" si="4"/>
        <v>0.2</v>
      </c>
      <c r="K51" s="2">
        <f t="shared" si="5"/>
        <v>0.12158054711246201</v>
      </c>
      <c r="L51" s="2">
        <f t="shared" si="6"/>
        <v>3.7000000000000028</v>
      </c>
      <c r="M51" s="2">
        <f t="shared" si="7"/>
        <v>0.1359311840425404</v>
      </c>
      <c r="N51" s="2">
        <f t="shared" si="8"/>
        <v>27.219655490104962</v>
      </c>
      <c r="O51" t="s">
        <v>59</v>
      </c>
    </row>
    <row r="52" spans="1:15" x14ac:dyDescent="0.25">
      <c r="A52" s="16">
        <v>42</v>
      </c>
      <c r="B52" s="17" t="s">
        <v>53</v>
      </c>
      <c r="C52" s="18">
        <v>21.6</v>
      </c>
      <c r="D52" s="19" t="s">
        <v>52</v>
      </c>
      <c r="E52" s="20" t="str">
        <f t="shared" si="0"/>
        <v>Significantly Different</v>
      </c>
      <c r="G52">
        <f t="shared" si="1"/>
        <v>21.6</v>
      </c>
      <c r="H52">
        <f t="shared" si="2"/>
        <v>6</v>
      </c>
      <c r="I52" t="str">
        <f t="shared" si="3"/>
        <v>+/-</v>
      </c>
      <c r="J52" t="str">
        <f t="shared" si="4"/>
        <v>0.5</v>
      </c>
      <c r="K52" s="2">
        <f t="shared" si="5"/>
        <v>0.303951367781155</v>
      </c>
      <c r="L52" s="2">
        <f t="shared" si="6"/>
        <v>4</v>
      </c>
      <c r="M52" s="2">
        <f t="shared" si="7"/>
        <v>0.30997079109986531</v>
      </c>
      <c r="N52" s="2">
        <f t="shared" si="8"/>
        <v>12.90444169209251</v>
      </c>
      <c r="O52" t="s">
        <v>83</v>
      </c>
    </row>
    <row r="53" spans="1:15" x14ac:dyDescent="0.25">
      <c r="A53" s="16">
        <v>43</v>
      </c>
      <c r="B53" s="17" t="s">
        <v>84</v>
      </c>
      <c r="C53" s="18">
        <v>21.4</v>
      </c>
      <c r="D53" s="19" t="s">
        <v>32</v>
      </c>
      <c r="E53" s="20" t="str">
        <f t="shared" si="0"/>
        <v>Significantly Different</v>
      </c>
      <c r="G53">
        <f t="shared" si="1"/>
        <v>21.4</v>
      </c>
      <c r="H53">
        <f t="shared" si="2"/>
        <v>6</v>
      </c>
      <c r="I53" t="str">
        <f t="shared" si="3"/>
        <v>+/-</v>
      </c>
      <c r="J53" t="str">
        <f t="shared" si="4"/>
        <v>0.3</v>
      </c>
      <c r="K53" s="2">
        <f t="shared" si="5"/>
        <v>0.18237082066869301</v>
      </c>
      <c r="L53" s="2">
        <f t="shared" si="6"/>
        <v>4.2000000000000028</v>
      </c>
      <c r="M53" s="2">
        <f t="shared" si="7"/>
        <v>0.19223572402239389</v>
      </c>
      <c r="N53" s="2">
        <f t="shared" si="8"/>
        <v>21.848176354103348</v>
      </c>
      <c r="O53" t="s">
        <v>67</v>
      </c>
    </row>
    <row r="54" spans="1:15" x14ac:dyDescent="0.25">
      <c r="A54" s="16">
        <v>44</v>
      </c>
      <c r="B54" s="17" t="s">
        <v>33</v>
      </c>
      <c r="C54" s="18">
        <v>19.8</v>
      </c>
      <c r="D54" s="19" t="s">
        <v>85</v>
      </c>
      <c r="E54" s="20" t="str">
        <f t="shared" si="0"/>
        <v>Significantly Different</v>
      </c>
      <c r="G54">
        <f t="shared" si="1"/>
        <v>19.8</v>
      </c>
      <c r="H54">
        <f t="shared" si="2"/>
        <v>6</v>
      </c>
      <c r="I54" t="str">
        <f t="shared" si="3"/>
        <v>+/-</v>
      </c>
      <c r="J54" t="str">
        <f t="shared" si="4"/>
        <v>0.7</v>
      </c>
      <c r="K54" s="2">
        <f t="shared" si="5"/>
        <v>0.42553191489361697</v>
      </c>
      <c r="L54" s="2">
        <f t="shared" si="6"/>
        <v>5.8000000000000007</v>
      </c>
      <c r="M54" s="2">
        <f t="shared" si="7"/>
        <v>0.42985214661796195</v>
      </c>
      <c r="N54" s="2">
        <f t="shared" si="8"/>
        <v>13.493011598601704</v>
      </c>
      <c r="O54" t="s">
        <v>49</v>
      </c>
    </row>
    <row r="55" spans="1:15" x14ac:dyDescent="0.25">
      <c r="A55" s="16">
        <v>45</v>
      </c>
      <c r="B55" s="17" t="s">
        <v>58</v>
      </c>
      <c r="C55" s="18">
        <v>19.7</v>
      </c>
      <c r="D55" s="19" t="s">
        <v>32</v>
      </c>
      <c r="E55" s="20" t="str">
        <f t="shared" si="0"/>
        <v>Significantly Different</v>
      </c>
      <c r="G55">
        <f t="shared" si="1"/>
        <v>19.7</v>
      </c>
      <c r="H55">
        <f t="shared" si="2"/>
        <v>6</v>
      </c>
      <c r="I55" t="str">
        <f t="shared" si="3"/>
        <v>+/-</v>
      </c>
      <c r="J55" t="str">
        <f t="shared" si="4"/>
        <v>0.3</v>
      </c>
      <c r="K55" s="2">
        <f t="shared" si="5"/>
        <v>0.18237082066869301</v>
      </c>
      <c r="L55" s="2">
        <f t="shared" si="6"/>
        <v>5.9000000000000021</v>
      </c>
      <c r="M55" s="2">
        <f t="shared" si="7"/>
        <v>0.19223572402239389</v>
      </c>
      <c r="N55" s="2">
        <f t="shared" si="8"/>
        <v>30.691485830764215</v>
      </c>
      <c r="O55" t="s">
        <v>84</v>
      </c>
    </row>
    <row r="56" spans="1:15" x14ac:dyDescent="0.25">
      <c r="A56" s="16">
        <v>46</v>
      </c>
      <c r="B56" s="17" t="s">
        <v>60</v>
      </c>
      <c r="C56" s="18">
        <v>19.600000000000001</v>
      </c>
      <c r="D56" s="19" t="s">
        <v>32</v>
      </c>
      <c r="E56" s="20" t="str">
        <f t="shared" si="0"/>
        <v>Significantly Different</v>
      </c>
      <c r="G56">
        <f t="shared" si="1"/>
        <v>19.600000000000001</v>
      </c>
      <c r="H56">
        <f t="shared" si="2"/>
        <v>6</v>
      </c>
      <c r="I56" t="str">
        <f t="shared" si="3"/>
        <v>+/-</v>
      </c>
      <c r="J56" t="str">
        <f t="shared" si="4"/>
        <v>0.3</v>
      </c>
      <c r="K56" s="2">
        <f t="shared" si="5"/>
        <v>0.18237082066869301</v>
      </c>
      <c r="L56" s="2">
        <f t="shared" si="6"/>
        <v>6</v>
      </c>
      <c r="M56" s="2">
        <f t="shared" si="7"/>
        <v>0.19223572402239389</v>
      </c>
      <c r="N56" s="2">
        <f t="shared" si="8"/>
        <v>31.211680505861903</v>
      </c>
      <c r="O56" t="s">
        <v>79</v>
      </c>
    </row>
    <row r="57" spans="1:15" x14ac:dyDescent="0.25">
      <c r="A57" s="16">
        <v>47</v>
      </c>
      <c r="B57" s="17" t="s">
        <v>75</v>
      </c>
      <c r="C57" s="18">
        <v>19.3</v>
      </c>
      <c r="D57" s="19" t="s">
        <v>32</v>
      </c>
      <c r="E57" s="20" t="str">
        <f t="shared" si="0"/>
        <v>Significantly Different</v>
      </c>
      <c r="G57">
        <f t="shared" si="1"/>
        <v>19.3</v>
      </c>
      <c r="H57">
        <f t="shared" si="2"/>
        <v>6</v>
      </c>
      <c r="I57" t="str">
        <f t="shared" si="3"/>
        <v>+/-</v>
      </c>
      <c r="J57" t="str">
        <f t="shared" si="4"/>
        <v>0.3</v>
      </c>
      <c r="K57" s="2">
        <f t="shared" si="5"/>
        <v>0.18237082066869301</v>
      </c>
      <c r="L57" s="2">
        <f t="shared" si="6"/>
        <v>6.3000000000000007</v>
      </c>
      <c r="M57" s="2">
        <f t="shared" si="7"/>
        <v>0.19223572402239389</v>
      </c>
      <c r="N57" s="2">
        <f t="shared" si="8"/>
        <v>32.772264531155002</v>
      </c>
      <c r="O57" t="s">
        <v>47</v>
      </c>
    </row>
    <row r="58" spans="1:15" x14ac:dyDescent="0.25">
      <c r="A58" s="16">
        <v>48</v>
      </c>
      <c r="B58" s="17" t="s">
        <v>73</v>
      </c>
      <c r="C58" s="18">
        <v>19.100000000000001</v>
      </c>
      <c r="D58" s="19" t="s">
        <v>56</v>
      </c>
      <c r="E58" s="20" t="str">
        <f t="shared" si="0"/>
        <v>Significantly Different</v>
      </c>
      <c r="G58">
        <f t="shared" si="1"/>
        <v>19.100000000000001</v>
      </c>
      <c r="H58">
        <f t="shared" si="2"/>
        <v>6</v>
      </c>
      <c r="I58" t="str">
        <f t="shared" si="3"/>
        <v>+/-</v>
      </c>
      <c r="J58" t="str">
        <f t="shared" si="4"/>
        <v>0.6</v>
      </c>
      <c r="K58" s="2">
        <f t="shared" si="5"/>
        <v>0.36474164133738601</v>
      </c>
      <c r="L58" s="2">
        <f t="shared" si="6"/>
        <v>6.5</v>
      </c>
      <c r="M58" s="2">
        <f t="shared" si="7"/>
        <v>0.36977279819442066</v>
      </c>
      <c r="N58" s="2">
        <f t="shared" si="8"/>
        <v>17.578361717625327</v>
      </c>
      <c r="O58" t="s">
        <v>48</v>
      </c>
    </row>
    <row r="59" spans="1:15" x14ac:dyDescent="0.25">
      <c r="A59" s="16">
        <v>49</v>
      </c>
      <c r="B59" s="17" t="s">
        <v>86</v>
      </c>
      <c r="C59" s="18">
        <v>18.3</v>
      </c>
      <c r="D59" s="19" t="s">
        <v>87</v>
      </c>
      <c r="E59" s="20" t="str">
        <f t="shared" si="0"/>
        <v>Significantly Different</v>
      </c>
      <c r="G59">
        <f t="shared" si="1"/>
        <v>18.3</v>
      </c>
      <c r="H59">
        <f t="shared" si="2"/>
        <v>6</v>
      </c>
      <c r="I59" t="str">
        <f t="shared" si="3"/>
        <v>+/-</v>
      </c>
      <c r="J59" t="str">
        <f t="shared" si="4"/>
        <v>0.9</v>
      </c>
      <c r="K59" s="2">
        <f t="shared" si="5"/>
        <v>0.54711246200607899</v>
      </c>
      <c r="L59" s="2">
        <f t="shared" si="6"/>
        <v>7.3000000000000007</v>
      </c>
      <c r="M59" s="2">
        <f t="shared" si="7"/>
        <v>0.55047933970440222</v>
      </c>
      <c r="N59" s="2">
        <f t="shared" si="8"/>
        <v>13.261169808697948</v>
      </c>
      <c r="O59" t="s">
        <v>55</v>
      </c>
    </row>
    <row r="60" spans="1:15" x14ac:dyDescent="0.25">
      <c r="A60" s="16">
        <v>50</v>
      </c>
      <c r="B60" s="17" t="s">
        <v>78</v>
      </c>
      <c r="C60" s="18">
        <v>17.5</v>
      </c>
      <c r="D60" s="19" t="s">
        <v>85</v>
      </c>
      <c r="E60" s="20" t="str">
        <f t="shared" si="0"/>
        <v>Significantly Different</v>
      </c>
      <c r="G60">
        <f t="shared" si="1"/>
        <v>17.5</v>
      </c>
      <c r="H60">
        <f t="shared" si="2"/>
        <v>6</v>
      </c>
      <c r="I60" t="str">
        <f t="shared" si="3"/>
        <v>+/-</v>
      </c>
      <c r="J60" t="str">
        <f t="shared" si="4"/>
        <v>0.7</v>
      </c>
      <c r="K60" s="2">
        <f t="shared" si="5"/>
        <v>0.42553191489361697</v>
      </c>
      <c r="L60" s="2">
        <f t="shared" si="6"/>
        <v>8.1000000000000014</v>
      </c>
      <c r="M60" s="2">
        <f t="shared" si="7"/>
        <v>0.42985214661796195</v>
      </c>
      <c r="N60" s="2">
        <f t="shared" si="8"/>
        <v>18.84368861184031</v>
      </c>
      <c r="O60" t="s">
        <v>82</v>
      </c>
    </row>
    <row r="61" spans="1:15" x14ac:dyDescent="0.25">
      <c r="A61" s="16">
        <v>51</v>
      </c>
      <c r="B61" s="17" t="s">
        <v>83</v>
      </c>
      <c r="C61" s="18">
        <v>17.399999999999999</v>
      </c>
      <c r="D61" s="19" t="s">
        <v>52</v>
      </c>
      <c r="E61" s="20" t="str">
        <f t="shared" si="0"/>
        <v>Significantly Different</v>
      </c>
      <c r="G61">
        <f t="shared" si="1"/>
        <v>17.399999999999999</v>
      </c>
      <c r="H61">
        <f t="shared" si="2"/>
        <v>6</v>
      </c>
      <c r="I61" t="str">
        <f t="shared" si="3"/>
        <v>+/-</v>
      </c>
      <c r="J61" t="str">
        <f t="shared" si="4"/>
        <v>0.5</v>
      </c>
      <c r="K61" s="2">
        <f t="shared" si="5"/>
        <v>0.303951367781155</v>
      </c>
      <c r="L61" s="2">
        <f t="shared" si="6"/>
        <v>8.2000000000000028</v>
      </c>
      <c r="M61" s="2">
        <f t="shared" si="7"/>
        <v>0.30997079109986531</v>
      </c>
      <c r="N61" s="2">
        <f t="shared" si="8"/>
        <v>26.454105468789656</v>
      </c>
      <c r="O61" t="s">
        <v>86</v>
      </c>
    </row>
    <row r="62" spans="1:15" ht="15.75" thickBot="1" x14ac:dyDescent="0.3">
      <c r="A62" s="22"/>
      <c r="B62" s="23" t="s">
        <v>88</v>
      </c>
      <c r="C62" s="24">
        <v>27.1</v>
      </c>
      <c r="D62" s="25" t="s">
        <v>62</v>
      </c>
      <c r="E62" s="26" t="str">
        <f t="shared" si="0"/>
        <v>Significantly Different</v>
      </c>
      <c r="G62">
        <f t="shared" si="1"/>
        <v>27.1</v>
      </c>
      <c r="H62">
        <f t="shared" si="2"/>
        <v>6</v>
      </c>
      <c r="I62" t="str">
        <f t="shared" si="3"/>
        <v>+/-</v>
      </c>
      <c r="J62" t="str">
        <f t="shared" si="4"/>
        <v>0.4</v>
      </c>
      <c r="K62" s="2">
        <f t="shared" si="5"/>
        <v>0.24316109422492402</v>
      </c>
      <c r="L62" s="2">
        <f t="shared" si="6"/>
        <v>-1.5</v>
      </c>
      <c r="M62" s="2">
        <f t="shared" si="7"/>
        <v>0.25064471888253259</v>
      </c>
      <c r="N62" s="2">
        <f t="shared" si="8"/>
        <v>-5.9845665477715153</v>
      </c>
      <c r="O62" t="s">
        <v>88</v>
      </c>
    </row>
    <row r="64" spans="1:15" x14ac:dyDescent="0.25">
      <c r="A64" t="s">
        <v>89</v>
      </c>
    </row>
    <row r="66" spans="1:1" x14ac:dyDescent="0.25">
      <c r="A66" t="s">
        <v>90</v>
      </c>
    </row>
    <row r="67" spans="1:1" x14ac:dyDescent="0.25">
      <c r="A67" t="s">
        <v>91</v>
      </c>
    </row>
    <row r="68" spans="1:1" x14ac:dyDescent="0.25">
      <c r="A68" t="s">
        <v>92</v>
      </c>
    </row>
    <row r="69" spans="1:1" x14ac:dyDescent="0.25">
      <c r="A69" t="s">
        <v>93</v>
      </c>
    </row>
    <row r="70" spans="1:1" x14ac:dyDescent="0.25">
      <c r="A70" t="s">
        <v>94</v>
      </c>
    </row>
    <row r="71" spans="1:1" x14ac:dyDescent="0.25">
      <c r="A71" t="s">
        <v>95</v>
      </c>
    </row>
    <row r="72" spans="1:1" x14ac:dyDescent="0.25">
      <c r="A72" t="s">
        <v>96</v>
      </c>
    </row>
    <row r="73" spans="1:1" x14ac:dyDescent="0.25">
      <c r="A73" t="s">
        <v>97</v>
      </c>
    </row>
  </sheetData>
  <conditionalFormatting sqref="F10:J62">
    <cfRule type="cellIs" dxfId="5" priority="5" operator="equal">
      <formula>"State Selected"</formula>
    </cfRule>
    <cfRule type="cellIs" dxfId="4" priority="6" operator="equal">
      <formula>"Not Significantly Different"</formula>
    </cfRule>
  </conditionalFormatting>
  <conditionalFormatting sqref="E10:E62">
    <cfRule type="cellIs" dxfId="3" priority="1" operator="equal">
      <formula>"OTHER ERROR"</formula>
    </cfRule>
    <cfRule type="cellIs" dxfId="2" priority="2" operator="equal">
      <formula>"Statistical Test not applicable"</formula>
    </cfRule>
    <cfRule type="cellIs" dxfId="1" priority="3" operator="equal">
      <formula>"Geography Selected"</formula>
    </cfRule>
    <cfRule type="cellIs" dxfId="0" priority="4" operator="equal">
      <formula>"Not Significantly Different"</formula>
    </cfRule>
  </conditionalFormatting>
  <dataValidations count="1">
    <dataValidation type="list" allowBlank="1" showInputMessage="1" showErrorMessage="1" errorTitle="Invalid Geography Entered" error="Please enter a geography from the list provided._x000a__x000a_Note that Washington, D.C. is listed under District of Columbia." promptTitle="Select a Geography" prompt="Select a Geography to compare to all states, state equivalents (District of Columbia and Puerto Rico) and the Nation.  " sqref="B4" xr:uid="{18C47FAF-705B-4CAB-A12B-D90FCCB0F8CF}">
      <formula1>$O$10:$O$62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BDF76-C73A-42E7-9E72-3FE29DF7CFE9}">
  <sheetPr codeName="Sheet1"/>
  <dimension ref="A1:A20"/>
  <sheetViews>
    <sheetView workbookViewId="0"/>
  </sheetViews>
  <sheetFormatPr defaultRowHeight="15" x14ac:dyDescent="0.25"/>
  <cols>
    <col min="1" max="1" width="100.140625" style="31" customWidth="1"/>
  </cols>
  <sheetData>
    <row r="1" spans="1:1" x14ac:dyDescent="0.25">
      <c r="A1" s="27" t="s">
        <v>98</v>
      </c>
    </row>
    <row r="2" spans="1:1" ht="90" x14ac:dyDescent="0.25">
      <c r="A2" s="28" t="s">
        <v>99</v>
      </c>
    </row>
    <row r="3" spans="1:1" x14ac:dyDescent="0.25">
      <c r="A3" s="29"/>
    </row>
    <row r="4" spans="1:1" x14ac:dyDescent="0.25">
      <c r="A4" s="27" t="s">
        <v>100</v>
      </c>
    </row>
    <row r="5" spans="1:1" x14ac:dyDescent="0.25">
      <c r="A5" s="30" t="s">
        <v>101</v>
      </c>
    </row>
    <row r="6" spans="1:1" x14ac:dyDescent="0.25">
      <c r="A6" s="29"/>
    </row>
    <row r="7" spans="1:1" x14ac:dyDescent="0.25">
      <c r="A7" s="27" t="s">
        <v>102</v>
      </c>
    </row>
    <row r="8" spans="1:1" x14ac:dyDescent="0.25">
      <c r="A8" s="30" t="s">
        <v>103</v>
      </c>
    </row>
    <row r="9" spans="1:1" x14ac:dyDescent="0.25">
      <c r="A9" s="29"/>
    </row>
    <row r="10" spans="1:1" x14ac:dyDescent="0.25">
      <c r="A10" s="27" t="s">
        <v>104</v>
      </c>
    </row>
    <row r="11" spans="1:1" x14ac:dyDescent="0.25">
      <c r="A11" s="30" t="s">
        <v>105</v>
      </c>
    </row>
    <row r="12" spans="1:1" x14ac:dyDescent="0.25">
      <c r="A12" s="29"/>
    </row>
    <row r="13" spans="1:1" x14ac:dyDescent="0.25">
      <c r="A13" s="27" t="s">
        <v>106</v>
      </c>
    </row>
    <row r="14" spans="1:1" x14ac:dyDescent="0.25">
      <c r="A14" s="30" t="s">
        <v>107</v>
      </c>
    </row>
    <row r="15" spans="1:1" x14ac:dyDescent="0.25">
      <c r="A15" s="30"/>
    </row>
    <row r="16" spans="1:1" x14ac:dyDescent="0.25">
      <c r="A16" s="27" t="s">
        <v>108</v>
      </c>
    </row>
    <row r="17" spans="1:1" ht="135" x14ac:dyDescent="0.25">
      <c r="A17" s="29" t="s">
        <v>109</v>
      </c>
    </row>
    <row r="18" spans="1:1" x14ac:dyDescent="0.25">
      <c r="A18" s="29"/>
    </row>
    <row r="19" spans="1:1" x14ac:dyDescent="0.25">
      <c r="A19" s="29" t="s">
        <v>110</v>
      </c>
    </row>
    <row r="20" spans="1:1" x14ac:dyDescent="0.25">
      <c r="A20" s="30" t="s">
        <v>111</v>
      </c>
    </row>
  </sheetData>
  <hyperlinks>
    <hyperlink ref="A5" r:id="rId1" xr:uid="{9125D011-3E67-4BB5-B267-2414EF5F493D}"/>
    <hyperlink ref="A20" r:id="rId2" xr:uid="{5CA29CFC-067E-49C1-B932-CEDE47FC6E41}"/>
    <hyperlink ref="A8" r:id="rId3" xr:uid="{8BF11DA7-12BC-4EAA-A3A6-360E5F70AE9D}"/>
    <hyperlink ref="A11" r:id="rId4" xr:uid="{4E063C93-E0C4-4FE4-AEE5-E9EAE572D0C9}"/>
    <hyperlink ref="A14" r:id="rId5" xr:uid="{045F785B-A150-4CB4-AFF6-7DE6FD91EA4D}"/>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R0801</vt:lpstr>
      <vt:lpstr>Read_Me</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2022-08-17T21:18:48Z</dcterms:created>
  <dcterms:modified xsi:type="dcterms:W3CDTF">2022-08-17T21:28:58Z</dcterms:modified>
</cp:coreProperties>
</file>